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5"/>
  </bookViews>
  <sheets>
    <sheet name="1 pried" sheetId="1" r:id="rId1"/>
    <sheet name="3 priedas" sheetId="2" r:id="rId2"/>
    <sheet name="6 pred" sheetId="3" r:id="rId3"/>
    <sheet name="SB" sheetId="4" r:id="rId4"/>
    <sheet name="D-2012" sheetId="5" r:id="rId5"/>
    <sheet name="skolintos lėšos" sheetId="6" r:id="rId6"/>
  </sheets>
  <definedNames/>
  <calcPr fullCalcOnLoad="1"/>
</workbook>
</file>

<file path=xl/sharedStrings.xml><?xml version="1.0" encoding="utf-8"?>
<sst xmlns="http://schemas.openxmlformats.org/spreadsheetml/2006/main" count="2470" uniqueCount="597">
  <si>
    <t>Iš viso</t>
  </si>
  <si>
    <t>Savivaldybės administracija</t>
  </si>
  <si>
    <t>Bažnyčios rėmimas</t>
  </si>
  <si>
    <t>Paminklotvarka</t>
  </si>
  <si>
    <t>Mokyklinio autobuso dalinis išlaikymas</t>
  </si>
  <si>
    <t>Medingėnų pagrindinė mokykla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</si>
  <si>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</si>
  <si>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</si>
  <si>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</si>
  <si>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</si>
  <si>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</si>
  <si>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</si>
  <si>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</si>
  <si>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</si>
  <si>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</si>
  <si>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</si>
  <si>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</si>
  <si>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</si>
  <si>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</si>
  <si>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</si>
  <si>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</si>
  <si>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</si>
  <si>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</si>
  <si>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</si>
  <si>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</si>
  <si>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</si>
  <si>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</si>
  <si>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</si>
  <si>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</si>
  <si>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</si>
  <si>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</si>
  <si>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</si>
  <si>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</si>
  <si>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</si>
  <si>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</si>
  <si>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</si>
  <si>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</si>
  <si>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</si>
  <si>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</si>
  <si>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</si>
  <si>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</si>
  <si>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</si>
  <si>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</si>
  <si>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</si>
  <si>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</si>
  <si>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</si>
  <si>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</si>
  <si>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</si>
  <si>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</si>
  <si>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</si>
  <si>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</si>
  <si>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</si>
  <si>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</si>
  <si>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</si>
  <si>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</si>
  <si>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</si>
  <si>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</si>
  <si>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</si>
  <si>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</si>
  <si>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</si>
  <si>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</si>
  <si>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</si>
  <si>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</si>
  <si>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</si>
  <si>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</si>
  <si>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</si>
  <si>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</si>
  <si>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</si>
  <si>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</si>
  <si>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</si>
  <si>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</si>
  <si>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</si>
  <si>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</si>
  <si>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</si>
  <si>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</si>
  <si>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</si>
  <si>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</si>
  <si>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</si>
  <si>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</si>
  <si>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</si>
  <si>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</si>
  <si>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</si>
  <si>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</si>
  <si>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</si>
  <si>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</si>
  <si>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</si>
  <si>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</si>
  <si>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</si>
  <si>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</si>
  <si>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</si>
  <si>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</si>
  <si>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</si>
  <si>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</si>
  <si>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</si>
  <si>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</si>
  <si>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</si>
  <si>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</si>
  <si>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</si>
  <si>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</si>
  <si>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</si>
  <si>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</si>
  <si>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</si>
  <si>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Dantų protezavimas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</si>
  <si>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</si>
  <si>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</si>
  <si>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</si>
  <si>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</si>
  <si>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</si>
  <si>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</si>
  <si>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</si>
  <si>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</si>
  <si>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</si>
  <si>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</si>
  <si>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</si>
  <si>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</si>
  <si>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</si>
  <si>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</si>
  <si>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</si>
  <si>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</si>
  <si>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</si>
  <si>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</si>
  <si>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</si>
  <si>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</si>
  <si>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</si>
  <si>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</si>
  <si>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</si>
  <si>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</si>
  <si>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</si>
  <si>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</si>
  <si>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</si>
  <si>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</si>
  <si>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</si>
  <si>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</si>
  <si>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</si>
  <si>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</si>
  <si>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</si>
  <si>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</si>
  <si>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</si>
  <si>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</si>
  <si>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</si>
  <si>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</si>
  <si>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</si>
  <si>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</si>
  <si>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</si>
  <si>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</si>
  <si>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</si>
  <si>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</si>
  <si>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</si>
  <si>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</si>
  <si>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</si>
  <si>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</si>
  <si>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</si>
  <si>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</si>
  <si>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</si>
  <si>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</si>
  <si>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</si>
  <si>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</si>
  <si>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</si>
  <si>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</si>
  <si>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</si>
  <si>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</si>
  <si>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</si>
  <si>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</si>
  <si>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</si>
  <si>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</si>
  <si>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</si>
  <si>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</si>
  <si>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</si>
  <si>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</si>
  <si>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</si>
  <si>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</si>
  <si>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</si>
  <si>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</si>
  <si>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</si>
  <si>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</si>
  <si>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</si>
  <si>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</si>
  <si>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</si>
  <si>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</si>
  <si>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</si>
  <si>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</si>
  <si>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</si>
  <si>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</si>
  <si>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</si>
  <si>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</si>
  <si>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</si>
  <si>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</si>
  <si>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</si>
  <si>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</si>
  <si>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</si>
  <si>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</si>
  <si>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</si>
  <si>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</si>
  <si>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</si>
  <si>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</si>
  <si>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</si>
  <si>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</si>
  <si>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</si>
  <si>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</si>
  <si>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</si>
  <si>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</si>
  <si>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</si>
  <si>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</si>
  <si>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</si>
  <si>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</si>
  <si>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</si>
  <si>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</si>
  <si>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</si>
  <si>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</si>
  <si>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</si>
  <si>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</si>
  <si>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</si>
  <si>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</si>
  <si>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</si>
  <si>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</si>
  <si>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</si>
  <si>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</si>
  <si>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</si>
  <si>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</si>
  <si>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</si>
  <si>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</si>
  <si>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</si>
  <si>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</si>
  <si>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</si>
  <si>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</si>
  <si>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</si>
  <si>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</si>
  <si>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</si>
  <si>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</si>
  <si>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</si>
  <si>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</si>
  <si>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</si>
  <si>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</si>
  <si>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</si>
  <si>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</si>
  <si>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</si>
  <si>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</si>
  <si>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</si>
  <si>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</si>
  <si>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</si>
  <si>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</si>
  <si>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</si>
  <si>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</si>
  <si>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</si>
  <si>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</si>
  <si>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</si>
  <si>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</si>
  <si>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</si>
  <si>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</si>
  <si>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</si>
  <si>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</si>
  <si>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</si>
  <si>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</si>
  <si>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</si>
  <si>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</si>
  <si>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</si>
  <si>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</si>
  <si>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7.2.3.1.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</si>
  <si>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</si>
  <si>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</si>
  <si>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</si>
  <si>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</si>
  <si>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</si>
  <si>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</si>
  <si>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</si>
  <si>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</si>
  <si>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</si>
  <si>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</si>
  <si>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</si>
  <si>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</si>
  <si>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</si>
  <si>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</si>
  <si>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</si>
  <si>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</si>
  <si>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</si>
  <si>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</si>
  <si>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</si>
  <si>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</si>
  <si>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</si>
  <si>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</si>
  <si>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</si>
  <si>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</si>
  <si>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</si>
  <si>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</si>
  <si>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</si>
  <si>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</si>
  <si>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</si>
  <si>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</si>
  <si>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</si>
  <si>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</si>
  <si>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</si>
  <si>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</si>
  <si>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</si>
  <si>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</si>
  <si>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</si>
  <si>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</si>
  <si>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Nepavaldžių biudžetinių, viešųjų įstaigų ir draugijų programų rėmimas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</si>
  <si>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</si>
  <si>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</si>
  <si>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</si>
  <si>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</si>
  <si>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</si>
  <si>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</si>
  <si>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</si>
  <si>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</si>
  <si>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</si>
  <si>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</si>
  <si>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</si>
  <si>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</si>
  <si>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</si>
  <si>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</si>
  <si>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</si>
  <si>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</si>
  <si>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</si>
  <si>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</si>
  <si>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</si>
  <si>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</si>
  <si>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</si>
  <si>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</si>
  <si>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</si>
  <si>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</si>
  <si>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</si>
  <si>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</si>
  <si>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>Tūkst. Lt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</si>
  <si>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</si>
  <si>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</si>
  <si>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</si>
  <si>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</si>
  <si>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</si>
  <si>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</si>
  <si>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</si>
  <si>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</si>
  <si>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</si>
  <si>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</si>
  <si>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</si>
  <si>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</si>
  <si>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</si>
  <si>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</si>
  <si>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</si>
  <si>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</si>
  <si>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</si>
  <si>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</si>
  <si>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</si>
  <si>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</si>
  <si>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</si>
  <si>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24.</t>
  </si>
  <si>
    <t>26.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</si>
  <si>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</si>
  <si>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</si>
  <si>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</si>
  <si>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</si>
  <si>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</si>
  <si>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</si>
  <si>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</si>
  <si>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</si>
  <si>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</si>
  <si>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</si>
  <si>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</si>
  <si>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</si>
  <si>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</si>
  <si>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</si>
  <si>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</si>
  <si>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</si>
  <si>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</si>
  <si>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</si>
  <si>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</si>
  <si>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</si>
  <si>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</si>
  <si>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</si>
  <si>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</si>
  <si>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</si>
  <si>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</si>
  <si>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</si>
  <si>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</si>
  <si>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</si>
  <si>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</si>
  <si>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</si>
  <si>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</si>
  <si>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</si>
  <si>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</si>
  <si>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</si>
  <si>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</si>
  <si>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</si>
  <si>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</si>
  <si>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</si>
  <si>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</si>
  <si>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</si>
  <si>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</si>
  <si>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</si>
  <si>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</si>
  <si>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</si>
  <si>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</si>
  <si>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</si>
  <si>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</si>
  <si>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</si>
  <si>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</si>
  <si>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</si>
  <si>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</si>
  <si>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</si>
  <si>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</si>
  <si>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</si>
  <si>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</si>
  <si>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</si>
  <si>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</si>
  <si>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</si>
  <si>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</si>
  <si>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</si>
  <si>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</si>
  <si>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</si>
  <si>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</si>
  <si>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</si>
  <si>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</si>
  <si>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</si>
  <si>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</si>
  <si>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</si>
  <si>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</si>
  <si>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</si>
  <si>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</si>
  <si>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</si>
  <si>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</si>
  <si>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27.</t>
  </si>
  <si>
    <t>28.</t>
  </si>
  <si>
    <t>41.</t>
  </si>
  <si>
    <t>6.1.3.</t>
  </si>
  <si>
    <t>21.1.3.</t>
  </si>
  <si>
    <t>Įstaigų paj.</t>
  </si>
  <si>
    <t>10.1.2.</t>
  </si>
  <si>
    <t>10.1.3.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</si>
  <si>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</si>
  <si>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</si>
  <si>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</si>
  <si>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</si>
  <si>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</si>
  <si>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</si>
  <si>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</si>
  <si>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</si>
  <si>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</si>
  <si>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</si>
  <si>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</si>
  <si>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</si>
  <si>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</si>
  <si>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</si>
  <si>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</si>
  <si>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</si>
  <si>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</si>
  <si>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</si>
  <si>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</si>
  <si>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</si>
  <si>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</si>
  <si>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</si>
  <si>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</si>
  <si>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</si>
  <si>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</si>
  <si>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</si>
  <si>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</si>
  <si>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</si>
  <si>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</si>
  <si>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</si>
  <si>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</si>
  <si>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</si>
  <si>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</si>
  <si>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</si>
  <si>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</si>
  <si>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</si>
  <si>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</si>
  <si>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</si>
  <si>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</si>
  <si>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</si>
  <si>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</si>
  <si>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</si>
  <si>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</si>
  <si>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</si>
  <si>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</si>
  <si>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</si>
  <si>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</si>
  <si>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</si>
  <si>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</si>
  <si>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r>
      <t xml:space="preserve">Gyventojų pajamų mokestis (gautas iš VMI 61,6 </t>
    </r>
    <r>
      <rPr>
        <sz val="12"/>
        <color indexed="63"/>
        <rFont val="Arial"/>
        <family val="2"/>
      </rPr>
      <t>%</t>
    </r>
    <r>
      <rPr>
        <sz val="12"/>
        <color indexed="63"/>
        <rFont val="Times New Roman"/>
        <family val="1"/>
      </rPr>
      <t xml:space="preserve">) </t>
    </r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</si>
  <si>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</si>
  <si>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</si>
  <si>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</si>
  <si>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Likučiai metų pradžioje, skirti išlaidoms dengti, iš jų:</t>
  </si>
  <si>
    <t>51.</t>
  </si>
  <si>
    <t>52.</t>
  </si>
  <si>
    <t>53.</t>
  </si>
  <si>
    <t>54.</t>
  </si>
  <si>
    <t>Biudžeto lėšų likučiai išlaidoms dengti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</si>
  <si>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</si>
  <si>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</si>
  <si>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</si>
  <si>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</si>
  <si>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</si>
  <si>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</si>
  <si>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</si>
  <si>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</si>
  <si>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</si>
  <si>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</si>
  <si>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</si>
  <si>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</si>
  <si>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</si>
  <si>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</si>
  <si>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</si>
  <si>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</si>
  <si>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</si>
  <si>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</si>
  <si>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</si>
  <si>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</si>
  <si>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</si>
  <si>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</si>
  <si>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</si>
  <si>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</si>
  <si>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</si>
  <si>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</si>
  <si>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</si>
  <si>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</si>
  <si>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 xml:space="preserve">       RIETAVO SAVIVALDYBĖS   2012 METŲ  BIUDŽETO PAJAMOS                   </t>
  </si>
  <si>
    <t>Skolintų lėšų likutis</t>
  </si>
  <si>
    <t>Prisidėjimas prie projektų (iš paskolos)</t>
  </si>
  <si>
    <t>25.</t>
  </si>
  <si>
    <t>46.</t>
  </si>
  <si>
    <t xml:space="preserve">Žemės priežiūra </t>
  </si>
  <si>
    <t>Gyventojams suteiktų lengvatų kompensavimui (2011 m.)</t>
  </si>
  <si>
    <t>Rietavo Lauryno Ivinskio gimnazijos pastato Rietave, Daržų g. 1, sporto salės priestato statyba</t>
  </si>
  <si>
    <t>Melioracija</t>
  </si>
  <si>
    <t>Keleivių pavėžėjimo vietinio susisiekimo maršrutais nuostoliams kompensuoti</t>
  </si>
  <si>
    <t>4.5.1.1.</t>
  </si>
  <si>
    <t>RIETAVO SAVIVALDYBĖS 2012 METŲ ASIGNAVIMAI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</si>
  <si>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</si>
  <si>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</si>
  <si>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</si>
  <si>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</si>
  <si>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</si>
  <si>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</si>
  <si>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</si>
  <si>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Projektavimo ir rekonstrukcijos darbai (sąskaitos lik.-2,4 tūkst. Lt)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</si>
  <si>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</si>
  <si>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</si>
  <si>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</si>
  <si>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</si>
  <si>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</si>
  <si>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</si>
  <si>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</si>
  <si>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</si>
  <si>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</si>
  <si>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</si>
  <si>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</si>
  <si>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</si>
  <si>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</si>
  <si>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</si>
  <si>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</si>
  <si>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</si>
  <si>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</si>
  <si>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</si>
  <si>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</si>
  <si>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</si>
  <si>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</si>
  <si>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</si>
  <si>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</si>
  <si>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Ekonominės klasifika-cijos  kodai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</si>
  <si>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</si>
  <si>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</si>
  <si>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</si>
  <si>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</si>
  <si>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</si>
  <si>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</si>
  <si>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</si>
  <si>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</si>
  <si>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</si>
  <si>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</si>
  <si>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</si>
  <si>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</si>
  <si>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</si>
  <si>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</si>
  <si>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</si>
  <si>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</si>
  <si>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57.</t>
  </si>
  <si>
    <t>3.4.1.1.5.1.</t>
  </si>
  <si>
    <t>3.4.1.1.5.2.</t>
  </si>
  <si>
    <t>3.4.1.1.5.3.</t>
  </si>
  <si>
    <t>Valstybės investicijų programoje numatytiems objektams finansuoti, iš jų:</t>
  </si>
  <si>
    <t xml:space="preserve">Pastato Parko g. Nr. 8  remontas </t>
  </si>
  <si>
    <t>Aplinkos apsaugos programos likučiai išlaidoms dengti</t>
  </si>
  <si>
    <t xml:space="preserve">Apyvartinių lėšų likutis </t>
  </si>
  <si>
    <t>įstaigos pajamos</t>
  </si>
  <si>
    <t>2012 METŲ ASIGNAVIMŲ  SAVARANKIŠKOSIOMS SAVIVALDYBĖS FUNKCIJOMS VYKDYTI      
 SAVIVALDYBĖS FUNKCIJOMS VYKDYTI</t>
  </si>
  <si>
    <t>Keleivių pavėžėjimo vietinio susisiekimo maršrutais nuostolių kompensavimas</t>
  </si>
  <si>
    <t>Prisidėjimams prie projektų (skolintos lėšos)</t>
  </si>
  <si>
    <t xml:space="preserve">Biudžetinių įstaigų pajamų likučiai </t>
  </si>
  <si>
    <t>2012 METŲ ASIGNAVIMŲ SAVARANKIŠKOSIOMS SAVIVALDYBĖS FUNKCIJOMS VYKDYTI</t>
  </si>
  <si>
    <t xml:space="preserve">                                                                        sprendimo Nr. T1-XX</t>
  </si>
  <si>
    <t xml:space="preserve">                                                        1 priedas</t>
  </si>
  <si>
    <t>58.</t>
  </si>
  <si>
    <t>59.</t>
  </si>
  <si>
    <t>60.</t>
  </si>
  <si>
    <t>Europos Sąjungos finansinės paramos lėšos</t>
  </si>
  <si>
    <t xml:space="preserve">                                                                              2012 m. rugpjūčio 24 d.</t>
  </si>
  <si>
    <t>2012 m. rugpjūčio 24 d.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</si>
</sst>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166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0" fontId="13" fillId="0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10" fillId="0" borderId="9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9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/>
    </xf>
    <xf numFmtId="166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/>
    </xf>
    <xf numFmtId="166" fontId="25" fillId="0" borderId="2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22" fillId="0" borderId="5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166" fontId="5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9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3" fillId="0" borderId="6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2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2" fillId="2" borderId="14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33" fillId="2" borderId="14" xfId="0" applyFont="1" applyFill="1" applyBorder="1" applyAlignment="1">
      <alignment vertical="top" wrapText="1"/>
    </xf>
    <xf numFmtId="166" fontId="0" fillId="0" borderId="1" xfId="0" applyNumberFormat="1" applyFill="1" applyBorder="1" applyAlignment="1">
      <alignment/>
    </xf>
    <xf numFmtId="0" fontId="0" fillId="0" borderId="4" xfId="0" applyBorder="1" applyAlignment="1">
      <alignment horizontal="right" wrapText="1"/>
    </xf>
    <xf numFmtId="0" fontId="33" fillId="2" borderId="1" xfId="0" applyFont="1" applyFill="1" applyBorder="1" applyAlignment="1">
      <alignment vertical="top" wrapText="1"/>
    </xf>
    <xf numFmtId="9" fontId="33" fillId="2" borderId="1" xfId="20" applyFon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/>
    </xf>
    <xf numFmtId="0" fontId="32" fillId="2" borderId="13" xfId="0" applyFont="1" applyFill="1" applyBorder="1" applyAlignment="1">
      <alignment wrapText="1"/>
    </xf>
    <xf numFmtId="166" fontId="12" fillId="0" borderId="1" xfId="0" applyNumberFormat="1" applyFont="1" applyFill="1" applyBorder="1" applyAlignment="1">
      <alignment horizontal="right" vertical="top" wrapText="1"/>
    </xf>
    <xf numFmtId="0" fontId="32" fillId="2" borderId="0" xfId="0" applyFont="1" applyFill="1" applyBorder="1" applyAlignment="1">
      <alignment wrapText="1"/>
    </xf>
    <xf numFmtId="0" fontId="33" fillId="2" borderId="1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vertical="top" wrapText="1"/>
    </xf>
    <xf numFmtId="0" fontId="33" fillId="2" borderId="6" xfId="0" applyFont="1" applyFill="1" applyBorder="1" applyAlignment="1">
      <alignment vertical="top" wrapText="1"/>
    </xf>
    <xf numFmtId="0" fontId="33" fillId="2" borderId="3" xfId="0" applyFont="1" applyFill="1" applyBorder="1" applyAlignment="1">
      <alignment vertical="top" wrapText="1"/>
    </xf>
    <xf numFmtId="0" fontId="0" fillId="0" borderId="6" xfId="0" applyFill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32" fillId="2" borderId="1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35" fillId="2" borderId="5" xfId="0" applyFont="1" applyFill="1" applyBorder="1" applyAlignment="1">
      <alignment vertical="top" wrapText="1"/>
    </xf>
    <xf numFmtId="166" fontId="36" fillId="0" borderId="2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2" fillId="0" borderId="1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7" fillId="0" borderId="1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6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right" wrapText="1"/>
    </xf>
    <xf numFmtId="0" fontId="3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166" fontId="37" fillId="0" borderId="1" xfId="0" applyNumberFormat="1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33" fillId="0" borderId="14" xfId="0" applyFont="1" applyFill="1" applyBorder="1" applyAlignment="1">
      <alignment vertical="top" wrapText="1"/>
    </xf>
    <xf numFmtId="0" fontId="12" fillId="0" borderId="7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3" fillId="0" borderId="7" xfId="0" applyFont="1" applyFill="1" applyBorder="1" applyAlignment="1">
      <alignment/>
    </xf>
    <xf numFmtId="0" fontId="25" fillId="0" borderId="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3" fillId="0" borderId="0" xfId="0" applyFont="1" applyFill="1" applyAlignment="1">
      <alignment wrapText="1"/>
    </xf>
    <xf numFmtId="166" fontId="29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8" fillId="0" borderId="1" xfId="0" applyNumberFormat="1" applyFont="1" applyFill="1" applyBorder="1" applyAlignment="1">
      <alignment horizontal="right" vertical="center"/>
    </xf>
    <xf numFmtId="166" fontId="25" fillId="0" borderId="11" xfId="0" applyNumberFormat="1" applyFont="1" applyFill="1" applyBorder="1" applyAlignment="1">
      <alignment/>
    </xf>
    <xf numFmtId="166" fontId="25" fillId="0" borderId="6" xfId="0" applyNumberFormat="1" applyFont="1" applyFill="1" applyBorder="1" applyAlignment="1">
      <alignment/>
    </xf>
    <xf numFmtId="0" fontId="25" fillId="0" borderId="6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23" fillId="0" borderId="1" xfId="0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26" fillId="3" borderId="2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6" fontId="24" fillId="0" borderId="1" xfId="0" applyNumberFormat="1" applyFont="1" applyFill="1" applyBorder="1" applyAlignment="1">
      <alignment/>
    </xf>
    <xf numFmtId="0" fontId="24" fillId="0" borderId="1" xfId="0" applyFont="1" applyFill="1" applyBorder="1" applyAlignment="1">
      <alignment/>
    </xf>
    <xf numFmtId="166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16" fontId="5" fillId="0" borderId="7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12" fillId="3" borderId="4" xfId="0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 horizontal="right"/>
    </xf>
    <xf numFmtId="166" fontId="40" fillId="3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0"/>
  <sheetViews>
    <sheetView workbookViewId="0" topLeftCell="A1">
      <selection activeCell="H12" sqref="H12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57421875" style="9" customWidth="1"/>
    <col min="4" max="4" width="62.140625" style="0" customWidth="1"/>
    <col min="5" max="5" width="10.28125" style="0" customWidth="1"/>
  </cols>
  <sheetData>
    <row r="1" spans="4:5" ht="12.75">
      <c r="D1" s="360" t="s">
        <v>10</v>
      </c>
      <c r="E1" s="360"/>
    </row>
    <row r="2" spans="4:5" ht="12.75">
      <c r="D2" s="361" t="s">
        <v>595</v>
      </c>
      <c r="E2" s="361"/>
    </row>
    <row r="3" spans="4:5" ht="16.5" customHeight="1">
      <c r="D3" s="361" t="s">
        <v>589</v>
      </c>
      <c r="E3" s="361"/>
    </row>
    <row r="4" spans="4:5" ht="16.5" customHeight="1">
      <c r="D4" s="361" t="s">
        <v>590</v>
      </c>
      <c r="E4" s="361"/>
    </row>
    <row r="5" spans="3:5" ht="16.5" customHeight="1">
      <c r="C5" s="359" t="s">
        <v>515</v>
      </c>
      <c r="D5" s="359"/>
      <c r="E5" s="222"/>
    </row>
    <row r="6" spans="3:4" ht="16.5" customHeight="1">
      <c r="C6" s="223"/>
      <c r="D6" s="222"/>
    </row>
    <row r="7" spans="2:5" ht="54" customHeight="1">
      <c r="B7" s="224" t="s">
        <v>321</v>
      </c>
      <c r="C7" s="224" t="s">
        <v>558</v>
      </c>
      <c r="D7" s="225" t="s">
        <v>322</v>
      </c>
      <c r="E7" s="226" t="s">
        <v>323</v>
      </c>
    </row>
    <row r="8" spans="2:5" ht="18.75" customHeight="1">
      <c r="B8" s="227" t="s">
        <v>16</v>
      </c>
      <c r="C8" s="228" t="s">
        <v>198</v>
      </c>
      <c r="D8" s="229" t="s">
        <v>324</v>
      </c>
      <c r="E8" s="230">
        <f>E9+E10+E11</f>
        <v>7066</v>
      </c>
    </row>
    <row r="9" spans="2:5" ht="18.75" customHeight="1">
      <c r="B9" s="227" t="s">
        <v>21</v>
      </c>
      <c r="C9" s="231" t="s">
        <v>539</v>
      </c>
      <c r="D9" s="232" t="s">
        <v>477</v>
      </c>
      <c r="E9" s="233">
        <v>3402</v>
      </c>
    </row>
    <row r="10" spans="2:5" ht="36" customHeight="1">
      <c r="B10" s="227" t="s">
        <v>23</v>
      </c>
      <c r="C10" s="234" t="s">
        <v>540</v>
      </c>
      <c r="D10" s="235" t="s">
        <v>325</v>
      </c>
      <c r="E10" s="233">
        <v>2017</v>
      </c>
    </row>
    <row r="11" spans="2:5" ht="32.25" customHeight="1">
      <c r="B11" s="227" t="s">
        <v>25</v>
      </c>
      <c r="C11" s="234" t="s">
        <v>541</v>
      </c>
      <c r="D11" s="236" t="s">
        <v>326</v>
      </c>
      <c r="E11" s="237">
        <v>1647</v>
      </c>
    </row>
    <row r="12" spans="2:5" ht="18.75" customHeight="1">
      <c r="B12" s="227" t="s">
        <v>28</v>
      </c>
      <c r="C12" s="228" t="s">
        <v>201</v>
      </c>
      <c r="D12" s="238" t="s">
        <v>327</v>
      </c>
      <c r="E12" s="239">
        <f>E13+E14+E15</f>
        <v>359</v>
      </c>
    </row>
    <row r="13" spans="2:5" ht="18" customHeight="1">
      <c r="B13" s="227" t="s">
        <v>30</v>
      </c>
      <c r="C13" s="231" t="s">
        <v>542</v>
      </c>
      <c r="D13" s="232" t="s">
        <v>328</v>
      </c>
      <c r="E13" s="233">
        <v>214</v>
      </c>
    </row>
    <row r="14" spans="2:5" ht="18" customHeight="1">
      <c r="B14" s="227" t="s">
        <v>32</v>
      </c>
      <c r="C14" s="231" t="s">
        <v>543</v>
      </c>
      <c r="D14" s="232" t="s">
        <v>329</v>
      </c>
      <c r="E14" s="233">
        <v>5</v>
      </c>
    </row>
    <row r="15" spans="2:5" ht="15.75" customHeight="1">
      <c r="B15" s="227" t="s">
        <v>35</v>
      </c>
      <c r="C15" s="231" t="s">
        <v>544</v>
      </c>
      <c r="D15" s="232" t="s">
        <v>330</v>
      </c>
      <c r="E15" s="233">
        <v>140</v>
      </c>
    </row>
    <row r="16" spans="2:5" ht="18.75" customHeight="1">
      <c r="B16" s="227" t="s">
        <v>37</v>
      </c>
      <c r="C16" s="228" t="s">
        <v>545</v>
      </c>
      <c r="D16" s="240" t="s">
        <v>331</v>
      </c>
      <c r="E16" s="239">
        <f>E17+E18</f>
        <v>550</v>
      </c>
    </row>
    <row r="17" spans="2:5" ht="15" customHeight="1">
      <c r="B17" s="227" t="s">
        <v>39</v>
      </c>
      <c r="C17" s="231" t="s">
        <v>546</v>
      </c>
      <c r="D17" s="241" t="s">
        <v>332</v>
      </c>
      <c r="E17" s="233">
        <v>80</v>
      </c>
    </row>
    <row r="18" spans="2:5" ht="16.5" customHeight="1">
      <c r="B18" s="227" t="s">
        <v>41</v>
      </c>
      <c r="C18" s="234" t="s">
        <v>547</v>
      </c>
      <c r="D18" s="242" t="s">
        <v>333</v>
      </c>
      <c r="E18" s="233">
        <f>E19+E20</f>
        <v>470</v>
      </c>
    </row>
    <row r="19" spans="2:5" ht="15" customHeight="1">
      <c r="B19" s="227" t="s">
        <v>43</v>
      </c>
      <c r="C19" s="234" t="s">
        <v>548</v>
      </c>
      <c r="D19" s="243" t="s">
        <v>334</v>
      </c>
      <c r="E19" s="233">
        <v>0</v>
      </c>
    </row>
    <row r="20" spans="2:5" ht="15" customHeight="1">
      <c r="B20" s="227" t="s">
        <v>45</v>
      </c>
      <c r="C20" s="234" t="s">
        <v>549</v>
      </c>
      <c r="D20" s="244" t="s">
        <v>335</v>
      </c>
      <c r="E20" s="233">
        <v>470</v>
      </c>
    </row>
    <row r="21" spans="2:5" ht="15.75" customHeight="1">
      <c r="B21" s="245" t="s">
        <v>47</v>
      </c>
      <c r="C21" s="246" t="s">
        <v>207</v>
      </c>
      <c r="D21" s="247" t="s">
        <v>336</v>
      </c>
      <c r="E21" s="248">
        <f>E22+E23</f>
        <v>136</v>
      </c>
    </row>
    <row r="22" spans="2:5" ht="32.25" customHeight="1">
      <c r="B22" s="227" t="s">
        <v>49</v>
      </c>
      <c r="C22" s="249" t="s">
        <v>550</v>
      </c>
      <c r="D22" s="235" t="s">
        <v>337</v>
      </c>
      <c r="E22" s="237">
        <v>100</v>
      </c>
    </row>
    <row r="23" spans="2:5" ht="15" customHeight="1">
      <c r="B23" s="227" t="s">
        <v>52</v>
      </c>
      <c r="C23" s="234" t="s">
        <v>551</v>
      </c>
      <c r="D23" s="235" t="s">
        <v>338</v>
      </c>
      <c r="E23" s="233">
        <v>36</v>
      </c>
    </row>
    <row r="24" spans="2:5" ht="15" customHeight="1">
      <c r="B24" s="227" t="s">
        <v>55</v>
      </c>
      <c r="C24" s="250" t="s">
        <v>339</v>
      </c>
      <c r="D24" s="251" t="s">
        <v>340</v>
      </c>
      <c r="E24" s="252">
        <f>E25+E26+E27+E28</f>
        <v>460</v>
      </c>
    </row>
    <row r="25" spans="2:5" ht="15" customHeight="1">
      <c r="B25" s="227" t="s">
        <v>60</v>
      </c>
      <c r="C25" s="234" t="s">
        <v>552</v>
      </c>
      <c r="D25" s="235" t="s">
        <v>174</v>
      </c>
      <c r="E25" s="233">
        <v>30</v>
      </c>
    </row>
    <row r="26" spans="2:5" ht="15.75" customHeight="1">
      <c r="B26" s="227" t="s">
        <v>64</v>
      </c>
      <c r="C26" s="231" t="s">
        <v>553</v>
      </c>
      <c r="D26" s="235" t="s">
        <v>341</v>
      </c>
      <c r="E26" s="10">
        <v>120</v>
      </c>
    </row>
    <row r="27" spans="2:5" ht="15.75" customHeight="1">
      <c r="B27" s="227" t="s">
        <v>68</v>
      </c>
      <c r="C27" s="231" t="s">
        <v>554</v>
      </c>
      <c r="D27" s="235" t="s">
        <v>342</v>
      </c>
      <c r="E27" s="233">
        <v>130</v>
      </c>
    </row>
    <row r="28" spans="2:5" ht="15.75" customHeight="1">
      <c r="B28" s="227" t="s">
        <v>72</v>
      </c>
      <c r="C28" s="253" t="s">
        <v>555</v>
      </c>
      <c r="D28" s="232" t="s">
        <v>340</v>
      </c>
      <c r="E28" s="233">
        <v>180</v>
      </c>
    </row>
    <row r="29" spans="2:5" ht="15.75" customHeight="1">
      <c r="B29" s="227" t="s">
        <v>74</v>
      </c>
      <c r="C29" s="254" t="s">
        <v>112</v>
      </c>
      <c r="D29" s="247" t="s">
        <v>344</v>
      </c>
      <c r="E29" s="1">
        <v>20</v>
      </c>
    </row>
    <row r="30" spans="2:5" ht="16.5" customHeight="1">
      <c r="B30" s="227" t="s">
        <v>345</v>
      </c>
      <c r="C30" s="254"/>
      <c r="D30" s="255" t="s">
        <v>481</v>
      </c>
      <c r="E30" s="36">
        <f>E31+E32+E33+E34</f>
        <v>545.3</v>
      </c>
    </row>
    <row r="31" spans="2:5" ht="19.5" customHeight="1">
      <c r="B31" s="263" t="s">
        <v>343</v>
      </c>
      <c r="C31" s="254"/>
      <c r="D31" s="281" t="s">
        <v>581</v>
      </c>
      <c r="E31" s="13">
        <v>81.5</v>
      </c>
    </row>
    <row r="32" spans="2:5" ht="16.5" customHeight="1">
      <c r="B32" s="227" t="s">
        <v>518</v>
      </c>
      <c r="C32" s="254"/>
      <c r="D32" s="281" t="s">
        <v>587</v>
      </c>
      <c r="E32" s="13">
        <v>41.4</v>
      </c>
    </row>
    <row r="33" spans="2:5" ht="16.5" customHeight="1">
      <c r="B33" s="227" t="s">
        <v>346</v>
      </c>
      <c r="C33" s="254"/>
      <c r="D33" s="281" t="s">
        <v>486</v>
      </c>
      <c r="E33" s="13">
        <v>420</v>
      </c>
    </row>
    <row r="34" spans="2:5" ht="16.5" customHeight="1">
      <c r="B34" s="227" t="s">
        <v>420</v>
      </c>
      <c r="C34" s="254"/>
      <c r="D34" s="261" t="s">
        <v>516</v>
      </c>
      <c r="E34" s="13">
        <v>2.4</v>
      </c>
    </row>
    <row r="35" spans="2:5" ht="15.75">
      <c r="B35" s="227" t="s">
        <v>421</v>
      </c>
      <c r="C35" s="256"/>
      <c r="D35" s="257" t="s">
        <v>556</v>
      </c>
      <c r="E35" s="239">
        <f>E8+E12+E16+E21+E24+E30+E29</f>
        <v>9136.3</v>
      </c>
    </row>
    <row r="36" spans="2:5" ht="15" customHeight="1">
      <c r="B36" s="245" t="s">
        <v>347</v>
      </c>
      <c r="C36" s="256" t="s">
        <v>23</v>
      </c>
      <c r="D36" s="258" t="s">
        <v>574</v>
      </c>
      <c r="E36" s="239">
        <f>E37+E57+E58</f>
        <v>10872.2</v>
      </c>
    </row>
    <row r="37" spans="2:5" ht="16.5" customHeight="1">
      <c r="B37" s="227" t="s">
        <v>348</v>
      </c>
      <c r="C37" s="253" t="s">
        <v>349</v>
      </c>
      <c r="D37" s="259" t="s">
        <v>350</v>
      </c>
      <c r="E37" s="260">
        <f>E38+E39</f>
        <v>9938.2</v>
      </c>
    </row>
    <row r="38" spans="2:5" ht="14.25" customHeight="1">
      <c r="B38" s="227" t="s">
        <v>351</v>
      </c>
      <c r="C38" s="253" t="s">
        <v>352</v>
      </c>
      <c r="D38" s="261" t="s">
        <v>353</v>
      </c>
      <c r="E38" s="353">
        <v>5991</v>
      </c>
    </row>
    <row r="39" spans="2:5" ht="15.75" customHeight="1">
      <c r="B39" s="227" t="s">
        <v>354</v>
      </c>
      <c r="C39" s="253" t="s">
        <v>355</v>
      </c>
      <c r="D39" s="261" t="s">
        <v>356</v>
      </c>
      <c r="E39" s="308">
        <f>E40+E41+E42+E43+E44+E45+E46+E47+E48+E49+E50+E51+E52+E53+E54+E55+E56</f>
        <v>3947.2000000000003</v>
      </c>
    </row>
    <row r="40" spans="2:5" ht="14.25" customHeight="1">
      <c r="B40" s="227" t="s">
        <v>357</v>
      </c>
      <c r="C40" s="253" t="s">
        <v>358</v>
      </c>
      <c r="D40" s="261" t="s">
        <v>359</v>
      </c>
      <c r="E40" s="13">
        <v>451.5</v>
      </c>
    </row>
    <row r="41" spans="2:8" ht="17.25" customHeight="1">
      <c r="B41" s="227" t="s">
        <v>360</v>
      </c>
      <c r="C41" s="253" t="s">
        <v>361</v>
      </c>
      <c r="D41" s="261" t="s">
        <v>362</v>
      </c>
      <c r="E41" s="13">
        <v>118.1</v>
      </c>
      <c r="H41" s="307"/>
    </row>
    <row r="42" spans="2:5" ht="18" customHeight="1">
      <c r="B42" s="227" t="s">
        <v>365</v>
      </c>
      <c r="C42" s="253" t="s">
        <v>363</v>
      </c>
      <c r="D42" s="261" t="s">
        <v>364</v>
      </c>
      <c r="E42" s="13">
        <v>2121.5</v>
      </c>
    </row>
    <row r="43" spans="2:5" ht="14.25" customHeight="1">
      <c r="B43" s="227" t="s">
        <v>368</v>
      </c>
      <c r="C43" s="253" t="s">
        <v>366</v>
      </c>
      <c r="D43" s="261" t="s">
        <v>367</v>
      </c>
      <c r="E43" s="13">
        <v>606.2</v>
      </c>
    </row>
    <row r="44" spans="2:5" ht="14.25" customHeight="1">
      <c r="B44" s="227" t="s">
        <v>371</v>
      </c>
      <c r="C44" s="253" t="s">
        <v>369</v>
      </c>
      <c r="D44" s="261" t="s">
        <v>370</v>
      </c>
      <c r="E44" s="13">
        <v>226</v>
      </c>
    </row>
    <row r="45" spans="2:5" ht="16.5" customHeight="1">
      <c r="B45" s="227" t="s">
        <v>374</v>
      </c>
      <c r="C45" s="253" t="s">
        <v>372</v>
      </c>
      <c r="D45" s="262" t="s">
        <v>373</v>
      </c>
      <c r="E45" s="233">
        <v>0.5</v>
      </c>
    </row>
    <row r="46" spans="2:5" ht="16.5" customHeight="1">
      <c r="B46" s="227" t="s">
        <v>377</v>
      </c>
      <c r="C46" s="253" t="s">
        <v>375</v>
      </c>
      <c r="D46" s="262" t="s">
        <v>376</v>
      </c>
      <c r="E46" s="233">
        <v>58</v>
      </c>
    </row>
    <row r="47" spans="2:5" ht="16.5" customHeight="1">
      <c r="B47" s="227" t="s">
        <v>380</v>
      </c>
      <c r="C47" s="253" t="s">
        <v>378</v>
      </c>
      <c r="D47" s="262" t="s">
        <v>379</v>
      </c>
      <c r="E47" s="233">
        <v>42.8</v>
      </c>
    </row>
    <row r="48" spans="2:5" ht="20.25" customHeight="1">
      <c r="B48" s="227" t="s">
        <v>422</v>
      </c>
      <c r="C48" s="253" t="s">
        <v>381</v>
      </c>
      <c r="D48" s="262" t="s">
        <v>382</v>
      </c>
      <c r="E48" s="233">
        <v>162.5</v>
      </c>
    </row>
    <row r="49" spans="2:5" ht="33.75" customHeight="1">
      <c r="B49" s="227" t="s">
        <v>383</v>
      </c>
      <c r="C49" s="253" t="s">
        <v>384</v>
      </c>
      <c r="D49" s="262" t="s">
        <v>385</v>
      </c>
      <c r="E49" s="233">
        <v>9.2</v>
      </c>
    </row>
    <row r="50" spans="2:5" ht="19.5" customHeight="1">
      <c r="B50" s="227" t="s">
        <v>386</v>
      </c>
      <c r="C50" s="253" t="s">
        <v>470</v>
      </c>
      <c r="D50" s="262" t="s">
        <v>388</v>
      </c>
      <c r="E50" s="233">
        <v>26.5</v>
      </c>
    </row>
    <row r="51" spans="2:5" ht="19.5" customHeight="1">
      <c r="B51" s="227" t="s">
        <v>389</v>
      </c>
      <c r="C51" s="253" t="s">
        <v>387</v>
      </c>
      <c r="D51" s="262" t="s">
        <v>390</v>
      </c>
      <c r="E51" s="233">
        <v>19.1</v>
      </c>
    </row>
    <row r="52" spans="2:5" ht="19.5" customHeight="1">
      <c r="B52" s="227" t="s">
        <v>391</v>
      </c>
      <c r="C52" s="253" t="s">
        <v>392</v>
      </c>
      <c r="D52" s="262" t="s">
        <v>394</v>
      </c>
      <c r="E52" s="233">
        <v>9.4</v>
      </c>
    </row>
    <row r="53" spans="2:5" ht="19.5" customHeight="1">
      <c r="B53" s="263" t="s">
        <v>519</v>
      </c>
      <c r="C53" s="253" t="s">
        <v>393</v>
      </c>
      <c r="D53" s="262" t="s">
        <v>397</v>
      </c>
      <c r="E53" s="233">
        <v>63.1</v>
      </c>
    </row>
    <row r="54" spans="2:5" ht="19.5" customHeight="1">
      <c r="B54" s="227" t="s">
        <v>395</v>
      </c>
      <c r="C54" s="253" t="s">
        <v>396</v>
      </c>
      <c r="D54" s="262" t="s">
        <v>400</v>
      </c>
      <c r="E54" s="233">
        <v>15</v>
      </c>
    </row>
    <row r="55" spans="2:5" ht="19.5" customHeight="1">
      <c r="B55" s="263" t="s">
        <v>398</v>
      </c>
      <c r="C55" s="253" t="s">
        <v>399</v>
      </c>
      <c r="D55" s="262" t="s">
        <v>403</v>
      </c>
      <c r="E55" s="233">
        <v>15.8</v>
      </c>
    </row>
    <row r="56" spans="2:5" ht="19.5" customHeight="1">
      <c r="B56" s="245" t="s">
        <v>401</v>
      </c>
      <c r="C56" s="253" t="s">
        <v>402</v>
      </c>
      <c r="D56" s="262" t="s">
        <v>491</v>
      </c>
      <c r="E56" s="233">
        <v>2</v>
      </c>
    </row>
    <row r="57" spans="2:5" ht="16.5" customHeight="1">
      <c r="B57" s="227" t="s">
        <v>469</v>
      </c>
      <c r="C57" s="264" t="s">
        <v>404</v>
      </c>
      <c r="D57" s="262" t="s">
        <v>405</v>
      </c>
      <c r="E57" s="10">
        <v>427</v>
      </c>
    </row>
    <row r="58" spans="2:5" ht="26.25" customHeight="1">
      <c r="B58" s="263" t="s">
        <v>482</v>
      </c>
      <c r="C58" s="227" t="s">
        <v>557</v>
      </c>
      <c r="D58" s="342" t="s">
        <v>579</v>
      </c>
      <c r="E58" s="146">
        <v>507</v>
      </c>
    </row>
    <row r="59" spans="2:5" ht="16.5" customHeight="1">
      <c r="B59" s="263" t="s">
        <v>483</v>
      </c>
      <c r="C59" s="227" t="s">
        <v>576</v>
      </c>
      <c r="D59" s="312" t="s">
        <v>580</v>
      </c>
      <c r="E59" s="10">
        <v>200</v>
      </c>
    </row>
    <row r="60" spans="2:5" ht="33" customHeight="1">
      <c r="B60" s="263" t="s">
        <v>484</v>
      </c>
      <c r="C60" s="227" t="s">
        <v>577</v>
      </c>
      <c r="D60" s="315" t="s">
        <v>522</v>
      </c>
      <c r="E60" s="10">
        <v>300</v>
      </c>
    </row>
    <row r="61" spans="2:5" ht="17.25" customHeight="1">
      <c r="B61" s="263" t="s">
        <v>485</v>
      </c>
      <c r="C61" s="227" t="s">
        <v>578</v>
      </c>
      <c r="D61" s="315" t="s">
        <v>523</v>
      </c>
      <c r="E61" s="10">
        <v>7</v>
      </c>
    </row>
    <row r="62" spans="2:5" s="9" customFormat="1" ht="15.75" customHeight="1">
      <c r="B62" s="263" t="s">
        <v>559</v>
      </c>
      <c r="C62" s="256"/>
      <c r="D62" s="265" t="s">
        <v>498</v>
      </c>
      <c r="E62" s="239">
        <f>E35+E36</f>
        <v>20008.5</v>
      </c>
    </row>
    <row r="63" spans="2:5" s="9" customFormat="1" ht="15.75" customHeight="1">
      <c r="B63" s="263" t="s">
        <v>575</v>
      </c>
      <c r="C63" s="256"/>
      <c r="D63" s="265" t="s">
        <v>594</v>
      </c>
      <c r="E63" s="239">
        <v>472.3</v>
      </c>
    </row>
    <row r="64" spans="2:5" s="9" customFormat="1" ht="15.75" customHeight="1">
      <c r="B64" s="263" t="s">
        <v>591</v>
      </c>
      <c r="C64" s="256"/>
      <c r="D64" s="312" t="s">
        <v>517</v>
      </c>
      <c r="E64" s="10">
        <v>1812.7</v>
      </c>
    </row>
    <row r="65" spans="2:5" s="9" customFormat="1" ht="15.75" customHeight="1">
      <c r="B65" s="263" t="s">
        <v>592</v>
      </c>
      <c r="C65" s="256"/>
      <c r="D65" s="343" t="s">
        <v>0</v>
      </c>
      <c r="E65" s="36">
        <f>E62+E64+E63</f>
        <v>22293.5</v>
      </c>
    </row>
    <row r="66" spans="2:5" s="9" customFormat="1" ht="15.75" customHeight="1">
      <c r="B66" s="263" t="s">
        <v>593</v>
      </c>
      <c r="C66" s="256"/>
      <c r="D66" s="265" t="s">
        <v>582</v>
      </c>
      <c r="E66" s="239">
        <v>2</v>
      </c>
    </row>
    <row r="67" spans="2:5" s="9" customFormat="1" ht="15.75" customHeight="1">
      <c r="B67" s="268"/>
      <c r="C67" s="290"/>
      <c r="D67" s="313"/>
      <c r="E67" s="314"/>
    </row>
    <row r="68" spans="2:4" s="9" customFormat="1" ht="15.75" customHeight="1">
      <c r="B68" s="268"/>
      <c r="D68" s="266"/>
    </row>
    <row r="69" s="9" customFormat="1" ht="15.75" customHeight="1">
      <c r="D69" s="266"/>
    </row>
    <row r="70" s="9" customFormat="1" ht="15.75" customHeight="1">
      <c r="D70" s="266"/>
    </row>
    <row r="71" s="9" customFormat="1" ht="15.75" customHeight="1">
      <c r="D71" s="266"/>
    </row>
    <row r="72" s="9" customFormat="1" ht="15.75" customHeight="1">
      <c r="D72" s="266"/>
    </row>
    <row r="73" spans="3:4" s="9" customFormat="1" ht="16.5" customHeight="1">
      <c r="C73" s="267"/>
      <c r="D73" s="266"/>
    </row>
    <row r="74" spans="3:4" s="9" customFormat="1" ht="16.5" customHeight="1">
      <c r="C74" s="267"/>
      <c r="D74" s="266"/>
    </row>
    <row r="75" spans="3:4" s="9" customFormat="1" ht="15.75" customHeight="1">
      <c r="C75" s="267"/>
      <c r="D75" s="266"/>
    </row>
    <row r="76" spans="3:4" s="9" customFormat="1" ht="15.75" customHeight="1">
      <c r="C76" s="267"/>
      <c r="D76" s="266"/>
    </row>
    <row r="77" spans="3:4" s="9" customFormat="1" ht="15.75" customHeight="1">
      <c r="C77" s="268"/>
      <c r="D77" s="266"/>
    </row>
    <row r="78" spans="3:4" s="9" customFormat="1" ht="15.75" customHeight="1">
      <c r="C78" s="268"/>
      <c r="D78" s="266"/>
    </row>
    <row r="79" ht="12.75">
      <c r="D79" s="266"/>
    </row>
    <row r="80" ht="12.75">
      <c r="D80" s="266"/>
    </row>
  </sheetData>
  <mergeCells count="5">
    <mergeCell ref="C5:D5"/>
    <mergeCell ref="D1:E1"/>
    <mergeCell ref="D2:E2"/>
    <mergeCell ref="D3:E3"/>
    <mergeCell ref="D4:E4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4"/>
  <sheetViews>
    <sheetView workbookViewId="0" topLeftCell="A208">
      <selection activeCell="G234" sqref="G234"/>
    </sheetView>
  </sheetViews>
  <sheetFormatPr defaultColWidth="9.140625" defaultRowHeight="12.75"/>
  <cols>
    <col min="1" max="1" width="6.57421875" style="2" customWidth="1"/>
    <col min="2" max="2" width="44.140625" style="156" customWidth="1"/>
    <col min="3" max="4" width="8.140625" style="156" customWidth="1"/>
    <col min="5" max="5" width="8.57421875" style="156" customWidth="1"/>
    <col min="6" max="6" width="11.421875" style="156" customWidth="1"/>
    <col min="7" max="7" width="12.421875" style="35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43" t="s">
        <v>320</v>
      </c>
    </row>
    <row r="2" spans="6:7" ht="12.75">
      <c r="F2" s="362" t="s">
        <v>596</v>
      </c>
      <c r="G2" s="362"/>
    </row>
    <row r="3" spans="1:6" ht="12.75">
      <c r="A3" s="156"/>
      <c r="B3" s="179"/>
      <c r="F3" s="2" t="s">
        <v>266</v>
      </c>
    </row>
    <row r="4" ht="12.75">
      <c r="F4" t="s">
        <v>261</v>
      </c>
    </row>
    <row r="5" spans="1:7" ht="12.75">
      <c r="A5" s="367" t="s">
        <v>526</v>
      </c>
      <c r="B5" s="367"/>
      <c r="C5" s="367"/>
      <c r="D5" s="367"/>
      <c r="E5" s="367"/>
      <c r="F5" s="367"/>
      <c r="G5" s="367"/>
    </row>
    <row r="6" spans="1:7" ht="12.75">
      <c r="A6" s="367" t="s">
        <v>193</v>
      </c>
      <c r="B6" s="367"/>
      <c r="C6" s="367"/>
      <c r="D6" s="367"/>
      <c r="E6" s="367"/>
      <c r="F6" s="367"/>
      <c r="G6" s="367"/>
    </row>
    <row r="7" spans="1:7" ht="12.75">
      <c r="A7" s="156"/>
      <c r="G7" s="35" t="s">
        <v>11</v>
      </c>
    </row>
    <row r="8" spans="1:7" ht="12.75" customHeight="1">
      <c r="A8" s="363" t="s">
        <v>194</v>
      </c>
      <c r="B8" s="369" t="s">
        <v>195</v>
      </c>
      <c r="C8" s="372" t="s">
        <v>319</v>
      </c>
      <c r="D8" s="363" t="s">
        <v>0</v>
      </c>
      <c r="E8" s="355" t="s">
        <v>12</v>
      </c>
      <c r="F8" s="355"/>
      <c r="G8" s="355"/>
    </row>
    <row r="9" spans="1:7" ht="12.75" customHeight="1">
      <c r="A9" s="368"/>
      <c r="B9" s="370"/>
      <c r="C9" s="372"/>
      <c r="D9" s="368"/>
      <c r="E9" s="355" t="s">
        <v>13</v>
      </c>
      <c r="F9" s="355"/>
      <c r="G9" s="356" t="s">
        <v>14</v>
      </c>
    </row>
    <row r="10" spans="1:7" ht="12.75" customHeight="1">
      <c r="A10" s="364"/>
      <c r="B10" s="370"/>
      <c r="C10" s="372"/>
      <c r="D10" s="368"/>
      <c r="E10" s="363" t="s">
        <v>15</v>
      </c>
      <c r="F10" s="365" t="s">
        <v>262</v>
      </c>
      <c r="G10" s="356"/>
    </row>
    <row r="11" spans="1:7" ht="13.5" customHeight="1">
      <c r="A11" s="145" t="s">
        <v>196</v>
      </c>
      <c r="B11" s="371"/>
      <c r="C11" s="372"/>
      <c r="D11" s="364"/>
      <c r="E11" s="364"/>
      <c r="F11" s="366"/>
      <c r="G11" s="356"/>
    </row>
    <row r="12" spans="1:7" ht="14.25" customHeight="1">
      <c r="A12" s="206">
        <v>1</v>
      </c>
      <c r="B12" s="159">
        <v>2</v>
      </c>
      <c r="C12" s="160">
        <v>3</v>
      </c>
      <c r="D12" s="161">
        <v>4</v>
      </c>
      <c r="E12" s="161">
        <v>5</v>
      </c>
      <c r="F12" s="162">
        <v>6</v>
      </c>
      <c r="G12" s="185">
        <v>7</v>
      </c>
    </row>
    <row r="13" spans="1:7" ht="15.75">
      <c r="A13" s="207" t="s">
        <v>16</v>
      </c>
      <c r="B13" s="350" t="s">
        <v>1</v>
      </c>
      <c r="C13" s="118"/>
      <c r="D13" s="149">
        <f>D14+D18+D22+D24+D27+D29+D31+D33</f>
        <v>6791.600000000001</v>
      </c>
      <c r="E13" s="149">
        <f>E14+E18+E22+E24+E27+E29+E31+E33</f>
        <v>3488.7</v>
      </c>
      <c r="F13" s="149">
        <f>F14+F18+F22+F24+F27+F29+F31+F33</f>
        <v>1401.6</v>
      </c>
      <c r="G13" s="149">
        <f>G14+G18+G22+G24+G27+G29+G31+G33</f>
        <v>3302.9</v>
      </c>
    </row>
    <row r="14" spans="1:7" ht="14.25">
      <c r="A14" s="119" t="s">
        <v>17</v>
      </c>
      <c r="B14" s="163" t="s">
        <v>197</v>
      </c>
      <c r="C14" s="164" t="s">
        <v>155</v>
      </c>
      <c r="D14" s="155">
        <f>D15+D16+D17</f>
        <v>604.9</v>
      </c>
      <c r="E14" s="155">
        <f>E15+E16+E17</f>
        <v>604.9</v>
      </c>
      <c r="F14" s="155">
        <f>F15+F16+F17</f>
        <v>206.8</v>
      </c>
      <c r="G14" s="122">
        <f>G15+G16+G17</f>
        <v>0</v>
      </c>
    </row>
    <row r="15" spans="1:7" ht="15">
      <c r="A15" s="4" t="s">
        <v>198</v>
      </c>
      <c r="B15" s="271" t="s">
        <v>408</v>
      </c>
      <c r="C15" s="154"/>
      <c r="D15" s="129">
        <f aca="true" t="shared" si="0" ref="D15:D30">E15+G15</f>
        <v>383.8</v>
      </c>
      <c r="E15" s="123">
        <v>383.8</v>
      </c>
      <c r="F15" s="123">
        <v>185</v>
      </c>
      <c r="G15" s="123"/>
    </row>
    <row r="16" spans="1:7" ht="30">
      <c r="A16" s="4" t="s">
        <v>199</v>
      </c>
      <c r="B16" s="284" t="s">
        <v>493</v>
      </c>
      <c r="C16" s="157"/>
      <c r="D16" s="129">
        <f t="shared" si="0"/>
        <v>31</v>
      </c>
      <c r="E16" s="123">
        <v>31</v>
      </c>
      <c r="F16" s="123">
        <v>21.8</v>
      </c>
      <c r="G16" s="123"/>
    </row>
    <row r="17" spans="1:7" ht="15">
      <c r="A17" s="4" t="s">
        <v>201</v>
      </c>
      <c r="B17" s="165" t="s">
        <v>492</v>
      </c>
      <c r="C17" s="158"/>
      <c r="D17" s="129">
        <f t="shared" si="0"/>
        <v>190.1</v>
      </c>
      <c r="E17" s="123">
        <v>190.1</v>
      </c>
      <c r="F17" s="123"/>
      <c r="G17" s="123"/>
    </row>
    <row r="18" spans="1:7" ht="26.25" customHeight="1">
      <c r="A18" s="119" t="s">
        <v>18</v>
      </c>
      <c r="B18" s="152" t="s">
        <v>202</v>
      </c>
      <c r="C18" s="137" t="s">
        <v>159</v>
      </c>
      <c r="D18" s="122">
        <f>D19+D20+D21</f>
        <v>2159.8</v>
      </c>
      <c r="E18" s="122">
        <f>E19+E20+E21</f>
        <v>2154.4</v>
      </c>
      <c r="F18" s="122">
        <f>F19+F20+F21</f>
        <v>1175</v>
      </c>
      <c r="G18" s="122">
        <f>G19+G20+G21</f>
        <v>5.4</v>
      </c>
    </row>
    <row r="19" spans="1:7" ht="15">
      <c r="A19" s="4" t="s">
        <v>203</v>
      </c>
      <c r="B19" s="271" t="s">
        <v>408</v>
      </c>
      <c r="C19" s="154"/>
      <c r="D19" s="129">
        <f t="shared" si="0"/>
        <v>1841.4</v>
      </c>
      <c r="E19" s="123">
        <v>1836</v>
      </c>
      <c r="F19" s="123">
        <v>992.7</v>
      </c>
      <c r="G19" s="123">
        <v>5.4</v>
      </c>
    </row>
    <row r="20" spans="1:7" ht="30">
      <c r="A20" s="4" t="s">
        <v>204</v>
      </c>
      <c r="B20" s="284" t="s">
        <v>493</v>
      </c>
      <c r="C20" s="157"/>
      <c r="D20" s="129">
        <f>E20+G20</f>
        <v>279.5</v>
      </c>
      <c r="E20" s="123">
        <v>279.5</v>
      </c>
      <c r="F20" s="123">
        <v>182.3</v>
      </c>
      <c r="G20" s="123"/>
    </row>
    <row r="21" spans="1:7" ht="15">
      <c r="A21" s="4" t="s">
        <v>205</v>
      </c>
      <c r="B21" s="25" t="s">
        <v>414</v>
      </c>
      <c r="C21" s="158"/>
      <c r="D21" s="129">
        <f t="shared" si="0"/>
        <v>38.9</v>
      </c>
      <c r="E21" s="123">
        <v>38.9</v>
      </c>
      <c r="F21" s="123"/>
      <c r="G21" s="123"/>
    </row>
    <row r="22" spans="1:7" ht="12.75">
      <c r="A22" s="119" t="s">
        <v>19</v>
      </c>
      <c r="B22" s="166" t="s">
        <v>206</v>
      </c>
      <c r="C22" s="167" t="s">
        <v>158</v>
      </c>
      <c r="D22" s="122">
        <f>D23</f>
        <v>1780</v>
      </c>
      <c r="E22" s="122">
        <f>E23</f>
        <v>41.2</v>
      </c>
      <c r="F22" s="122">
        <f>F23</f>
        <v>19.8</v>
      </c>
      <c r="G22" s="122">
        <f>G23</f>
        <v>1738.8</v>
      </c>
    </row>
    <row r="23" spans="1:7" ht="15">
      <c r="A23" s="4" t="s">
        <v>124</v>
      </c>
      <c r="B23" s="271" t="s">
        <v>408</v>
      </c>
      <c r="C23" s="145"/>
      <c r="D23" s="123">
        <f t="shared" si="0"/>
        <v>1780</v>
      </c>
      <c r="E23" s="123">
        <v>41.2</v>
      </c>
      <c r="F23" s="123">
        <v>19.8</v>
      </c>
      <c r="G23" s="123">
        <v>1738.8</v>
      </c>
    </row>
    <row r="24" spans="1:7" ht="14.25">
      <c r="A24" s="119" t="s">
        <v>20</v>
      </c>
      <c r="B24" s="6" t="s">
        <v>126</v>
      </c>
      <c r="C24" s="164" t="s">
        <v>160</v>
      </c>
      <c r="D24" s="122">
        <f>D25+D26</f>
        <v>1591.8</v>
      </c>
      <c r="E24" s="122">
        <f>E25+E26</f>
        <v>35</v>
      </c>
      <c r="F24" s="122">
        <f>F25+F26</f>
        <v>0</v>
      </c>
      <c r="G24" s="122">
        <f>G25+G26</f>
        <v>1556.8</v>
      </c>
    </row>
    <row r="25" spans="1:7" ht="15">
      <c r="A25" s="4" t="s">
        <v>207</v>
      </c>
      <c r="B25" s="296" t="s">
        <v>408</v>
      </c>
      <c r="C25" s="164"/>
      <c r="D25" s="129">
        <f t="shared" si="0"/>
        <v>1091.8</v>
      </c>
      <c r="E25" s="123">
        <v>35</v>
      </c>
      <c r="F25" s="123"/>
      <c r="G25" s="123">
        <v>1056.8</v>
      </c>
    </row>
    <row r="26" spans="1:7" ht="27.75" customHeight="1">
      <c r="A26" s="4" t="s">
        <v>529</v>
      </c>
      <c r="B26" s="292" t="s">
        <v>528</v>
      </c>
      <c r="C26" s="167"/>
      <c r="D26" s="129">
        <f t="shared" si="0"/>
        <v>500</v>
      </c>
      <c r="E26" s="123"/>
      <c r="F26" s="123"/>
      <c r="G26" s="123">
        <v>500</v>
      </c>
    </row>
    <row r="27" spans="1:7" ht="25.5">
      <c r="A27" s="119" t="s">
        <v>79</v>
      </c>
      <c r="B27" s="126" t="s">
        <v>212</v>
      </c>
      <c r="C27" s="167" t="s">
        <v>161</v>
      </c>
      <c r="D27" s="122">
        <f>E27+G27</f>
        <v>10</v>
      </c>
      <c r="E27" s="122">
        <f>E28</f>
        <v>10</v>
      </c>
      <c r="F27" s="122">
        <f>F28</f>
        <v>0</v>
      </c>
      <c r="G27" s="122">
        <f>G28</f>
        <v>0</v>
      </c>
    </row>
    <row r="28" spans="1:7" ht="15">
      <c r="A28" s="4" t="s">
        <v>129</v>
      </c>
      <c r="B28" s="271" t="s">
        <v>408</v>
      </c>
      <c r="C28" s="138"/>
      <c r="D28" s="123">
        <f t="shared" si="0"/>
        <v>10</v>
      </c>
      <c r="E28" s="123">
        <v>10</v>
      </c>
      <c r="F28" s="123"/>
      <c r="G28" s="123"/>
    </row>
    <row r="29" spans="1:7" ht="14.25">
      <c r="A29" s="119" t="s">
        <v>164</v>
      </c>
      <c r="B29" s="168" t="s">
        <v>83</v>
      </c>
      <c r="C29" s="138" t="s">
        <v>156</v>
      </c>
      <c r="D29" s="122">
        <f t="shared" si="0"/>
        <v>141.2</v>
      </c>
      <c r="E29" s="122">
        <f>E30</f>
        <v>141.2</v>
      </c>
      <c r="F29" s="122">
        <f>F30</f>
        <v>0</v>
      </c>
      <c r="G29" s="122">
        <f>G30</f>
        <v>0</v>
      </c>
    </row>
    <row r="30" spans="1:7" ht="15">
      <c r="A30" s="119" t="s">
        <v>165</v>
      </c>
      <c r="B30" s="271" t="s">
        <v>408</v>
      </c>
      <c r="C30" s="138"/>
      <c r="D30" s="123">
        <f t="shared" si="0"/>
        <v>141.2</v>
      </c>
      <c r="E30" s="123">
        <v>141.2</v>
      </c>
      <c r="F30" s="123"/>
      <c r="G30" s="123"/>
    </row>
    <row r="31" spans="1:7" ht="28.5">
      <c r="A31" s="119" t="s">
        <v>171</v>
      </c>
      <c r="B31" s="169" t="s">
        <v>169</v>
      </c>
      <c r="C31" s="138" t="s">
        <v>39</v>
      </c>
      <c r="D31" s="122">
        <f>E31+G31</f>
        <v>491.3</v>
      </c>
      <c r="E31" s="122">
        <f>E32</f>
        <v>491.3</v>
      </c>
      <c r="F31" s="123"/>
      <c r="G31" s="123"/>
    </row>
    <row r="32" spans="1:7" ht="15">
      <c r="A32" s="119" t="s">
        <v>209</v>
      </c>
      <c r="B32" s="271" t="s">
        <v>408</v>
      </c>
      <c r="C32" s="144"/>
      <c r="D32" s="123">
        <f>E32+G32</f>
        <v>491.3</v>
      </c>
      <c r="E32" s="10">
        <v>491.3</v>
      </c>
      <c r="F32" s="14"/>
      <c r="G32" s="14"/>
    </row>
    <row r="33" spans="1:7" ht="14.25">
      <c r="A33" s="119" t="s">
        <v>210</v>
      </c>
      <c r="B33" s="170" t="s">
        <v>170</v>
      </c>
      <c r="C33" s="138" t="s">
        <v>41</v>
      </c>
      <c r="D33" s="122">
        <f>E33+G33</f>
        <v>12.6</v>
      </c>
      <c r="E33" s="122">
        <f>E34</f>
        <v>10.7</v>
      </c>
      <c r="F33" s="122">
        <f>F34+H33</f>
        <v>0</v>
      </c>
      <c r="G33" s="122">
        <f>G34+I33</f>
        <v>1.9</v>
      </c>
    </row>
    <row r="34" spans="1:7" ht="15">
      <c r="A34" s="119" t="s">
        <v>211</v>
      </c>
      <c r="B34" s="271" t="s">
        <v>408</v>
      </c>
      <c r="C34" s="144"/>
      <c r="D34" s="123">
        <f>E34+G34</f>
        <v>12.6</v>
      </c>
      <c r="E34" s="10">
        <v>10.7</v>
      </c>
      <c r="F34" s="14"/>
      <c r="G34" s="10">
        <v>1.9</v>
      </c>
    </row>
    <row r="35" spans="1:7" ht="15.75">
      <c r="A35" s="120" t="s">
        <v>21</v>
      </c>
      <c r="B35" s="349" t="s">
        <v>259</v>
      </c>
      <c r="C35" s="118"/>
      <c r="D35" s="149">
        <f>D37</f>
        <v>67.6</v>
      </c>
      <c r="E35" s="149">
        <f>E37</f>
        <v>67.6</v>
      </c>
      <c r="F35" s="149">
        <f>F37</f>
        <v>48.3</v>
      </c>
      <c r="G35" s="28">
        <f>G37</f>
        <v>0</v>
      </c>
    </row>
    <row r="36" spans="1:7" ht="25.5">
      <c r="A36" s="119" t="s">
        <v>22</v>
      </c>
      <c r="B36" s="171" t="s">
        <v>202</v>
      </c>
      <c r="C36" s="138" t="s">
        <v>159</v>
      </c>
      <c r="D36" s="122">
        <f>D37</f>
        <v>67.6</v>
      </c>
      <c r="E36" s="122">
        <f>E37</f>
        <v>67.6</v>
      </c>
      <c r="F36" s="122">
        <f>F37</f>
        <v>48.3</v>
      </c>
      <c r="G36" s="186">
        <f>G37</f>
        <v>0</v>
      </c>
    </row>
    <row r="37" spans="1:7" ht="15">
      <c r="A37" s="4" t="s">
        <v>109</v>
      </c>
      <c r="B37" s="271" t="s">
        <v>408</v>
      </c>
      <c r="C37" s="145"/>
      <c r="D37" s="123">
        <f>E37+G37</f>
        <v>67.6</v>
      </c>
      <c r="E37" s="123">
        <v>67.6</v>
      </c>
      <c r="F37" s="123">
        <v>48.3</v>
      </c>
      <c r="G37" s="130"/>
    </row>
    <row r="38" spans="1:7" ht="30.75" customHeight="1">
      <c r="A38" s="120" t="s">
        <v>23</v>
      </c>
      <c r="B38" s="345" t="s">
        <v>88</v>
      </c>
      <c r="C38" s="338"/>
      <c r="D38" s="339">
        <f>E38+G38</f>
        <v>3095.4</v>
      </c>
      <c r="E38" s="187">
        <f>E40+E41</f>
        <v>3095.4</v>
      </c>
      <c r="F38" s="187">
        <f>F40+F41</f>
        <v>42.5</v>
      </c>
      <c r="G38" s="187">
        <f>G40+G41</f>
        <v>0</v>
      </c>
    </row>
    <row r="39" spans="1:7" ht="25.5">
      <c r="A39" s="119" t="s">
        <v>24</v>
      </c>
      <c r="B39" s="172" t="s">
        <v>120</v>
      </c>
      <c r="C39" s="164" t="s">
        <v>157</v>
      </c>
      <c r="D39" s="122">
        <f>D40+D41</f>
        <v>3095.4</v>
      </c>
      <c r="E39" s="122">
        <f>E40+E41</f>
        <v>3095.4</v>
      </c>
      <c r="F39" s="122">
        <f>F40+F41</f>
        <v>42.5</v>
      </c>
      <c r="G39" s="122">
        <f>G40+G41</f>
        <v>0</v>
      </c>
    </row>
    <row r="40" spans="1:7" ht="15">
      <c r="A40" s="4" t="s">
        <v>110</v>
      </c>
      <c r="B40" s="271" t="s">
        <v>408</v>
      </c>
      <c r="C40" s="154"/>
      <c r="D40" s="129">
        <f>E40+G40</f>
        <v>274.8</v>
      </c>
      <c r="E40" s="123">
        <v>274.8</v>
      </c>
      <c r="F40" s="123">
        <v>12.3</v>
      </c>
      <c r="G40" s="123"/>
    </row>
    <row r="41" spans="1:7" ht="15">
      <c r="A41" s="4" t="s">
        <v>111</v>
      </c>
      <c r="B41" s="153" t="s">
        <v>200</v>
      </c>
      <c r="C41" s="158"/>
      <c r="D41" s="129">
        <f>E41+G41</f>
        <v>2820.6</v>
      </c>
      <c r="E41" s="123">
        <v>2820.6</v>
      </c>
      <c r="F41" s="123">
        <v>30.2</v>
      </c>
      <c r="G41" s="123"/>
    </row>
    <row r="42" spans="1:7" ht="15.75">
      <c r="A42" s="120" t="s">
        <v>25</v>
      </c>
      <c r="B42" s="346" t="s">
        <v>26</v>
      </c>
      <c r="C42" s="151"/>
      <c r="D42" s="149">
        <f>D43</f>
        <v>384.4</v>
      </c>
      <c r="E42" s="149">
        <f>E43</f>
        <v>377.4</v>
      </c>
      <c r="F42" s="149">
        <f>F43</f>
        <v>115.6</v>
      </c>
      <c r="G42" s="149">
        <f>G43</f>
        <v>7</v>
      </c>
    </row>
    <row r="43" spans="1:7" ht="25.5">
      <c r="A43" s="119" t="s">
        <v>27</v>
      </c>
      <c r="B43" s="126" t="s">
        <v>212</v>
      </c>
      <c r="C43" s="115" t="s">
        <v>161</v>
      </c>
      <c r="D43" s="122">
        <f>D44+D45</f>
        <v>384.4</v>
      </c>
      <c r="E43" s="122">
        <f>E44+E45</f>
        <v>377.4</v>
      </c>
      <c r="F43" s="122">
        <f>F44+F45</f>
        <v>115.6</v>
      </c>
      <c r="G43" s="122">
        <f>G44+G45</f>
        <v>7</v>
      </c>
    </row>
    <row r="44" spans="1:7" ht="15">
      <c r="A44" s="4" t="s">
        <v>113</v>
      </c>
      <c r="B44" s="8" t="s">
        <v>200</v>
      </c>
      <c r="C44" s="18"/>
      <c r="D44" s="129">
        <f>E44+G44</f>
        <v>377.4</v>
      </c>
      <c r="E44" s="123">
        <v>377.4</v>
      </c>
      <c r="F44" s="123">
        <v>115.6</v>
      </c>
      <c r="G44" s="123"/>
    </row>
    <row r="45" spans="1:7" ht="30">
      <c r="A45" s="4" t="s">
        <v>527</v>
      </c>
      <c r="B45" s="292" t="s">
        <v>528</v>
      </c>
      <c r="C45" s="18"/>
      <c r="D45" s="129">
        <f>E45+G45</f>
        <v>7</v>
      </c>
      <c r="E45" s="123"/>
      <c r="F45" s="123"/>
      <c r="G45" s="123">
        <v>7</v>
      </c>
    </row>
    <row r="46" spans="1:7" ht="15.75">
      <c r="A46" s="120" t="s">
        <v>28</v>
      </c>
      <c r="B46" s="325" t="s">
        <v>76</v>
      </c>
      <c r="C46" s="151"/>
      <c r="D46" s="149">
        <f>D48+D49+D50</f>
        <v>1277.4099999999999</v>
      </c>
      <c r="E46" s="149">
        <f>E48+E49+E50</f>
        <v>1277.4099999999999</v>
      </c>
      <c r="F46" s="149">
        <f>F48+F49+F50</f>
        <v>794.8</v>
      </c>
      <c r="G46" s="149">
        <f>G48+G49+G50</f>
        <v>0</v>
      </c>
    </row>
    <row r="47" spans="1:7" ht="14.25">
      <c r="A47" s="4" t="s">
        <v>29</v>
      </c>
      <c r="B47" s="6" t="s">
        <v>197</v>
      </c>
      <c r="C47" s="115" t="s">
        <v>155</v>
      </c>
      <c r="D47" s="122">
        <f>E47+G47</f>
        <v>1277.4099999999999</v>
      </c>
      <c r="E47" s="122">
        <f>E48+E49+E50</f>
        <v>1277.4099999999999</v>
      </c>
      <c r="F47" s="122">
        <f>F48+F49+F50</f>
        <v>794.8</v>
      </c>
      <c r="G47" s="122">
        <f>G48+G49+G50</f>
        <v>0</v>
      </c>
    </row>
    <row r="48" spans="1:7" ht="15">
      <c r="A48" s="121" t="s">
        <v>114</v>
      </c>
      <c r="B48" s="271" t="s">
        <v>408</v>
      </c>
      <c r="C48" s="114"/>
      <c r="D48" s="129">
        <f>E48+G48</f>
        <v>759.1</v>
      </c>
      <c r="E48" s="123">
        <v>759.1</v>
      </c>
      <c r="F48" s="123">
        <v>488.8</v>
      </c>
      <c r="G48" s="123"/>
    </row>
    <row r="49" spans="1:7" ht="15">
      <c r="A49" s="4" t="s">
        <v>213</v>
      </c>
      <c r="B49" s="165" t="s">
        <v>492</v>
      </c>
      <c r="C49" s="116"/>
      <c r="D49" s="129">
        <f>E49+G49</f>
        <v>421.21</v>
      </c>
      <c r="E49" s="123">
        <v>421.21</v>
      </c>
      <c r="F49" s="123">
        <v>306</v>
      </c>
      <c r="G49" s="123"/>
    </row>
    <row r="50" spans="1:7" ht="15">
      <c r="A50" s="4" t="s">
        <v>214</v>
      </c>
      <c r="B50" s="25" t="s">
        <v>583</v>
      </c>
      <c r="C50" s="18"/>
      <c r="D50" s="129">
        <f>E50+G50</f>
        <v>97.1</v>
      </c>
      <c r="E50" s="123">
        <v>97.1</v>
      </c>
      <c r="F50" s="130"/>
      <c r="G50" s="130"/>
    </row>
    <row r="51" spans="1:7" ht="31.5">
      <c r="A51" s="120" t="s">
        <v>30</v>
      </c>
      <c r="B51" s="347" t="s">
        <v>313</v>
      </c>
      <c r="C51" s="173"/>
      <c r="D51" s="149">
        <f>D53+D54+D55</f>
        <v>750.0000000000001</v>
      </c>
      <c r="E51" s="149">
        <f>E53+E54+E55</f>
        <v>740.6000000000001</v>
      </c>
      <c r="F51" s="149">
        <f>F53+F54+F55</f>
        <v>532.1</v>
      </c>
      <c r="G51" s="149">
        <f>G53+G54+G55</f>
        <v>9.4</v>
      </c>
    </row>
    <row r="52" spans="1:7" ht="14.25">
      <c r="A52" s="4" t="s">
        <v>31</v>
      </c>
      <c r="B52" s="6" t="s">
        <v>197</v>
      </c>
      <c r="C52" s="115" t="s">
        <v>155</v>
      </c>
      <c r="D52" s="122">
        <f>E52+G52</f>
        <v>750.0000000000001</v>
      </c>
      <c r="E52" s="122">
        <f>E53+E54+E55</f>
        <v>740.6000000000001</v>
      </c>
      <c r="F52" s="122">
        <f>F53+F54+F55</f>
        <v>532.1</v>
      </c>
      <c r="G52" s="122">
        <f>G53+G54+G55</f>
        <v>9.4</v>
      </c>
    </row>
    <row r="53" spans="1:7" ht="15">
      <c r="A53" s="4" t="s">
        <v>115</v>
      </c>
      <c r="B53" s="271" t="s">
        <v>408</v>
      </c>
      <c r="C53" s="114"/>
      <c r="D53" s="129">
        <f>E53+G53</f>
        <v>625.2</v>
      </c>
      <c r="E53" s="123">
        <v>625.2</v>
      </c>
      <c r="F53" s="123">
        <v>463.6</v>
      </c>
      <c r="G53" s="123"/>
    </row>
    <row r="54" spans="1:7" ht="15">
      <c r="A54" s="4" t="s">
        <v>215</v>
      </c>
      <c r="B54" s="165" t="s">
        <v>492</v>
      </c>
      <c r="C54" s="18"/>
      <c r="D54" s="129">
        <f>E54+G54</f>
        <v>89.7</v>
      </c>
      <c r="E54" s="123">
        <v>89.7</v>
      </c>
      <c r="F54" s="123">
        <v>68.5</v>
      </c>
      <c r="G54" s="123"/>
    </row>
    <row r="55" spans="1:7" ht="15">
      <c r="A55" s="4" t="s">
        <v>423</v>
      </c>
      <c r="B55" s="25" t="s">
        <v>583</v>
      </c>
      <c r="C55" s="18"/>
      <c r="D55" s="129">
        <f>E55+G55</f>
        <v>35.1</v>
      </c>
      <c r="E55" s="123">
        <v>25.7</v>
      </c>
      <c r="F55" s="130"/>
      <c r="G55" s="123">
        <v>9.4</v>
      </c>
    </row>
    <row r="56" spans="1:7" ht="15.75">
      <c r="A56" s="120" t="s">
        <v>32</v>
      </c>
      <c r="B56" s="325" t="s">
        <v>33</v>
      </c>
      <c r="C56" s="151"/>
      <c r="D56" s="149">
        <f>D58+D59+D60</f>
        <v>4255.6</v>
      </c>
      <c r="E56" s="149">
        <f>E58+E59+E60</f>
        <v>4255.6</v>
      </c>
      <c r="F56" s="149">
        <f>F58+F59+F60</f>
        <v>2862.7999999999997</v>
      </c>
      <c r="G56" s="149">
        <f>G58+G59+G60</f>
        <v>0</v>
      </c>
    </row>
    <row r="57" spans="1:7" ht="14.25">
      <c r="A57" s="119" t="s">
        <v>34</v>
      </c>
      <c r="B57" s="6" t="s">
        <v>197</v>
      </c>
      <c r="C57" s="115" t="s">
        <v>155</v>
      </c>
      <c r="D57" s="122">
        <f>D58+D59+D60</f>
        <v>4255.6</v>
      </c>
      <c r="E57" s="122">
        <f>E58+E59+E60</f>
        <v>4255.6</v>
      </c>
      <c r="F57" s="122">
        <f>F58+F59+F60</f>
        <v>2862.7999999999997</v>
      </c>
      <c r="G57" s="122">
        <f>G58+G59+G60</f>
        <v>0</v>
      </c>
    </row>
    <row r="58" spans="1:7" ht="15">
      <c r="A58" s="4" t="s">
        <v>116</v>
      </c>
      <c r="B58" s="271" t="s">
        <v>408</v>
      </c>
      <c r="C58" s="114"/>
      <c r="D58" s="129">
        <f>E58+G58</f>
        <v>950.1</v>
      </c>
      <c r="E58" s="123">
        <v>950.1</v>
      </c>
      <c r="F58" s="123">
        <v>467.2</v>
      </c>
      <c r="G58" s="123"/>
    </row>
    <row r="59" spans="1:7" ht="15">
      <c r="A59" s="4" t="s">
        <v>216</v>
      </c>
      <c r="B59" s="165" t="s">
        <v>492</v>
      </c>
      <c r="C59" s="116"/>
      <c r="D59" s="129">
        <f>E59+G59</f>
        <v>3216.4</v>
      </c>
      <c r="E59" s="123">
        <v>3216.4</v>
      </c>
      <c r="F59" s="123">
        <v>2395.6</v>
      </c>
      <c r="G59" s="123"/>
    </row>
    <row r="60" spans="1:7" ht="15">
      <c r="A60" s="121" t="s">
        <v>217</v>
      </c>
      <c r="B60" s="25" t="s">
        <v>583</v>
      </c>
      <c r="C60" s="18"/>
      <c r="D60" s="129">
        <f>E60+G60</f>
        <v>89.1</v>
      </c>
      <c r="E60" s="123">
        <v>89.1</v>
      </c>
      <c r="F60" s="130"/>
      <c r="G60" s="123"/>
    </row>
    <row r="61" spans="1:7" ht="15.75">
      <c r="A61" s="120" t="s">
        <v>35</v>
      </c>
      <c r="B61" s="325" t="s">
        <v>38</v>
      </c>
      <c r="C61" s="151"/>
      <c r="D61" s="149">
        <f>D62</f>
        <v>1373.1</v>
      </c>
      <c r="E61" s="149">
        <f>E62</f>
        <v>1373.1</v>
      </c>
      <c r="F61" s="149">
        <f>F62</f>
        <v>933.0999999999999</v>
      </c>
      <c r="G61" s="149">
        <f>G62</f>
        <v>0</v>
      </c>
    </row>
    <row r="62" spans="1:7" ht="14.25">
      <c r="A62" s="119" t="s">
        <v>36</v>
      </c>
      <c r="B62" s="6" t="s">
        <v>197</v>
      </c>
      <c r="C62" s="115" t="s">
        <v>155</v>
      </c>
      <c r="D62" s="122">
        <f>D63+D64+D65</f>
        <v>1373.1</v>
      </c>
      <c r="E62" s="122">
        <f>E63+E64+E65</f>
        <v>1373.1</v>
      </c>
      <c r="F62" s="122">
        <f>F63+F64+F65</f>
        <v>933.0999999999999</v>
      </c>
      <c r="G62" s="122">
        <f>G63+G64+G65</f>
        <v>0</v>
      </c>
    </row>
    <row r="63" spans="1:7" ht="15">
      <c r="A63" s="4" t="s">
        <v>117</v>
      </c>
      <c r="B63" s="271" t="s">
        <v>408</v>
      </c>
      <c r="C63" s="114"/>
      <c r="D63" s="129">
        <f>E63+G63</f>
        <v>420.4</v>
      </c>
      <c r="E63" s="123">
        <v>420.4</v>
      </c>
      <c r="F63" s="123">
        <v>230.7</v>
      </c>
      <c r="G63" s="123"/>
    </row>
    <row r="64" spans="1:7" ht="15">
      <c r="A64" s="4" t="s">
        <v>218</v>
      </c>
      <c r="B64" s="165" t="s">
        <v>492</v>
      </c>
      <c r="C64" s="116"/>
      <c r="D64" s="129">
        <f>E64+G64</f>
        <v>937.7</v>
      </c>
      <c r="E64" s="123">
        <v>937.7</v>
      </c>
      <c r="F64" s="123">
        <v>702.4</v>
      </c>
      <c r="G64" s="123"/>
    </row>
    <row r="65" spans="1:7" ht="15">
      <c r="A65" s="4" t="s">
        <v>272</v>
      </c>
      <c r="B65" s="25" t="s">
        <v>583</v>
      </c>
      <c r="C65" s="116"/>
      <c r="D65" s="129">
        <f>E65+G65</f>
        <v>15</v>
      </c>
      <c r="E65" s="123">
        <v>15</v>
      </c>
      <c r="F65" s="123"/>
      <c r="G65" s="123"/>
    </row>
    <row r="66" spans="1:7" ht="15.75">
      <c r="A66" s="120" t="s">
        <v>37</v>
      </c>
      <c r="B66" s="325" t="s">
        <v>5</v>
      </c>
      <c r="C66" s="117"/>
      <c r="D66" s="149">
        <f>D67</f>
        <v>676.7</v>
      </c>
      <c r="E66" s="149">
        <f>E67</f>
        <v>676.7</v>
      </c>
      <c r="F66" s="149">
        <f>F67</f>
        <v>462.5</v>
      </c>
      <c r="G66" s="149">
        <f>G67</f>
        <v>0</v>
      </c>
    </row>
    <row r="67" spans="1:7" ht="14.25">
      <c r="A67" s="119" t="s">
        <v>219</v>
      </c>
      <c r="B67" s="26" t="s">
        <v>197</v>
      </c>
      <c r="C67" s="19" t="s">
        <v>155</v>
      </c>
      <c r="D67" s="188">
        <f>D68+D69+D70</f>
        <v>676.7</v>
      </c>
      <c r="E67" s="188">
        <f>E68+E69+E70</f>
        <v>676.7</v>
      </c>
      <c r="F67" s="188">
        <f>F68+F69+F70</f>
        <v>462.5</v>
      </c>
      <c r="G67" s="188">
        <f>G68+G69+G70</f>
        <v>0</v>
      </c>
    </row>
    <row r="68" spans="1:7" ht="15">
      <c r="A68" s="4" t="s">
        <v>220</v>
      </c>
      <c r="B68" s="271" t="s">
        <v>408</v>
      </c>
      <c r="C68" s="189"/>
      <c r="D68" s="129">
        <f>E68+G68</f>
        <v>220.2</v>
      </c>
      <c r="E68" s="123">
        <v>220.2</v>
      </c>
      <c r="F68" s="123">
        <v>119.5</v>
      </c>
      <c r="G68" s="123"/>
    </row>
    <row r="69" spans="1:7" ht="15">
      <c r="A69" s="4" t="s">
        <v>221</v>
      </c>
      <c r="B69" s="165" t="s">
        <v>492</v>
      </c>
      <c r="C69" s="189"/>
      <c r="D69" s="129">
        <f>E69+G69</f>
        <v>455.5</v>
      </c>
      <c r="E69" s="123">
        <v>455.5</v>
      </c>
      <c r="F69" s="123">
        <v>343</v>
      </c>
      <c r="G69" s="123"/>
    </row>
    <row r="70" spans="1:7" ht="15">
      <c r="A70" s="121" t="s">
        <v>222</v>
      </c>
      <c r="B70" s="25" t="s">
        <v>583</v>
      </c>
      <c r="C70" s="189"/>
      <c r="D70" s="129">
        <f>E70+G70</f>
        <v>1</v>
      </c>
      <c r="E70" s="123">
        <v>1</v>
      </c>
      <c r="F70" s="123"/>
      <c r="G70" s="123"/>
    </row>
    <row r="71" spans="1:7" ht="15.75">
      <c r="A71" s="120" t="s">
        <v>39</v>
      </c>
      <c r="B71" s="325" t="s">
        <v>6</v>
      </c>
      <c r="C71" s="173"/>
      <c r="D71" s="128">
        <f>E71+G71</f>
        <v>900.3</v>
      </c>
      <c r="E71" s="122">
        <f>E72</f>
        <v>900.3</v>
      </c>
      <c r="F71" s="122">
        <f>F72</f>
        <v>632.6</v>
      </c>
      <c r="G71" s="122">
        <f>G72</f>
        <v>0</v>
      </c>
    </row>
    <row r="72" spans="1:7" ht="14.25">
      <c r="A72" s="119" t="s">
        <v>40</v>
      </c>
      <c r="B72" s="6" t="s">
        <v>197</v>
      </c>
      <c r="C72" s="115" t="s">
        <v>155</v>
      </c>
      <c r="D72" s="149">
        <f>D73+D74+D75</f>
        <v>900.3</v>
      </c>
      <c r="E72" s="149">
        <f>E73+E74+E75</f>
        <v>900.3</v>
      </c>
      <c r="F72" s="149">
        <f>F73+F74+F75</f>
        <v>632.6</v>
      </c>
      <c r="G72" s="149">
        <f>G73+G74+G75</f>
        <v>0</v>
      </c>
    </row>
    <row r="73" spans="1:7" ht="15">
      <c r="A73" s="4" t="s">
        <v>118</v>
      </c>
      <c r="B73" s="271" t="s">
        <v>408</v>
      </c>
      <c r="C73" s="114"/>
      <c r="D73" s="129">
        <f>E73+G73</f>
        <v>217.6</v>
      </c>
      <c r="E73" s="123">
        <v>217.6</v>
      </c>
      <c r="F73" s="123">
        <v>122</v>
      </c>
      <c r="G73" s="122"/>
    </row>
    <row r="74" spans="1:7" ht="15">
      <c r="A74" s="4" t="s">
        <v>426</v>
      </c>
      <c r="B74" s="165" t="s">
        <v>492</v>
      </c>
      <c r="C74" s="116"/>
      <c r="D74" s="129">
        <f>E74+G74</f>
        <v>680.4</v>
      </c>
      <c r="E74" s="123">
        <v>680.4</v>
      </c>
      <c r="F74" s="123">
        <v>510.6</v>
      </c>
      <c r="G74" s="123"/>
    </row>
    <row r="75" spans="1:7" ht="15">
      <c r="A75" s="4" t="s">
        <v>427</v>
      </c>
      <c r="B75" s="25" t="s">
        <v>583</v>
      </c>
      <c r="C75" s="18"/>
      <c r="D75" s="129">
        <f>E75+G75</f>
        <v>2.3</v>
      </c>
      <c r="E75" s="123">
        <v>2.3</v>
      </c>
      <c r="F75" s="123"/>
      <c r="G75" s="123"/>
    </row>
    <row r="76" spans="1:7" ht="15">
      <c r="A76" s="120" t="s">
        <v>41</v>
      </c>
      <c r="B76" s="323" t="s">
        <v>476</v>
      </c>
      <c r="C76" s="151"/>
      <c r="D76" s="128">
        <f>E76+G76</f>
        <v>7205.7</v>
      </c>
      <c r="E76" s="122">
        <f>E77</f>
        <v>7205.7</v>
      </c>
      <c r="F76" s="122">
        <f>F77</f>
        <v>4891</v>
      </c>
      <c r="G76" s="122">
        <f>G77</f>
        <v>0</v>
      </c>
    </row>
    <row r="77" spans="1:7" ht="14.25">
      <c r="A77" s="119" t="s">
        <v>42</v>
      </c>
      <c r="B77" s="6" t="s">
        <v>197</v>
      </c>
      <c r="C77" s="115" t="s">
        <v>155</v>
      </c>
      <c r="D77" s="149">
        <f>D78+D79+D80</f>
        <v>7205.7</v>
      </c>
      <c r="E77" s="149">
        <f>E78+E79+E80</f>
        <v>7205.7</v>
      </c>
      <c r="F77" s="149">
        <f>F78+F79+F80</f>
        <v>4891</v>
      </c>
      <c r="G77" s="149">
        <f>G78+G79+G80</f>
        <v>0</v>
      </c>
    </row>
    <row r="78" spans="1:7" ht="15">
      <c r="A78" s="4" t="s">
        <v>121</v>
      </c>
      <c r="B78" s="271" t="s">
        <v>408</v>
      </c>
      <c r="C78" s="114"/>
      <c r="D78" s="128">
        <f>E78+G78</f>
        <v>1808.3</v>
      </c>
      <c r="E78" s="128">
        <f>E58+E63+E68+E73</f>
        <v>1808.3</v>
      </c>
      <c r="F78" s="128">
        <f>F58+F63+F68+F73</f>
        <v>939.4</v>
      </c>
      <c r="G78" s="128">
        <f>G58+G63+G68+G73</f>
        <v>0</v>
      </c>
    </row>
    <row r="79" spans="1:7" ht="15">
      <c r="A79" s="4" t="s">
        <v>223</v>
      </c>
      <c r="B79" s="165" t="s">
        <v>492</v>
      </c>
      <c r="C79" s="116"/>
      <c r="D79" s="128">
        <f>E79+G79</f>
        <v>5290</v>
      </c>
      <c r="E79" s="122">
        <f>E59+E64+E69+E74</f>
        <v>5290</v>
      </c>
      <c r="F79" s="122">
        <f aca="true" t="shared" si="1" ref="E79:G80">F74+F69+F64+F59</f>
        <v>3951.6</v>
      </c>
      <c r="G79" s="122">
        <f t="shared" si="1"/>
        <v>0</v>
      </c>
    </row>
    <row r="80" spans="1:7" ht="15">
      <c r="A80" s="4" t="s">
        <v>224</v>
      </c>
      <c r="B80" s="25" t="s">
        <v>414</v>
      </c>
      <c r="C80" s="18"/>
      <c r="D80" s="128">
        <f>E80+G80</f>
        <v>107.39999999999999</v>
      </c>
      <c r="E80" s="122">
        <f t="shared" si="1"/>
        <v>107.39999999999999</v>
      </c>
      <c r="F80" s="122">
        <f t="shared" si="1"/>
        <v>0</v>
      </c>
      <c r="G80" s="122">
        <f t="shared" si="1"/>
        <v>0</v>
      </c>
    </row>
    <row r="81" spans="1:7" ht="15.75">
      <c r="A81" s="120" t="s">
        <v>43</v>
      </c>
      <c r="B81" s="325" t="s">
        <v>7</v>
      </c>
      <c r="C81" s="151"/>
      <c r="D81" s="149">
        <f>D83+D84+D85</f>
        <v>245.9</v>
      </c>
      <c r="E81" s="149">
        <f>E83+E84+E85</f>
        <v>245.9</v>
      </c>
      <c r="F81" s="149">
        <f>F83+F84+F85</f>
        <v>136.6</v>
      </c>
      <c r="G81" s="149">
        <f>G83+G84+G85</f>
        <v>0</v>
      </c>
    </row>
    <row r="82" spans="1:7" ht="14.25">
      <c r="A82" s="119" t="s">
        <v>44</v>
      </c>
      <c r="B82" s="174" t="s">
        <v>197</v>
      </c>
      <c r="C82" s="115" t="s">
        <v>155</v>
      </c>
      <c r="D82" s="122">
        <f>D83+D84+D85</f>
        <v>245.9</v>
      </c>
      <c r="E82" s="122">
        <f>E83+E84+E85</f>
        <v>245.9</v>
      </c>
      <c r="F82" s="122">
        <f>F83+F84+F85</f>
        <v>136.6</v>
      </c>
      <c r="G82" s="122">
        <f>G83+G84+G85</f>
        <v>0</v>
      </c>
    </row>
    <row r="83" spans="1:7" ht="15">
      <c r="A83" s="4" t="s">
        <v>131</v>
      </c>
      <c r="B83" s="271" t="s">
        <v>408</v>
      </c>
      <c r="C83" s="114"/>
      <c r="D83" s="123">
        <f>E83+G83</f>
        <v>231.8</v>
      </c>
      <c r="E83" s="14">
        <v>231.8</v>
      </c>
      <c r="F83" s="14">
        <v>136.4</v>
      </c>
      <c r="G83" s="10"/>
    </row>
    <row r="84" spans="1:7" ht="15">
      <c r="A84" s="4" t="s">
        <v>225</v>
      </c>
      <c r="B84" s="25" t="s">
        <v>583</v>
      </c>
      <c r="C84" s="116"/>
      <c r="D84" s="123">
        <f>E84+G84</f>
        <v>4</v>
      </c>
      <c r="E84" s="10">
        <v>4</v>
      </c>
      <c r="F84" s="14"/>
      <c r="G84" s="14"/>
    </row>
    <row r="85" spans="1:7" ht="25.5">
      <c r="A85" s="4" t="s">
        <v>533</v>
      </c>
      <c r="B85" s="283" t="s">
        <v>493</v>
      </c>
      <c r="C85" s="116"/>
      <c r="D85" s="123">
        <f>E85+G85</f>
        <v>10.1</v>
      </c>
      <c r="E85" s="10">
        <v>10.1</v>
      </c>
      <c r="F85" s="14">
        <v>0.2</v>
      </c>
      <c r="G85" s="14"/>
    </row>
    <row r="86" spans="1:7" ht="15.75">
      <c r="A86" s="120" t="s">
        <v>45</v>
      </c>
      <c r="B86" s="325" t="s">
        <v>50</v>
      </c>
      <c r="C86" s="173"/>
      <c r="D86" s="149">
        <f>D88+D89</f>
        <v>390.1</v>
      </c>
      <c r="E86" s="149">
        <f>E88+E89</f>
        <v>390.1</v>
      </c>
      <c r="F86" s="149">
        <f>F88+F89</f>
        <v>219</v>
      </c>
      <c r="G86" s="149">
        <f>G88+G89</f>
        <v>0</v>
      </c>
    </row>
    <row r="87" spans="1:7" ht="14.25">
      <c r="A87" s="119" t="s">
        <v>46</v>
      </c>
      <c r="B87" s="6" t="s">
        <v>197</v>
      </c>
      <c r="C87" s="115" t="s">
        <v>155</v>
      </c>
      <c r="D87" s="122">
        <f>D88+D89</f>
        <v>390.1</v>
      </c>
      <c r="E87" s="122">
        <f>E88+E89</f>
        <v>390.1</v>
      </c>
      <c r="F87" s="122">
        <f>F88+F89</f>
        <v>219</v>
      </c>
      <c r="G87" s="122">
        <f>G88+G89</f>
        <v>0</v>
      </c>
    </row>
    <row r="88" spans="1:7" ht="15">
      <c r="A88" s="4" t="s">
        <v>132</v>
      </c>
      <c r="B88" s="271" t="s">
        <v>408</v>
      </c>
      <c r="C88" s="117"/>
      <c r="D88" s="123">
        <f>E88+G88</f>
        <v>386.5</v>
      </c>
      <c r="E88" s="123">
        <v>386.5</v>
      </c>
      <c r="F88" s="123">
        <v>219</v>
      </c>
      <c r="G88" s="123"/>
    </row>
    <row r="89" spans="1:7" ht="15">
      <c r="A89" s="4" t="s">
        <v>226</v>
      </c>
      <c r="B89" s="25" t="s">
        <v>583</v>
      </c>
      <c r="C89" s="117"/>
      <c r="D89" s="123">
        <f>E89+G89</f>
        <v>3.6</v>
      </c>
      <c r="E89" s="123">
        <v>3.6</v>
      </c>
      <c r="F89" s="130"/>
      <c r="G89" s="123"/>
    </row>
    <row r="90" spans="1:7" ht="28.5">
      <c r="A90" s="209" t="s">
        <v>47</v>
      </c>
      <c r="B90" s="348" t="s">
        <v>473</v>
      </c>
      <c r="C90" s="175"/>
      <c r="D90" s="149">
        <f>D92+D93</f>
        <v>291.20000000000005</v>
      </c>
      <c r="E90" s="149">
        <f>E92+E93</f>
        <v>291.20000000000005</v>
      </c>
      <c r="F90" s="149">
        <f>F92+F93</f>
        <v>178.5</v>
      </c>
      <c r="G90" s="149">
        <f>G92+G93</f>
        <v>0</v>
      </c>
    </row>
    <row r="91" spans="1:7" ht="14.25">
      <c r="A91" s="119" t="s">
        <v>48</v>
      </c>
      <c r="B91" s="6" t="s">
        <v>197</v>
      </c>
      <c r="C91" s="115" t="s">
        <v>155</v>
      </c>
      <c r="D91" s="122">
        <f>D92+D93</f>
        <v>291.20000000000005</v>
      </c>
      <c r="E91" s="122">
        <f>E92+E93</f>
        <v>291.20000000000005</v>
      </c>
      <c r="F91" s="122">
        <f>F92+F93</f>
        <v>178.5</v>
      </c>
      <c r="G91" s="122">
        <f>G92+G93</f>
        <v>0</v>
      </c>
    </row>
    <row r="92" spans="1:7" ht="15">
      <c r="A92" s="4" t="s">
        <v>133</v>
      </c>
      <c r="B92" s="271" t="s">
        <v>408</v>
      </c>
      <c r="C92" s="114"/>
      <c r="D92" s="129">
        <f>E92+G92</f>
        <v>289.1</v>
      </c>
      <c r="E92" s="123">
        <v>289.1</v>
      </c>
      <c r="F92" s="130">
        <v>178.5</v>
      </c>
      <c r="G92" s="123"/>
    </row>
    <row r="93" spans="1:7" ht="15">
      <c r="A93" s="4" t="s">
        <v>227</v>
      </c>
      <c r="B93" s="25" t="s">
        <v>583</v>
      </c>
      <c r="C93" s="18"/>
      <c r="D93" s="129">
        <f>E93+G93</f>
        <v>2.1</v>
      </c>
      <c r="E93" s="123">
        <v>2.1</v>
      </c>
      <c r="F93" s="130"/>
      <c r="G93" s="130"/>
    </row>
    <row r="94" spans="1:7" ht="15.75">
      <c r="A94" s="119" t="s">
        <v>49</v>
      </c>
      <c r="B94" s="325" t="s">
        <v>56</v>
      </c>
      <c r="C94" s="127"/>
      <c r="D94" s="122">
        <f>D95+D97+D100+D104+D106+D108</f>
        <v>147.9</v>
      </c>
      <c r="E94" s="122">
        <f>E95+E97+E100+E104+E106+E108</f>
        <v>147.9</v>
      </c>
      <c r="F94" s="122">
        <f>F95+F97+F100+F104+F106+F108</f>
        <v>72.29999999999998</v>
      </c>
      <c r="G94" s="122">
        <f>G95+G97+G100+G104+G106+G108</f>
        <v>0</v>
      </c>
    </row>
    <row r="95" spans="1:7" ht="14.25">
      <c r="A95" s="119" t="s">
        <v>51</v>
      </c>
      <c r="B95" s="28" t="s">
        <v>119</v>
      </c>
      <c r="C95" s="19" t="s">
        <v>155</v>
      </c>
      <c r="D95" s="122">
        <f>D96</f>
        <v>4.4</v>
      </c>
      <c r="E95" s="122">
        <f>E96</f>
        <v>4.4</v>
      </c>
      <c r="F95" s="122">
        <f>F96</f>
        <v>0</v>
      </c>
      <c r="G95" s="122">
        <f>G96</f>
        <v>0</v>
      </c>
    </row>
    <row r="96" spans="1:7" ht="15">
      <c r="A96" s="144" t="s">
        <v>134</v>
      </c>
      <c r="B96" s="271" t="s">
        <v>408</v>
      </c>
      <c r="C96" s="117"/>
      <c r="D96" s="123">
        <f>E96+G96</f>
        <v>4.4</v>
      </c>
      <c r="E96" s="329">
        <v>4.4</v>
      </c>
      <c r="F96" s="330"/>
      <c r="G96" s="329"/>
    </row>
    <row r="97" spans="1:7" ht="25.5">
      <c r="A97" s="119" t="s">
        <v>269</v>
      </c>
      <c r="B97" s="176" t="s">
        <v>120</v>
      </c>
      <c r="C97" s="115" t="s">
        <v>157</v>
      </c>
      <c r="D97" s="122">
        <f>D98+D99</f>
        <v>1.5</v>
      </c>
      <c r="E97" s="122">
        <f>E98+E99</f>
        <v>1.5</v>
      </c>
      <c r="F97" s="122">
        <f>F98+F99</f>
        <v>0.8</v>
      </c>
      <c r="G97" s="122">
        <f>G98+G99</f>
        <v>0</v>
      </c>
    </row>
    <row r="98" spans="1:7" ht="25.5">
      <c r="A98" s="4" t="s">
        <v>270</v>
      </c>
      <c r="B98" s="283" t="s">
        <v>493</v>
      </c>
      <c r="C98" s="114"/>
      <c r="D98" s="129">
        <f>E98+G98</f>
        <v>1.5</v>
      </c>
      <c r="E98" s="329">
        <v>1.5</v>
      </c>
      <c r="F98" s="329">
        <v>0.8</v>
      </c>
      <c r="G98" s="330"/>
    </row>
    <row r="99" spans="1:7" ht="15">
      <c r="A99" s="4" t="s">
        <v>562</v>
      </c>
      <c r="B99" s="296" t="s">
        <v>408</v>
      </c>
      <c r="C99" s="18"/>
      <c r="D99" s="129">
        <f>E99+G99</f>
        <v>0</v>
      </c>
      <c r="E99" s="329"/>
      <c r="F99" s="329"/>
      <c r="G99" s="330"/>
    </row>
    <row r="100" spans="1:7" ht="25.5">
      <c r="A100" s="119" t="s">
        <v>412</v>
      </c>
      <c r="B100" s="29" t="s">
        <v>122</v>
      </c>
      <c r="C100" s="27" t="s">
        <v>159</v>
      </c>
      <c r="D100" s="122">
        <f>D101+D102+D103</f>
        <v>121.1</v>
      </c>
      <c r="E100" s="155">
        <f>E101+E102+E103</f>
        <v>121.1</v>
      </c>
      <c r="F100" s="155">
        <f>F101+F102+F103</f>
        <v>61.4</v>
      </c>
      <c r="G100" s="155">
        <f>G101+G102+G103</f>
        <v>0</v>
      </c>
    </row>
    <row r="101" spans="1:7" ht="15">
      <c r="A101" s="4" t="s">
        <v>413</v>
      </c>
      <c r="B101" s="296" t="s">
        <v>408</v>
      </c>
      <c r="C101" s="114"/>
      <c r="D101" s="129">
        <f aca="true" t="shared" si="2" ref="D101:D109">E101+G101</f>
        <v>119.3</v>
      </c>
      <c r="E101" s="329">
        <v>119.3</v>
      </c>
      <c r="F101" s="329">
        <v>61.3</v>
      </c>
      <c r="G101" s="329"/>
    </row>
    <row r="102" spans="1:7" ht="15">
      <c r="A102" s="4" t="s">
        <v>428</v>
      </c>
      <c r="B102" s="25" t="s">
        <v>583</v>
      </c>
      <c r="C102" s="108"/>
      <c r="D102" s="129">
        <f t="shared" si="2"/>
        <v>1.7</v>
      </c>
      <c r="E102" s="329">
        <v>1.7</v>
      </c>
      <c r="F102" s="155"/>
      <c r="G102" s="155"/>
    </row>
    <row r="103" spans="1:7" ht="25.5">
      <c r="A103" s="4" t="s">
        <v>530</v>
      </c>
      <c r="B103" s="283" t="s">
        <v>493</v>
      </c>
      <c r="C103" s="31"/>
      <c r="D103" s="129">
        <f t="shared" si="2"/>
        <v>0.1</v>
      </c>
      <c r="E103" s="329">
        <v>0.1</v>
      </c>
      <c r="F103" s="155">
        <v>0.1</v>
      </c>
      <c r="G103" s="155"/>
    </row>
    <row r="104" spans="1:7" ht="25.5">
      <c r="A104" s="119" t="s">
        <v>429</v>
      </c>
      <c r="B104" s="126" t="s">
        <v>212</v>
      </c>
      <c r="C104" s="127" t="s">
        <v>161</v>
      </c>
      <c r="D104" s="128">
        <f t="shared" si="2"/>
        <v>13.1</v>
      </c>
      <c r="E104" s="155">
        <f>E105</f>
        <v>13.1</v>
      </c>
      <c r="F104" s="155">
        <f>F105</f>
        <v>10</v>
      </c>
      <c r="G104" s="155">
        <f>G105</f>
        <v>0</v>
      </c>
    </row>
    <row r="105" spans="1:7" ht="25.5">
      <c r="A105" s="4" t="s">
        <v>430</v>
      </c>
      <c r="B105" s="283" t="s">
        <v>493</v>
      </c>
      <c r="C105" s="27"/>
      <c r="D105" s="129">
        <f t="shared" si="2"/>
        <v>13.1</v>
      </c>
      <c r="E105" s="329">
        <v>13.1</v>
      </c>
      <c r="F105" s="331">
        <v>10</v>
      </c>
      <c r="G105" s="331"/>
    </row>
    <row r="106" spans="1:7" ht="25.5">
      <c r="A106" s="119" t="s">
        <v>431</v>
      </c>
      <c r="B106" s="126" t="s">
        <v>230</v>
      </c>
      <c r="C106" s="19" t="s">
        <v>208</v>
      </c>
      <c r="D106" s="128">
        <f t="shared" si="2"/>
        <v>3.8</v>
      </c>
      <c r="E106" s="155">
        <f>E107</f>
        <v>3.8</v>
      </c>
      <c r="F106" s="155">
        <f>F107</f>
        <v>0.1</v>
      </c>
      <c r="G106" s="155">
        <f>G107</f>
        <v>0</v>
      </c>
    </row>
    <row r="107" spans="1:7" ht="25.5">
      <c r="A107" s="4" t="s">
        <v>432</v>
      </c>
      <c r="B107" s="283" t="s">
        <v>493</v>
      </c>
      <c r="C107" s="27"/>
      <c r="D107" s="129">
        <f t="shared" si="2"/>
        <v>3.8</v>
      </c>
      <c r="E107" s="329">
        <v>3.8</v>
      </c>
      <c r="F107" s="332">
        <v>0.1</v>
      </c>
      <c r="G107" s="331"/>
    </row>
    <row r="108" spans="1:7" ht="14.25">
      <c r="A108" s="119" t="s">
        <v>433</v>
      </c>
      <c r="B108" s="6" t="s">
        <v>83</v>
      </c>
      <c r="C108" s="115" t="s">
        <v>156</v>
      </c>
      <c r="D108" s="122">
        <f t="shared" si="2"/>
        <v>4</v>
      </c>
      <c r="E108" s="155">
        <f>E109</f>
        <v>4</v>
      </c>
      <c r="F108" s="155">
        <f>F109</f>
        <v>0</v>
      </c>
      <c r="G108" s="155">
        <f>G109</f>
        <v>0</v>
      </c>
    </row>
    <row r="109" spans="1:7" ht="15">
      <c r="A109" s="211" t="s">
        <v>281</v>
      </c>
      <c r="B109" s="271" t="s">
        <v>408</v>
      </c>
      <c r="C109" s="32"/>
      <c r="D109" s="129">
        <f t="shared" si="2"/>
        <v>4</v>
      </c>
      <c r="E109" s="329">
        <v>4</v>
      </c>
      <c r="F109" s="332"/>
      <c r="G109" s="332"/>
    </row>
    <row r="110" spans="1:7" ht="15.75">
      <c r="A110" s="212" t="s">
        <v>52</v>
      </c>
      <c r="B110" s="326" t="s">
        <v>61</v>
      </c>
      <c r="C110" s="31"/>
      <c r="D110" s="128">
        <f>D111+D113+D116+D120+D122+D124</f>
        <v>190.79999999999998</v>
      </c>
      <c r="E110" s="155">
        <f>E111+E113+E116+E120+E122+E124</f>
        <v>190.79999999999998</v>
      </c>
      <c r="F110" s="155">
        <f>F111+F113+F116+F120+F122+F124</f>
        <v>103.7</v>
      </c>
      <c r="G110" s="155">
        <f>G111+G113+G116+G120+G122+G124</f>
        <v>0</v>
      </c>
    </row>
    <row r="111" spans="1:7" ht="14.25">
      <c r="A111" s="119" t="s">
        <v>53</v>
      </c>
      <c r="B111" s="28" t="s">
        <v>119</v>
      </c>
      <c r="C111" s="127" t="s">
        <v>155</v>
      </c>
      <c r="D111" s="122">
        <f>D112</f>
        <v>4.2</v>
      </c>
      <c r="E111" s="155">
        <f>E112</f>
        <v>4.2</v>
      </c>
      <c r="F111" s="155">
        <f>F112</f>
        <v>0</v>
      </c>
      <c r="G111" s="155">
        <f>G112</f>
        <v>0</v>
      </c>
    </row>
    <row r="112" spans="1:7" ht="15">
      <c r="A112" s="4" t="s">
        <v>136</v>
      </c>
      <c r="B112" s="271" t="s">
        <v>408</v>
      </c>
      <c r="C112" s="117"/>
      <c r="D112" s="123">
        <f>E112+G112</f>
        <v>4.2</v>
      </c>
      <c r="E112" s="329">
        <v>4.2</v>
      </c>
      <c r="F112" s="330"/>
      <c r="G112" s="329"/>
    </row>
    <row r="113" spans="1:7" ht="25.5">
      <c r="A113" s="119" t="s">
        <v>54</v>
      </c>
      <c r="B113" s="176" t="s">
        <v>120</v>
      </c>
      <c r="C113" s="115" t="s">
        <v>157</v>
      </c>
      <c r="D113" s="122">
        <f>D114+D115</f>
        <v>3.2</v>
      </c>
      <c r="E113" s="122">
        <f>E114+E115</f>
        <v>3.2</v>
      </c>
      <c r="F113" s="122">
        <f>F114+F115</f>
        <v>2</v>
      </c>
      <c r="G113" s="122">
        <f>G114+G115</f>
        <v>0</v>
      </c>
    </row>
    <row r="114" spans="1:7" ht="25.5">
      <c r="A114" s="210" t="s">
        <v>137</v>
      </c>
      <c r="B114" s="283" t="s">
        <v>493</v>
      </c>
      <c r="C114" s="114"/>
      <c r="D114" s="129">
        <f>E114+G114</f>
        <v>3.2</v>
      </c>
      <c r="E114" s="329">
        <v>3.2</v>
      </c>
      <c r="F114" s="329">
        <v>2</v>
      </c>
      <c r="G114" s="330"/>
    </row>
    <row r="115" spans="1:7" ht="15">
      <c r="A115" s="210" t="s">
        <v>571</v>
      </c>
      <c r="B115" s="296" t="s">
        <v>408</v>
      </c>
      <c r="C115" s="18"/>
      <c r="D115" s="129">
        <f>E115+G115</f>
        <v>0</v>
      </c>
      <c r="E115" s="329"/>
      <c r="F115" s="330"/>
      <c r="G115" s="330"/>
    </row>
    <row r="116" spans="1:7" ht="25.5">
      <c r="A116" s="119" t="s">
        <v>273</v>
      </c>
      <c r="B116" s="29" t="s">
        <v>122</v>
      </c>
      <c r="C116" s="27" t="s">
        <v>159</v>
      </c>
      <c r="D116" s="122">
        <f>D117+D118+D119</f>
        <v>161.49999999999997</v>
      </c>
      <c r="E116" s="155">
        <f>E117+E118+E119</f>
        <v>161.49999999999997</v>
      </c>
      <c r="F116" s="155">
        <f>F117+F118+F119</f>
        <v>91.60000000000001</v>
      </c>
      <c r="G116" s="155">
        <f>G117+G118+G119</f>
        <v>0</v>
      </c>
    </row>
    <row r="117" spans="1:7" ht="15">
      <c r="A117" s="4" t="s">
        <v>274</v>
      </c>
      <c r="B117" s="271" t="s">
        <v>408</v>
      </c>
      <c r="C117" s="114"/>
      <c r="D117" s="129">
        <f aca="true" t="shared" si="3" ref="D117:D125">E117+G117</f>
        <v>159.2</v>
      </c>
      <c r="E117" s="123">
        <v>159.2</v>
      </c>
      <c r="F117" s="123">
        <v>91.4</v>
      </c>
      <c r="G117" s="123"/>
    </row>
    <row r="118" spans="1:7" ht="15">
      <c r="A118" s="211" t="s">
        <v>275</v>
      </c>
      <c r="B118" s="25" t="s">
        <v>583</v>
      </c>
      <c r="C118" s="31"/>
      <c r="D118" s="129">
        <f t="shared" si="3"/>
        <v>2.1</v>
      </c>
      <c r="E118" s="123">
        <v>2.1</v>
      </c>
      <c r="F118" s="122"/>
      <c r="G118" s="122"/>
    </row>
    <row r="119" spans="1:7" ht="25.5">
      <c r="A119" s="211" t="s">
        <v>531</v>
      </c>
      <c r="B119" s="283" t="s">
        <v>493</v>
      </c>
      <c r="C119" s="31"/>
      <c r="D119" s="129">
        <f t="shared" si="3"/>
        <v>0.2</v>
      </c>
      <c r="E119" s="123">
        <v>0.2</v>
      </c>
      <c r="F119" s="122">
        <v>0.2</v>
      </c>
      <c r="G119" s="122"/>
    </row>
    <row r="120" spans="1:7" ht="25.5">
      <c r="A120" s="119" t="s">
        <v>276</v>
      </c>
      <c r="B120" s="126" t="s">
        <v>212</v>
      </c>
      <c r="C120" s="19" t="s">
        <v>161</v>
      </c>
      <c r="D120" s="128">
        <f t="shared" si="3"/>
        <v>13.1</v>
      </c>
      <c r="E120" s="122">
        <f>E121</f>
        <v>13.1</v>
      </c>
      <c r="F120" s="122">
        <f>F121</f>
        <v>10</v>
      </c>
      <c r="G120" s="122">
        <f>G121</f>
        <v>0</v>
      </c>
    </row>
    <row r="121" spans="1:7" ht="25.5">
      <c r="A121" s="4" t="s">
        <v>277</v>
      </c>
      <c r="B121" s="283" t="s">
        <v>493</v>
      </c>
      <c r="C121" s="27"/>
      <c r="D121" s="129">
        <f t="shared" si="3"/>
        <v>13.1</v>
      </c>
      <c r="E121" s="123">
        <v>13.1</v>
      </c>
      <c r="F121" s="124">
        <v>10</v>
      </c>
      <c r="G121" s="125"/>
    </row>
    <row r="122" spans="1:7" ht="25.5">
      <c r="A122" s="119" t="s">
        <v>278</v>
      </c>
      <c r="B122" s="126" t="s">
        <v>230</v>
      </c>
      <c r="C122" s="19" t="s">
        <v>208</v>
      </c>
      <c r="D122" s="128">
        <f t="shared" si="3"/>
        <v>3.8</v>
      </c>
      <c r="E122" s="122">
        <f>E123</f>
        <v>3.8</v>
      </c>
      <c r="F122" s="122">
        <f>F123</f>
        <v>0.1</v>
      </c>
      <c r="G122" s="122">
        <f>G123</f>
        <v>0</v>
      </c>
    </row>
    <row r="123" spans="1:7" ht="25.5">
      <c r="A123" s="211" t="s">
        <v>279</v>
      </c>
      <c r="B123" s="283" t="s">
        <v>493</v>
      </c>
      <c r="C123" s="27"/>
      <c r="D123" s="129">
        <f t="shared" si="3"/>
        <v>3.8</v>
      </c>
      <c r="E123" s="123">
        <v>3.8</v>
      </c>
      <c r="F123" s="124">
        <v>0.1</v>
      </c>
      <c r="G123" s="125"/>
    </row>
    <row r="124" spans="1:7" ht="14.25">
      <c r="A124" s="213" t="s">
        <v>280</v>
      </c>
      <c r="B124" s="6" t="s">
        <v>83</v>
      </c>
      <c r="C124" s="115" t="s">
        <v>156</v>
      </c>
      <c r="D124" s="128">
        <f t="shared" si="3"/>
        <v>5</v>
      </c>
      <c r="E124" s="122">
        <f>E125</f>
        <v>5</v>
      </c>
      <c r="F124" s="122">
        <f>F125</f>
        <v>0</v>
      </c>
      <c r="G124" s="122">
        <f>G125</f>
        <v>0</v>
      </c>
    </row>
    <row r="125" spans="1:7" ht="15">
      <c r="A125" s="214" t="s">
        <v>281</v>
      </c>
      <c r="B125" s="271" t="s">
        <v>408</v>
      </c>
      <c r="C125" s="33"/>
      <c r="D125" s="122">
        <f t="shared" si="3"/>
        <v>5</v>
      </c>
      <c r="E125" s="123">
        <v>5</v>
      </c>
      <c r="F125" s="124"/>
      <c r="G125" s="124"/>
    </row>
    <row r="126" spans="1:7" ht="15.75">
      <c r="A126" s="212" t="s">
        <v>55</v>
      </c>
      <c r="B126" s="319" t="s">
        <v>65</v>
      </c>
      <c r="C126" s="14"/>
      <c r="D126" s="122">
        <f>D127+D130+D134+D136</f>
        <v>441.6</v>
      </c>
      <c r="E126" s="122">
        <f>E127+E130+E134+E136</f>
        <v>441.6</v>
      </c>
      <c r="F126" s="122">
        <f>F127+F130+F134+F136</f>
        <v>167.7</v>
      </c>
      <c r="G126" s="122">
        <f>G127+G130+G134+G136</f>
        <v>0</v>
      </c>
    </row>
    <row r="127" spans="1:7" ht="28.5" customHeight="1">
      <c r="A127" s="119" t="s">
        <v>57</v>
      </c>
      <c r="B127" s="177" t="s">
        <v>120</v>
      </c>
      <c r="C127" s="27" t="s">
        <v>157</v>
      </c>
      <c r="D127" s="122">
        <f>D128+D129</f>
        <v>8</v>
      </c>
      <c r="E127" s="122">
        <f>E128+E129</f>
        <v>8</v>
      </c>
      <c r="F127" s="122">
        <f>F128+F129</f>
        <v>4.7</v>
      </c>
      <c r="G127" s="122">
        <f>G128+G129</f>
        <v>0</v>
      </c>
    </row>
    <row r="128" spans="1:7" ht="25.5">
      <c r="A128" s="4" t="s">
        <v>138</v>
      </c>
      <c r="B128" s="283" t="s">
        <v>493</v>
      </c>
      <c r="C128" s="114"/>
      <c r="D128" s="129">
        <f>E128+G128</f>
        <v>8</v>
      </c>
      <c r="E128" s="123">
        <v>8</v>
      </c>
      <c r="F128" s="123">
        <v>4.7</v>
      </c>
      <c r="G128" s="123"/>
    </row>
    <row r="129" spans="1:7" ht="15">
      <c r="A129" s="4" t="s">
        <v>572</v>
      </c>
      <c r="B129" s="296" t="s">
        <v>408</v>
      </c>
      <c r="C129" s="18"/>
      <c r="D129" s="129">
        <f>E129+G129</f>
        <v>0</v>
      </c>
      <c r="E129" s="123"/>
      <c r="F129" s="123"/>
      <c r="G129" s="123"/>
    </row>
    <row r="130" spans="1:7" ht="25.5">
      <c r="A130" s="119" t="s">
        <v>58</v>
      </c>
      <c r="B130" s="139" t="s">
        <v>122</v>
      </c>
      <c r="C130" s="27" t="s">
        <v>159</v>
      </c>
      <c r="D130" s="122">
        <f>D131+D133+D132</f>
        <v>380.1</v>
      </c>
      <c r="E130" s="122">
        <f>E131+E133+E132</f>
        <v>380.1</v>
      </c>
      <c r="F130" s="122">
        <f>F131+F133+F132</f>
        <v>162.5</v>
      </c>
      <c r="G130" s="122">
        <f>G131+G133+G132</f>
        <v>0</v>
      </c>
    </row>
    <row r="131" spans="1:7" ht="15">
      <c r="A131" s="215" t="s">
        <v>139</v>
      </c>
      <c r="B131" s="271" t="s">
        <v>408</v>
      </c>
      <c r="C131" s="114"/>
      <c r="D131" s="129">
        <f aca="true" t="shared" si="4" ref="D131:D137">E131+G131</f>
        <v>360.6</v>
      </c>
      <c r="E131" s="123">
        <v>360.6</v>
      </c>
      <c r="F131" s="123">
        <v>161.7</v>
      </c>
      <c r="G131" s="123"/>
    </row>
    <row r="132" spans="1:7" ht="15">
      <c r="A132" s="215" t="s">
        <v>573</v>
      </c>
      <c r="B132" s="17" t="s">
        <v>200</v>
      </c>
      <c r="C132" s="116"/>
      <c r="D132" s="129">
        <f t="shared" si="4"/>
        <v>4.1</v>
      </c>
      <c r="E132" s="123">
        <v>4.1</v>
      </c>
      <c r="F132" s="123">
        <v>0.8</v>
      </c>
      <c r="G132" s="123"/>
    </row>
    <row r="133" spans="1:7" ht="15">
      <c r="A133" s="214" t="s">
        <v>434</v>
      </c>
      <c r="B133" s="25" t="s">
        <v>583</v>
      </c>
      <c r="C133" s="18"/>
      <c r="D133" s="129">
        <f t="shared" si="4"/>
        <v>15.4</v>
      </c>
      <c r="E133" s="123">
        <v>15.4</v>
      </c>
      <c r="F133" s="130"/>
      <c r="G133" s="130"/>
    </row>
    <row r="134" spans="1:7" ht="26.25" customHeight="1">
      <c r="A134" s="119" t="s">
        <v>59</v>
      </c>
      <c r="B134" s="126" t="s">
        <v>230</v>
      </c>
      <c r="C134" s="127" t="s">
        <v>208</v>
      </c>
      <c r="D134" s="128">
        <f t="shared" si="4"/>
        <v>20.1</v>
      </c>
      <c r="E134" s="122">
        <f>E135</f>
        <v>20.1</v>
      </c>
      <c r="F134" s="122">
        <f>F135</f>
        <v>0.5</v>
      </c>
      <c r="G134" s="122">
        <f>G135</f>
        <v>0</v>
      </c>
    </row>
    <row r="135" spans="1:7" ht="25.5">
      <c r="A135" s="211" t="s">
        <v>140</v>
      </c>
      <c r="B135" s="283" t="s">
        <v>493</v>
      </c>
      <c r="C135" s="27"/>
      <c r="D135" s="129">
        <f t="shared" si="4"/>
        <v>20.1</v>
      </c>
      <c r="E135" s="123">
        <v>20.1</v>
      </c>
      <c r="F135" s="125">
        <v>0.5</v>
      </c>
      <c r="G135" s="125"/>
    </row>
    <row r="136" spans="1:7" ht="14.25">
      <c r="A136" s="213" t="s">
        <v>228</v>
      </c>
      <c r="B136" s="6" t="s">
        <v>83</v>
      </c>
      <c r="C136" s="19" t="s">
        <v>156</v>
      </c>
      <c r="D136" s="128">
        <f t="shared" si="4"/>
        <v>33.4</v>
      </c>
      <c r="E136" s="122">
        <f>E137</f>
        <v>33.4</v>
      </c>
      <c r="F136" s="122">
        <f>F137</f>
        <v>0</v>
      </c>
      <c r="G136" s="122">
        <f>G137</f>
        <v>0</v>
      </c>
    </row>
    <row r="137" spans="1:7" ht="15">
      <c r="A137" s="4" t="s">
        <v>229</v>
      </c>
      <c r="B137" s="271" t="s">
        <v>408</v>
      </c>
      <c r="C137" s="33"/>
      <c r="D137" s="122">
        <f t="shared" si="4"/>
        <v>33.4</v>
      </c>
      <c r="E137" s="122">
        <v>33.4</v>
      </c>
      <c r="F137" s="124"/>
      <c r="G137" s="125"/>
    </row>
    <row r="138" spans="1:7" ht="15.75">
      <c r="A138" s="212" t="s">
        <v>60</v>
      </c>
      <c r="B138" s="319" t="s">
        <v>162</v>
      </c>
      <c r="C138" s="35"/>
      <c r="D138" s="122">
        <f>D141+D144+D148+D150+D152+D139</f>
        <v>297.20000000000005</v>
      </c>
      <c r="E138" s="122">
        <f>E141+E144+E148+E150+E152+E139</f>
        <v>297.20000000000005</v>
      </c>
      <c r="F138" s="122">
        <f>F141+F144+F148+F150+F152+F139</f>
        <v>139.2</v>
      </c>
      <c r="G138" s="122">
        <f>G141+G144+G148+G150+G152+G139</f>
        <v>0</v>
      </c>
    </row>
    <row r="139" spans="1:7" ht="14.25">
      <c r="A139" s="119" t="s">
        <v>435</v>
      </c>
      <c r="B139" s="28" t="s">
        <v>119</v>
      </c>
      <c r="C139" s="127" t="s">
        <v>155</v>
      </c>
      <c r="D139" s="122">
        <f>D140</f>
        <v>5.6</v>
      </c>
      <c r="E139" s="155">
        <f>E140</f>
        <v>5.6</v>
      </c>
      <c r="F139" s="155">
        <f>F140</f>
        <v>0</v>
      </c>
      <c r="G139" s="155">
        <f>G140</f>
        <v>0</v>
      </c>
    </row>
    <row r="140" spans="1:7" ht="15">
      <c r="A140" s="212" t="s">
        <v>141</v>
      </c>
      <c r="B140" s="271" t="s">
        <v>408</v>
      </c>
      <c r="C140" s="117"/>
      <c r="D140" s="123">
        <f>E140+G140</f>
        <v>5.6</v>
      </c>
      <c r="E140" s="329">
        <v>5.6</v>
      </c>
      <c r="F140" s="330"/>
      <c r="G140" s="329"/>
    </row>
    <row r="141" spans="1:7" ht="25.5">
      <c r="A141" s="340" t="s">
        <v>63</v>
      </c>
      <c r="B141" s="176" t="s">
        <v>120</v>
      </c>
      <c r="C141" s="115" t="s">
        <v>157</v>
      </c>
      <c r="D141" s="122">
        <f>D142+D143</f>
        <v>12.9</v>
      </c>
      <c r="E141" s="122">
        <f>E142+E143</f>
        <v>12.9</v>
      </c>
      <c r="F141" s="122">
        <f>F142+F143</f>
        <v>7.6</v>
      </c>
      <c r="G141" s="122">
        <f>G142+G143</f>
        <v>0</v>
      </c>
    </row>
    <row r="142" spans="1:7" ht="25.5">
      <c r="A142" s="4" t="s">
        <v>142</v>
      </c>
      <c r="B142" s="283" t="s">
        <v>493</v>
      </c>
      <c r="C142" s="114"/>
      <c r="D142" s="129">
        <f>E142+G142</f>
        <v>12.9</v>
      </c>
      <c r="E142" s="123">
        <v>12.9</v>
      </c>
      <c r="F142" s="123">
        <v>7.6</v>
      </c>
      <c r="G142" s="123"/>
    </row>
    <row r="143" spans="1:7" ht="15">
      <c r="A143" s="4" t="s">
        <v>532</v>
      </c>
      <c r="B143" s="296" t="s">
        <v>408</v>
      </c>
      <c r="C143" s="18"/>
      <c r="D143" s="129">
        <f>E143+G143</f>
        <v>0</v>
      </c>
      <c r="E143" s="123"/>
      <c r="F143" s="123"/>
      <c r="G143" s="123"/>
    </row>
    <row r="144" spans="1:7" ht="25.5">
      <c r="A144" s="119" t="s">
        <v>231</v>
      </c>
      <c r="B144" s="139" t="s">
        <v>122</v>
      </c>
      <c r="C144" s="27" t="s">
        <v>159</v>
      </c>
      <c r="D144" s="122">
        <f>D145+D146+D147</f>
        <v>221.4</v>
      </c>
      <c r="E144" s="122">
        <f>E145+E146+E147</f>
        <v>221.4</v>
      </c>
      <c r="F144" s="122">
        <f>F145+F146+F147</f>
        <v>110.1</v>
      </c>
      <c r="G144" s="122">
        <f>G145+G146+G147</f>
        <v>0</v>
      </c>
    </row>
    <row r="145" spans="1:7" ht="15">
      <c r="A145" s="215" t="s">
        <v>232</v>
      </c>
      <c r="B145" s="271" t="s">
        <v>408</v>
      </c>
      <c r="C145" s="114"/>
      <c r="D145" s="129">
        <f>E145+G145</f>
        <v>214.8</v>
      </c>
      <c r="E145" s="123">
        <v>214.8</v>
      </c>
      <c r="F145" s="123">
        <v>109.3</v>
      </c>
      <c r="G145" s="123"/>
    </row>
    <row r="146" spans="1:7" ht="15">
      <c r="A146" s="4" t="s">
        <v>565</v>
      </c>
      <c r="B146" s="25" t="s">
        <v>583</v>
      </c>
      <c r="C146" s="18"/>
      <c r="D146" s="129">
        <f aca="true" t="shared" si="5" ref="D146:D153">E146+G146</f>
        <v>5.5</v>
      </c>
      <c r="E146" s="123">
        <v>5.5</v>
      </c>
      <c r="F146" s="130"/>
      <c r="G146" s="130"/>
    </row>
    <row r="147" spans="1:7" ht="25.5">
      <c r="A147" s="4" t="s">
        <v>566</v>
      </c>
      <c r="B147" s="283" t="s">
        <v>493</v>
      </c>
      <c r="C147" s="18"/>
      <c r="D147" s="129">
        <f t="shared" si="5"/>
        <v>1.1</v>
      </c>
      <c r="E147" s="123">
        <v>1.1</v>
      </c>
      <c r="F147" s="130">
        <v>0.8</v>
      </c>
      <c r="G147" s="130"/>
    </row>
    <row r="148" spans="1:7" ht="25.5">
      <c r="A148" s="119" t="s">
        <v>233</v>
      </c>
      <c r="B148" s="126" t="s">
        <v>230</v>
      </c>
      <c r="C148" s="127" t="s">
        <v>208</v>
      </c>
      <c r="D148" s="128">
        <f t="shared" si="5"/>
        <v>17.7</v>
      </c>
      <c r="E148" s="122">
        <f>E149</f>
        <v>17.7</v>
      </c>
      <c r="F148" s="122">
        <f>F149</f>
        <v>0.4</v>
      </c>
      <c r="G148" s="122">
        <f>G149</f>
        <v>0</v>
      </c>
    </row>
    <row r="149" spans="1:7" ht="15">
      <c r="A149" s="211" t="s">
        <v>234</v>
      </c>
      <c r="B149" s="24" t="s">
        <v>200</v>
      </c>
      <c r="C149" s="27"/>
      <c r="D149" s="129">
        <f t="shared" si="5"/>
        <v>17.7</v>
      </c>
      <c r="E149" s="123">
        <v>17.7</v>
      </c>
      <c r="F149" s="124">
        <v>0.4</v>
      </c>
      <c r="G149" s="125"/>
    </row>
    <row r="150" spans="1:7" ht="14.25">
      <c r="A150" s="213" t="s">
        <v>567</v>
      </c>
      <c r="B150" s="6" t="s">
        <v>83</v>
      </c>
      <c r="C150" s="19" t="s">
        <v>156</v>
      </c>
      <c r="D150" s="128">
        <f t="shared" si="5"/>
        <v>12</v>
      </c>
      <c r="E150" s="122">
        <f>E151</f>
        <v>12</v>
      </c>
      <c r="F150" s="122">
        <f>F151</f>
        <v>0</v>
      </c>
      <c r="G150" s="122">
        <f>G151</f>
        <v>0</v>
      </c>
    </row>
    <row r="151" spans="1:7" ht="15">
      <c r="A151" s="4" t="s">
        <v>568</v>
      </c>
      <c r="B151" s="271" t="s">
        <v>408</v>
      </c>
      <c r="C151" s="33"/>
      <c r="D151" s="123">
        <f t="shared" si="5"/>
        <v>12</v>
      </c>
      <c r="E151" s="123">
        <v>12</v>
      </c>
      <c r="F151" s="124"/>
      <c r="G151" s="124"/>
    </row>
    <row r="152" spans="1:7" ht="25.5">
      <c r="A152" s="119" t="s">
        <v>569</v>
      </c>
      <c r="B152" s="126" t="s">
        <v>212</v>
      </c>
      <c r="C152" s="19" t="s">
        <v>161</v>
      </c>
      <c r="D152" s="128">
        <f t="shared" si="5"/>
        <v>27.6</v>
      </c>
      <c r="E152" s="122">
        <f>E153</f>
        <v>27.6</v>
      </c>
      <c r="F152" s="122">
        <f>F153</f>
        <v>21.1</v>
      </c>
      <c r="G152" s="122">
        <f>G153</f>
        <v>0</v>
      </c>
    </row>
    <row r="153" spans="1:7" ht="25.5">
      <c r="A153" s="4" t="s">
        <v>570</v>
      </c>
      <c r="B153" s="283" t="s">
        <v>493</v>
      </c>
      <c r="C153" s="19"/>
      <c r="D153" s="123">
        <f t="shared" si="5"/>
        <v>27.6</v>
      </c>
      <c r="E153" s="123">
        <v>27.6</v>
      </c>
      <c r="F153" s="124">
        <v>21.1</v>
      </c>
      <c r="G153" s="125"/>
    </row>
    <row r="154" spans="1:7" ht="15.75">
      <c r="A154" s="119" t="s">
        <v>64</v>
      </c>
      <c r="B154" s="325" t="s">
        <v>241</v>
      </c>
      <c r="C154" s="19"/>
      <c r="D154" s="122">
        <f>D155+D157+D160+D164+D166+D168</f>
        <v>458.30000000000007</v>
      </c>
      <c r="E154" s="122">
        <f>E155+E157+E160+E164+E166+E168</f>
        <v>458.30000000000007</v>
      </c>
      <c r="F154" s="122">
        <f>F155+F157+F160+F164+F166+F168</f>
        <v>268.59999999999997</v>
      </c>
      <c r="G154" s="122">
        <f>G155+G157+G160+G164+G166+G168</f>
        <v>0</v>
      </c>
    </row>
    <row r="155" spans="1:7" ht="14.25">
      <c r="A155" s="4" t="s">
        <v>66</v>
      </c>
      <c r="B155" s="28" t="s">
        <v>119</v>
      </c>
      <c r="C155" s="19" t="s">
        <v>155</v>
      </c>
      <c r="D155" s="122">
        <f>D156</f>
        <v>5.1</v>
      </c>
      <c r="E155" s="122">
        <f>E156</f>
        <v>5.1</v>
      </c>
      <c r="F155" s="122">
        <f>F156</f>
        <v>0</v>
      </c>
      <c r="G155" s="122">
        <f>G156</f>
        <v>0</v>
      </c>
    </row>
    <row r="156" spans="1:7" ht="15">
      <c r="A156" s="144" t="s">
        <v>143</v>
      </c>
      <c r="B156" s="271" t="s">
        <v>408</v>
      </c>
      <c r="C156" s="117"/>
      <c r="D156" s="123">
        <f>E156+G156</f>
        <v>5.1</v>
      </c>
      <c r="E156" s="123">
        <v>5.1</v>
      </c>
      <c r="F156" s="130"/>
      <c r="G156" s="123"/>
    </row>
    <row r="157" spans="1:7" ht="25.5">
      <c r="A157" s="119" t="s">
        <v>67</v>
      </c>
      <c r="B157" s="176" t="s">
        <v>120</v>
      </c>
      <c r="C157" s="115" t="s">
        <v>157</v>
      </c>
      <c r="D157" s="122">
        <f>D158+D159</f>
        <v>7.7</v>
      </c>
      <c r="E157" s="122">
        <f>E158+E159</f>
        <v>7.7</v>
      </c>
      <c r="F157" s="122">
        <f>F158+F159</f>
        <v>4.6</v>
      </c>
      <c r="G157" s="122">
        <f>G158+G159</f>
        <v>0</v>
      </c>
    </row>
    <row r="158" spans="1:7" ht="25.5">
      <c r="A158" s="4" t="s">
        <v>144</v>
      </c>
      <c r="B158" s="283" t="s">
        <v>493</v>
      </c>
      <c r="C158" s="114"/>
      <c r="D158" s="129">
        <f>E158+G158</f>
        <v>7.7</v>
      </c>
      <c r="E158" s="123">
        <v>7.7</v>
      </c>
      <c r="F158" s="123">
        <v>4.6</v>
      </c>
      <c r="G158" s="130"/>
    </row>
    <row r="159" spans="1:7" ht="15">
      <c r="A159" s="4" t="s">
        <v>564</v>
      </c>
      <c r="B159" s="296" t="s">
        <v>408</v>
      </c>
      <c r="C159" s="18"/>
      <c r="D159" s="129">
        <f>E159+G159</f>
        <v>0</v>
      </c>
      <c r="E159" s="123"/>
      <c r="F159" s="123"/>
      <c r="G159" s="130"/>
    </row>
    <row r="160" spans="1:7" ht="25.5">
      <c r="A160" s="119" t="s">
        <v>235</v>
      </c>
      <c r="B160" s="29" t="s">
        <v>122</v>
      </c>
      <c r="C160" s="27" t="s">
        <v>159</v>
      </c>
      <c r="D160" s="122">
        <f>D161+D163+D162</f>
        <v>415.6</v>
      </c>
      <c r="E160" s="122">
        <f>E161+E163+E162</f>
        <v>415.6</v>
      </c>
      <c r="F160" s="122">
        <f>F161+F163+F162</f>
        <v>248.29999999999998</v>
      </c>
      <c r="G160" s="122">
        <f>G161+G163+G162</f>
        <v>0</v>
      </c>
    </row>
    <row r="161" spans="1:7" ht="15">
      <c r="A161" s="4" t="s">
        <v>236</v>
      </c>
      <c r="B161" s="271" t="s">
        <v>408</v>
      </c>
      <c r="C161" s="114"/>
      <c r="D161" s="129">
        <f aca="true" t="shared" si="6" ref="D161:D169">E161+G161</f>
        <v>249.2</v>
      </c>
      <c r="E161" s="123">
        <v>249.2</v>
      </c>
      <c r="F161" s="130">
        <v>133.2</v>
      </c>
      <c r="G161" s="123"/>
    </row>
    <row r="162" spans="1:7" ht="25.5">
      <c r="A162" s="210" t="s">
        <v>436</v>
      </c>
      <c r="B162" s="283" t="s">
        <v>493</v>
      </c>
      <c r="C162" s="116"/>
      <c r="D162" s="129">
        <f t="shared" si="6"/>
        <v>162.9</v>
      </c>
      <c r="E162" s="123">
        <v>162.9</v>
      </c>
      <c r="F162" s="123">
        <v>115.1</v>
      </c>
      <c r="G162" s="123"/>
    </row>
    <row r="163" spans="1:7" ht="15">
      <c r="A163" s="121" t="s">
        <v>437</v>
      </c>
      <c r="B163" s="25" t="s">
        <v>583</v>
      </c>
      <c r="C163" s="31"/>
      <c r="D163" s="129">
        <f t="shared" si="6"/>
        <v>3.5</v>
      </c>
      <c r="E163" s="123">
        <v>3.5</v>
      </c>
      <c r="F163" s="122"/>
      <c r="G163" s="122"/>
    </row>
    <row r="164" spans="1:7" ht="25.5">
      <c r="A164" s="119" t="s">
        <v>237</v>
      </c>
      <c r="B164" s="126" t="s">
        <v>212</v>
      </c>
      <c r="C164" s="19" t="s">
        <v>161</v>
      </c>
      <c r="D164" s="128">
        <f t="shared" si="6"/>
        <v>20.3</v>
      </c>
      <c r="E164" s="122">
        <f>E165</f>
        <v>20.3</v>
      </c>
      <c r="F164" s="122">
        <f>F165</f>
        <v>15.5</v>
      </c>
      <c r="G164" s="122">
        <f>G165</f>
        <v>0</v>
      </c>
    </row>
    <row r="165" spans="1:7" ht="25.5">
      <c r="A165" s="4" t="s">
        <v>238</v>
      </c>
      <c r="B165" s="283" t="s">
        <v>493</v>
      </c>
      <c r="C165" s="27"/>
      <c r="D165" s="129">
        <f t="shared" si="6"/>
        <v>20.3</v>
      </c>
      <c r="E165" s="123">
        <v>20.3</v>
      </c>
      <c r="F165" s="125">
        <v>15.5</v>
      </c>
      <c r="G165" s="125"/>
    </row>
    <row r="166" spans="1:7" ht="25.5">
      <c r="A166" s="119" t="s">
        <v>438</v>
      </c>
      <c r="B166" s="126" t="s">
        <v>230</v>
      </c>
      <c r="C166" s="19" t="s">
        <v>208</v>
      </c>
      <c r="D166" s="128">
        <f t="shared" si="6"/>
        <v>7.6</v>
      </c>
      <c r="E166" s="122">
        <f>E167</f>
        <v>7.6</v>
      </c>
      <c r="F166" s="122">
        <f>F167</f>
        <v>0.2</v>
      </c>
      <c r="G166" s="122">
        <f>G167</f>
        <v>0</v>
      </c>
    </row>
    <row r="167" spans="1:7" ht="25.5">
      <c r="A167" s="4" t="s">
        <v>439</v>
      </c>
      <c r="B167" s="283" t="s">
        <v>493</v>
      </c>
      <c r="C167" s="27"/>
      <c r="D167" s="129">
        <f t="shared" si="6"/>
        <v>7.6</v>
      </c>
      <c r="E167" s="123">
        <v>7.6</v>
      </c>
      <c r="F167" s="124">
        <v>0.2</v>
      </c>
      <c r="G167" s="125"/>
    </row>
    <row r="168" spans="1:7" ht="14.25">
      <c r="A168" s="4" t="s">
        <v>440</v>
      </c>
      <c r="B168" s="6" t="s">
        <v>83</v>
      </c>
      <c r="C168" s="19" t="s">
        <v>156</v>
      </c>
      <c r="D168" s="122">
        <f t="shared" si="6"/>
        <v>2</v>
      </c>
      <c r="E168" s="122">
        <f>E169</f>
        <v>2</v>
      </c>
      <c r="F168" s="122">
        <f>F169</f>
        <v>0</v>
      </c>
      <c r="G168" s="122">
        <f>G169</f>
        <v>0</v>
      </c>
    </row>
    <row r="169" spans="1:7" ht="15">
      <c r="A169" s="211" t="s">
        <v>441</v>
      </c>
      <c r="B169" s="271" t="s">
        <v>408</v>
      </c>
      <c r="C169" s="33"/>
      <c r="D169" s="123">
        <f t="shared" si="6"/>
        <v>2</v>
      </c>
      <c r="E169" s="123">
        <v>2</v>
      </c>
      <c r="F169" s="124"/>
      <c r="G169" s="124"/>
    </row>
    <row r="170" spans="1:7" ht="15">
      <c r="A170" s="118" t="s">
        <v>68</v>
      </c>
      <c r="B170" s="327" t="s">
        <v>242</v>
      </c>
      <c r="C170" s="14"/>
      <c r="D170" s="122">
        <f>D171+D173+D176+D180+D182+D184</f>
        <v>1535.8</v>
      </c>
      <c r="E170" s="122">
        <f>E171+E173+E176+E180+E182+E184</f>
        <v>1535.8</v>
      </c>
      <c r="F170" s="122">
        <f>F171+F173+F176+F180+F182+F184</f>
        <v>751.5</v>
      </c>
      <c r="G170" s="122">
        <f>G171+G173+G176+G180+G182+G184</f>
        <v>0</v>
      </c>
    </row>
    <row r="171" spans="1:7" ht="14.25">
      <c r="A171" s="138" t="s">
        <v>69</v>
      </c>
      <c r="B171" s="131" t="s">
        <v>119</v>
      </c>
      <c r="C171" s="19" t="s">
        <v>155</v>
      </c>
      <c r="D171" s="122">
        <f>D172</f>
        <v>19.3</v>
      </c>
      <c r="E171" s="122">
        <f>E172</f>
        <v>19.3</v>
      </c>
      <c r="F171" s="122">
        <f>F172</f>
        <v>0</v>
      </c>
      <c r="G171" s="122">
        <f>G172</f>
        <v>0</v>
      </c>
    </row>
    <row r="172" spans="1:7" ht="15">
      <c r="A172" s="145" t="s">
        <v>146</v>
      </c>
      <c r="B172" s="271" t="s">
        <v>408</v>
      </c>
      <c r="C172" s="117"/>
      <c r="D172" s="123">
        <f>E172+G172</f>
        <v>19.3</v>
      </c>
      <c r="E172" s="123">
        <f>E156+E112+E96+E140</f>
        <v>19.3</v>
      </c>
      <c r="F172" s="123">
        <f>F156+F112+F96</f>
        <v>0</v>
      </c>
      <c r="G172" s="123">
        <f>G156+G112+G96</f>
        <v>0</v>
      </c>
    </row>
    <row r="173" spans="1:7" ht="28.5">
      <c r="A173" s="138" t="s">
        <v>70</v>
      </c>
      <c r="B173" s="132" t="s">
        <v>120</v>
      </c>
      <c r="C173" s="115" t="s">
        <v>157</v>
      </c>
      <c r="D173" s="122">
        <f>D174+D175</f>
        <v>33.300000000000004</v>
      </c>
      <c r="E173" s="122">
        <f>E174+E175</f>
        <v>33.300000000000004</v>
      </c>
      <c r="F173" s="122">
        <f>F174+F175</f>
        <v>19.7</v>
      </c>
      <c r="G173" s="122">
        <f>G174+G175</f>
        <v>0</v>
      </c>
    </row>
    <row r="174" spans="1:7" ht="15">
      <c r="A174" s="145" t="s">
        <v>147</v>
      </c>
      <c r="B174" s="8" t="s">
        <v>200</v>
      </c>
      <c r="C174" s="114"/>
      <c r="D174" s="129">
        <f>E174+G174</f>
        <v>33.300000000000004</v>
      </c>
      <c r="E174" s="123">
        <f>E98+E114+E128+E142+E158</f>
        <v>33.300000000000004</v>
      </c>
      <c r="F174" s="123">
        <f>F98+F114+F128+F142+F158</f>
        <v>19.7</v>
      </c>
      <c r="G174" s="123">
        <f>G98+G114+G128+G142+G158</f>
        <v>0</v>
      </c>
    </row>
    <row r="175" spans="1:7" ht="15">
      <c r="A175" s="145" t="s">
        <v>563</v>
      </c>
      <c r="B175" s="296" t="s">
        <v>408</v>
      </c>
      <c r="C175" s="18"/>
      <c r="D175" s="129">
        <f>E175+G175</f>
        <v>0</v>
      </c>
      <c r="E175" s="123">
        <f>E159+E143+E129+E115+E99</f>
        <v>0</v>
      </c>
      <c r="F175" s="123">
        <f>F159+F143+F129+F115+F99</f>
        <v>0</v>
      </c>
      <c r="G175" s="123">
        <f>G159+G143+G129+G115+G99</f>
        <v>0</v>
      </c>
    </row>
    <row r="176" spans="1:7" ht="25.5">
      <c r="A176" s="138" t="s">
        <v>71</v>
      </c>
      <c r="B176" s="133" t="s">
        <v>122</v>
      </c>
      <c r="C176" s="27" t="s">
        <v>159</v>
      </c>
      <c r="D176" s="122">
        <f>D177+D179+D178</f>
        <v>1299.7</v>
      </c>
      <c r="E176" s="122">
        <f>E177+E179+E178</f>
        <v>1299.7</v>
      </c>
      <c r="F176" s="122">
        <f>F177+F179+F178</f>
        <v>673.9</v>
      </c>
      <c r="G176" s="122">
        <f>G177+G179+G178</f>
        <v>0</v>
      </c>
    </row>
    <row r="177" spans="1:7" ht="15">
      <c r="A177" s="145" t="s">
        <v>148</v>
      </c>
      <c r="B177" s="271" t="s">
        <v>408</v>
      </c>
      <c r="C177" s="114"/>
      <c r="D177" s="129">
        <f aca="true" t="shared" si="7" ref="D177:D185">E177+G177</f>
        <v>1103.1</v>
      </c>
      <c r="E177" s="123">
        <f>E161+E145+E131+E117+E101</f>
        <v>1103.1</v>
      </c>
      <c r="F177" s="123">
        <f>F161+F145+F131+F117+F101</f>
        <v>556.9</v>
      </c>
      <c r="G177" s="123">
        <f>G161+G145+G131+G117+G101</f>
        <v>0</v>
      </c>
    </row>
    <row r="178" spans="1:7" ht="25.5">
      <c r="A178" s="145" t="s">
        <v>282</v>
      </c>
      <c r="B178" s="283" t="s">
        <v>493</v>
      </c>
      <c r="C178" s="116"/>
      <c r="D178" s="129">
        <f t="shared" si="7"/>
        <v>168.4</v>
      </c>
      <c r="E178" s="123">
        <f>E103+E119+E132+E147+E162</f>
        <v>168.4</v>
      </c>
      <c r="F178" s="123">
        <f>F103+F119+F132+F147+F162</f>
        <v>117</v>
      </c>
      <c r="G178" s="123">
        <f>G103+G119+G132+G147+G162</f>
        <v>0</v>
      </c>
    </row>
    <row r="179" spans="1:7" ht="15">
      <c r="A179" s="145" t="s">
        <v>283</v>
      </c>
      <c r="B179" s="25" t="s">
        <v>414</v>
      </c>
      <c r="C179" s="31"/>
      <c r="D179" s="129">
        <f t="shared" si="7"/>
        <v>28.2</v>
      </c>
      <c r="E179" s="123">
        <f>E163+E146+E133+E102+E118</f>
        <v>28.2</v>
      </c>
      <c r="F179" s="123">
        <f>F163+F146+F133+F102+F118</f>
        <v>0</v>
      </c>
      <c r="G179" s="123">
        <f>G163+G146+G133+G102+G118</f>
        <v>0</v>
      </c>
    </row>
    <row r="180" spans="1:7" ht="25.5">
      <c r="A180" s="138" t="s">
        <v>239</v>
      </c>
      <c r="B180" s="126" t="s">
        <v>212</v>
      </c>
      <c r="C180" s="19" t="s">
        <v>161</v>
      </c>
      <c r="D180" s="128">
        <f>E180+G180</f>
        <v>74.10000000000001</v>
      </c>
      <c r="E180" s="122">
        <f>E181</f>
        <v>74.10000000000001</v>
      </c>
      <c r="F180" s="122">
        <f>F181</f>
        <v>56.6</v>
      </c>
      <c r="G180" s="122">
        <f>G181</f>
        <v>0</v>
      </c>
    </row>
    <row r="181" spans="1:7" ht="15">
      <c r="A181" s="145" t="s">
        <v>240</v>
      </c>
      <c r="B181" s="134" t="s">
        <v>200</v>
      </c>
      <c r="C181" s="27"/>
      <c r="D181" s="129">
        <f t="shared" si="7"/>
        <v>74.10000000000001</v>
      </c>
      <c r="E181" s="123">
        <f>E165+E153+E121+E105</f>
        <v>74.10000000000001</v>
      </c>
      <c r="F181" s="123">
        <f>F165+F153+F121+F105</f>
        <v>56.6</v>
      </c>
      <c r="G181" s="123">
        <f>G165+G153+G121+G105</f>
        <v>0</v>
      </c>
    </row>
    <row r="182" spans="1:7" ht="25.5">
      <c r="A182" s="138" t="s">
        <v>284</v>
      </c>
      <c r="B182" s="135" t="s">
        <v>230</v>
      </c>
      <c r="C182" s="19" t="s">
        <v>208</v>
      </c>
      <c r="D182" s="128">
        <f t="shared" si="7"/>
        <v>52.99999999999999</v>
      </c>
      <c r="E182" s="122">
        <f>E183</f>
        <v>52.99999999999999</v>
      </c>
      <c r="F182" s="122">
        <f>F183</f>
        <v>1.3000000000000003</v>
      </c>
      <c r="G182" s="122">
        <f>G183</f>
        <v>0</v>
      </c>
    </row>
    <row r="183" spans="1:7" ht="25.5">
      <c r="A183" s="145" t="s">
        <v>285</v>
      </c>
      <c r="B183" s="283" t="s">
        <v>493</v>
      </c>
      <c r="C183" s="27"/>
      <c r="D183" s="129">
        <f t="shared" si="7"/>
        <v>52.99999999999999</v>
      </c>
      <c r="E183" s="123">
        <f>E167+E149+E135+E123+E107</f>
        <v>52.99999999999999</v>
      </c>
      <c r="F183" s="123">
        <f>F167+F149+F135+F123+F107</f>
        <v>1.3000000000000003</v>
      </c>
      <c r="G183" s="123">
        <f>G167+G149+G135+G123+G107</f>
        <v>0</v>
      </c>
    </row>
    <row r="184" spans="1:7" ht="14.25">
      <c r="A184" s="145" t="s">
        <v>286</v>
      </c>
      <c r="B184" s="136" t="s">
        <v>83</v>
      </c>
      <c r="C184" s="115" t="s">
        <v>156</v>
      </c>
      <c r="D184" s="122">
        <f t="shared" si="7"/>
        <v>56.4</v>
      </c>
      <c r="E184" s="122">
        <f>E185</f>
        <v>56.4</v>
      </c>
      <c r="F184" s="122">
        <f>F185</f>
        <v>0</v>
      </c>
      <c r="G184" s="122">
        <f>G185</f>
        <v>0</v>
      </c>
    </row>
    <row r="185" spans="1:7" ht="15">
      <c r="A185" s="145" t="s">
        <v>287</v>
      </c>
      <c r="B185" s="271" t="s">
        <v>408</v>
      </c>
      <c r="C185" s="32"/>
      <c r="D185" s="129">
        <f t="shared" si="7"/>
        <v>56.4</v>
      </c>
      <c r="E185" s="123">
        <f>E169+E151+E137+E125+E109</f>
        <v>56.4</v>
      </c>
      <c r="F185" s="123">
        <f>F169+F151+F137+F125+F109</f>
        <v>0</v>
      </c>
      <c r="G185" s="123">
        <f>G169+G151+G137+G125+G109</f>
        <v>0</v>
      </c>
    </row>
    <row r="186" spans="1:7" ht="15.75">
      <c r="A186" s="137" t="s">
        <v>72</v>
      </c>
      <c r="B186" s="328" t="s">
        <v>127</v>
      </c>
      <c r="C186" s="31"/>
      <c r="D186" s="278">
        <f>D187</f>
        <v>238.89999999999998</v>
      </c>
      <c r="E186" s="278">
        <f>E187</f>
        <v>238.89999999999998</v>
      </c>
      <c r="F186" s="278">
        <f>F187</f>
        <v>159.39999999999998</v>
      </c>
      <c r="G186" s="278">
        <f>G187</f>
        <v>0</v>
      </c>
    </row>
    <row r="187" spans="1:7" ht="25.5">
      <c r="A187" s="293" t="s">
        <v>73</v>
      </c>
      <c r="B187" s="139" t="s">
        <v>120</v>
      </c>
      <c r="C187" s="295" t="s">
        <v>157</v>
      </c>
      <c r="D187" s="122">
        <f>D188+D189+D190</f>
        <v>238.89999999999998</v>
      </c>
      <c r="E187" s="122">
        <f>E188+E189+E190</f>
        <v>238.89999999999998</v>
      </c>
      <c r="F187" s="122">
        <f>F188+F189+F190</f>
        <v>159.39999999999998</v>
      </c>
      <c r="G187" s="122">
        <f>G188+G189+G190</f>
        <v>0</v>
      </c>
    </row>
    <row r="188" spans="1:7" ht="15">
      <c r="A188" s="294" t="s">
        <v>149</v>
      </c>
      <c r="B188" s="296" t="s">
        <v>408</v>
      </c>
      <c r="C188" s="45"/>
      <c r="D188" s="129">
        <f>E188+G188</f>
        <v>134.1</v>
      </c>
      <c r="E188" s="130">
        <v>134.1</v>
      </c>
      <c r="F188" s="123">
        <v>83.3</v>
      </c>
      <c r="G188" s="130"/>
    </row>
    <row r="189" spans="1:7" ht="15">
      <c r="A189" s="294" t="s">
        <v>424</v>
      </c>
      <c r="B189" s="25" t="s">
        <v>583</v>
      </c>
      <c r="C189" s="108"/>
      <c r="D189" s="129">
        <f>E189+G189</f>
        <v>5</v>
      </c>
      <c r="E189" s="123">
        <v>5</v>
      </c>
      <c r="F189" s="130"/>
      <c r="G189" s="130"/>
    </row>
    <row r="190" spans="1:7" ht="25.5">
      <c r="A190" s="294" t="s">
        <v>511</v>
      </c>
      <c r="B190" s="297" t="s">
        <v>493</v>
      </c>
      <c r="C190" s="31"/>
      <c r="D190" s="129">
        <f>E190+G190</f>
        <v>99.8</v>
      </c>
      <c r="E190" s="123">
        <v>99.8</v>
      </c>
      <c r="F190" s="130">
        <v>76.1</v>
      </c>
      <c r="G190" s="130"/>
    </row>
    <row r="191" spans="1:7" ht="15.75">
      <c r="A191" s="37" t="s">
        <v>74</v>
      </c>
      <c r="B191" s="282" t="s">
        <v>406</v>
      </c>
      <c r="C191" s="279"/>
      <c r="D191" s="309"/>
      <c r="E191" s="310"/>
      <c r="F191" s="311"/>
      <c r="G191" s="311"/>
    </row>
    <row r="192" spans="1:7" ht="14.25">
      <c r="A192" s="119" t="s">
        <v>75</v>
      </c>
      <c r="B192" s="28" t="s">
        <v>170</v>
      </c>
      <c r="C192" s="74" t="s">
        <v>41</v>
      </c>
      <c r="D192" s="146">
        <f>D193</f>
        <v>584.4</v>
      </c>
      <c r="E192" s="146">
        <f>E193</f>
        <v>136.4</v>
      </c>
      <c r="F192" s="146">
        <f>F193</f>
        <v>0</v>
      </c>
      <c r="G192" s="146">
        <f>G193</f>
        <v>448</v>
      </c>
    </row>
    <row r="193" spans="1:7" ht="15">
      <c r="A193" s="119" t="s">
        <v>243</v>
      </c>
      <c r="B193" s="271" t="s">
        <v>408</v>
      </c>
      <c r="C193" s="79"/>
      <c r="D193" s="59">
        <f>E193+G193</f>
        <v>584.4</v>
      </c>
      <c r="E193" s="10">
        <v>136.4</v>
      </c>
      <c r="F193" s="15"/>
      <c r="G193" s="15">
        <v>448</v>
      </c>
    </row>
    <row r="194" spans="1:7" ht="15.75">
      <c r="A194" s="119" t="s">
        <v>343</v>
      </c>
      <c r="B194" s="47" t="s">
        <v>417</v>
      </c>
      <c r="C194" s="274" t="s">
        <v>155</v>
      </c>
      <c r="D194" s="49">
        <f aca="true" t="shared" si="8" ref="D194:G195">D195</f>
        <v>43.1</v>
      </c>
      <c r="E194" s="49">
        <f t="shared" si="8"/>
        <v>43.1</v>
      </c>
      <c r="F194" s="49">
        <f t="shared" si="8"/>
        <v>24.8</v>
      </c>
      <c r="G194" s="49">
        <f t="shared" si="8"/>
        <v>0</v>
      </c>
    </row>
    <row r="195" spans="1:7" ht="14.25">
      <c r="A195" s="119" t="s">
        <v>244</v>
      </c>
      <c r="B195" s="28" t="s">
        <v>119</v>
      </c>
      <c r="C195" s="79"/>
      <c r="D195" s="195">
        <f t="shared" si="8"/>
        <v>43.1</v>
      </c>
      <c r="E195" s="195">
        <f t="shared" si="8"/>
        <v>43.1</v>
      </c>
      <c r="F195" s="195">
        <f t="shared" si="8"/>
        <v>24.8</v>
      </c>
      <c r="G195" s="195">
        <f t="shared" si="8"/>
        <v>0</v>
      </c>
    </row>
    <row r="196" spans="1:7" ht="15.75" thickBot="1">
      <c r="A196" s="119" t="s">
        <v>245</v>
      </c>
      <c r="B196" s="271" t="s">
        <v>408</v>
      </c>
      <c r="C196" s="79"/>
      <c r="D196" s="195">
        <f>E196+G196</f>
        <v>43.1</v>
      </c>
      <c r="E196" s="276">
        <v>43.1</v>
      </c>
      <c r="F196" s="276">
        <v>24.8</v>
      </c>
      <c r="G196" s="276"/>
    </row>
    <row r="197" spans="1:7" ht="32.25" thickBot="1">
      <c r="A197" s="277" t="s">
        <v>442</v>
      </c>
      <c r="B197" s="341" t="s">
        <v>246</v>
      </c>
      <c r="C197" s="272"/>
      <c r="D197" s="306">
        <f>E197+G197</f>
        <v>22901.509999999995</v>
      </c>
      <c r="E197" s="306">
        <f>E198+E203+E207+E211+E213+E216+E220+E222+E224+E226</f>
        <v>19134.209999999995</v>
      </c>
      <c r="F197" s="306">
        <f>F198+F203+F207+F211+F213+F216+F220+F222+F224+F226</f>
        <v>9295.7</v>
      </c>
      <c r="G197" s="306">
        <f>G198+G203+G207+G211+G213+G216+G220+G222+G224+G226</f>
        <v>3767.2999999999997</v>
      </c>
    </row>
    <row r="198" spans="1:7" ht="14.25">
      <c r="A198" s="138" t="s">
        <v>418</v>
      </c>
      <c r="B198" s="28" t="s">
        <v>119</v>
      </c>
      <c r="C198" s="19" t="s">
        <v>155</v>
      </c>
      <c r="D198" s="140">
        <f>D199+D200+D201+D202</f>
        <v>10817.51</v>
      </c>
      <c r="E198" s="140">
        <f>E199+E200+E201+E202</f>
        <v>10808.11</v>
      </c>
      <c r="F198" s="140">
        <f>F199+F200+F201+F202</f>
        <v>6983.4000000000015</v>
      </c>
      <c r="G198" s="140">
        <f>G199+G200+G201+G202</f>
        <v>9.4</v>
      </c>
    </row>
    <row r="199" spans="1:7" ht="15">
      <c r="A199" s="145" t="s">
        <v>419</v>
      </c>
      <c r="B199" s="287" t="s">
        <v>408</v>
      </c>
      <c r="C199" s="117"/>
      <c r="D199" s="123">
        <f>D15+D48+D53+D78+D88+D92+D172+D83+D196</f>
        <v>4546.200000000001</v>
      </c>
      <c r="E199" s="123">
        <f>E15+E48+E53+E78+E88+E92+E172+E83+E196</f>
        <v>4546.200000000001</v>
      </c>
      <c r="F199" s="123">
        <f>F15+F48+F53+F78+F88+F92+F172+F83+F196</f>
        <v>2635.5000000000005</v>
      </c>
      <c r="G199" s="123">
        <f>G15+G48+G53+G78+G88+G92+G172+G83+G196</f>
        <v>0</v>
      </c>
    </row>
    <row r="200" spans="1:7" ht="25.5">
      <c r="A200" s="145" t="s">
        <v>443</v>
      </c>
      <c r="B200" s="283" t="s">
        <v>493</v>
      </c>
      <c r="C200" s="117"/>
      <c r="D200" s="129">
        <f>E200+G200</f>
        <v>31</v>
      </c>
      <c r="E200" s="123">
        <f>E16</f>
        <v>31</v>
      </c>
      <c r="F200" s="123">
        <f>F16</f>
        <v>21.8</v>
      </c>
      <c r="G200" s="123">
        <f>G16</f>
        <v>0</v>
      </c>
    </row>
    <row r="201" spans="1:7" ht="15">
      <c r="A201" s="145" t="s">
        <v>444</v>
      </c>
      <c r="B201" s="8" t="s">
        <v>494</v>
      </c>
      <c r="C201" s="117"/>
      <c r="D201" s="129">
        <f>E201+G201</f>
        <v>5991.01</v>
      </c>
      <c r="E201" s="123">
        <f>E79+E54+E49+E17</f>
        <v>5991.01</v>
      </c>
      <c r="F201" s="123">
        <f>F79+F54+F49+F17</f>
        <v>4326.1</v>
      </c>
      <c r="G201" s="123">
        <f>G79+G54+G49+G17</f>
        <v>0</v>
      </c>
    </row>
    <row r="202" spans="1:7" ht="15">
      <c r="A202" s="145" t="s">
        <v>445</v>
      </c>
      <c r="B202" s="288" t="s">
        <v>414</v>
      </c>
      <c r="C202" s="117"/>
      <c r="D202" s="129">
        <f>E202+G202</f>
        <v>249.29999999999998</v>
      </c>
      <c r="E202" s="123">
        <f>E93+E89+E84+E80+E55+E50</f>
        <v>239.89999999999998</v>
      </c>
      <c r="F202" s="123">
        <f>F93+F89+F84+F80+F55+F50</f>
        <v>0</v>
      </c>
      <c r="G202" s="123">
        <f>G93+G89+G84+G80+G55+G50</f>
        <v>9.4</v>
      </c>
    </row>
    <row r="203" spans="1:7" ht="25.5">
      <c r="A203" s="138" t="s">
        <v>446</v>
      </c>
      <c r="B203" s="126" t="s">
        <v>120</v>
      </c>
      <c r="C203" s="27" t="s">
        <v>157</v>
      </c>
      <c r="D203" s="122">
        <f>D204+D205+D206</f>
        <v>3367.6000000000004</v>
      </c>
      <c r="E203" s="122">
        <f>E204+E205+E206</f>
        <v>3367.6000000000004</v>
      </c>
      <c r="F203" s="122">
        <f>F204+F205+F206</f>
        <v>221.6</v>
      </c>
      <c r="G203" s="122">
        <f>G204+G205-G206</f>
        <v>0</v>
      </c>
    </row>
    <row r="204" spans="1:7" ht="15">
      <c r="A204" s="145" t="s">
        <v>447</v>
      </c>
      <c r="B204" s="287" t="s">
        <v>408</v>
      </c>
      <c r="C204" s="117"/>
      <c r="D204" s="129">
        <f>E204+G204</f>
        <v>408.9</v>
      </c>
      <c r="E204" s="123">
        <f>E188+E175+E40</f>
        <v>408.9</v>
      </c>
      <c r="F204" s="123">
        <f>F188+F175+F40</f>
        <v>95.6</v>
      </c>
      <c r="G204" s="123">
        <f>G188+G175+G40</f>
        <v>0</v>
      </c>
    </row>
    <row r="205" spans="1:7" ht="25.5">
      <c r="A205" s="145" t="s">
        <v>448</v>
      </c>
      <c r="B205" s="283" t="s">
        <v>493</v>
      </c>
      <c r="C205" s="117"/>
      <c r="D205" s="129">
        <f>E205+G205</f>
        <v>2953.7000000000003</v>
      </c>
      <c r="E205" s="123">
        <f>E41+E174+E190</f>
        <v>2953.7000000000003</v>
      </c>
      <c r="F205" s="123">
        <f>F41+F174+F190</f>
        <v>126</v>
      </c>
      <c r="G205" s="123">
        <f>G41+G174+G190</f>
        <v>0</v>
      </c>
    </row>
    <row r="206" spans="1:7" ht="15">
      <c r="A206" s="216" t="s">
        <v>449</v>
      </c>
      <c r="B206" s="25" t="s">
        <v>414</v>
      </c>
      <c r="C206" s="117"/>
      <c r="D206" s="129">
        <f>E206+G206</f>
        <v>5</v>
      </c>
      <c r="E206" s="123">
        <f>E189</f>
        <v>5</v>
      </c>
      <c r="F206" s="123">
        <f>F189</f>
        <v>0</v>
      </c>
      <c r="G206" s="123">
        <f>G189</f>
        <v>0</v>
      </c>
    </row>
    <row r="207" spans="1:7" ht="25.5">
      <c r="A207" s="138" t="s">
        <v>450</v>
      </c>
      <c r="B207" s="126" t="s">
        <v>122</v>
      </c>
      <c r="C207" s="19" t="s">
        <v>159</v>
      </c>
      <c r="D207" s="122">
        <f>D208+D210+D209</f>
        <v>3527.1</v>
      </c>
      <c r="E207" s="122">
        <f>E208+E210+E209</f>
        <v>3521.7</v>
      </c>
      <c r="F207" s="122">
        <f>F208+F210+F209</f>
        <v>1897.1999999999998</v>
      </c>
      <c r="G207" s="122">
        <f>G208+G210+G209</f>
        <v>5.4</v>
      </c>
    </row>
    <row r="208" spans="1:7" ht="15">
      <c r="A208" s="285" t="s">
        <v>451</v>
      </c>
      <c r="B208" s="271" t="s">
        <v>408</v>
      </c>
      <c r="C208" s="114"/>
      <c r="D208" s="129">
        <f>E208+G208</f>
        <v>3012.1</v>
      </c>
      <c r="E208" s="129">
        <f>E19+E177+E37</f>
        <v>3006.7</v>
      </c>
      <c r="F208" s="129">
        <f>F19+F177+F37</f>
        <v>1597.8999999999999</v>
      </c>
      <c r="G208" s="129">
        <f>G19+G177+G37</f>
        <v>5.4</v>
      </c>
    </row>
    <row r="209" spans="1:7" ht="25.5">
      <c r="A209" s="145" t="s">
        <v>452</v>
      </c>
      <c r="B209" s="286" t="s">
        <v>493</v>
      </c>
      <c r="C209" s="117"/>
      <c r="D209" s="129">
        <f>E209+G209</f>
        <v>447.9</v>
      </c>
      <c r="E209" s="129">
        <f aca="true" t="shared" si="9" ref="E209:G210">E20+E178</f>
        <v>447.9</v>
      </c>
      <c r="F209" s="129">
        <f t="shared" si="9"/>
        <v>299.3</v>
      </c>
      <c r="G209" s="129">
        <f t="shared" si="9"/>
        <v>0</v>
      </c>
    </row>
    <row r="210" spans="1:7" ht="15">
      <c r="A210" s="145" t="s">
        <v>453</v>
      </c>
      <c r="B210" s="17" t="s">
        <v>414</v>
      </c>
      <c r="C210" s="14"/>
      <c r="D210" s="129">
        <f aca="true" t="shared" si="10" ref="D210:D223">E210+G210</f>
        <v>67.1</v>
      </c>
      <c r="E210" s="129">
        <f t="shared" si="9"/>
        <v>67.1</v>
      </c>
      <c r="F210" s="129">
        <f t="shared" si="9"/>
        <v>0</v>
      </c>
      <c r="G210" s="129">
        <f t="shared" si="9"/>
        <v>0</v>
      </c>
    </row>
    <row r="211" spans="1:7" ht="17.25" customHeight="1">
      <c r="A211" s="138" t="s">
        <v>454</v>
      </c>
      <c r="B211" s="141" t="s">
        <v>247</v>
      </c>
      <c r="C211" s="19" t="s">
        <v>158</v>
      </c>
      <c r="D211" s="128">
        <f t="shared" si="10"/>
        <v>1780</v>
      </c>
      <c r="E211" s="122">
        <f>E212</f>
        <v>41.2</v>
      </c>
      <c r="F211" s="122">
        <f>F212</f>
        <v>19.8</v>
      </c>
      <c r="G211" s="122">
        <f>G212</f>
        <v>1738.8</v>
      </c>
    </row>
    <row r="212" spans="1:7" ht="15">
      <c r="A212" s="145" t="s">
        <v>455</v>
      </c>
      <c r="B212" s="271" t="s">
        <v>408</v>
      </c>
      <c r="C212" s="31"/>
      <c r="D212" s="129">
        <f t="shared" si="10"/>
        <v>1780</v>
      </c>
      <c r="E212" s="129">
        <f>E23</f>
        <v>41.2</v>
      </c>
      <c r="F212" s="129">
        <f>F23</f>
        <v>19.8</v>
      </c>
      <c r="G212" s="129">
        <f>G23</f>
        <v>1738.8</v>
      </c>
    </row>
    <row r="213" spans="1:7" ht="14.25">
      <c r="A213" s="138" t="s">
        <v>456</v>
      </c>
      <c r="B213" s="6" t="s">
        <v>126</v>
      </c>
      <c r="C213" s="115" t="s">
        <v>160</v>
      </c>
      <c r="D213" s="128">
        <f>E213+G213</f>
        <v>1591.8</v>
      </c>
      <c r="E213" s="122">
        <f>E214+E215</f>
        <v>35</v>
      </c>
      <c r="F213" s="122">
        <f>F214+F215</f>
        <v>0</v>
      </c>
      <c r="G213" s="122">
        <f>G214+G215</f>
        <v>1556.8</v>
      </c>
    </row>
    <row r="214" spans="1:7" ht="15">
      <c r="A214" s="138" t="s">
        <v>457</v>
      </c>
      <c r="B214" s="153" t="s">
        <v>408</v>
      </c>
      <c r="C214" s="14"/>
      <c r="D214" s="129">
        <f t="shared" si="10"/>
        <v>1091.8</v>
      </c>
      <c r="E214" s="129">
        <f aca="true" t="shared" si="11" ref="E214:G215">E25</f>
        <v>35</v>
      </c>
      <c r="F214" s="129">
        <f t="shared" si="11"/>
        <v>0</v>
      </c>
      <c r="G214" s="129">
        <f t="shared" si="11"/>
        <v>1056.8</v>
      </c>
    </row>
    <row r="215" spans="1:7" ht="30">
      <c r="A215" s="138" t="s">
        <v>536</v>
      </c>
      <c r="B215" s="292" t="s">
        <v>528</v>
      </c>
      <c r="C215" s="14"/>
      <c r="D215" s="129">
        <f t="shared" si="10"/>
        <v>500</v>
      </c>
      <c r="E215" s="129">
        <f t="shared" si="11"/>
        <v>0</v>
      </c>
      <c r="F215" s="129">
        <f t="shared" si="11"/>
        <v>0</v>
      </c>
      <c r="G215" s="129">
        <f t="shared" si="11"/>
        <v>500</v>
      </c>
    </row>
    <row r="216" spans="1:7" ht="25.5">
      <c r="A216" s="138" t="s">
        <v>458</v>
      </c>
      <c r="B216" s="126" t="s">
        <v>212</v>
      </c>
      <c r="C216" s="127" t="s">
        <v>161</v>
      </c>
      <c r="D216" s="128">
        <f>E216+G216</f>
        <v>468.5</v>
      </c>
      <c r="E216" s="122">
        <f>E217+E218+E219</f>
        <v>461.5</v>
      </c>
      <c r="F216" s="122">
        <f>F217+F218+F219</f>
        <v>172.2</v>
      </c>
      <c r="G216" s="122">
        <f>G217+G218+G219</f>
        <v>7</v>
      </c>
    </row>
    <row r="217" spans="1:7" ht="15">
      <c r="A217" s="145" t="s">
        <v>459</v>
      </c>
      <c r="B217" s="289" t="s">
        <v>408</v>
      </c>
      <c r="C217" s="19"/>
      <c r="D217" s="129">
        <f t="shared" si="10"/>
        <v>10</v>
      </c>
      <c r="E217" s="129">
        <f>E28</f>
        <v>10</v>
      </c>
      <c r="F217" s="129">
        <f>F28</f>
        <v>0</v>
      </c>
      <c r="G217" s="129">
        <f>G28</f>
        <v>0</v>
      </c>
    </row>
    <row r="218" spans="1:7" ht="25.5">
      <c r="A218" s="145" t="s">
        <v>460</v>
      </c>
      <c r="B218" s="286" t="s">
        <v>493</v>
      </c>
      <c r="C218" s="19"/>
      <c r="D218" s="129">
        <f t="shared" si="10"/>
        <v>451.5</v>
      </c>
      <c r="E218" s="129">
        <f>E44+E181</f>
        <v>451.5</v>
      </c>
      <c r="F218" s="129">
        <f>F44+F181</f>
        <v>172.2</v>
      </c>
      <c r="G218" s="129">
        <f>G44+G181</f>
        <v>0</v>
      </c>
    </row>
    <row r="219" spans="1:7" ht="30">
      <c r="A219" s="145" t="s">
        <v>537</v>
      </c>
      <c r="B219" s="292" t="s">
        <v>528</v>
      </c>
      <c r="C219" s="19"/>
      <c r="D219" s="129">
        <f t="shared" si="10"/>
        <v>7</v>
      </c>
      <c r="E219" s="129">
        <f>E45</f>
        <v>0</v>
      </c>
      <c r="F219" s="129">
        <f>F45</f>
        <v>0</v>
      </c>
      <c r="G219" s="129">
        <f>G45</f>
        <v>7</v>
      </c>
    </row>
    <row r="220" spans="1:7" ht="25.5">
      <c r="A220" s="138" t="s">
        <v>461</v>
      </c>
      <c r="B220" s="135" t="s">
        <v>230</v>
      </c>
      <c r="C220" s="19" t="s">
        <v>208</v>
      </c>
      <c r="D220" s="128">
        <f t="shared" si="10"/>
        <v>63.099999999999994</v>
      </c>
      <c r="E220" s="122">
        <f>E221</f>
        <v>63.099999999999994</v>
      </c>
      <c r="F220" s="122">
        <f>F221</f>
        <v>1.5000000000000002</v>
      </c>
      <c r="G220" s="122">
        <f>G221</f>
        <v>0</v>
      </c>
    </row>
    <row r="221" spans="1:7" ht="25.5">
      <c r="A221" s="145" t="s">
        <v>462</v>
      </c>
      <c r="B221" s="283" t="s">
        <v>493</v>
      </c>
      <c r="C221" s="27"/>
      <c r="D221" s="129">
        <f t="shared" si="10"/>
        <v>63.099999999999994</v>
      </c>
      <c r="E221" s="129">
        <f>E183+E85</f>
        <v>63.099999999999994</v>
      </c>
      <c r="F221" s="129">
        <f>F183+F85</f>
        <v>1.5000000000000002</v>
      </c>
      <c r="G221" s="129">
        <f>G183+G85</f>
        <v>0</v>
      </c>
    </row>
    <row r="222" spans="1:7" ht="14.25">
      <c r="A222" s="138" t="s">
        <v>463</v>
      </c>
      <c r="B222" s="136" t="s">
        <v>83</v>
      </c>
      <c r="C222" s="19" t="s">
        <v>156</v>
      </c>
      <c r="D222" s="122">
        <f t="shared" si="10"/>
        <v>197.6</v>
      </c>
      <c r="E222" s="122">
        <f>E223</f>
        <v>197.6</v>
      </c>
      <c r="F222" s="122">
        <f>F223</f>
        <v>0</v>
      </c>
      <c r="G222" s="122">
        <f>G223</f>
        <v>0</v>
      </c>
    </row>
    <row r="223" spans="1:7" ht="15">
      <c r="A223" s="145" t="s">
        <v>464</v>
      </c>
      <c r="B223" s="271" t="s">
        <v>408</v>
      </c>
      <c r="C223" s="33"/>
      <c r="D223" s="123">
        <f t="shared" si="10"/>
        <v>197.6</v>
      </c>
      <c r="E223" s="123">
        <f>E30+E185</f>
        <v>197.6</v>
      </c>
      <c r="F223" s="123">
        <f>F30+F185</f>
        <v>0</v>
      </c>
      <c r="G223" s="123">
        <f>G30+G185</f>
        <v>0</v>
      </c>
    </row>
    <row r="224" spans="1:7" ht="28.5">
      <c r="A224" s="138" t="s">
        <v>465</v>
      </c>
      <c r="B224" s="7" t="s">
        <v>169</v>
      </c>
      <c r="C224" s="19" t="s">
        <v>39</v>
      </c>
      <c r="D224" s="128">
        <f>E224+G224</f>
        <v>491.3</v>
      </c>
      <c r="E224" s="122">
        <f>E225</f>
        <v>491.3</v>
      </c>
      <c r="F224" s="122">
        <f>F225</f>
        <v>0</v>
      </c>
      <c r="G224" s="122">
        <f>G225</f>
        <v>0</v>
      </c>
    </row>
    <row r="225" spans="1:7" ht="15">
      <c r="A225" s="145" t="s">
        <v>466</v>
      </c>
      <c r="B225" s="271" t="s">
        <v>408</v>
      </c>
      <c r="C225" s="33"/>
      <c r="D225" s="129">
        <f>E225+G225</f>
        <v>491.3</v>
      </c>
      <c r="E225" s="129">
        <f>E32</f>
        <v>491.3</v>
      </c>
      <c r="F225" s="129">
        <f>F32</f>
        <v>0</v>
      </c>
      <c r="G225" s="129">
        <f>G32</f>
        <v>0</v>
      </c>
    </row>
    <row r="226" spans="1:7" ht="14.25">
      <c r="A226" s="138" t="s">
        <v>467</v>
      </c>
      <c r="B226" s="28" t="s">
        <v>170</v>
      </c>
      <c r="C226" s="19" t="s">
        <v>41</v>
      </c>
      <c r="D226" s="128">
        <f>E226+G226</f>
        <v>597</v>
      </c>
      <c r="E226" s="122">
        <f>E227</f>
        <v>147.1</v>
      </c>
      <c r="F226" s="122">
        <f>F227</f>
        <v>0</v>
      </c>
      <c r="G226" s="122">
        <f>G227</f>
        <v>449.9</v>
      </c>
    </row>
    <row r="227" spans="1:7" ht="15">
      <c r="A227" s="145" t="s">
        <v>468</v>
      </c>
      <c r="B227" s="271" t="s">
        <v>408</v>
      </c>
      <c r="C227" s="33"/>
      <c r="D227" s="129">
        <f>E227+G227</f>
        <v>597</v>
      </c>
      <c r="E227" s="129">
        <f>E34+E192</f>
        <v>147.1</v>
      </c>
      <c r="F227" s="129">
        <f>F34+F192</f>
        <v>0</v>
      </c>
      <c r="G227" s="129">
        <f>G34+G192</f>
        <v>449.9</v>
      </c>
    </row>
    <row r="228" spans="1:7" ht="15">
      <c r="A228" s="145"/>
      <c r="B228" s="17" t="s">
        <v>248</v>
      </c>
      <c r="C228" s="33"/>
      <c r="D228" s="123"/>
      <c r="E228" s="123"/>
      <c r="F228" s="123"/>
      <c r="G228" s="123"/>
    </row>
    <row r="229" spans="1:7" ht="12.75">
      <c r="A229" s="144"/>
      <c r="B229" s="14" t="s">
        <v>409</v>
      </c>
      <c r="C229" s="14"/>
      <c r="D229" s="10">
        <f>D199+D204+D208+D212+D214+D217+D223+D225+D227</f>
        <v>12134.9</v>
      </c>
      <c r="E229" s="10">
        <f>E199+E204+E208+E212+E214+E217+E223+E225+E227</f>
        <v>8884</v>
      </c>
      <c r="F229" s="10">
        <f>F199+F204+F208+F212+F214+F217+F223+F225+F227</f>
        <v>4348.8</v>
      </c>
      <c r="G229" s="10">
        <f>G199+G204+G208+G212+G214+G217+G223+G225+G227</f>
        <v>3250.9</v>
      </c>
    </row>
    <row r="230" spans="1:7" ht="12.75">
      <c r="A230" s="144"/>
      <c r="B230" s="14" t="s">
        <v>249</v>
      </c>
      <c r="C230" s="14"/>
      <c r="D230" s="10">
        <f>D218+D209+D205+D200+D221</f>
        <v>3947.2000000000003</v>
      </c>
      <c r="E230" s="10">
        <f>E218+E209+E205+E200+E221</f>
        <v>3947.2000000000003</v>
      </c>
      <c r="F230" s="10">
        <f>F218+F209+F205+F200+F221</f>
        <v>620.8</v>
      </c>
      <c r="G230" s="10">
        <f>G218+G209+G205+G200</f>
        <v>0</v>
      </c>
    </row>
    <row r="231" spans="1:7" ht="12.75">
      <c r="A231" s="144"/>
      <c r="B231" s="14" t="s">
        <v>167</v>
      </c>
      <c r="C231" s="14"/>
      <c r="D231" s="10">
        <f>D201</f>
        <v>5991.01</v>
      </c>
      <c r="E231" s="10">
        <f>E201</f>
        <v>5991.01</v>
      </c>
      <c r="F231" s="10">
        <f>F201</f>
        <v>4326.1</v>
      </c>
      <c r="G231" s="10">
        <f>G201</f>
        <v>0</v>
      </c>
    </row>
    <row r="232" spans="1:7" ht="12.75">
      <c r="A232" s="144"/>
      <c r="B232" s="14" t="s">
        <v>535</v>
      </c>
      <c r="C232" s="14"/>
      <c r="D232" s="10">
        <f>E232+G232</f>
        <v>507</v>
      </c>
      <c r="E232" s="10">
        <f>E215+E219</f>
        <v>0</v>
      </c>
      <c r="F232" s="10">
        <f>F215+F219</f>
        <v>0</v>
      </c>
      <c r="G232" s="10">
        <f>G215+G219</f>
        <v>507</v>
      </c>
    </row>
    <row r="233" spans="1:7" ht="12.75">
      <c r="A233" s="144"/>
      <c r="B233" s="14" t="s">
        <v>425</v>
      </c>
      <c r="C233" s="14"/>
      <c r="D233" s="10">
        <f>D210+D206+D202</f>
        <v>321.4</v>
      </c>
      <c r="E233" s="10">
        <f>E210+E206+E202</f>
        <v>312</v>
      </c>
      <c r="F233" s="10">
        <f>F210+F206+F202</f>
        <v>0</v>
      </c>
      <c r="G233" s="10">
        <f>G210+G206+G202</f>
        <v>9.4</v>
      </c>
    </row>
    <row r="234" spans="1:7" ht="12.75">
      <c r="A234" s="205"/>
      <c r="B234" s="5" t="s">
        <v>250</v>
      </c>
      <c r="C234" s="5"/>
      <c r="D234" s="146">
        <f>SUM(D229:D233)</f>
        <v>22901.510000000002</v>
      </c>
      <c r="E234" s="146">
        <f>SUM(E229:E233)</f>
        <v>19134.21</v>
      </c>
      <c r="F234" s="146">
        <f>SUM(F229:F233)</f>
        <v>9295.7</v>
      </c>
      <c r="G234" s="146">
        <f>SUM(G229:G233)</f>
        <v>3767.3</v>
      </c>
    </row>
  </sheetData>
  <mergeCells count="12">
    <mergeCell ref="E9:F9"/>
    <mergeCell ref="G9:G11"/>
    <mergeCell ref="F2:G2"/>
    <mergeCell ref="E10:E11"/>
    <mergeCell ref="F10:F11"/>
    <mergeCell ref="A6:G6"/>
    <mergeCell ref="A5:G5"/>
    <mergeCell ref="A8:A10"/>
    <mergeCell ref="B8:B11"/>
    <mergeCell ref="C8:C11"/>
    <mergeCell ref="D8:D11"/>
    <mergeCell ref="E8:G8"/>
  </mergeCells>
  <printOptions/>
  <pageMargins left="0.75" right="0.75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31">
      <selection activeCell="H36" sqref="H36"/>
    </sheetView>
  </sheetViews>
  <sheetFormatPr defaultColWidth="9.140625" defaultRowHeight="12.75"/>
  <cols>
    <col min="1" max="1" width="0.5625" style="35" customWidth="1"/>
    <col min="2" max="2" width="8.8515625" style="35" customWidth="1"/>
    <col min="3" max="3" width="42.57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362" t="s">
        <v>596</v>
      </c>
      <c r="G2" s="362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271</v>
      </c>
      <c r="G4" s="8"/>
      <c r="H4" s="183"/>
    </row>
    <row r="6" spans="2:9" ht="14.25" customHeight="1">
      <c r="B6" s="380" t="s">
        <v>584</v>
      </c>
      <c r="C6" s="380"/>
      <c r="D6" s="380"/>
      <c r="E6" s="380"/>
      <c r="F6" s="380"/>
      <c r="G6" s="380"/>
      <c r="H6" s="380"/>
      <c r="I6" s="43"/>
    </row>
    <row r="7" spans="2:9" ht="14.25">
      <c r="B7" s="383" t="s">
        <v>478</v>
      </c>
      <c r="C7" s="383"/>
      <c r="D7" s="383"/>
      <c r="E7" s="383"/>
      <c r="F7" s="383"/>
      <c r="G7" s="383"/>
      <c r="H7" s="383"/>
      <c r="I7" s="42"/>
    </row>
    <row r="8" ht="12.75">
      <c r="H8" s="35" t="s">
        <v>11</v>
      </c>
    </row>
    <row r="9" spans="2:8" ht="12.75" customHeight="1">
      <c r="B9" s="382" t="s">
        <v>317</v>
      </c>
      <c r="C9" s="45"/>
      <c r="D9" s="374" t="s">
        <v>319</v>
      </c>
      <c r="E9" s="377" t="s">
        <v>0</v>
      </c>
      <c r="F9" s="356" t="s">
        <v>12</v>
      </c>
      <c r="G9" s="356"/>
      <c r="H9" s="356"/>
    </row>
    <row r="10" spans="2:8" ht="12.75" customHeight="1">
      <c r="B10" s="382"/>
      <c r="C10" s="384" t="s">
        <v>130</v>
      </c>
      <c r="D10" s="375"/>
      <c r="E10" s="378"/>
      <c r="F10" s="356" t="s">
        <v>13</v>
      </c>
      <c r="G10" s="356"/>
      <c r="H10" s="381" t="s">
        <v>14</v>
      </c>
    </row>
    <row r="11" spans="2:8" ht="12.75" customHeight="1">
      <c r="B11" s="382"/>
      <c r="C11" s="384"/>
      <c r="D11" s="375"/>
      <c r="E11" s="378"/>
      <c r="F11" s="377" t="s">
        <v>15</v>
      </c>
      <c r="G11" s="365" t="s">
        <v>262</v>
      </c>
      <c r="H11" s="381"/>
    </row>
    <row r="12" spans="2:8" ht="29.25" customHeight="1">
      <c r="B12" s="382"/>
      <c r="C12" s="385"/>
      <c r="D12" s="376"/>
      <c r="E12" s="379"/>
      <c r="F12" s="379"/>
      <c r="G12" s="366"/>
      <c r="H12" s="381"/>
    </row>
    <row r="13" spans="2:8" ht="15.75">
      <c r="B13" s="37" t="s">
        <v>16</v>
      </c>
      <c r="C13" s="47" t="s">
        <v>1</v>
      </c>
      <c r="D13" s="48"/>
      <c r="E13" s="49">
        <f>SB!E13+'D-2012'!E13+'skolintos lėšos'!E13</f>
        <v>5752.1</v>
      </c>
      <c r="F13" s="49">
        <f>SB!F13+'D-2012'!F13+'skolintos lėšos'!F13</f>
        <v>2949.2</v>
      </c>
      <c r="G13" s="49">
        <f>SB!G13+'D-2012'!G13+'skolintos lėšos'!G13</f>
        <v>1197.4999999999998</v>
      </c>
      <c r="H13" s="49">
        <f>SB!H13+'D-2012'!H13+'skolintos lėšos'!H13</f>
        <v>2802.9</v>
      </c>
    </row>
    <row r="14" spans="2:8" ht="14.25">
      <c r="B14" s="19" t="s">
        <v>17</v>
      </c>
      <c r="C14" s="28" t="s">
        <v>119</v>
      </c>
      <c r="D14" s="48" t="s">
        <v>155</v>
      </c>
      <c r="E14" s="195">
        <f>SB!E14+'D-2012'!E14+'skolintos lėšos'!E14</f>
        <v>383.79999999999995</v>
      </c>
      <c r="F14" s="195">
        <f>SB!F14+'D-2012'!F14+'skolintos lėšos'!F14</f>
        <v>383.8</v>
      </c>
      <c r="G14" s="195">
        <f>SB!G14+'D-2012'!G14+'skolintos lėšos'!G14</f>
        <v>185</v>
      </c>
      <c r="H14" s="195">
        <f>SB!H14+'D-2012'!H14+'skolintos lėšos'!H14</f>
        <v>0</v>
      </c>
    </row>
    <row r="15" spans="2:8" ht="15">
      <c r="B15" s="50" t="s">
        <v>176</v>
      </c>
      <c r="C15" s="51" t="s">
        <v>299</v>
      </c>
      <c r="D15" s="357"/>
      <c r="E15" s="195">
        <f>SB!E15+'D-2012'!E15+'skolintos lėšos'!E15</f>
        <v>173.5</v>
      </c>
      <c r="F15" s="195">
        <f>SB!F15+'D-2012'!F15+'skolintos lėšos'!F15</f>
        <v>173.5</v>
      </c>
      <c r="G15" s="195">
        <f>SB!G15+'D-2012'!G15+'skolintos lėšos'!G15</f>
        <v>123.3</v>
      </c>
      <c r="H15" s="195">
        <f>SB!H15+'D-2012'!H15+'skolintos lėšos'!H15</f>
        <v>0</v>
      </c>
    </row>
    <row r="16" spans="2:8" ht="15">
      <c r="B16" s="16" t="s">
        <v>411</v>
      </c>
      <c r="C16" s="51" t="s">
        <v>410</v>
      </c>
      <c r="D16" s="373"/>
      <c r="E16" s="195">
        <f>SB!E16+'D-2012'!E16+'skolintos lėšos'!E16</f>
        <v>38.9</v>
      </c>
      <c r="F16" s="195">
        <f>SB!F16+'D-2012'!F16+'skolintos lėšos'!F16</f>
        <v>38.9</v>
      </c>
      <c r="G16" s="195">
        <f>SB!G16+'D-2012'!G16+'skolintos lėšos'!G16</f>
        <v>28.2</v>
      </c>
      <c r="H16" s="195">
        <f>SB!H16+'D-2012'!H16+'skolintos lėšos'!H16</f>
        <v>0</v>
      </c>
    </row>
    <row r="17" spans="2:8" ht="15">
      <c r="B17" s="16" t="s">
        <v>177</v>
      </c>
      <c r="C17" s="51" t="s">
        <v>300</v>
      </c>
      <c r="D17" s="373"/>
      <c r="E17" s="195">
        <f>SB!E17+'D-2012'!E17+'skolintos lėšos'!E17</f>
        <v>46.4</v>
      </c>
      <c r="F17" s="195">
        <f>SB!F17+'D-2012'!F17+'skolintos lėšos'!F17</f>
        <v>46.4</v>
      </c>
      <c r="G17" s="195">
        <f>SB!G17+'D-2012'!G17+'skolintos lėšos'!G17</f>
        <v>33.5</v>
      </c>
      <c r="H17" s="195">
        <f>SB!H17+'D-2012'!H17+'skolintos lėšos'!H17</f>
        <v>0</v>
      </c>
    </row>
    <row r="18" spans="2:8" ht="15">
      <c r="B18" s="16" t="s">
        <v>178</v>
      </c>
      <c r="C18" s="8" t="s">
        <v>260</v>
      </c>
      <c r="D18" s="373"/>
      <c r="E18" s="195">
        <f>SB!E18+'D-2012'!E18+'skolintos lėšos'!E18</f>
        <v>30</v>
      </c>
      <c r="F18" s="195">
        <f>SB!F18+'D-2012'!F18+'skolintos lėšos'!F18</f>
        <v>30</v>
      </c>
      <c r="G18" s="195">
        <f>SB!G18+'D-2012'!G18+'skolintos lėšos'!G18</f>
        <v>0</v>
      </c>
      <c r="H18" s="195">
        <f>SB!H18+'D-2012'!H18+'skolintos lėšos'!H18</f>
        <v>0</v>
      </c>
    </row>
    <row r="19" spans="2:8" ht="15">
      <c r="B19" s="16" t="s">
        <v>179</v>
      </c>
      <c r="C19" s="8" t="s">
        <v>263</v>
      </c>
      <c r="D19" s="373"/>
      <c r="E19" s="195">
        <f>SB!E19+'D-2012'!E19+'skolintos lėšos'!E19</f>
        <v>35</v>
      </c>
      <c r="F19" s="195">
        <f>SB!F19+'D-2012'!F19+'skolintos lėšos'!F19</f>
        <v>35</v>
      </c>
      <c r="G19" s="195">
        <f>SB!G19+'D-2012'!G19+'skolintos lėšos'!G19</f>
        <v>0</v>
      </c>
      <c r="H19" s="195">
        <f>SB!H19+'D-2012'!H19+'skolintos lėšos'!H19</f>
        <v>0</v>
      </c>
    </row>
    <row r="20" spans="2:8" ht="15">
      <c r="B20" s="16" t="s">
        <v>180</v>
      </c>
      <c r="C20" s="8" t="s">
        <v>86</v>
      </c>
      <c r="D20" s="373"/>
      <c r="E20" s="195">
        <f>SB!E20+'D-2012'!E20+'skolintos lėšos'!E20</f>
        <v>15</v>
      </c>
      <c r="F20" s="195">
        <f>SB!F20+'D-2012'!F20+'skolintos lėšos'!F20</f>
        <v>15</v>
      </c>
      <c r="G20" s="195">
        <f>SB!G20+'D-2012'!G20+'skolintos lėšos'!G20</f>
        <v>0</v>
      </c>
      <c r="H20" s="195">
        <f>SB!H20+'D-2012'!H20+'skolintos lėšos'!H20</f>
        <v>0</v>
      </c>
    </row>
    <row r="21" spans="2:8" ht="15">
      <c r="B21" s="50" t="s">
        <v>181</v>
      </c>
      <c r="C21" s="8" t="s">
        <v>87</v>
      </c>
      <c r="D21" s="373"/>
      <c r="E21" s="195">
        <f>SB!E21+'D-2012'!E21+'skolintos lėšos'!E21</f>
        <v>40</v>
      </c>
      <c r="F21" s="195">
        <f>SB!F21+'D-2012'!F21+'skolintos lėšos'!F21</f>
        <v>40</v>
      </c>
      <c r="G21" s="195">
        <f>SB!G21+'D-2012'!G21+'skolintos lėšos'!G21</f>
        <v>0</v>
      </c>
      <c r="H21" s="195">
        <f>SB!H21+'D-2012'!H21+'skolintos lėšos'!H21</f>
        <v>0</v>
      </c>
    </row>
    <row r="22" spans="2:8" ht="15">
      <c r="B22" s="50" t="s">
        <v>182</v>
      </c>
      <c r="C22" s="53" t="s">
        <v>82</v>
      </c>
      <c r="D22" s="27"/>
      <c r="E22" s="195">
        <f>SB!E22+'D-2012'!E22+'skolintos lėšos'!E22</f>
        <v>5</v>
      </c>
      <c r="F22" s="195">
        <f>SB!F22+'D-2012'!F22+'skolintos lėšos'!F22</f>
        <v>5</v>
      </c>
      <c r="G22" s="195">
        <f>SB!G22+'D-2012'!G22+'skolintos lėšos'!G22</f>
        <v>0</v>
      </c>
      <c r="H22" s="195">
        <f>SB!H22+'D-2012'!H22+'skolintos lėšos'!H22</f>
        <v>0</v>
      </c>
    </row>
    <row r="23" spans="2:8" ht="26.25" customHeight="1">
      <c r="B23" s="54" t="s">
        <v>18</v>
      </c>
      <c r="C23" s="55" t="s">
        <v>122</v>
      </c>
      <c r="D23" s="56" t="s">
        <v>159</v>
      </c>
      <c r="E23" s="49">
        <f>SB!E23+'D-2012'!E23+'skolintos lėšos'!E23</f>
        <v>1841.4</v>
      </c>
      <c r="F23" s="49">
        <f>SB!F23+'D-2012'!F23+'skolintos lėšos'!F23</f>
        <v>1836</v>
      </c>
      <c r="G23" s="49">
        <f>SB!G23+'D-2012'!G23+'skolintos lėšos'!G23</f>
        <v>992.6999999999999</v>
      </c>
      <c r="H23" s="49">
        <f>SB!H23+'D-2012'!H23+'skolintos lėšos'!H23</f>
        <v>5.4</v>
      </c>
    </row>
    <row r="24" spans="2:8" ht="15">
      <c r="B24" s="57" t="s">
        <v>318</v>
      </c>
      <c r="C24" s="21" t="s">
        <v>298</v>
      </c>
      <c r="D24" s="58"/>
      <c r="E24" s="195">
        <f>SB!E24+'D-2012'!E24+'skolintos lėšos'!E24</f>
        <v>1448.7</v>
      </c>
      <c r="F24" s="195">
        <f>SB!F24+'D-2012'!F24+'skolintos lėšos'!F24</f>
        <v>1443.3</v>
      </c>
      <c r="G24" s="195">
        <f>SB!G24+'D-2012'!G24+'skolintos lėšos'!G24</f>
        <v>925.9</v>
      </c>
      <c r="H24" s="195">
        <f>SB!H24+'D-2012'!H24+'skolintos lėšos'!H24</f>
        <v>5.4</v>
      </c>
    </row>
    <row r="25" spans="2:8" ht="15">
      <c r="B25" s="57" t="s">
        <v>173</v>
      </c>
      <c r="C25" s="22" t="s">
        <v>297</v>
      </c>
      <c r="D25" s="61"/>
      <c r="E25" s="195">
        <f>SB!E25+'D-2012'!E25+'skolintos lėšos'!E25</f>
        <v>108.7</v>
      </c>
      <c r="F25" s="195">
        <f>SB!F25+'D-2012'!F25+'skolintos lėšos'!F25</f>
        <v>108.7</v>
      </c>
      <c r="G25" s="195">
        <f>SB!G25+'D-2012'!G25+'skolintos lėšos'!G25</f>
        <v>59.8</v>
      </c>
      <c r="H25" s="195">
        <f>SB!H25+'D-2012'!H25+'skolintos lėšos'!H25</f>
        <v>0</v>
      </c>
    </row>
    <row r="26" spans="2:8" ht="15">
      <c r="B26" s="57" t="s">
        <v>184</v>
      </c>
      <c r="C26" s="22" t="s">
        <v>77</v>
      </c>
      <c r="D26" s="62"/>
      <c r="E26" s="195">
        <f>SB!E26+'D-2012'!E26+'skolintos lėšos'!E26</f>
        <v>5.7</v>
      </c>
      <c r="F26" s="195">
        <f>SB!F26+'D-2012'!F26+'skolintos lėšos'!F26</f>
        <v>5.7</v>
      </c>
      <c r="G26" s="195">
        <f>SB!G26+'D-2012'!G26+'skolintos lėšos'!G26</f>
        <v>0</v>
      </c>
      <c r="H26" s="195">
        <f>SB!H26+'D-2012'!H26+'skolintos lėšos'!H26</f>
        <v>0</v>
      </c>
    </row>
    <row r="27" spans="2:8" ht="15">
      <c r="B27" s="57" t="s">
        <v>180</v>
      </c>
      <c r="C27" s="22" t="s">
        <v>192</v>
      </c>
      <c r="D27" s="62"/>
      <c r="E27" s="195">
        <f>SB!E27+'D-2012'!E27+'skolintos lėšos'!E27</f>
        <v>164.1</v>
      </c>
      <c r="F27" s="195">
        <f>SB!F27+'D-2012'!F27+'skolintos lėšos'!F27</f>
        <v>164.1</v>
      </c>
      <c r="G27" s="195">
        <f>SB!G27+'D-2012'!G27+'skolintos lėšos'!G27</f>
        <v>0</v>
      </c>
      <c r="H27" s="195">
        <f>SB!H27+'D-2012'!H27+'skolintos lėšos'!H27</f>
        <v>0</v>
      </c>
    </row>
    <row r="28" spans="2:8" ht="15">
      <c r="B28" s="57" t="s">
        <v>185</v>
      </c>
      <c r="C28" s="53" t="s">
        <v>2</v>
      </c>
      <c r="D28" s="61"/>
      <c r="E28" s="195">
        <f>SB!E28+'D-2012'!E28+'skolintos lėšos'!E28</f>
        <v>50</v>
      </c>
      <c r="F28" s="195">
        <f>SB!F28+'D-2012'!F28+'skolintos lėšos'!F28</f>
        <v>50</v>
      </c>
      <c r="G28" s="195">
        <f>SB!G28+'D-2012'!G28+'skolintos lėšos'!G28</f>
        <v>0</v>
      </c>
      <c r="H28" s="195">
        <f>SB!H28+'D-2012'!H28+'skolintos lėšos'!H28</f>
        <v>0</v>
      </c>
    </row>
    <row r="29" spans="2:8" ht="15">
      <c r="B29" s="57" t="s">
        <v>182</v>
      </c>
      <c r="C29" s="53" t="s">
        <v>82</v>
      </c>
      <c r="D29" s="61"/>
      <c r="E29" s="195">
        <f>SB!E29+'D-2012'!E29+'skolintos lėšos'!E29</f>
        <v>20.4</v>
      </c>
      <c r="F29" s="195">
        <f>SB!F29+'D-2012'!F29+'skolintos lėšos'!F29</f>
        <v>20.4</v>
      </c>
      <c r="G29" s="195">
        <f>SB!G29+'D-2012'!G29+'skolintos lėšos'!G29</f>
        <v>0</v>
      </c>
      <c r="H29" s="195">
        <f>SB!H29+'D-2012'!H29+'skolintos lėšos'!H29</f>
        <v>0</v>
      </c>
    </row>
    <row r="30" spans="2:8" ht="15">
      <c r="B30" s="57" t="s">
        <v>309</v>
      </c>
      <c r="C30" s="22" t="s">
        <v>4</v>
      </c>
      <c r="D30" s="64"/>
      <c r="E30" s="195">
        <f>SB!E30+'D-2012'!E30+'skolintos lėšos'!E30</f>
        <v>19.2</v>
      </c>
      <c r="F30" s="195">
        <f>SB!F30+'D-2012'!F30+'skolintos lėšos'!F30</f>
        <v>19.2</v>
      </c>
      <c r="G30" s="195">
        <f>SB!G30+'D-2012'!G30+'skolintos lėšos'!G30</f>
        <v>0</v>
      </c>
      <c r="H30" s="195">
        <f>SB!H30+'D-2012'!H30+'skolintos lėšos'!H30</f>
        <v>0</v>
      </c>
    </row>
    <row r="31" spans="2:8" ht="30">
      <c r="B31" s="113" t="s">
        <v>175</v>
      </c>
      <c r="C31" s="220" t="s">
        <v>296</v>
      </c>
      <c r="D31" s="64"/>
      <c r="E31" s="195">
        <f>SB!E31+'D-2012'!E31+'skolintos lėšos'!E31</f>
        <v>0.5</v>
      </c>
      <c r="F31" s="195">
        <f>SB!F31+'D-2012'!F31+'skolintos lėšos'!F31</f>
        <v>0.5</v>
      </c>
      <c r="G31" s="195">
        <f>SB!G31+'D-2012'!G31+'skolintos lėšos'!G31</f>
        <v>0</v>
      </c>
      <c r="H31" s="195">
        <f>SB!H31+'D-2012'!H31+'skolintos lėšos'!H31</f>
        <v>0</v>
      </c>
    </row>
    <row r="32" spans="2:8" ht="30">
      <c r="B32" s="113" t="s">
        <v>187</v>
      </c>
      <c r="C32" s="66" t="s">
        <v>123</v>
      </c>
      <c r="D32" s="64"/>
      <c r="E32" s="195">
        <f>SB!E32+'D-2012'!E32+'skolintos lėšos'!E32</f>
        <v>9.1</v>
      </c>
      <c r="F32" s="195">
        <f>SB!F32+'D-2012'!F32+'skolintos lėšos'!F32</f>
        <v>9.1</v>
      </c>
      <c r="G32" s="195">
        <f>SB!G32+'D-2012'!G32+'skolintos lėšos'!G32</f>
        <v>7</v>
      </c>
      <c r="H32" s="195">
        <f>SB!H32+'D-2012'!H32+'skolintos lėšos'!H32</f>
        <v>0</v>
      </c>
    </row>
    <row r="33" spans="2:8" ht="30">
      <c r="B33" s="113" t="s">
        <v>525</v>
      </c>
      <c r="C33" s="317" t="s">
        <v>585</v>
      </c>
      <c r="D33" s="64"/>
      <c r="E33" s="195">
        <f>SB!E33+'D-2012'!E33+'skolintos lėšos'!E33</f>
        <v>15</v>
      </c>
      <c r="F33" s="195">
        <f>SB!F33+'D-2012'!F33+'skolintos lėšos'!F33</f>
        <v>15</v>
      </c>
      <c r="G33" s="195">
        <f>SB!G33+'D-2012'!G33+'skolintos lėšos'!G33</f>
        <v>0</v>
      </c>
      <c r="H33" s="195">
        <f>SB!H33+'D-2012'!H33+'skolintos lėšos'!H33</f>
        <v>0</v>
      </c>
    </row>
    <row r="34" spans="2:8" ht="30.75" customHeight="1">
      <c r="B34" s="37" t="s">
        <v>19</v>
      </c>
      <c r="C34" s="68" t="s">
        <v>247</v>
      </c>
      <c r="D34" s="71" t="s">
        <v>158</v>
      </c>
      <c r="E34" s="49">
        <f>SB!E34+'D-2012'!E34+'skolintos lėšos'!E34</f>
        <v>1780</v>
      </c>
      <c r="F34" s="49">
        <f>SB!F34+'D-2012'!F34+'skolintos lėšos'!F34</f>
        <v>41.2</v>
      </c>
      <c r="G34" s="49">
        <f>SB!G34+'D-2012'!G34+'skolintos lėšos'!G34</f>
        <v>19.8</v>
      </c>
      <c r="H34" s="49">
        <f>SB!H34+'D-2012'!H34+'skolintos lėšos'!H34</f>
        <v>1738.8000000000002</v>
      </c>
    </row>
    <row r="35" spans="2:8" ht="15">
      <c r="B35" s="50" t="s">
        <v>188</v>
      </c>
      <c r="C35" s="70" t="s">
        <v>3</v>
      </c>
      <c r="D35" s="71"/>
      <c r="E35" s="195">
        <f>SB!E35+'D-2012'!E35+'skolintos lėšos'!E35</f>
        <v>6.8</v>
      </c>
      <c r="F35" s="195">
        <f>SB!F35+'D-2012'!F35+'skolintos lėšos'!F35</f>
        <v>6.8</v>
      </c>
      <c r="G35" s="195">
        <f>SB!G35+'D-2012'!G35+'skolintos lėšos'!G35</f>
        <v>5.2</v>
      </c>
      <c r="H35" s="195">
        <f>SB!H35+'D-2012'!H35+'skolintos lėšos'!H35</f>
        <v>0</v>
      </c>
    </row>
    <row r="36" spans="2:8" ht="15">
      <c r="B36" s="50" t="s">
        <v>189</v>
      </c>
      <c r="C36" s="70" t="s">
        <v>168</v>
      </c>
      <c r="D36" s="73"/>
      <c r="E36" s="195">
        <f>SB!E36+'D-2012'!E36+'skolintos lėšos'!E36</f>
        <v>1758.2</v>
      </c>
      <c r="F36" s="195">
        <f>SB!F36+'D-2012'!F36+'skolintos lėšos'!F36</f>
        <v>19.4</v>
      </c>
      <c r="G36" s="195">
        <f>SB!G36+'D-2012'!G36+'skolintos lėšos'!G36</f>
        <v>14.6</v>
      </c>
      <c r="H36" s="195">
        <f>SB!H36+'D-2012'!H36+'skolintos lėšos'!H36</f>
        <v>1738.8000000000002</v>
      </c>
    </row>
    <row r="37" spans="2:8" ht="15">
      <c r="B37" s="50" t="s">
        <v>190</v>
      </c>
      <c r="C37" s="8" t="s">
        <v>84</v>
      </c>
      <c r="D37" s="73"/>
      <c r="E37" s="195">
        <f>SB!E37+'D-2012'!E37+'skolintos lėšos'!E37</f>
        <v>15</v>
      </c>
      <c r="F37" s="195">
        <f>SB!F37+'D-2012'!F37+'skolintos lėšos'!F37</f>
        <v>15</v>
      </c>
      <c r="G37" s="195">
        <f>SB!G37+'D-2012'!G37+'skolintos lėšos'!G37</f>
        <v>0</v>
      </c>
      <c r="H37" s="195">
        <f>SB!H37+'D-2012'!H37+'skolintos lėšos'!H37</f>
        <v>0</v>
      </c>
    </row>
    <row r="38" spans="2:8" ht="15">
      <c r="B38" s="50" t="s">
        <v>175</v>
      </c>
      <c r="C38" s="8" t="s">
        <v>499</v>
      </c>
      <c r="D38" s="74"/>
      <c r="E38" s="195">
        <f>SB!E38+'D-2012'!E38+'skolintos lėšos'!E38</f>
        <v>0</v>
      </c>
      <c r="F38" s="195">
        <f>SB!F38+'D-2012'!F38+'skolintos lėšos'!F38</f>
        <v>0</v>
      </c>
      <c r="G38" s="195">
        <f>SB!G38+'D-2012'!G38+'skolintos lėšos'!G38</f>
        <v>0</v>
      </c>
      <c r="H38" s="195">
        <f>SB!H38+'D-2012'!H38+'skolintos lėšos'!H38</f>
        <v>0</v>
      </c>
    </row>
    <row r="39" spans="2:8" ht="14.25">
      <c r="B39" s="37" t="s">
        <v>20</v>
      </c>
      <c r="C39" s="6" t="s">
        <v>126</v>
      </c>
      <c r="D39" s="73" t="s">
        <v>160</v>
      </c>
      <c r="E39" s="49">
        <f>SB!E39+'D-2012'!E39+'skolintos lėšos'!E39</f>
        <v>1091.8000000000002</v>
      </c>
      <c r="F39" s="49">
        <f>SB!F39+'D-2012'!F39+'skolintos lėšos'!F39</f>
        <v>35</v>
      </c>
      <c r="G39" s="49">
        <f>SB!G39+'D-2012'!G39+'skolintos lėšos'!G39</f>
        <v>0</v>
      </c>
      <c r="H39" s="49">
        <f>SB!H39+'D-2012'!H39+'skolintos lėšos'!H39</f>
        <v>1056.8000000000002</v>
      </c>
    </row>
    <row r="40" spans="2:8" ht="15">
      <c r="B40" s="50" t="s">
        <v>175</v>
      </c>
      <c r="C40" s="8" t="s">
        <v>78</v>
      </c>
      <c r="D40" s="71"/>
      <c r="E40" s="195">
        <f>SB!E40+'D-2012'!E40+'skolintos lėšos'!E40</f>
        <v>10</v>
      </c>
      <c r="F40" s="195">
        <f>SB!F40+'D-2012'!F40+'skolintos lėšos'!F40</f>
        <v>10</v>
      </c>
      <c r="G40" s="195">
        <f>SB!G40+'D-2012'!G40+'skolintos lėšos'!G40</f>
        <v>0</v>
      </c>
      <c r="H40" s="195">
        <f>SB!H40+'D-2012'!H40+'skolintos lėšos'!H40</f>
        <v>0</v>
      </c>
    </row>
    <row r="41" spans="2:8" ht="15">
      <c r="B41" s="50" t="s">
        <v>175</v>
      </c>
      <c r="C41" s="8" t="s">
        <v>85</v>
      </c>
      <c r="D41" s="73"/>
      <c r="E41" s="195">
        <f>SB!E41+'D-2012'!E41+'skolintos lėšos'!E41</f>
        <v>25</v>
      </c>
      <c r="F41" s="195">
        <f>SB!F41+'D-2012'!F41+'skolintos lėšos'!F41</f>
        <v>25</v>
      </c>
      <c r="G41" s="195">
        <f>SB!G41+'D-2012'!G41+'skolintos lėšos'!G41</f>
        <v>0</v>
      </c>
      <c r="H41" s="195">
        <f>SB!H41+'D-2012'!H41+'skolintos lėšos'!H41</f>
        <v>0</v>
      </c>
    </row>
    <row r="42" spans="2:8" ht="15">
      <c r="B42" s="50" t="s">
        <v>175</v>
      </c>
      <c r="C42" s="8" t="s">
        <v>172</v>
      </c>
      <c r="D42" s="74"/>
      <c r="E42" s="195">
        <f>SB!E42+'D-2012'!E42+'skolintos lėšos'!E42</f>
        <v>1056.8000000000002</v>
      </c>
      <c r="F42" s="195">
        <f>SB!F42+'D-2012'!F42+'skolintos lėšos'!F42</f>
        <v>0</v>
      </c>
      <c r="G42" s="195">
        <f>SB!G42+'D-2012'!G42+'skolintos lėšos'!G42</f>
        <v>0</v>
      </c>
      <c r="H42" s="195">
        <f>SB!H42+'D-2012'!H42+'skolintos lėšos'!H42</f>
        <v>1056.8000000000002</v>
      </c>
    </row>
    <row r="43" spans="2:8" ht="28.5">
      <c r="B43" s="37" t="s">
        <v>79</v>
      </c>
      <c r="C43" s="7" t="s">
        <v>212</v>
      </c>
      <c r="D43" s="73" t="s">
        <v>161</v>
      </c>
      <c r="E43" s="49">
        <f>SB!E43+'D-2012'!E43+'skolintos lėšos'!E43</f>
        <v>10</v>
      </c>
      <c r="F43" s="49">
        <f>SB!F43+'D-2012'!F43+'skolintos lėšos'!F43</f>
        <v>10</v>
      </c>
      <c r="G43" s="49">
        <f>SB!G43+'D-2012'!G43+'skolintos lėšos'!G43</f>
        <v>0</v>
      </c>
      <c r="H43" s="49">
        <f>SB!H43+'D-2012'!H43+'skolintos lėšos'!H43</f>
        <v>0</v>
      </c>
    </row>
    <row r="44" spans="2:8" ht="15">
      <c r="B44" s="50" t="s">
        <v>175</v>
      </c>
      <c r="C44" s="8" t="s">
        <v>78</v>
      </c>
      <c r="D44" s="71"/>
      <c r="E44" s="195">
        <f>SB!E44+'D-2012'!E44+'skolintos lėšos'!E44</f>
        <v>10</v>
      </c>
      <c r="F44" s="195">
        <f>SB!F44+'D-2012'!F44+'skolintos lėšos'!F44</f>
        <v>10</v>
      </c>
      <c r="G44" s="195">
        <f>SB!G44+'D-2012'!G44+'skolintos lėšos'!G44</f>
        <v>0</v>
      </c>
      <c r="H44" s="195">
        <f>SB!H44+'D-2012'!H44+'skolintos lėšos'!H44</f>
        <v>0</v>
      </c>
    </row>
    <row r="45" spans="2:8" ht="15">
      <c r="B45" s="50" t="s">
        <v>500</v>
      </c>
      <c r="C45" s="8" t="s">
        <v>501</v>
      </c>
      <c r="D45" s="74"/>
      <c r="E45" s="195">
        <f>SB!E45+'D-2012'!E45+'skolintos lėšos'!E45</f>
        <v>0</v>
      </c>
      <c r="F45" s="195">
        <f>SB!F45+'D-2012'!F45+'skolintos lėšos'!F45</f>
        <v>0</v>
      </c>
      <c r="G45" s="195">
        <f>SB!G45+'D-2012'!G45+'skolintos lėšos'!G45</f>
        <v>0</v>
      </c>
      <c r="H45" s="195">
        <f>SB!H45+'D-2012'!H45+'skolintos lėšos'!H45</f>
        <v>0</v>
      </c>
    </row>
    <row r="46" spans="2:8" ht="14.25">
      <c r="B46" s="37" t="s">
        <v>153</v>
      </c>
      <c r="C46" s="26" t="s">
        <v>151</v>
      </c>
      <c r="D46" s="74" t="s">
        <v>156</v>
      </c>
      <c r="E46" s="49">
        <f>SB!E46+'D-2012'!E46+'skolintos lėšos'!E46</f>
        <v>141.2</v>
      </c>
      <c r="F46" s="49">
        <f>SB!F46+'D-2012'!F46+'skolintos lėšos'!F46</f>
        <v>141.2</v>
      </c>
      <c r="G46" s="49">
        <f>SB!G46+'D-2012'!G46+'skolintos lėšos'!G46</f>
        <v>0</v>
      </c>
      <c r="H46" s="49">
        <f>SB!H46+'D-2012'!H46+'skolintos lėšos'!H46</f>
        <v>0</v>
      </c>
    </row>
    <row r="47" spans="2:8" ht="15">
      <c r="B47" s="16" t="s">
        <v>508</v>
      </c>
      <c r="C47" s="75" t="s">
        <v>152</v>
      </c>
      <c r="D47" s="71"/>
      <c r="E47" s="195">
        <f>SB!E47+'D-2012'!E47+'skolintos lėšos'!E47</f>
        <v>141.2</v>
      </c>
      <c r="F47" s="195">
        <f>SB!F47+'D-2012'!F47+'skolintos lėšos'!F47</f>
        <v>141.2</v>
      </c>
      <c r="G47" s="195">
        <f>SB!G47+'D-2012'!G47+'skolintos lėšos'!G47</f>
        <v>0</v>
      </c>
      <c r="H47" s="195">
        <f>SB!H47+'D-2012'!H47+'skolintos lėšos'!H47</f>
        <v>0</v>
      </c>
    </row>
    <row r="48" spans="2:9" ht="28.5">
      <c r="B48" s="37" t="s">
        <v>164</v>
      </c>
      <c r="C48" s="7" t="s">
        <v>169</v>
      </c>
      <c r="D48" s="71" t="s">
        <v>39</v>
      </c>
      <c r="E48" s="49">
        <f>SB!E48+'D-2012'!E48+'skolintos lėšos'!E48</f>
        <v>491.3</v>
      </c>
      <c r="F48" s="49">
        <f>SB!F48+'D-2012'!F48+'skolintos lėšos'!F48</f>
        <v>491.3</v>
      </c>
      <c r="G48" s="49">
        <f>SB!G48+'D-2012'!G48+'skolintos lėšos'!G48</f>
        <v>0</v>
      </c>
      <c r="H48" s="49">
        <f>SB!H48+'D-2012'!H48+'skolintos lėšos'!H48</f>
        <v>0</v>
      </c>
      <c r="I48" s="184"/>
    </row>
    <row r="49" spans="2:8" ht="15">
      <c r="B49" s="16" t="s">
        <v>509</v>
      </c>
      <c r="C49" s="75" t="s">
        <v>128</v>
      </c>
      <c r="D49" s="71"/>
      <c r="E49" s="195">
        <f>SB!E49+'D-2012'!E49+'skolintos lėšos'!E49</f>
        <v>470</v>
      </c>
      <c r="F49" s="195">
        <f>SB!F49+'D-2012'!F49+'skolintos lėšos'!F49</f>
        <v>470</v>
      </c>
      <c r="G49" s="195">
        <f>SB!G49+'D-2012'!G49+'skolintos lėšos'!G49</f>
        <v>0</v>
      </c>
      <c r="H49" s="195">
        <f>SB!H49+'D-2012'!H49+'skolintos lėšos'!H49</f>
        <v>0</v>
      </c>
    </row>
    <row r="50" spans="2:8" ht="30">
      <c r="B50" s="16" t="s">
        <v>509</v>
      </c>
      <c r="C50" s="305" t="s">
        <v>514</v>
      </c>
      <c r="D50" s="74"/>
      <c r="E50" s="195">
        <f>SB!E50+'D-2012'!E50+'skolintos lėšos'!E50</f>
        <v>21.3</v>
      </c>
      <c r="F50" s="195">
        <f>SB!F50+'D-2012'!F50+'skolintos lėšos'!F50</f>
        <v>21.3</v>
      </c>
      <c r="G50" s="195">
        <f>SB!G50+'D-2012'!G50+'skolintos lėšos'!G50</f>
        <v>0</v>
      </c>
      <c r="H50" s="195">
        <f>SB!H50+'D-2012'!H50+'skolintos lėšos'!H50</f>
        <v>0</v>
      </c>
    </row>
    <row r="51" spans="2:8" ht="14.25">
      <c r="B51" s="77" t="s">
        <v>171</v>
      </c>
      <c r="C51" s="28" t="s">
        <v>170</v>
      </c>
      <c r="D51" s="74" t="s">
        <v>41</v>
      </c>
      <c r="E51" s="49">
        <f>SB!E51+'D-2012'!E51+'skolintos lėšos'!E51</f>
        <v>12.6</v>
      </c>
      <c r="F51" s="49">
        <f>SB!F51+'D-2012'!F51+'skolintos lėšos'!F51</f>
        <v>10.7</v>
      </c>
      <c r="G51" s="49">
        <f>SB!G51+'D-2012'!G51+'skolintos lėšos'!G51</f>
        <v>0</v>
      </c>
      <c r="H51" s="49">
        <f>SB!H51+'D-2012'!H51+'skolintos lėšos'!H51</f>
        <v>1.9</v>
      </c>
    </row>
    <row r="52" spans="2:8" ht="15">
      <c r="B52" s="16" t="s">
        <v>510</v>
      </c>
      <c r="C52" s="78" t="s">
        <v>80</v>
      </c>
      <c r="D52" s="79"/>
      <c r="E52" s="195">
        <f>SB!E52+'D-2012'!E52+'skolintos lėšos'!E52</f>
        <v>10.7</v>
      </c>
      <c r="F52" s="195">
        <f>SB!F52+'D-2012'!F52+'skolintos lėšos'!F52</f>
        <v>10.7</v>
      </c>
      <c r="G52" s="195">
        <f>SB!G52+'D-2012'!G52+'skolintos lėšos'!G52</f>
        <v>0</v>
      </c>
      <c r="H52" s="195">
        <f>SB!H52+'D-2012'!H52+'skolintos lėšos'!H52</f>
        <v>0</v>
      </c>
    </row>
    <row r="53" spans="2:8" ht="15">
      <c r="B53" s="16" t="s">
        <v>183</v>
      </c>
      <c r="C53" s="78" t="s">
        <v>81</v>
      </c>
      <c r="D53" s="79"/>
      <c r="E53" s="195">
        <f>SB!E53+'D-2012'!E53+'skolintos lėšos'!E53</f>
        <v>1.9</v>
      </c>
      <c r="F53" s="195">
        <f>SB!F53+'D-2012'!F53+'skolintos lėšos'!F53</f>
        <v>0</v>
      </c>
      <c r="G53" s="195">
        <f>SB!G53+'D-2012'!G53+'skolintos lėšos'!G53</f>
        <v>0</v>
      </c>
      <c r="H53" s="195">
        <f>SB!H53+'D-2012'!H53+'skolintos lėšos'!H53</f>
        <v>1.9</v>
      </c>
    </row>
    <row r="54" spans="2:8" ht="15.75">
      <c r="B54" s="37" t="s">
        <v>21</v>
      </c>
      <c r="C54" s="208" t="s">
        <v>259</v>
      </c>
      <c r="D54" s="5"/>
      <c r="E54" s="49">
        <f>SB!E54+'D-2012'!E54+'skolintos lėšos'!E54</f>
        <v>67.6</v>
      </c>
      <c r="F54" s="49">
        <f>SB!F54+'D-2012'!F54+'skolintos lėšos'!F54</f>
        <v>67.6</v>
      </c>
      <c r="G54" s="49">
        <f>SB!G54+'D-2012'!G54+'skolintos lėšos'!G54</f>
        <v>48.3</v>
      </c>
      <c r="H54" s="49">
        <f>SB!H54+'D-2012'!H54+'skolintos lėšos'!H54</f>
        <v>0</v>
      </c>
    </row>
    <row r="55" spans="2:8" ht="25.5">
      <c r="B55" s="37" t="s">
        <v>22</v>
      </c>
      <c r="C55" s="29" t="s">
        <v>122</v>
      </c>
      <c r="D55" s="71" t="s">
        <v>159</v>
      </c>
      <c r="E55" s="195">
        <f>SB!E55+'D-2012'!E55+'skolintos lėšos'!E55</f>
        <v>67.6</v>
      </c>
      <c r="F55" s="195">
        <f>SB!F55+'D-2012'!F55+'skolintos lėšos'!F55</f>
        <v>67.6</v>
      </c>
      <c r="G55" s="195">
        <f>SB!G55+'D-2012'!G55+'skolintos lėšos'!G55</f>
        <v>48.3</v>
      </c>
      <c r="H55" s="195">
        <f>SB!H55+'D-2012'!H55+'skolintos lėšos'!H55</f>
        <v>0</v>
      </c>
    </row>
    <row r="56" spans="2:13" ht="31.5">
      <c r="B56" s="37" t="s">
        <v>23</v>
      </c>
      <c r="C56" s="147" t="s">
        <v>88</v>
      </c>
      <c r="D56" s="32"/>
      <c r="E56" s="49">
        <f>SB!E56+'D-2012'!E56+'skolintos lėšos'!E56</f>
        <v>274.8</v>
      </c>
      <c r="F56" s="49">
        <f>SB!F56+'D-2012'!F56+'skolintos lėšos'!F56</f>
        <v>274.8</v>
      </c>
      <c r="G56" s="49">
        <f>SB!G56+'D-2012'!G56+'skolintos lėšos'!G56</f>
        <v>12.3</v>
      </c>
      <c r="H56" s="49">
        <f>SB!H56+'D-2012'!H56+'skolintos lėšos'!H56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49">
        <f>SB!E57+'D-2012'!E57+'skolintos lėšos'!E57</f>
        <v>274.8</v>
      </c>
      <c r="F57" s="49">
        <f>SB!F57+'D-2012'!F57+'skolintos lėšos'!F57</f>
        <v>274.8</v>
      </c>
      <c r="G57" s="49">
        <f>SB!G57+'D-2012'!G57+'skolintos lėšos'!G57</f>
        <v>12.3</v>
      </c>
      <c r="H57" s="49">
        <f>SB!H57+'D-2012'!H57+'skolintos lėšos'!H57</f>
        <v>0</v>
      </c>
      <c r="I57" s="81"/>
      <c r="J57" s="82"/>
      <c r="K57" s="82"/>
      <c r="L57" s="83"/>
      <c r="M57" s="83"/>
    </row>
    <row r="58" spans="2:13" ht="15">
      <c r="B58" s="16" t="s">
        <v>302</v>
      </c>
      <c r="C58" s="30" t="s">
        <v>89</v>
      </c>
      <c r="D58" s="32"/>
      <c r="E58" s="195">
        <f>SB!E58+'D-2012'!E58+'skolintos lėšos'!E58</f>
        <v>5</v>
      </c>
      <c r="F58" s="195">
        <f>SB!F58+'D-2012'!F58+'skolintos lėšos'!F58</f>
        <v>5</v>
      </c>
      <c r="G58" s="195">
        <f>SB!G58+'D-2012'!G58+'skolintos lėšos'!G58</f>
        <v>0</v>
      </c>
      <c r="H58" s="195">
        <f>SB!H58+'D-2012'!H58+'skolintos lėšos'!H58</f>
        <v>0</v>
      </c>
      <c r="I58" s="81"/>
      <c r="J58" s="82"/>
      <c r="K58" s="82"/>
      <c r="L58" s="83"/>
      <c r="M58" s="83"/>
    </row>
    <row r="59" spans="2:13" ht="15">
      <c r="B59" s="16" t="s">
        <v>314</v>
      </c>
      <c r="C59" s="24" t="s">
        <v>315</v>
      </c>
      <c r="D59" s="102"/>
      <c r="E59" s="195">
        <f>SB!E59+'D-2012'!E59+'skolintos lėšos'!E59</f>
        <v>0</v>
      </c>
      <c r="F59" s="195">
        <f>SB!F59+'D-2012'!F59+'skolintos lėšos'!F59</f>
        <v>0</v>
      </c>
      <c r="G59" s="195">
        <f>SB!G59+'D-2012'!G59+'skolintos lėšos'!G59</f>
        <v>0</v>
      </c>
      <c r="H59" s="195">
        <f>SB!H59+'D-2012'!H59+'skolintos lėšos'!H59</f>
        <v>0</v>
      </c>
      <c r="I59" s="81"/>
      <c r="J59" s="82"/>
      <c r="K59" s="82"/>
      <c r="L59" s="83"/>
      <c r="M59" s="83"/>
    </row>
    <row r="60" spans="2:13" ht="15">
      <c r="B60" s="16" t="s">
        <v>251</v>
      </c>
      <c r="C60" s="24" t="s">
        <v>90</v>
      </c>
      <c r="D60" s="85"/>
      <c r="E60" s="195">
        <f>SB!E60+'D-2012'!E60+'skolintos lėšos'!E60</f>
        <v>3</v>
      </c>
      <c r="F60" s="195">
        <f>SB!F60+'D-2012'!F60+'skolintos lėšos'!F60</f>
        <v>3</v>
      </c>
      <c r="G60" s="195">
        <f>SB!G60+'D-2012'!G60+'skolintos lėšos'!G60</f>
        <v>0</v>
      </c>
      <c r="H60" s="195">
        <f>SB!H60+'D-2012'!H60+'skolintos lėšos'!H60</f>
        <v>0</v>
      </c>
      <c r="I60" s="86"/>
      <c r="J60" s="82"/>
      <c r="K60" s="87"/>
      <c r="L60" s="87"/>
      <c r="M60" s="87"/>
    </row>
    <row r="61" spans="2:13" ht="15">
      <c r="B61" s="16" t="s">
        <v>252</v>
      </c>
      <c r="C61" s="24" t="s">
        <v>91</v>
      </c>
      <c r="D61" s="85"/>
      <c r="E61" s="195">
        <f>SB!E61+'D-2012'!E61+'skolintos lėšos'!E61</f>
        <v>8</v>
      </c>
      <c r="F61" s="195">
        <f>SB!F61+'D-2012'!F61+'skolintos lėšos'!F61</f>
        <v>8</v>
      </c>
      <c r="G61" s="195">
        <f>SB!G61+'D-2012'!G61+'skolintos lėšos'!G61</f>
        <v>0</v>
      </c>
      <c r="H61" s="195">
        <f>SB!H61+'D-2012'!H61+'skolintos lėšos'!H61</f>
        <v>0</v>
      </c>
      <c r="I61" s="86"/>
      <c r="J61" s="82"/>
      <c r="K61" s="87"/>
      <c r="L61" s="87"/>
      <c r="M61" s="87"/>
    </row>
    <row r="62" spans="2:13" ht="15">
      <c r="B62" s="50" t="s">
        <v>252</v>
      </c>
      <c r="C62" s="24" t="s">
        <v>92</v>
      </c>
      <c r="D62" s="85"/>
      <c r="E62" s="195">
        <f>SB!E62+'D-2012'!E62+'skolintos lėšos'!E62</f>
        <v>8</v>
      </c>
      <c r="F62" s="195">
        <f>SB!F62+'D-2012'!F62+'skolintos lėšos'!F62</f>
        <v>8</v>
      </c>
      <c r="G62" s="195">
        <f>SB!G62+'D-2012'!G62+'skolintos lėšos'!G62</f>
        <v>0</v>
      </c>
      <c r="H62" s="195">
        <f>SB!H62+'D-2012'!H62+'skolintos lėšos'!H62</f>
        <v>0</v>
      </c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195">
        <f>SB!E63+'D-2012'!E63+'skolintos lėšos'!E63</f>
        <v>206</v>
      </c>
      <c r="F63" s="195">
        <f>SB!F63+'D-2012'!F63+'skolintos lėšos'!F63</f>
        <v>206</v>
      </c>
      <c r="G63" s="195">
        <f>SB!G63+'D-2012'!G63+'skolintos lėšos'!G63</f>
        <v>0</v>
      </c>
      <c r="H63" s="195">
        <f>SB!H63+'D-2012'!H63+'skolintos lėšos'!H63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195">
        <f>SB!E64+'D-2012'!E64+'skolintos lėšos'!E64</f>
        <v>120</v>
      </c>
      <c r="F64" s="195">
        <f>SB!F64+'D-2012'!F64+'skolintos lėšos'!F64</f>
        <v>120</v>
      </c>
      <c r="G64" s="195">
        <f>SB!G64+'D-2012'!G64+'skolintos lėšos'!G64</f>
        <v>0</v>
      </c>
      <c r="H64" s="195">
        <f>SB!H64+'D-2012'!H64+'skolintos lėšos'!H64</f>
        <v>0</v>
      </c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195">
        <f>SB!E65+'D-2012'!E65+'skolintos lėšos'!E65</f>
        <v>15</v>
      </c>
      <c r="F65" s="195">
        <f>SB!F65+'D-2012'!F65+'skolintos lėšos'!F65</f>
        <v>15</v>
      </c>
      <c r="G65" s="195">
        <f>SB!G65+'D-2012'!G65+'skolintos lėšos'!G65</f>
        <v>0</v>
      </c>
      <c r="H65" s="195">
        <f>SB!H65+'D-2012'!H65+'skolintos lėšos'!H65</f>
        <v>0</v>
      </c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195">
        <f>SB!E66+'D-2012'!E66+'skolintos lėšos'!E66</f>
        <v>1</v>
      </c>
      <c r="F66" s="195">
        <f>SB!F66+'D-2012'!F66+'skolintos lėšos'!F66</f>
        <v>1</v>
      </c>
      <c r="G66" s="195">
        <f>SB!G66+'D-2012'!G66+'skolintos lėšos'!G66</f>
        <v>0</v>
      </c>
      <c r="H66" s="195">
        <f>SB!H66+'D-2012'!H66+'skolintos lėšos'!H66</f>
        <v>0</v>
      </c>
    </row>
    <row r="67" spans="2:8" ht="15">
      <c r="B67" s="16" t="s">
        <v>255</v>
      </c>
      <c r="C67" s="8" t="s">
        <v>96</v>
      </c>
      <c r="D67" s="85"/>
      <c r="E67" s="195">
        <f>SB!E67+'D-2012'!E67+'skolintos lėšos'!E67</f>
        <v>0</v>
      </c>
      <c r="F67" s="195">
        <f>SB!F67+'D-2012'!F67+'skolintos lėšos'!F67</f>
        <v>0</v>
      </c>
      <c r="G67" s="195">
        <f>SB!G67+'D-2012'!G67+'skolintos lėšos'!G67</f>
        <v>0</v>
      </c>
      <c r="H67" s="195">
        <f>SB!H67+'D-2012'!H67+'skolintos lėšos'!H67</f>
        <v>0</v>
      </c>
    </row>
    <row r="68" spans="2:8" ht="15">
      <c r="B68" s="16" t="s">
        <v>255</v>
      </c>
      <c r="C68" s="8" t="s">
        <v>97</v>
      </c>
      <c r="D68" s="85"/>
      <c r="E68" s="195">
        <f>SB!E68+'D-2012'!E68+'skolintos lėšos'!E68</f>
        <v>20</v>
      </c>
      <c r="F68" s="195">
        <f>SB!F68+'D-2012'!F68+'skolintos lėšos'!F68</f>
        <v>20</v>
      </c>
      <c r="G68" s="195">
        <f>SB!G68+'D-2012'!G68+'skolintos lėšos'!G68</f>
        <v>0</v>
      </c>
      <c r="H68" s="195">
        <f>SB!H68+'D-2012'!H68+'skolintos lėšos'!H68</f>
        <v>0</v>
      </c>
    </row>
    <row r="69" spans="2:8" ht="15">
      <c r="B69" s="16" t="s">
        <v>256</v>
      </c>
      <c r="C69" s="24" t="s">
        <v>98</v>
      </c>
      <c r="D69" s="85"/>
      <c r="E69" s="195">
        <f>SB!E69+'D-2012'!E69+'skolintos lėšos'!E69</f>
        <v>0</v>
      </c>
      <c r="F69" s="195">
        <f>SB!F69+'D-2012'!F69+'skolintos lėšos'!F69</f>
        <v>0</v>
      </c>
      <c r="G69" s="195">
        <f>SB!G69+'D-2012'!G69+'skolintos lėšos'!G69</f>
        <v>0</v>
      </c>
      <c r="H69" s="195">
        <f>SB!H69+'D-2012'!H69+'skolintos lėšos'!H69</f>
        <v>0</v>
      </c>
    </row>
    <row r="70" spans="2:8" ht="15">
      <c r="B70" s="16" t="s">
        <v>253</v>
      </c>
      <c r="C70" s="22" t="s">
        <v>99</v>
      </c>
      <c r="D70" s="62"/>
      <c r="E70" s="195">
        <f>SB!E70+'D-2012'!E70+'skolintos lėšos'!E70</f>
        <v>50</v>
      </c>
      <c r="F70" s="195">
        <f>SB!F70+'D-2012'!F70+'skolintos lėšos'!F70</f>
        <v>50</v>
      </c>
      <c r="G70" s="195">
        <f>SB!G70+'D-2012'!G70+'skolintos lėšos'!G70</f>
        <v>0</v>
      </c>
      <c r="H70" s="195">
        <f>SB!H70+'D-2012'!H70+'skolintos lėšos'!H70</f>
        <v>0</v>
      </c>
    </row>
    <row r="71" spans="2:8" ht="15">
      <c r="B71" s="57" t="s">
        <v>252</v>
      </c>
      <c r="C71" s="22" t="s">
        <v>100</v>
      </c>
      <c r="D71" s="62"/>
      <c r="E71" s="195">
        <f>SB!E71+'D-2012'!E71+'skolintos lėšos'!E71</f>
        <v>6</v>
      </c>
      <c r="F71" s="195">
        <f>SB!F71+'D-2012'!F71+'skolintos lėšos'!F71</f>
        <v>6</v>
      </c>
      <c r="G71" s="195">
        <f>SB!G71+'D-2012'!G71+'skolintos lėšos'!G71</f>
        <v>0</v>
      </c>
      <c r="H71" s="195">
        <f>SB!H71+'D-2012'!H71+'skolintos lėšos'!H71</f>
        <v>0</v>
      </c>
    </row>
    <row r="72" spans="2:8" ht="15">
      <c r="B72" s="57" t="s">
        <v>191</v>
      </c>
      <c r="C72" s="22" t="s">
        <v>101</v>
      </c>
      <c r="D72" s="62"/>
      <c r="E72" s="195">
        <f>SB!E72+'D-2012'!E72+'skolintos lėšos'!E72</f>
        <v>18.2</v>
      </c>
      <c r="F72" s="195">
        <f>SB!F72+'D-2012'!F72+'skolintos lėšos'!F72</f>
        <v>18.2</v>
      </c>
      <c r="G72" s="195">
        <f>SB!G72+'D-2012'!G72+'skolintos lėšos'!G72</f>
        <v>2.9</v>
      </c>
      <c r="H72" s="195">
        <f>SB!H72+'D-2012'!H72+'skolintos lėšos'!H72</f>
        <v>0</v>
      </c>
    </row>
    <row r="73" spans="2:8" ht="15">
      <c r="B73" s="57" t="s">
        <v>251</v>
      </c>
      <c r="C73" s="24" t="s">
        <v>487</v>
      </c>
      <c r="D73" s="85"/>
      <c r="E73" s="195">
        <f>SB!E73+'D-2012'!E73+'skolintos lėšos'!E73</f>
        <v>0</v>
      </c>
      <c r="F73" s="195">
        <f>SB!F73+'D-2012'!F73+'skolintos lėšos'!F73</f>
        <v>0</v>
      </c>
      <c r="G73" s="195">
        <f>SB!G73+'D-2012'!G73+'skolintos lėšos'!G73</f>
        <v>0</v>
      </c>
      <c r="H73" s="195">
        <f>SB!H73+'D-2012'!H73+'skolintos lėšos'!H73</f>
        <v>0</v>
      </c>
    </row>
    <row r="74" spans="2:8" ht="15">
      <c r="B74" s="57" t="s">
        <v>251</v>
      </c>
      <c r="C74" s="24" t="s">
        <v>488</v>
      </c>
      <c r="D74" s="85"/>
      <c r="E74" s="195">
        <f>SB!E74+'D-2012'!E74+'skolintos lėšos'!E74</f>
        <v>0</v>
      </c>
      <c r="F74" s="195">
        <f>SB!F74+'D-2012'!F74+'skolintos lėšos'!F74</f>
        <v>0</v>
      </c>
      <c r="G74" s="195">
        <f>SB!G74+'D-2012'!G74+'skolintos lėšos'!G74</f>
        <v>0</v>
      </c>
      <c r="H74" s="195">
        <f>SB!H74+'D-2012'!H74+'skolintos lėšos'!H74</f>
        <v>0</v>
      </c>
    </row>
    <row r="75" spans="2:8" ht="15">
      <c r="B75" s="57" t="s">
        <v>251</v>
      </c>
      <c r="C75" s="24" t="s">
        <v>489</v>
      </c>
      <c r="D75" s="85"/>
      <c r="E75" s="195">
        <f>SB!E75+'D-2012'!E75+'skolintos lėšos'!E75</f>
        <v>0</v>
      </c>
      <c r="F75" s="195">
        <f>SB!F75+'D-2012'!F75+'skolintos lėšos'!F75</f>
        <v>0</v>
      </c>
      <c r="G75" s="195">
        <f>SB!G75+'D-2012'!G75+'skolintos lėšos'!G75</f>
        <v>0</v>
      </c>
      <c r="H75" s="195">
        <f>SB!H75+'D-2012'!H75+'skolintos lėšos'!H75</f>
        <v>0</v>
      </c>
    </row>
    <row r="76" spans="2:8" ht="15">
      <c r="B76" s="57" t="s">
        <v>251</v>
      </c>
      <c r="C76" s="24" t="s">
        <v>316</v>
      </c>
      <c r="D76" s="85"/>
      <c r="E76" s="195">
        <f>SB!E76+'D-2012'!E76+'skolintos lėšos'!E76</f>
        <v>0</v>
      </c>
      <c r="F76" s="195">
        <f>SB!F76+'D-2012'!F76+'skolintos lėšos'!F76</f>
        <v>0</v>
      </c>
      <c r="G76" s="195">
        <f>SB!G76+'D-2012'!G76+'skolintos lėšos'!G76</f>
        <v>0</v>
      </c>
      <c r="H76" s="195">
        <f>SB!H76+'D-2012'!H76+'skolintos lėšos'!H76</f>
        <v>0</v>
      </c>
    </row>
    <row r="77" spans="2:8" ht="15">
      <c r="B77" s="57" t="s">
        <v>252</v>
      </c>
      <c r="C77" s="24" t="s">
        <v>301</v>
      </c>
      <c r="D77" s="85"/>
      <c r="E77" s="195">
        <f>SB!E77+'D-2012'!E77+'skolintos lėšos'!E77</f>
        <v>0</v>
      </c>
      <c r="F77" s="195">
        <f>SB!F77+'D-2012'!F77+'skolintos lėšos'!F77</f>
        <v>0</v>
      </c>
      <c r="G77" s="195">
        <f>SB!G77+'D-2012'!G77+'skolintos lėšos'!G77</f>
        <v>0</v>
      </c>
      <c r="H77" s="195">
        <f>SB!H77+'D-2012'!H77+'skolintos lėšos'!H77</f>
        <v>0</v>
      </c>
    </row>
    <row r="78" spans="2:8" ht="15">
      <c r="B78" s="57" t="s">
        <v>252</v>
      </c>
      <c r="C78" s="24" t="s">
        <v>312</v>
      </c>
      <c r="D78" s="85"/>
      <c r="E78" s="195">
        <f>SB!E78+'D-2012'!E78+'skolintos lėšos'!E78</f>
        <v>0</v>
      </c>
      <c r="F78" s="195">
        <f>SB!F78+'D-2012'!F78+'skolintos lėšos'!F78</f>
        <v>0</v>
      </c>
      <c r="G78" s="195">
        <f>SB!G78+'D-2012'!G78+'skolintos lėšos'!G78</f>
        <v>0</v>
      </c>
      <c r="H78" s="195">
        <f>SB!H78+'D-2012'!H78+'skolintos lėšos'!H78</f>
        <v>0</v>
      </c>
    </row>
    <row r="79" spans="2:8" ht="15">
      <c r="B79" s="57" t="s">
        <v>257</v>
      </c>
      <c r="C79" s="24" t="s">
        <v>102</v>
      </c>
      <c r="D79" s="85"/>
      <c r="E79" s="195">
        <f>SB!E79+'D-2012'!E79+'skolintos lėšos'!E79</f>
        <v>0</v>
      </c>
      <c r="F79" s="195">
        <f>SB!F79+'D-2012'!F79+'skolintos lėšos'!F79</f>
        <v>0</v>
      </c>
      <c r="G79" s="195">
        <f>SB!G79+'D-2012'!G79+'skolintos lėšos'!G79</f>
        <v>0</v>
      </c>
      <c r="H79" s="195">
        <f>SB!H79+'D-2012'!H79+'skolintos lėšos'!H79</f>
        <v>0</v>
      </c>
    </row>
    <row r="80" spans="2:8" ht="15">
      <c r="B80" s="57" t="s">
        <v>258</v>
      </c>
      <c r="C80" s="24" t="s">
        <v>103</v>
      </c>
      <c r="D80" s="85"/>
      <c r="E80" s="195">
        <f>SB!E80+'D-2012'!E80+'skolintos lėšos'!E80</f>
        <v>15.3</v>
      </c>
      <c r="F80" s="195">
        <f>SB!F80+'D-2012'!F80+'skolintos lėšos'!F80</f>
        <v>15.3</v>
      </c>
      <c r="G80" s="195">
        <f>SB!G80+'D-2012'!G80+'skolintos lėšos'!G80</f>
        <v>9.4</v>
      </c>
      <c r="H80" s="195">
        <f>SB!H80+'D-2012'!H80+'skolintos lėšos'!H80</f>
        <v>0</v>
      </c>
    </row>
    <row r="81" spans="2:9" ht="30">
      <c r="B81" s="16" t="s">
        <v>254</v>
      </c>
      <c r="C81" s="92" t="s">
        <v>264</v>
      </c>
      <c r="D81" s="93"/>
      <c r="E81" s="195">
        <f>SB!E81+'D-2012'!E81+'skolintos lėšos'!E81</f>
        <v>5.3</v>
      </c>
      <c r="F81" s="195">
        <f>SB!F81+'D-2012'!F81+'skolintos lėšos'!F81</f>
        <v>5.3</v>
      </c>
      <c r="G81" s="195">
        <f>SB!G81+'D-2012'!G81+'skolintos lėšos'!G81</f>
        <v>0</v>
      </c>
      <c r="H81" s="195">
        <f>SB!H81+'D-2012'!H81+'skolintos lėšos'!H81</f>
        <v>0</v>
      </c>
      <c r="I81" s="35"/>
    </row>
    <row r="82" spans="2:8" ht="15.75">
      <c r="B82" s="94" t="s">
        <v>25</v>
      </c>
      <c r="C82" s="196" t="s">
        <v>76</v>
      </c>
      <c r="D82" s="95"/>
      <c r="E82" s="195"/>
      <c r="F82" s="195"/>
      <c r="G82" s="195"/>
      <c r="H82" s="195"/>
    </row>
    <row r="83" spans="2:8" ht="14.25">
      <c r="B83" s="94" t="s">
        <v>27</v>
      </c>
      <c r="C83" s="28" t="s">
        <v>119</v>
      </c>
      <c r="D83" s="33" t="s">
        <v>155</v>
      </c>
      <c r="E83" s="49">
        <f>SB!E83+'D-2012'!E83+'skolintos lėšos'!E83</f>
        <v>759.1</v>
      </c>
      <c r="F83" s="49">
        <f>SB!F83+'D-2012'!F83+'skolintos lėšos'!F83</f>
        <v>759.1</v>
      </c>
      <c r="G83" s="49">
        <f>SB!G83+'D-2012'!G83+'skolintos lėšos'!G83</f>
        <v>488.8</v>
      </c>
      <c r="H83" s="49">
        <f>SB!H83+'D-2012'!H83+'skolintos lėšos'!H83</f>
        <v>0</v>
      </c>
    </row>
    <row r="84" spans="2:8" ht="15">
      <c r="B84" s="16" t="s">
        <v>495</v>
      </c>
      <c r="C84" s="17" t="s">
        <v>265</v>
      </c>
      <c r="D84" s="96"/>
      <c r="E84" s="195">
        <f>SB!E84+'D-2012'!E84+'skolintos lėšos'!E84</f>
        <v>759.1</v>
      </c>
      <c r="F84" s="195">
        <f>SB!F84+'D-2012'!F84+'skolintos lėšos'!F84</f>
        <v>759.1</v>
      </c>
      <c r="G84" s="195">
        <f>SB!G84+'D-2012'!G84+'skolintos lėšos'!G84</f>
        <v>488.8</v>
      </c>
      <c r="H84" s="195">
        <f>SB!H84+'D-2012'!H84+'skolintos lėšos'!H84</f>
        <v>0</v>
      </c>
    </row>
    <row r="85" spans="2:8" ht="31.5">
      <c r="B85" s="37" t="s">
        <v>28</v>
      </c>
      <c r="C85" s="147" t="s">
        <v>313</v>
      </c>
      <c r="D85" s="33"/>
      <c r="E85" s="195"/>
      <c r="F85" s="195"/>
      <c r="G85" s="195"/>
      <c r="H85" s="195"/>
    </row>
    <row r="86" spans="2:8" ht="14.25">
      <c r="B86" s="37" t="s">
        <v>29</v>
      </c>
      <c r="C86" s="28" t="s">
        <v>119</v>
      </c>
      <c r="D86" s="33" t="s">
        <v>155</v>
      </c>
      <c r="E86" s="49">
        <f>SB!E86+'D-2012'!E86+'skolintos lėšos'!E86</f>
        <v>625.2</v>
      </c>
      <c r="F86" s="49">
        <f>SB!F86+'D-2012'!F86+'skolintos lėšos'!F86</f>
        <v>625.2</v>
      </c>
      <c r="G86" s="49">
        <f>SB!G86+'D-2012'!G86+'skolintos lėšos'!G86</f>
        <v>463.6</v>
      </c>
      <c r="H86" s="49">
        <f>SB!H86+'D-2012'!H86+'skolintos lėšos'!H86</f>
        <v>0</v>
      </c>
    </row>
    <row r="87" spans="2:8" ht="15">
      <c r="B87" s="16" t="s">
        <v>496</v>
      </c>
      <c r="C87" s="17" t="s">
        <v>265</v>
      </c>
      <c r="D87" s="96"/>
      <c r="E87" s="195">
        <f>SB!E87+'D-2012'!E87+'skolintos lėšos'!E87</f>
        <v>625.2</v>
      </c>
      <c r="F87" s="195">
        <f>SB!F87+'D-2012'!F87+'skolintos lėšos'!F87</f>
        <v>625.2</v>
      </c>
      <c r="G87" s="195">
        <f>SB!G87+'D-2012'!G87+'skolintos lėšos'!G87</f>
        <v>463.6</v>
      </c>
      <c r="H87" s="195">
        <f>SB!H87+'D-2012'!H87+'skolintos lėšos'!H87</f>
        <v>0</v>
      </c>
    </row>
    <row r="88" spans="2:8" ht="15.75">
      <c r="B88" s="37" t="s">
        <v>30</v>
      </c>
      <c r="C88" s="34" t="s">
        <v>33</v>
      </c>
      <c r="D88" s="33"/>
      <c r="E88" s="195"/>
      <c r="F88" s="195"/>
      <c r="G88" s="195"/>
      <c r="H88" s="195"/>
    </row>
    <row r="89" spans="2:8" ht="14.25">
      <c r="B89" s="16" t="s">
        <v>31</v>
      </c>
      <c r="C89" s="97" t="s">
        <v>119</v>
      </c>
      <c r="D89" s="33" t="s">
        <v>155</v>
      </c>
      <c r="E89" s="49">
        <f>SB!E89+'D-2012'!E89+'skolintos lėšos'!E89</f>
        <v>950.1</v>
      </c>
      <c r="F89" s="49">
        <f>SB!F89+'D-2012'!F89+'skolintos lėšos'!F89</f>
        <v>950.1</v>
      </c>
      <c r="G89" s="49">
        <f>SB!G89+'D-2012'!G89+'skolintos lėšos'!G89</f>
        <v>467.2</v>
      </c>
      <c r="H89" s="49">
        <f>SB!H89+'D-2012'!H89+'skolintos lėšos'!H89</f>
        <v>0</v>
      </c>
    </row>
    <row r="90" spans="2:8" ht="15">
      <c r="B90" s="16" t="s">
        <v>309</v>
      </c>
      <c r="C90" s="17" t="s">
        <v>265</v>
      </c>
      <c r="D90" s="33"/>
      <c r="E90" s="195">
        <f>SB!E90+'D-2012'!E90+'skolintos lėšos'!E90</f>
        <v>950.1</v>
      </c>
      <c r="F90" s="195">
        <f>SB!F90+'D-2012'!F90+'skolintos lėšos'!F90</f>
        <v>950.1</v>
      </c>
      <c r="G90" s="195">
        <f>SB!G90+'D-2012'!G90+'skolintos lėšos'!G90</f>
        <v>467.2</v>
      </c>
      <c r="H90" s="195">
        <f>SB!H90+'D-2012'!H90+'skolintos lėšos'!H90</f>
        <v>0</v>
      </c>
    </row>
    <row r="91" spans="2:8" ht="15.75">
      <c r="B91" s="37" t="s">
        <v>32</v>
      </c>
      <c r="C91" s="34" t="s">
        <v>38</v>
      </c>
      <c r="D91" s="33"/>
      <c r="E91" s="195"/>
      <c r="F91" s="195"/>
      <c r="G91" s="195"/>
      <c r="H91" s="195"/>
    </row>
    <row r="92" spans="2:8" ht="14.25">
      <c r="B92" s="37" t="s">
        <v>34</v>
      </c>
      <c r="C92" s="97" t="s">
        <v>119</v>
      </c>
      <c r="D92" s="33" t="s">
        <v>155</v>
      </c>
      <c r="E92" s="49">
        <f>SB!E92+'D-2012'!E92+'skolintos lėšos'!E92</f>
        <v>420.4</v>
      </c>
      <c r="F92" s="49">
        <f>SB!F92+'D-2012'!F92+'skolintos lėšos'!F92</f>
        <v>420.4</v>
      </c>
      <c r="G92" s="49">
        <f>SB!G92+'D-2012'!G92+'skolintos lėšos'!G92</f>
        <v>230.7</v>
      </c>
      <c r="H92" s="49">
        <f>SB!H92+'D-2012'!H92+'skolintos lėšos'!H92</f>
        <v>0</v>
      </c>
    </row>
    <row r="93" spans="2:8" ht="15">
      <c r="B93" s="16" t="s">
        <v>309</v>
      </c>
      <c r="C93" s="17" t="s">
        <v>265</v>
      </c>
      <c r="D93" s="33"/>
      <c r="E93" s="195">
        <f>SB!E93+'D-2012'!E93+'skolintos lėšos'!E93</f>
        <v>420.4</v>
      </c>
      <c r="F93" s="195">
        <f>SB!F93+'D-2012'!F93+'skolintos lėšos'!F93</f>
        <v>420.4</v>
      </c>
      <c r="G93" s="195">
        <f>SB!G93+'D-2012'!G93+'skolintos lėšos'!G93</f>
        <v>230.7</v>
      </c>
      <c r="H93" s="195">
        <f>SB!H93+'D-2012'!H93+'skolintos lėšos'!H93</f>
        <v>0</v>
      </c>
    </row>
    <row r="94" spans="2:8" ht="15.75">
      <c r="B94" s="37" t="s">
        <v>35</v>
      </c>
      <c r="C94" s="20" t="s">
        <v>5</v>
      </c>
      <c r="D94" s="33"/>
      <c r="E94" s="195"/>
      <c r="F94" s="195"/>
      <c r="G94" s="195"/>
      <c r="H94" s="195"/>
    </row>
    <row r="95" spans="2:8" ht="14.25">
      <c r="B95" s="37" t="s">
        <v>36</v>
      </c>
      <c r="C95" s="28" t="s">
        <v>119</v>
      </c>
      <c r="D95" s="33" t="s">
        <v>155</v>
      </c>
      <c r="E95" s="49">
        <f>SB!E95+'D-2012'!E95+'skolintos lėšos'!E95</f>
        <v>220.2</v>
      </c>
      <c r="F95" s="49">
        <f>SB!F95+'D-2012'!F95+'skolintos lėšos'!F95</f>
        <v>220.2</v>
      </c>
      <c r="G95" s="49">
        <f>SB!G95+'D-2012'!G95+'skolintos lėšos'!G95</f>
        <v>119.5</v>
      </c>
      <c r="H95" s="49">
        <f>SB!H95+'D-2012'!H95+'skolintos lėšos'!H95</f>
        <v>0</v>
      </c>
    </row>
    <row r="96" spans="2:8" ht="15">
      <c r="B96" s="16" t="s">
        <v>497</v>
      </c>
      <c r="C96" s="17" t="s">
        <v>265</v>
      </c>
      <c r="D96" s="33"/>
      <c r="E96" s="195">
        <f>SB!E96+'D-2012'!E96+'skolintos lėšos'!E96</f>
        <v>220.2</v>
      </c>
      <c r="F96" s="195">
        <f>SB!F96+'D-2012'!F96+'skolintos lėšos'!F96</f>
        <v>220.2</v>
      </c>
      <c r="G96" s="195">
        <f>SB!G96+'D-2012'!G96+'skolintos lėšos'!G96</f>
        <v>119.5</v>
      </c>
      <c r="H96" s="195">
        <f>SB!H96+'D-2012'!H96+'skolintos lėšos'!H96</f>
        <v>0</v>
      </c>
    </row>
    <row r="97" spans="2:8" ht="15.75">
      <c r="B97" s="16" t="s">
        <v>37</v>
      </c>
      <c r="C97" s="20" t="s">
        <v>6</v>
      </c>
      <c r="D97" s="33"/>
      <c r="E97" s="195"/>
      <c r="F97" s="195"/>
      <c r="G97" s="195"/>
      <c r="H97" s="195"/>
    </row>
    <row r="98" spans="2:8" ht="14.25">
      <c r="B98" s="16" t="s">
        <v>219</v>
      </c>
      <c r="C98" s="28" t="s">
        <v>119</v>
      </c>
      <c r="D98" s="33" t="s">
        <v>155</v>
      </c>
      <c r="E98" s="49">
        <f>SB!E98+'D-2012'!E98+'skolintos lėšos'!E98</f>
        <v>217.6</v>
      </c>
      <c r="F98" s="49">
        <f>SB!F98+'D-2012'!F98+'skolintos lėšos'!F98</f>
        <v>217.6</v>
      </c>
      <c r="G98" s="49">
        <f>SB!G98+'D-2012'!G98+'skolintos lėšos'!G98</f>
        <v>122</v>
      </c>
      <c r="H98" s="49">
        <f>SB!H98+'D-2012'!H98+'skolintos lėšos'!H98</f>
        <v>0</v>
      </c>
    </row>
    <row r="99" spans="2:8" ht="15">
      <c r="B99" s="16" t="s">
        <v>497</v>
      </c>
      <c r="C99" s="271" t="s">
        <v>415</v>
      </c>
      <c r="D99" s="33"/>
      <c r="E99" s="195">
        <f>SB!E99+'D-2012'!E99+'skolintos lėšos'!E99</f>
        <v>217.6</v>
      </c>
      <c r="F99" s="195">
        <f>SB!F99+'D-2012'!F99+'skolintos lėšos'!F99</f>
        <v>217.6</v>
      </c>
      <c r="G99" s="195">
        <f>SB!G99+'D-2012'!G99+'skolintos lėšos'!G99</f>
        <v>122</v>
      </c>
      <c r="H99" s="195">
        <f>SB!H99+'D-2012'!H99+'skolintos lėšos'!H99</f>
        <v>0</v>
      </c>
    </row>
    <row r="100" spans="2:8" ht="19.5" customHeight="1">
      <c r="B100" s="37" t="s">
        <v>39</v>
      </c>
      <c r="C100" s="26" t="s">
        <v>475</v>
      </c>
      <c r="D100" s="33"/>
      <c r="E100" s="195">
        <f>SB!E100+'D-2012'!E100+'skolintos lėšos'!E100</f>
        <v>0</v>
      </c>
      <c r="F100" s="195">
        <f>SB!F100+'D-2012'!F100+'skolintos lėšos'!F100</f>
        <v>0</v>
      </c>
      <c r="G100" s="195">
        <f>SB!G100+'D-2012'!G100+'skolintos lėšos'!G100</f>
        <v>0</v>
      </c>
      <c r="H100" s="195">
        <f>SB!H100+'D-2012'!H100+'skolintos lėšos'!H100</f>
        <v>0</v>
      </c>
    </row>
    <row r="101" spans="2:8" ht="14.25">
      <c r="B101" s="37" t="s">
        <v>40</v>
      </c>
      <c r="C101" s="28" t="s">
        <v>119</v>
      </c>
      <c r="D101" s="33" t="s">
        <v>155</v>
      </c>
      <c r="E101" s="49">
        <f>SB!E101+'D-2012'!E101+'skolintos lėšos'!E101</f>
        <v>1808.3</v>
      </c>
      <c r="F101" s="49">
        <f>SB!F101+'D-2012'!F101+'skolintos lėšos'!F101</f>
        <v>1808.3</v>
      </c>
      <c r="G101" s="49">
        <f>SB!G101+'D-2012'!G101+'skolintos lėšos'!G101</f>
        <v>939.4</v>
      </c>
      <c r="H101" s="49">
        <f>SB!H101+'D-2012'!H101+'skolintos lėšos'!H101</f>
        <v>0</v>
      </c>
    </row>
    <row r="102" spans="2:8" ht="15">
      <c r="B102" s="16"/>
      <c r="C102" s="271" t="s">
        <v>415</v>
      </c>
      <c r="D102" s="33"/>
      <c r="E102" s="49">
        <f>SB!E102+'D-2012'!E102+'skolintos lėšos'!E102</f>
        <v>1808.3</v>
      </c>
      <c r="F102" s="49">
        <f>SB!F102+'D-2012'!F102+'skolintos lėšos'!F102</f>
        <v>1808.3</v>
      </c>
      <c r="G102" s="49">
        <f>SB!G102+'D-2012'!G102+'skolintos lėšos'!G102</f>
        <v>939.4</v>
      </c>
      <c r="H102" s="49">
        <f>SB!H102+'D-2012'!H102+'skolintos lėšos'!H102</f>
        <v>0</v>
      </c>
    </row>
    <row r="103" spans="2:8" ht="15.75">
      <c r="B103" s="37" t="s">
        <v>41</v>
      </c>
      <c r="C103" s="34" t="s">
        <v>7</v>
      </c>
      <c r="D103" s="98"/>
      <c r="E103" s="195">
        <f>SB!E103+'D-2012'!E103+'skolintos lėšos'!E103</f>
        <v>0</v>
      </c>
      <c r="F103" s="195">
        <f>SB!F103+'D-2012'!F103+'skolintos lėšos'!F103</f>
        <v>0</v>
      </c>
      <c r="G103" s="195">
        <f>SB!G103+'D-2012'!G103+'skolintos lėšos'!G103</f>
        <v>0</v>
      </c>
      <c r="H103" s="195">
        <f>SB!H103+'D-2012'!H103+'skolintos lėšos'!H103</f>
        <v>0</v>
      </c>
    </row>
    <row r="104" spans="2:8" ht="14.25">
      <c r="B104" s="37" t="s">
        <v>42</v>
      </c>
      <c r="C104" s="28" t="s">
        <v>119</v>
      </c>
      <c r="D104" s="98" t="s">
        <v>155</v>
      </c>
      <c r="E104" s="195">
        <f>SB!E104+'D-2012'!E104+'skolintos lėšos'!E104</f>
        <v>231.8</v>
      </c>
      <c r="F104" s="195">
        <f>SB!F104+'D-2012'!F104+'skolintos lėšos'!F104</f>
        <v>231.8</v>
      </c>
      <c r="G104" s="195">
        <f>SB!G104+'D-2012'!G104+'skolintos lėšos'!G104</f>
        <v>136.4</v>
      </c>
      <c r="H104" s="195">
        <f>SB!H104+'D-2012'!H104+'skolintos lėšos'!H104</f>
        <v>0</v>
      </c>
    </row>
    <row r="105" spans="2:8" ht="15">
      <c r="B105" s="16" t="s">
        <v>502</v>
      </c>
      <c r="C105" s="271" t="s">
        <v>415</v>
      </c>
      <c r="D105" s="98"/>
      <c r="E105" s="195">
        <f>SB!E105+'D-2012'!E105+'skolintos lėšos'!E105</f>
        <v>231.8</v>
      </c>
      <c r="F105" s="195">
        <f>SB!F105+'D-2012'!F105+'skolintos lėšos'!F105</f>
        <v>231.8</v>
      </c>
      <c r="G105" s="195">
        <f>SB!G105+'D-2012'!G105+'skolintos lėšos'!G105</f>
        <v>136.4</v>
      </c>
      <c r="H105" s="195">
        <f>SB!H105+'D-2012'!H105+'skolintos lėšos'!H105</f>
        <v>0</v>
      </c>
    </row>
    <row r="106" spans="2:8" ht="15.75">
      <c r="B106" s="37" t="s">
        <v>43</v>
      </c>
      <c r="C106" s="34" t="s">
        <v>50</v>
      </c>
      <c r="D106" s="98"/>
      <c r="E106" s="195">
        <f>SB!E106+'D-2012'!E106+'skolintos lėšos'!E106</f>
        <v>0</v>
      </c>
      <c r="F106" s="195">
        <f>SB!F106+'D-2012'!F106+'skolintos lėšos'!F106</f>
        <v>0</v>
      </c>
      <c r="G106" s="195">
        <f>SB!G106+'D-2012'!G106+'skolintos lėšos'!G106</f>
        <v>0</v>
      </c>
      <c r="H106" s="195">
        <f>SB!H106+'D-2012'!H106+'skolintos lėšos'!H106</f>
        <v>0</v>
      </c>
    </row>
    <row r="107" spans="2:8" ht="14.25">
      <c r="B107" s="16" t="s">
        <v>44</v>
      </c>
      <c r="C107" s="99" t="s">
        <v>119</v>
      </c>
      <c r="D107" s="98" t="s">
        <v>155</v>
      </c>
      <c r="E107" s="195">
        <f>SB!E107+'D-2012'!E107+'skolintos lėšos'!E107</f>
        <v>386.5</v>
      </c>
      <c r="F107" s="195">
        <f>SB!F107+'D-2012'!F107+'skolintos lėšos'!F107</f>
        <v>386.5</v>
      </c>
      <c r="G107" s="195">
        <f>SB!G107+'D-2012'!G107+'skolintos lėšos'!G107</f>
        <v>219</v>
      </c>
      <c r="H107" s="195">
        <f>SB!H107+'D-2012'!H107+'skolintos lėšos'!H107</f>
        <v>0</v>
      </c>
    </row>
    <row r="108" spans="2:8" ht="15">
      <c r="B108" s="16" t="s">
        <v>503</v>
      </c>
      <c r="C108" s="271" t="s">
        <v>415</v>
      </c>
      <c r="D108" s="100"/>
      <c r="E108" s="195">
        <f>SB!E108+'D-2012'!E108+'skolintos lėšos'!E108</f>
        <v>386.5</v>
      </c>
      <c r="F108" s="195">
        <f>SB!F108+'D-2012'!F108+'skolintos lėšos'!F108</f>
        <v>386.5</v>
      </c>
      <c r="G108" s="195">
        <f>SB!G108+'D-2012'!G108+'skolintos lėšos'!G108</f>
        <v>219</v>
      </c>
      <c r="H108" s="195">
        <f>SB!H108+'D-2012'!H108+'skolintos lėšos'!H108</f>
        <v>0</v>
      </c>
    </row>
    <row r="109" spans="2:8" ht="28.5">
      <c r="B109" s="37" t="s">
        <v>45</v>
      </c>
      <c r="C109" s="7" t="s">
        <v>473</v>
      </c>
      <c r="D109" s="98"/>
      <c r="E109" s="195">
        <f>SB!E109+'D-2012'!E109+'skolintos lėšos'!E109</f>
        <v>0</v>
      </c>
      <c r="F109" s="195">
        <f>SB!F109+'D-2012'!F109+'skolintos lėšos'!F109</f>
        <v>0</v>
      </c>
      <c r="G109" s="195">
        <f>SB!G109+'D-2012'!G109+'skolintos lėšos'!G109</f>
        <v>0</v>
      </c>
      <c r="H109" s="195">
        <f>SB!H109+'D-2012'!H109+'skolintos lėšos'!H109</f>
        <v>0</v>
      </c>
    </row>
    <row r="110" spans="2:8" ht="14.25">
      <c r="B110" s="37" t="s">
        <v>46</v>
      </c>
      <c r="C110" s="28" t="s">
        <v>119</v>
      </c>
      <c r="D110" s="98" t="s">
        <v>155</v>
      </c>
      <c r="E110" s="195">
        <f>SB!E110+'D-2012'!E110+'skolintos lėšos'!E110</f>
        <v>289.1</v>
      </c>
      <c r="F110" s="195">
        <f>SB!F110+'D-2012'!F110+'skolintos lėšos'!F110</f>
        <v>289.1</v>
      </c>
      <c r="G110" s="195">
        <f>SB!G110+'D-2012'!G110+'skolintos lėšos'!G110</f>
        <v>178.5</v>
      </c>
      <c r="H110" s="195">
        <f>SB!H110+'D-2012'!H110+'skolintos lėšos'!H110</f>
        <v>0</v>
      </c>
    </row>
    <row r="111" spans="2:8" ht="15">
      <c r="B111" s="50" t="s">
        <v>504</v>
      </c>
      <c r="C111" s="271" t="s">
        <v>415</v>
      </c>
      <c r="D111" s="100"/>
      <c r="E111" s="195">
        <f>SB!E111+'D-2012'!E111+'skolintos lėšos'!E111</f>
        <v>289.1</v>
      </c>
      <c r="F111" s="195">
        <f>SB!F111+'D-2012'!F111+'skolintos lėšos'!F111</f>
        <v>289.1</v>
      </c>
      <c r="G111" s="195">
        <f>SB!G111+'D-2012'!G111+'skolintos lėšos'!G111</f>
        <v>178.5</v>
      </c>
      <c r="H111" s="195">
        <f>SB!H111+'D-2012'!H111+'skolintos lėšos'!H111</f>
        <v>0</v>
      </c>
    </row>
    <row r="112" spans="2:8" ht="15.75">
      <c r="B112" s="37" t="s">
        <v>47</v>
      </c>
      <c r="C112" s="34" t="s">
        <v>56</v>
      </c>
      <c r="D112" s="33"/>
      <c r="E112" s="195">
        <f>SB!E112+'D-2012'!E112+'skolintos lėšos'!E112</f>
        <v>127.70000000000002</v>
      </c>
      <c r="F112" s="195">
        <f>SB!F112+'D-2012'!F112+'skolintos lėšos'!F112</f>
        <v>127.70000000000002</v>
      </c>
      <c r="G112" s="195">
        <f>SB!G112+'D-2012'!G112+'skolintos lėšos'!G112</f>
        <v>61.300000000000004</v>
      </c>
      <c r="H112" s="195">
        <f>SB!H112+'D-2012'!H112+'skolintos lėšos'!H112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95">
        <f>SB!E113+'D-2012'!E113+'skolintos lėšos'!E113</f>
        <v>4.4</v>
      </c>
      <c r="F113" s="195">
        <f>SB!F113+'D-2012'!F113+'skolintos lėšos'!F113</f>
        <v>4.4</v>
      </c>
      <c r="G113" s="195">
        <f>SB!G113+'D-2012'!G113+'skolintos lėšos'!G113</f>
        <v>0</v>
      </c>
      <c r="H113" s="195">
        <f>SB!H113+'D-2012'!H113+'skolintos lėšos'!H113</f>
        <v>0</v>
      </c>
    </row>
    <row r="114" spans="2:8" ht="15">
      <c r="B114" s="16" t="s">
        <v>504</v>
      </c>
      <c r="C114" s="21" t="s">
        <v>106</v>
      </c>
      <c r="D114" s="32"/>
      <c r="E114" s="195">
        <f>SB!E114+'D-2012'!E114+'skolintos lėšos'!E114</f>
        <v>2.5</v>
      </c>
      <c r="F114" s="195">
        <f>SB!F114+'D-2012'!F114+'skolintos lėšos'!F114</f>
        <v>2.5</v>
      </c>
      <c r="G114" s="195">
        <f>SB!G114+'D-2012'!G114+'skolintos lėšos'!G114</f>
        <v>0</v>
      </c>
      <c r="H114" s="195">
        <f>SB!H114+'D-2012'!H114+'skolintos lėšos'!H114</f>
        <v>0</v>
      </c>
    </row>
    <row r="115" spans="2:8" ht="15">
      <c r="B115" s="16" t="s">
        <v>561</v>
      </c>
      <c r="C115" s="101" t="s">
        <v>135</v>
      </c>
      <c r="D115" s="95"/>
      <c r="E115" s="195">
        <f>SB!E115+'D-2012'!E115+'skolintos lėšos'!E115</f>
        <v>1.9</v>
      </c>
      <c r="F115" s="195">
        <f>SB!F115+'D-2012'!F115+'skolintos lėšos'!F115</f>
        <v>1.9</v>
      </c>
      <c r="G115" s="195">
        <f>SB!G115+'D-2012'!G115+'skolintos lėšos'!G115</f>
        <v>0</v>
      </c>
      <c r="H115" s="195">
        <f>SB!H115+'D-2012'!H115+'skolintos lėšos'!H115</f>
        <v>0</v>
      </c>
    </row>
    <row r="116" spans="2:8" ht="25.5">
      <c r="B116" s="16" t="s">
        <v>268</v>
      </c>
      <c r="C116" s="29" t="s">
        <v>120</v>
      </c>
      <c r="D116" s="95" t="s">
        <v>157</v>
      </c>
      <c r="E116" s="195">
        <f>SB!E116+'D-2012'!E116+'skolintos lėšos'!E116</f>
        <v>0</v>
      </c>
      <c r="F116" s="195">
        <f>SB!F116+'D-2012'!F116+'skolintos lėšos'!F116</f>
        <v>0</v>
      </c>
      <c r="G116" s="195">
        <f>SB!G116+'D-2012'!G116+'skolintos lėšos'!G116</f>
        <v>0</v>
      </c>
      <c r="H116" s="195">
        <f>SB!H116+'D-2012'!H116+'skolintos lėšos'!H116</f>
        <v>0</v>
      </c>
    </row>
    <row r="117" spans="2:8" ht="15">
      <c r="B117" s="16" t="s">
        <v>251</v>
      </c>
      <c r="C117" s="271" t="s">
        <v>415</v>
      </c>
      <c r="D117" s="95"/>
      <c r="E117" s="195">
        <f>SB!E117+'D-2012'!E117+'skolintos lėšos'!E117</f>
        <v>0</v>
      </c>
      <c r="F117" s="195">
        <f>SB!F117+'D-2012'!F117+'skolintos lėšos'!F117</f>
        <v>0</v>
      </c>
      <c r="G117" s="195">
        <f>SB!G117+'D-2012'!G117+'skolintos lėšos'!G117</f>
        <v>0</v>
      </c>
      <c r="H117" s="195">
        <f>SB!H117+'D-2012'!H117+'skolintos lėšos'!H117</f>
        <v>0</v>
      </c>
    </row>
    <row r="118" spans="2:8" ht="25.5">
      <c r="B118" s="16" t="s">
        <v>471</v>
      </c>
      <c r="C118" s="29" t="s">
        <v>122</v>
      </c>
      <c r="D118" s="33" t="s">
        <v>159</v>
      </c>
      <c r="E118" s="195">
        <f>SB!E118+'D-2012'!E118+'skolintos lėšos'!E118</f>
        <v>119.30000000000001</v>
      </c>
      <c r="F118" s="195">
        <f>SB!F118+'D-2012'!F118+'skolintos lėšos'!F118</f>
        <v>119.30000000000001</v>
      </c>
      <c r="G118" s="195">
        <f>SB!G118+'D-2012'!G118+'skolintos lėšos'!G118</f>
        <v>61.300000000000004</v>
      </c>
      <c r="H118" s="195">
        <f>SB!H118+'D-2012'!H118+'skolintos lėšos'!H118</f>
        <v>0</v>
      </c>
    </row>
    <row r="119" spans="2:8" ht="15">
      <c r="B119" s="16" t="s">
        <v>318</v>
      </c>
      <c r="C119" s="21" t="s">
        <v>104</v>
      </c>
      <c r="D119" s="89"/>
      <c r="E119" s="195">
        <f>SB!E119+'D-2012'!E119+'skolintos lėšos'!E119</f>
        <v>87.9</v>
      </c>
      <c r="F119" s="195">
        <f>SB!F119+'D-2012'!F119+'skolintos lėšos'!F119</f>
        <v>87.9</v>
      </c>
      <c r="G119" s="195">
        <f>SB!G119+'D-2012'!G119+'skolintos lėšos'!G119</f>
        <v>56.7</v>
      </c>
      <c r="H119" s="195">
        <f>SB!H119+'D-2012'!H119+'skolintos lėšos'!H119</f>
        <v>0</v>
      </c>
    </row>
    <row r="120" spans="2:8" ht="15">
      <c r="B120" s="16" t="s">
        <v>505</v>
      </c>
      <c r="C120" s="23" t="s">
        <v>105</v>
      </c>
      <c r="D120" s="89"/>
      <c r="E120" s="195">
        <f>SB!E120+'D-2012'!E120+'skolintos lėšos'!E120</f>
        <v>31.4</v>
      </c>
      <c r="F120" s="195">
        <f>SB!F120+'D-2012'!F120+'skolintos lėšos'!F120</f>
        <v>31.4</v>
      </c>
      <c r="G120" s="195">
        <f>SB!G120+'D-2012'!G120+'skolintos lėšos'!G120</f>
        <v>4.6</v>
      </c>
      <c r="H120" s="195">
        <f>SB!H120+'D-2012'!H120+'skolintos lėšos'!H120</f>
        <v>0</v>
      </c>
    </row>
    <row r="121" spans="2:8" ht="14.25">
      <c r="B121" s="16" t="s">
        <v>560</v>
      </c>
      <c r="C121" s="6" t="s">
        <v>83</v>
      </c>
      <c r="D121" s="33" t="s">
        <v>156</v>
      </c>
      <c r="E121" s="195">
        <f>SB!E121+'D-2012'!E121+'skolintos lėšos'!E121</f>
        <v>4</v>
      </c>
      <c r="F121" s="195">
        <f>SB!F121+'D-2012'!F121+'skolintos lėšos'!F121</f>
        <v>4</v>
      </c>
      <c r="G121" s="195">
        <f>SB!G121+'D-2012'!G121+'skolintos lėšos'!G121</f>
        <v>0</v>
      </c>
      <c r="H121" s="195">
        <f>SB!H121+'D-2012'!H121+'skolintos lėšos'!H121</f>
        <v>0</v>
      </c>
    </row>
    <row r="122" spans="2:8" ht="15">
      <c r="B122" s="16" t="s">
        <v>508</v>
      </c>
      <c r="C122" s="8" t="s">
        <v>125</v>
      </c>
      <c r="D122" s="33"/>
      <c r="E122" s="195">
        <f>SB!E122+'D-2012'!E122+'skolintos lėšos'!E122</f>
        <v>4</v>
      </c>
      <c r="F122" s="195">
        <f>SB!F122+'D-2012'!F122+'skolintos lėšos'!F122</f>
        <v>4</v>
      </c>
      <c r="G122" s="195">
        <f>SB!G122+'D-2012'!G122+'skolintos lėšos'!G122</f>
        <v>0</v>
      </c>
      <c r="H122" s="195">
        <f>SB!H122+'D-2012'!H122+'skolintos lėšos'!H122</f>
        <v>0</v>
      </c>
    </row>
    <row r="123" spans="2:8" ht="15.75">
      <c r="B123" s="37" t="s">
        <v>49</v>
      </c>
      <c r="C123" s="34" t="s">
        <v>61</v>
      </c>
      <c r="D123" s="33"/>
      <c r="E123" s="195">
        <f>SB!E123+'D-2012'!E123+'skolintos lėšos'!E123</f>
        <v>168.39999999999998</v>
      </c>
      <c r="F123" s="195">
        <f>SB!F123+'D-2012'!F123+'skolintos lėšos'!F123</f>
        <v>168.39999999999998</v>
      </c>
      <c r="G123" s="195">
        <f>SB!G123+'D-2012'!G123+'skolintos lėšos'!G123</f>
        <v>91.4</v>
      </c>
      <c r="H123" s="195">
        <f>SB!H123+'D-2012'!H123+'skolintos lėšos'!H123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95">
        <f>SB!E124+'D-2012'!E124+'skolintos lėšos'!E124</f>
        <v>4.2</v>
      </c>
      <c r="F124" s="195">
        <f>SB!F124+'D-2012'!F124+'skolintos lėšos'!F124</f>
        <v>4.2</v>
      </c>
      <c r="G124" s="195">
        <f>SB!G124+'D-2012'!G124+'skolintos lėšos'!G124</f>
        <v>0</v>
      </c>
      <c r="H124" s="195">
        <f>SB!H124+'D-2012'!H124+'skolintos lėšos'!H124</f>
        <v>0</v>
      </c>
    </row>
    <row r="125" spans="2:8" ht="15">
      <c r="B125" s="50" t="s">
        <v>504</v>
      </c>
      <c r="C125" s="21" t="s">
        <v>106</v>
      </c>
      <c r="D125" s="32"/>
      <c r="E125" s="195">
        <f>SB!E125+'D-2012'!E125+'skolintos lėšos'!E125</f>
        <v>1.3</v>
      </c>
      <c r="F125" s="195">
        <f>SB!F125+'D-2012'!F125+'skolintos lėšos'!F125</f>
        <v>1.3</v>
      </c>
      <c r="G125" s="195">
        <f>SB!G125+'D-2012'!G125+'skolintos lėšos'!G125</f>
        <v>0</v>
      </c>
      <c r="H125" s="195">
        <f>SB!H125+'D-2012'!H125+'skolintos lėšos'!H125</f>
        <v>0</v>
      </c>
    </row>
    <row r="126" spans="2:8" ht="15">
      <c r="B126" s="16" t="s">
        <v>503</v>
      </c>
      <c r="C126" s="101" t="s">
        <v>135</v>
      </c>
      <c r="D126" s="95"/>
      <c r="E126" s="195">
        <f>SB!E126+'D-2012'!E126+'skolintos lėšos'!E126</f>
        <v>2.9</v>
      </c>
      <c r="F126" s="195">
        <f>SB!F126+'D-2012'!F126+'skolintos lėšos'!F126</f>
        <v>2.9</v>
      </c>
      <c r="G126" s="195">
        <f>SB!G126+'D-2012'!G126+'skolintos lėšos'!G126</f>
        <v>0</v>
      </c>
      <c r="H126" s="195">
        <f>SB!H126+'D-2012'!H126+'skolintos lėšos'!H126</f>
        <v>0</v>
      </c>
    </row>
    <row r="127" spans="2:8" ht="25.5">
      <c r="B127" s="39" t="s">
        <v>269</v>
      </c>
      <c r="C127" s="29" t="s">
        <v>120</v>
      </c>
      <c r="D127" s="95" t="s">
        <v>157</v>
      </c>
      <c r="E127" s="195">
        <f>SB!E127+'D-2012'!E127+'skolintos lėšos'!E127</f>
        <v>0</v>
      </c>
      <c r="F127" s="195">
        <f>SB!F127+'D-2012'!F127+'skolintos lėšos'!F127</f>
        <v>0</v>
      </c>
      <c r="G127" s="195">
        <f>SB!G127+'D-2012'!G127+'skolintos lėšos'!G127</f>
        <v>0</v>
      </c>
      <c r="H127" s="195">
        <f>SB!H127+'D-2012'!H127+'skolintos lėšos'!H127</f>
        <v>0</v>
      </c>
    </row>
    <row r="128" spans="2:8" ht="15">
      <c r="B128" s="46" t="s">
        <v>251</v>
      </c>
      <c r="C128" s="271" t="s">
        <v>415</v>
      </c>
      <c r="D128" s="95"/>
      <c r="E128" s="195">
        <f>SB!E128+'D-2012'!E128+'skolintos lėšos'!E128</f>
        <v>0</v>
      </c>
      <c r="F128" s="195">
        <f>SB!F128+'D-2012'!F128+'skolintos lėšos'!F128</f>
        <v>0</v>
      </c>
      <c r="G128" s="195">
        <f>SB!G128+'D-2012'!G128+'skolintos lėšos'!G128</f>
        <v>0</v>
      </c>
      <c r="H128" s="195">
        <f>SB!H128+'D-2012'!H128+'skolintos lėšos'!H128</f>
        <v>0</v>
      </c>
    </row>
    <row r="129" spans="2:8" ht="25.5">
      <c r="B129" s="16" t="s">
        <v>412</v>
      </c>
      <c r="C129" s="29" t="s">
        <v>122</v>
      </c>
      <c r="D129" s="33" t="s">
        <v>159</v>
      </c>
      <c r="E129" s="195">
        <f>SB!E129+'D-2012'!E129+'skolintos lėšos'!E129</f>
        <v>159.2</v>
      </c>
      <c r="F129" s="195">
        <f>SB!F129+'D-2012'!F129+'skolintos lėšos'!F129</f>
        <v>159.2</v>
      </c>
      <c r="G129" s="195">
        <f>SB!G129+'D-2012'!G129+'skolintos lėšos'!G129</f>
        <v>91.4</v>
      </c>
      <c r="H129" s="195">
        <f>SB!H129+'D-2012'!H129+'skolintos lėšos'!H129</f>
        <v>0</v>
      </c>
    </row>
    <row r="130" spans="2:8" ht="15">
      <c r="B130" s="16" t="s">
        <v>318</v>
      </c>
      <c r="C130" s="21" t="s">
        <v>104</v>
      </c>
      <c r="D130" s="89"/>
      <c r="E130" s="195">
        <f>SB!E130+'D-2012'!E130+'skolintos lėšos'!E130</f>
        <v>112.2</v>
      </c>
      <c r="F130" s="195">
        <f>SB!F130+'D-2012'!F130+'skolintos lėšos'!F130</f>
        <v>112.2</v>
      </c>
      <c r="G130" s="195">
        <f>SB!G130+'D-2012'!G130+'skolintos lėšos'!G130</f>
        <v>75.9</v>
      </c>
      <c r="H130" s="195">
        <f>SB!H130+'D-2012'!H130+'skolintos lėšos'!H130</f>
        <v>0</v>
      </c>
    </row>
    <row r="131" spans="2:8" ht="15">
      <c r="B131" s="16" t="s">
        <v>505</v>
      </c>
      <c r="C131" s="23" t="s">
        <v>105</v>
      </c>
      <c r="D131" s="89"/>
      <c r="E131" s="195">
        <f>SB!E131+'D-2012'!E131+'skolintos lėšos'!E131</f>
        <v>47</v>
      </c>
      <c r="F131" s="195">
        <f>SB!F131+'D-2012'!F131+'skolintos lėšos'!F131</f>
        <v>47</v>
      </c>
      <c r="G131" s="195">
        <f>SB!G131+'D-2012'!G131+'skolintos lėšos'!G131</f>
        <v>15.5</v>
      </c>
      <c r="H131" s="195">
        <f>SB!H131+'D-2012'!H131+'skolintos lėšos'!H131</f>
        <v>0</v>
      </c>
    </row>
    <row r="132" spans="2:8" ht="14.25">
      <c r="B132" s="40" t="s">
        <v>412</v>
      </c>
      <c r="C132" s="6" t="s">
        <v>83</v>
      </c>
      <c r="D132" s="33" t="s">
        <v>156</v>
      </c>
      <c r="E132" s="195">
        <f>SB!E132+'D-2012'!E132+'skolintos lėšos'!E132</f>
        <v>5</v>
      </c>
      <c r="F132" s="195">
        <f>SB!F132+'D-2012'!F132+'skolintos lėšos'!F132</f>
        <v>5</v>
      </c>
      <c r="G132" s="195">
        <f>SB!G132+'D-2012'!G132+'skolintos lėšos'!G132</f>
        <v>0</v>
      </c>
      <c r="H132" s="195">
        <f>SB!H132+'D-2012'!H132+'skolintos lėšos'!H132</f>
        <v>0</v>
      </c>
    </row>
    <row r="133" spans="2:8" ht="15">
      <c r="B133" s="16" t="s">
        <v>508</v>
      </c>
      <c r="C133" s="8" t="s">
        <v>125</v>
      </c>
      <c r="D133" s="33"/>
      <c r="E133" s="195">
        <f>SB!E133+'D-2012'!E133+'skolintos lėšos'!E133</f>
        <v>5</v>
      </c>
      <c r="F133" s="195">
        <f>SB!F133+'D-2012'!F133+'skolintos lėšos'!F133</f>
        <v>5</v>
      </c>
      <c r="G133" s="195">
        <f>SB!G133+'D-2012'!G133+'skolintos lėšos'!G133</f>
        <v>0</v>
      </c>
      <c r="H133" s="195">
        <f>SB!H133+'D-2012'!H133+'skolintos lėšos'!H133</f>
        <v>0</v>
      </c>
    </row>
    <row r="134" spans="2:8" ht="14.25">
      <c r="B134" s="39" t="s">
        <v>52</v>
      </c>
      <c r="C134" s="6" t="s">
        <v>65</v>
      </c>
      <c r="D134" s="33"/>
      <c r="E134" s="195">
        <f>SB!E134+'D-2012'!E134+'skolintos lėšos'!E134</f>
        <v>394</v>
      </c>
      <c r="F134" s="195">
        <f>SB!F134+'D-2012'!F134+'skolintos lėšos'!F134</f>
        <v>394</v>
      </c>
      <c r="G134" s="195">
        <f>SB!G134+'D-2012'!G134+'skolintos lėšos'!G134</f>
        <v>161.7</v>
      </c>
      <c r="H134" s="195">
        <f>SB!H134+'D-2012'!H134+'skolintos lėšos'!H134</f>
        <v>0</v>
      </c>
    </row>
    <row r="135" spans="2:8" ht="25.5">
      <c r="B135" s="37" t="s">
        <v>53</v>
      </c>
      <c r="C135" s="29" t="s">
        <v>120</v>
      </c>
      <c r="D135" s="95" t="s">
        <v>157</v>
      </c>
      <c r="E135" s="49">
        <f>SB!E135+'D-2012'!E135+'skolintos lėšos'!E135</f>
        <v>0</v>
      </c>
      <c r="F135" s="49">
        <f>SB!F135+'D-2012'!F135+'skolintos lėšos'!F135</f>
        <v>0</v>
      </c>
      <c r="G135" s="49">
        <f>SB!G135+'D-2012'!G135+'skolintos lėšos'!G135</f>
        <v>0</v>
      </c>
      <c r="H135" s="49">
        <f>SB!H135+'D-2012'!H135+'skolintos lėšos'!H135</f>
        <v>0</v>
      </c>
    </row>
    <row r="136" spans="2:8" ht="15">
      <c r="B136" s="40" t="s">
        <v>252</v>
      </c>
      <c r="C136" s="271" t="s">
        <v>415</v>
      </c>
      <c r="D136" s="95"/>
      <c r="E136" s="195">
        <f>SB!E136+'D-2012'!E136+'skolintos lėšos'!E136</f>
        <v>0</v>
      </c>
      <c r="F136" s="195">
        <f>SB!F136+'D-2012'!F136+'skolintos lėšos'!F136</f>
        <v>0</v>
      </c>
      <c r="G136" s="195">
        <f>SB!G136+'D-2012'!G136+'skolintos lėšos'!G136</f>
        <v>0</v>
      </c>
      <c r="H136" s="195">
        <f>SB!H136+'D-2012'!H136+'skolintos lėšos'!H136</f>
        <v>0</v>
      </c>
    </row>
    <row r="137" spans="2:8" ht="25.5">
      <c r="B137" s="37" t="s">
        <v>54</v>
      </c>
      <c r="C137" s="55" t="s">
        <v>122</v>
      </c>
      <c r="D137" s="33" t="s">
        <v>159</v>
      </c>
      <c r="E137" s="49">
        <f>SB!E137+'D-2012'!E137+'skolintos lėšos'!E137</f>
        <v>360.6</v>
      </c>
      <c r="F137" s="49">
        <f>SB!F137+'D-2012'!F137+'skolintos lėšos'!F137</f>
        <v>360.6</v>
      </c>
      <c r="G137" s="49">
        <f>SB!G137+'D-2012'!G137+'skolintos lėšos'!G137</f>
        <v>161.7</v>
      </c>
      <c r="H137" s="49">
        <f>SB!H137+'D-2012'!H137+'skolintos lėšos'!H137</f>
        <v>0</v>
      </c>
    </row>
    <row r="138" spans="2:8" ht="15">
      <c r="B138" s="16" t="s">
        <v>318</v>
      </c>
      <c r="C138" s="21" t="s">
        <v>104</v>
      </c>
      <c r="D138" s="64"/>
      <c r="E138" s="195">
        <f>SB!E138+'D-2012'!E138+'skolintos lėšos'!E138</f>
        <v>129.2</v>
      </c>
      <c r="F138" s="195">
        <f>SB!F138+'D-2012'!F138+'skolintos lėšos'!F138</f>
        <v>129.2</v>
      </c>
      <c r="G138" s="195">
        <f>SB!G138+'D-2012'!G138+'skolintos lėšos'!G138</f>
        <v>85.6</v>
      </c>
      <c r="H138" s="195">
        <f>SB!H138+'D-2012'!H138+'skolintos lėšos'!H138</f>
        <v>0</v>
      </c>
    </row>
    <row r="139" spans="2:8" ht="15">
      <c r="B139" s="16" t="s">
        <v>505</v>
      </c>
      <c r="C139" s="22" t="s">
        <v>105</v>
      </c>
      <c r="D139" s="64"/>
      <c r="E139" s="195">
        <f>SB!E139+'D-2012'!E139+'skolintos lėšos'!E139</f>
        <v>141.4</v>
      </c>
      <c r="F139" s="195">
        <f>SB!F139+'D-2012'!F139+'skolintos lėšos'!F139</f>
        <v>141.4</v>
      </c>
      <c r="G139" s="195">
        <f>SB!G139+'D-2012'!G139+'skolintos lėšos'!G139</f>
        <v>76.1</v>
      </c>
      <c r="H139" s="195">
        <f>SB!H139+'D-2012'!H139+'skolintos lėšos'!H139</f>
        <v>0</v>
      </c>
    </row>
    <row r="140" spans="2:8" ht="15">
      <c r="B140" s="38" t="s">
        <v>506</v>
      </c>
      <c r="C140" s="23" t="s">
        <v>107</v>
      </c>
      <c r="D140" s="64"/>
      <c r="E140" s="195">
        <f>SB!E140+'D-2012'!E140+'skolintos lėšos'!E140</f>
        <v>90</v>
      </c>
      <c r="F140" s="195">
        <f>SB!F140+'D-2012'!F140+'skolintos lėšos'!F140</f>
        <v>90</v>
      </c>
      <c r="G140" s="195">
        <f>SB!G140+'D-2012'!G140+'skolintos lėšos'!G140</f>
        <v>0</v>
      </c>
      <c r="H140" s="195">
        <f>SB!H140+'D-2012'!H140+'skolintos lėšos'!H140</f>
        <v>0</v>
      </c>
    </row>
    <row r="141" spans="2:8" ht="14.25">
      <c r="B141" s="39" t="s">
        <v>273</v>
      </c>
      <c r="C141" s="6" t="s">
        <v>83</v>
      </c>
      <c r="D141" s="33" t="s">
        <v>156</v>
      </c>
      <c r="E141" s="195">
        <f>SB!E141+'D-2012'!E141+'skolintos lėšos'!E141</f>
        <v>33.4</v>
      </c>
      <c r="F141" s="195">
        <f>SB!F141+'D-2012'!F141+'skolintos lėšos'!F141</f>
        <v>33.4</v>
      </c>
      <c r="G141" s="195">
        <f>SB!G141+'D-2012'!G141+'skolintos lėšos'!G141</f>
        <v>0</v>
      </c>
      <c r="H141" s="195">
        <f>SB!H141+'D-2012'!H141+'skolintos lėšos'!H141</f>
        <v>0</v>
      </c>
    </row>
    <row r="142" spans="2:8" ht="15">
      <c r="B142" s="40" t="s">
        <v>508</v>
      </c>
      <c r="C142" s="8" t="s">
        <v>125</v>
      </c>
      <c r="D142" s="33"/>
      <c r="E142" s="195">
        <f>SB!E142+'D-2012'!E142+'skolintos lėšos'!E142</f>
        <v>33.4</v>
      </c>
      <c r="F142" s="195">
        <f>SB!F142+'D-2012'!F142+'skolintos lėšos'!F142</f>
        <v>33.4</v>
      </c>
      <c r="G142" s="195">
        <f>SB!G142+'D-2012'!G142+'skolintos lėšos'!G142</f>
        <v>0</v>
      </c>
      <c r="H142" s="195">
        <f>SB!H142+'D-2012'!H142+'skolintos lėšos'!H142</f>
        <v>0</v>
      </c>
    </row>
    <row r="143" spans="2:8" ht="15.75">
      <c r="B143" s="39" t="s">
        <v>55</v>
      </c>
      <c r="C143" s="34" t="s">
        <v>8</v>
      </c>
      <c r="D143" s="33"/>
      <c r="E143" s="49">
        <f>SB!E143+'D-2012'!E143+'skolintos lėšos'!E143</f>
        <v>232.39999999999998</v>
      </c>
      <c r="F143" s="49">
        <f>SB!F143+'D-2012'!F143+'skolintos lėšos'!F143</f>
        <v>232.39999999999998</v>
      </c>
      <c r="G143" s="49">
        <f>SB!G143+'D-2012'!G143+'skolintos lėšos'!G143</f>
        <v>109.30000000000001</v>
      </c>
      <c r="H143" s="49">
        <f>SB!H143+'D-2012'!H143+'skolintos lėšos'!H143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5.6</v>
      </c>
      <c r="F144" s="146">
        <f>F145+F146</f>
        <v>5.6</v>
      </c>
      <c r="G144" s="146">
        <f>G145+G146</f>
        <v>0</v>
      </c>
      <c r="H144" s="146">
        <f>H145+H146</f>
        <v>0</v>
      </c>
    </row>
    <row r="145" spans="2:8" ht="15">
      <c r="B145" s="50" t="s">
        <v>504</v>
      </c>
      <c r="C145" s="21" t="s">
        <v>106</v>
      </c>
      <c r="D145" s="333"/>
      <c r="E145" s="10">
        <f>F145+H145</f>
        <v>1</v>
      </c>
      <c r="F145" s="195">
        <f>SB!F145+'D-2012'!F145+'skolintos lėšos'!F145</f>
        <v>1</v>
      </c>
      <c r="G145" s="195">
        <f>SB!G145+'D-2012'!G145+'skolintos lėšos'!G145</f>
        <v>0</v>
      </c>
      <c r="H145" s="195">
        <f>SB!H145+'D-2012'!H145+'skolintos lėšos'!H145</f>
        <v>0</v>
      </c>
    </row>
    <row r="146" spans="2:8" ht="15">
      <c r="B146" s="16" t="s">
        <v>503</v>
      </c>
      <c r="C146" s="101" t="s">
        <v>135</v>
      </c>
      <c r="D146" s="334"/>
      <c r="E146" s="10">
        <f>F146+H146</f>
        <v>4.6</v>
      </c>
      <c r="F146" s="195">
        <f>SB!F146+'D-2012'!F146+'skolintos lėšos'!F146</f>
        <v>4.6</v>
      </c>
      <c r="G146" s="195">
        <f>SB!G146+'D-2012'!G146+'skolintos lėšos'!G146</f>
        <v>0</v>
      </c>
      <c r="H146" s="195">
        <f>SB!H146+'D-2012'!H146+'skolintos lėšos'!H146</f>
        <v>0</v>
      </c>
    </row>
    <row r="147" spans="2:8" ht="25.5">
      <c r="B147" s="39" t="s">
        <v>58</v>
      </c>
      <c r="C147" s="29" t="s">
        <v>120</v>
      </c>
      <c r="D147" s="95" t="s">
        <v>157</v>
      </c>
      <c r="E147" s="36">
        <f>F147+H147</f>
        <v>0</v>
      </c>
      <c r="F147" s="49">
        <f>SB!F147+'D-2012'!F147+'skolintos lėšos'!F147</f>
        <v>0</v>
      </c>
      <c r="G147" s="49">
        <f>SB!G147+'D-2012'!G147+'skolintos lėšos'!G147</f>
        <v>0</v>
      </c>
      <c r="H147" s="49">
        <f>SB!H147+'D-2012'!H147+'skolintos lėšos'!H147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95">
        <f>SB!F148+'D-2012'!F148+'skolintos lėšos'!F148</f>
        <v>0</v>
      </c>
      <c r="G148" s="195">
        <f>SB!G148+'D-2012'!G148+'skolintos lėšos'!G148</f>
        <v>0</v>
      </c>
      <c r="H148" s="195">
        <f>SB!H148+'D-2012'!H148+'skolintos lėšos'!H148</f>
        <v>0</v>
      </c>
    </row>
    <row r="149" spans="2:8" ht="25.5">
      <c r="B149" s="37" t="s">
        <v>59</v>
      </c>
      <c r="C149" s="55" t="s">
        <v>122</v>
      </c>
      <c r="D149" s="33" t="s">
        <v>159</v>
      </c>
      <c r="E149" s="204">
        <f>E150+E151</f>
        <v>214.79999999999998</v>
      </c>
      <c r="F149" s="146">
        <f>F150+F151</f>
        <v>214.79999999999998</v>
      </c>
      <c r="G149" s="146">
        <f>G150+G151</f>
        <v>109.30000000000001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137.2</v>
      </c>
      <c r="F150" s="195">
        <f>SB!F150+'D-2012'!F150+'skolintos lėšos'!F150</f>
        <v>137.2</v>
      </c>
      <c r="G150" s="195">
        <f>SB!G150+'D-2012'!G150+'skolintos lėšos'!G150</f>
        <v>83.7</v>
      </c>
      <c r="H150" s="195">
        <f>SB!H150+'D-2012'!H150+'skolintos lėšos'!H150</f>
        <v>0</v>
      </c>
    </row>
    <row r="151" spans="2:8" ht="15">
      <c r="B151" s="16" t="s">
        <v>505</v>
      </c>
      <c r="C151" s="22" t="s">
        <v>105</v>
      </c>
      <c r="D151" s="64"/>
      <c r="E151" s="10">
        <f>F151+H151</f>
        <v>77.6</v>
      </c>
      <c r="F151" s="195">
        <f>SB!F151+'D-2012'!F151+'skolintos lėšos'!F151</f>
        <v>77.6</v>
      </c>
      <c r="G151" s="195">
        <f>SB!G151+'D-2012'!G151+'skolintos lėšos'!G151</f>
        <v>25.6</v>
      </c>
      <c r="H151" s="195">
        <f>SB!H151+'D-2012'!H151+'skolintos lėšos'!H151</f>
        <v>0</v>
      </c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12</v>
      </c>
      <c r="F152" s="146">
        <f>F153</f>
        <v>12</v>
      </c>
      <c r="G152" s="146">
        <f>G153</f>
        <v>0</v>
      </c>
      <c r="H152" s="146">
        <f>H153</f>
        <v>0</v>
      </c>
    </row>
    <row r="153" spans="2:8" ht="15">
      <c r="B153" s="50" t="s">
        <v>508</v>
      </c>
      <c r="C153" s="8" t="s">
        <v>125</v>
      </c>
      <c r="D153" s="102"/>
      <c r="E153" s="10">
        <f>F153+H153</f>
        <v>12</v>
      </c>
      <c r="F153" s="195">
        <f>SB!F153+'D-2012'!F153+'skolintos lėšos'!F153</f>
        <v>12</v>
      </c>
      <c r="G153" s="195">
        <f>SB!G153+'D-2012'!G153+'skolintos lėšos'!G153</f>
        <v>0</v>
      </c>
      <c r="H153" s="195">
        <f>SB!H153+'D-2012'!H153+'skolintos lėšos'!H153</f>
        <v>0</v>
      </c>
    </row>
    <row r="154" spans="2:8" ht="15" customHeight="1">
      <c r="B154" s="16" t="s">
        <v>60</v>
      </c>
      <c r="C154" s="34" t="s">
        <v>9</v>
      </c>
      <c r="D154" s="33"/>
      <c r="E154" s="49">
        <f>SB!E154+'D-2012'!E154+'skolintos lėšos'!E154</f>
        <v>256.29999999999995</v>
      </c>
      <c r="F154" s="49">
        <f>SB!F154+'D-2012'!F154+'skolintos lėšos'!F154</f>
        <v>256.29999999999995</v>
      </c>
      <c r="G154" s="49">
        <f>SB!G154+'D-2012'!G154+'skolintos lėšos'!G154</f>
        <v>133.2</v>
      </c>
      <c r="H154" s="49">
        <f>SB!H154+'D-2012'!H154+'skolintos lėšos'!H154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49">
        <f>SB!E155+'D-2012'!E155+'skolintos lėšos'!E155</f>
        <v>5.1</v>
      </c>
      <c r="F155" s="49">
        <f>SB!F155+'D-2012'!F155+'skolintos lėšos'!F155</f>
        <v>5.1</v>
      </c>
      <c r="G155" s="49">
        <f>SB!G155+'D-2012'!G155+'skolintos lėšos'!G155</f>
        <v>0</v>
      </c>
      <c r="H155" s="49">
        <f>SB!H155+'D-2012'!H155+'skolintos lėšos'!H155</f>
        <v>0</v>
      </c>
    </row>
    <row r="156" spans="2:8" ht="15">
      <c r="B156" s="50" t="s">
        <v>504</v>
      </c>
      <c r="C156" s="21" t="s">
        <v>106</v>
      </c>
      <c r="D156" s="32"/>
      <c r="E156" s="195">
        <f>SB!E156+'D-2012'!E156+'skolintos lėšos'!E156</f>
        <v>0.1</v>
      </c>
      <c r="F156" s="195">
        <f>SB!F156+'D-2012'!F156+'skolintos lėšos'!F156</f>
        <v>0.1</v>
      </c>
      <c r="G156" s="195">
        <f>SB!G156+'D-2012'!G156+'skolintos lėšos'!G156</f>
        <v>0</v>
      </c>
      <c r="H156" s="195">
        <f>SB!H156+'D-2012'!H156+'skolintos lėšos'!H156</f>
        <v>0</v>
      </c>
    </row>
    <row r="157" spans="2:8" ht="15">
      <c r="B157" s="16" t="s">
        <v>503</v>
      </c>
      <c r="C157" s="101" t="s">
        <v>166</v>
      </c>
      <c r="D157" s="95"/>
      <c r="E157" s="195">
        <f>SB!E157+'D-2012'!E157+'skolintos lėšos'!E157</f>
        <v>5</v>
      </c>
      <c r="F157" s="195">
        <f>SB!F157+'D-2012'!F157+'skolintos lėšos'!F157</f>
        <v>5</v>
      </c>
      <c r="G157" s="195">
        <f>SB!G157+'D-2012'!G157+'skolintos lėšos'!G157</f>
        <v>0</v>
      </c>
      <c r="H157" s="195">
        <f>SB!H157+'D-2012'!H157+'skolintos lėšos'!H157</f>
        <v>0</v>
      </c>
    </row>
    <row r="158" spans="2:8" ht="25.5">
      <c r="B158" s="37" t="s">
        <v>63</v>
      </c>
      <c r="C158" s="29" t="s">
        <v>120</v>
      </c>
      <c r="D158" s="95" t="s">
        <v>157</v>
      </c>
      <c r="E158" s="195">
        <f>SB!E158+'D-2012'!E158+'skolintos lėšos'!E158</f>
        <v>0</v>
      </c>
      <c r="F158" s="195">
        <f>SB!F158+'D-2012'!F158+'skolintos lėšos'!F158</f>
        <v>0</v>
      </c>
      <c r="G158" s="195">
        <f>SB!G158+'D-2012'!G158+'skolintos lėšos'!G158</f>
        <v>0</v>
      </c>
      <c r="H158" s="195">
        <f>SB!H158+'D-2012'!H158+'skolintos lėšos'!H158</f>
        <v>0</v>
      </c>
    </row>
    <row r="159" spans="2:8" ht="15">
      <c r="B159" s="16" t="s">
        <v>252</v>
      </c>
      <c r="C159" s="271" t="s">
        <v>415</v>
      </c>
      <c r="D159" s="95"/>
      <c r="E159" s="195">
        <f>SB!E159+'D-2012'!E159+'skolintos lėšos'!E159</f>
        <v>0</v>
      </c>
      <c r="F159" s="195">
        <f>SB!F159+'D-2012'!F159+'skolintos lėšos'!F159</f>
        <v>0</v>
      </c>
      <c r="G159" s="195">
        <f>SB!G159+'D-2012'!G159+'skolintos lėšos'!G159</f>
        <v>0</v>
      </c>
      <c r="H159" s="195">
        <f>SB!H159+'D-2012'!H159+'skolintos lėšos'!H159</f>
        <v>0</v>
      </c>
    </row>
    <row r="160" spans="2:8" ht="25.5">
      <c r="B160" s="37" t="s">
        <v>231</v>
      </c>
      <c r="C160" s="55" t="s">
        <v>122</v>
      </c>
      <c r="D160" s="33" t="s">
        <v>159</v>
      </c>
      <c r="E160" s="49">
        <f>SB!E160+'D-2012'!E160+'skolintos lėšos'!E160</f>
        <v>249.2</v>
      </c>
      <c r="F160" s="49">
        <f>SB!F160+'D-2012'!F160+'skolintos lėšos'!F160</f>
        <v>249.2</v>
      </c>
      <c r="G160" s="49">
        <f>SB!G160+'D-2012'!G160+'skolintos lėšos'!G160</f>
        <v>133.2</v>
      </c>
      <c r="H160" s="49">
        <f>SB!H160+'D-2012'!H160+'skolintos lėšos'!H160</f>
        <v>0</v>
      </c>
    </row>
    <row r="161" spans="2:8" ht="15">
      <c r="B161" s="16" t="s">
        <v>318</v>
      </c>
      <c r="C161" s="21" t="s">
        <v>104</v>
      </c>
      <c r="D161" s="64"/>
      <c r="E161" s="195">
        <f>SB!E161+'D-2012'!E161+'skolintos lėšos'!E161</f>
        <v>161.2</v>
      </c>
      <c r="F161" s="195">
        <f>SB!F161+'D-2012'!F161+'skolintos lėšos'!F161</f>
        <v>161.2</v>
      </c>
      <c r="G161" s="195">
        <f>SB!G161+'D-2012'!G161+'skolintos lėšos'!G161</f>
        <v>106.6</v>
      </c>
      <c r="H161" s="195">
        <f>SB!H161+'D-2012'!H161+'skolintos lėšos'!H161</f>
        <v>0</v>
      </c>
    </row>
    <row r="162" spans="2:8" ht="15">
      <c r="B162" s="16" t="s">
        <v>505</v>
      </c>
      <c r="C162" s="22" t="s">
        <v>105</v>
      </c>
      <c r="D162" s="64"/>
      <c r="E162" s="195">
        <f>SB!E162+'D-2012'!E162+'skolintos lėšos'!E162</f>
        <v>66</v>
      </c>
      <c r="F162" s="195">
        <f>SB!F162+'D-2012'!F162+'skolintos lėšos'!F162</f>
        <v>66</v>
      </c>
      <c r="G162" s="195">
        <f>SB!G162+'D-2012'!G162+'skolintos lėšos'!G162</f>
        <v>26.6</v>
      </c>
      <c r="H162" s="195">
        <f>SB!H162+'D-2012'!H162+'skolintos lėšos'!H162</f>
        <v>0</v>
      </c>
    </row>
    <row r="163" spans="2:8" ht="15">
      <c r="B163" s="57" t="s">
        <v>180</v>
      </c>
      <c r="C163" s="134" t="s">
        <v>145</v>
      </c>
      <c r="D163" s="64"/>
      <c r="E163" s="195">
        <f>SB!E163+'D-2012'!E163+'skolintos lėšos'!E163</f>
        <v>22</v>
      </c>
      <c r="F163" s="195">
        <f>SB!F163+'D-2012'!F163+'skolintos lėšos'!F163</f>
        <v>22</v>
      </c>
      <c r="G163" s="195">
        <f>SB!G163+'D-2012'!G163+'skolintos lėšos'!G163</f>
        <v>0</v>
      </c>
      <c r="H163" s="195">
        <f>SB!H163+'D-2012'!H163+'skolintos lėšos'!H163</f>
        <v>0</v>
      </c>
    </row>
    <row r="164" spans="2:8" ht="15">
      <c r="B164" s="57" t="s">
        <v>507</v>
      </c>
      <c r="C164" s="134" t="s">
        <v>311</v>
      </c>
      <c r="D164" s="64"/>
      <c r="E164" s="195">
        <f>SB!E164+'D-2012'!E164+'skolintos lėšos'!E164</f>
        <v>0</v>
      </c>
      <c r="F164" s="195">
        <f>SB!F164+'D-2012'!F164+'skolintos lėšos'!F164</f>
        <v>0</v>
      </c>
      <c r="G164" s="195">
        <f>SB!G164+'D-2012'!G164+'skolintos lėšos'!G164</f>
        <v>0</v>
      </c>
      <c r="H164" s="195">
        <f>SB!H164+'D-2012'!H164+'skolintos lėšos'!H164</f>
        <v>0</v>
      </c>
    </row>
    <row r="165" spans="2:8" ht="14.25">
      <c r="B165" s="37" t="s">
        <v>233</v>
      </c>
      <c r="C165" s="6" t="s">
        <v>83</v>
      </c>
      <c r="D165" s="33" t="s">
        <v>156</v>
      </c>
      <c r="E165" s="49">
        <f>SB!E165+'D-2012'!E165+'skolintos lėšos'!E165</f>
        <v>2</v>
      </c>
      <c r="F165" s="49">
        <f>SB!F165+'D-2012'!F165+'skolintos lėšos'!F165</f>
        <v>2</v>
      </c>
      <c r="G165" s="49">
        <f>SB!G165+'D-2012'!G165+'skolintos lėšos'!G165</f>
        <v>0</v>
      </c>
      <c r="H165" s="49">
        <f>SB!H165+'D-2012'!H165+'skolintos lėšos'!H165</f>
        <v>0</v>
      </c>
    </row>
    <row r="166" spans="2:8" ht="15">
      <c r="B166" s="16" t="s">
        <v>508</v>
      </c>
      <c r="C166" s="8" t="s">
        <v>125</v>
      </c>
      <c r="D166" s="33"/>
      <c r="E166" s="195">
        <f>SB!E166+'D-2012'!E166+'skolintos lėšos'!E166</f>
        <v>2</v>
      </c>
      <c r="F166" s="195">
        <f>SB!F166+'D-2012'!F166+'skolintos lėšos'!F166</f>
        <v>2</v>
      </c>
      <c r="G166" s="195">
        <f>SB!G166+'D-2012'!G166+'skolintos lėšos'!G166</f>
        <v>0</v>
      </c>
      <c r="H166" s="195">
        <f>SB!H166+'D-2012'!H166+'skolintos lėšos'!H166</f>
        <v>0</v>
      </c>
    </row>
    <row r="167" spans="2:8" ht="14.25">
      <c r="B167" s="94" t="s">
        <v>64</v>
      </c>
      <c r="C167" s="6" t="s">
        <v>472</v>
      </c>
      <c r="D167" s="106"/>
      <c r="E167" s="49">
        <f>SB!E167+'D-2012'!E167+'skolintos lėšos'!E167</f>
        <v>1178.8</v>
      </c>
      <c r="F167" s="49">
        <f>SB!F167+'D-2012'!F167+'skolintos lėšos'!F167</f>
        <v>1178.8</v>
      </c>
      <c r="G167" s="49">
        <f>SB!G167+'D-2012'!G167+'skolintos lėšos'!G167</f>
        <v>556.9</v>
      </c>
      <c r="H167" s="49">
        <f>SB!H167+'D-2012'!H167+'skolintos lėšos'!H167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195">
        <f>SB!E168+'D-2012'!E168+'skolintos lėšos'!E168</f>
        <v>19.3</v>
      </c>
      <c r="F168" s="195">
        <f>SB!F168+'D-2012'!F168+'skolintos lėšos'!F168</f>
        <v>19.3</v>
      </c>
      <c r="G168" s="195">
        <f>SB!G168+'D-2012'!G168+'skolintos lėšos'!G168</f>
        <v>0</v>
      </c>
      <c r="H168" s="195">
        <f>SB!H168+'D-2012'!H168+'skolintos lėšos'!H168</f>
        <v>0</v>
      </c>
    </row>
    <row r="169" spans="2:8" ht="15">
      <c r="B169" s="50" t="s">
        <v>504</v>
      </c>
      <c r="C169" s="22" t="s">
        <v>106</v>
      </c>
      <c r="D169" s="89"/>
      <c r="E169" s="195">
        <f>SB!E169+'D-2012'!E169+'skolintos lėšos'!E169</f>
        <v>4.9</v>
      </c>
      <c r="F169" s="195">
        <f>SB!F169+'D-2012'!F169+'skolintos lėšos'!F169</f>
        <v>4.9</v>
      </c>
      <c r="G169" s="195">
        <f>SB!G169+'D-2012'!G169+'skolintos lėšos'!G169</f>
        <v>0</v>
      </c>
      <c r="H169" s="195">
        <f>SB!H169+'D-2012'!H169+'skolintos lėšos'!H169</f>
        <v>0</v>
      </c>
    </row>
    <row r="170" spans="2:8" ht="15">
      <c r="B170" s="16" t="s">
        <v>503</v>
      </c>
      <c r="C170" s="22" t="s">
        <v>135</v>
      </c>
      <c r="D170" s="86"/>
      <c r="E170" s="195">
        <f>SB!E170+'D-2012'!E170+'skolintos lėšos'!E170</f>
        <v>14.4</v>
      </c>
      <c r="F170" s="195">
        <f>SB!F170+'D-2012'!F170+'skolintos lėšos'!F170</f>
        <v>14.4</v>
      </c>
      <c r="G170" s="195">
        <f>SB!G170+'D-2012'!G170+'skolintos lėšos'!G170</f>
        <v>0</v>
      </c>
      <c r="H170" s="195">
        <f>SB!H170+'D-2012'!H170+'skolintos lėšos'!H170</f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49">
        <f>SB!E171+'D-2012'!E171+'skolintos lėšos'!E171</f>
        <v>0</v>
      </c>
      <c r="F171" s="49">
        <f>SB!F171+'D-2012'!F171+'skolintos lėšos'!F171</f>
        <v>0</v>
      </c>
      <c r="G171" s="49">
        <f>SB!G171+'D-2012'!G171+'skolintos lėšos'!G171</f>
        <v>0</v>
      </c>
      <c r="H171" s="49">
        <f>SB!H171+'D-2012'!H171+'skolintos lėšos'!H171</f>
        <v>0</v>
      </c>
    </row>
    <row r="172" spans="2:8" ht="15">
      <c r="B172" s="104" t="s">
        <v>39</v>
      </c>
      <c r="C172" s="271" t="s">
        <v>415</v>
      </c>
      <c r="D172" s="95"/>
      <c r="E172" s="195">
        <f>SB!E172+'D-2012'!E172+'skolintos lėšos'!E172</f>
        <v>0</v>
      </c>
      <c r="F172" s="195">
        <f>SB!F172+'D-2012'!F172+'skolintos lėšos'!F172</f>
        <v>0</v>
      </c>
      <c r="G172" s="195">
        <f>SB!G172+'D-2012'!G172+'skolintos lėšos'!G172</f>
        <v>0</v>
      </c>
      <c r="H172" s="195">
        <f>SB!H172+'D-2012'!H172+'skolintos lėšos'!H172</f>
        <v>0</v>
      </c>
    </row>
    <row r="173" spans="2:8" ht="25.5">
      <c r="B173" s="104" t="s">
        <v>235</v>
      </c>
      <c r="C173" s="55" t="s">
        <v>122</v>
      </c>
      <c r="D173" s="32" t="s">
        <v>159</v>
      </c>
      <c r="E173" s="49">
        <f>SB!E173+'D-2012'!E173+'skolintos lėšos'!E173</f>
        <v>1103.1</v>
      </c>
      <c r="F173" s="49">
        <f>SB!F173+'D-2012'!F173+'skolintos lėšos'!F173</f>
        <v>1103.1</v>
      </c>
      <c r="G173" s="49">
        <f>SB!G173+'D-2012'!G173+'skolintos lėšos'!G173</f>
        <v>556.9</v>
      </c>
      <c r="H173" s="49">
        <f>SB!H173+'D-2012'!H173+'skolintos lėšos'!H173</f>
        <v>0</v>
      </c>
    </row>
    <row r="174" spans="2:8" ht="15">
      <c r="B174" s="16" t="s">
        <v>318</v>
      </c>
      <c r="C174" s="30" t="s">
        <v>104</v>
      </c>
      <c r="D174" s="71"/>
      <c r="E174" s="195">
        <f>SB!E174+'D-2012'!E174+'skolintos lėšos'!E174</f>
        <v>627.7</v>
      </c>
      <c r="F174" s="195">
        <f>SB!F174+'D-2012'!F174+'skolintos lėšos'!F174</f>
        <v>627.7</v>
      </c>
      <c r="G174" s="195">
        <f>SB!G174+'D-2012'!G174+'skolintos lėšos'!G174</f>
        <v>408.5</v>
      </c>
      <c r="H174" s="195">
        <f>SB!H174+'D-2012'!H174+'skolintos lėšos'!H174</f>
        <v>0</v>
      </c>
    </row>
    <row r="175" spans="2:13" ht="15">
      <c r="B175" s="16" t="s">
        <v>505</v>
      </c>
      <c r="C175" s="24" t="s">
        <v>105</v>
      </c>
      <c r="D175" s="102"/>
      <c r="E175" s="195">
        <f>SB!E175+'D-2012'!E175+'skolintos lėšos'!E175</f>
        <v>363.4</v>
      </c>
      <c r="F175" s="195">
        <f>SB!F175+'D-2012'!F175+'skolintos lėšos'!F175</f>
        <v>363.4</v>
      </c>
      <c r="G175" s="195">
        <f>SB!G175+'D-2012'!G175+'skolintos lėšos'!G175</f>
        <v>148.39999999999998</v>
      </c>
      <c r="H175" s="195">
        <f>SB!H175+'D-2012'!H175+'skolintos lėšos'!H175</f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195">
        <f>SB!E176+'D-2012'!E176+'skolintos lėšos'!E176</f>
        <v>22</v>
      </c>
      <c r="F176" s="195">
        <f>SB!F176+'D-2012'!F176+'skolintos lėšos'!F176</f>
        <v>22</v>
      </c>
      <c r="G176" s="195">
        <f>SB!G176+'D-2012'!G176+'skolintos lėšos'!G176</f>
        <v>0</v>
      </c>
      <c r="H176" s="195">
        <f>SB!H176+'D-2012'!H176+'skolintos lėšos'!H176</f>
        <v>0</v>
      </c>
    </row>
    <row r="177" spans="2:8" ht="15">
      <c r="B177" s="16" t="s">
        <v>506</v>
      </c>
      <c r="C177" s="25" t="s">
        <v>107</v>
      </c>
      <c r="D177" s="31"/>
      <c r="E177" s="195">
        <f>SB!E177+'D-2012'!E177+'skolintos lėšos'!E177</f>
        <v>90</v>
      </c>
      <c r="F177" s="195">
        <f>SB!F177+'D-2012'!F177+'skolintos lėšos'!F177</f>
        <v>90</v>
      </c>
      <c r="G177" s="195">
        <f>SB!G177+'D-2012'!G177+'skolintos lėšos'!G177</f>
        <v>0</v>
      </c>
      <c r="H177" s="195">
        <f>SB!H177+'D-2012'!H177+'skolintos lėšos'!H177</f>
        <v>0</v>
      </c>
    </row>
    <row r="178" spans="2:8" ht="15">
      <c r="B178" s="16" t="s">
        <v>507</v>
      </c>
      <c r="C178" s="24" t="s">
        <v>311</v>
      </c>
      <c r="D178" s="31"/>
      <c r="E178" s="195">
        <f>SB!E178+'D-2012'!E178+'skolintos lėšos'!E178</f>
        <v>0</v>
      </c>
      <c r="F178" s="195">
        <f>SB!F178+'D-2012'!F178+'skolintos lėšos'!F178</f>
        <v>0</v>
      </c>
      <c r="G178" s="195">
        <f>SB!G178+'D-2012'!G178+'skolintos lėšos'!G178</f>
        <v>0</v>
      </c>
      <c r="H178" s="195">
        <f>SB!H178+'D-2012'!H178+'skolintos lėšos'!H178</f>
        <v>0</v>
      </c>
    </row>
    <row r="179" spans="2:8" ht="14.25">
      <c r="B179" s="337">
        <v>41018</v>
      </c>
      <c r="C179" s="109" t="s">
        <v>83</v>
      </c>
      <c r="D179" s="74" t="s">
        <v>156</v>
      </c>
      <c r="E179" s="195">
        <f>SB!E179+'D-2012'!E179+'skolintos lėšos'!E179</f>
        <v>56.4</v>
      </c>
      <c r="F179" s="195">
        <f>SB!F179+'D-2012'!F179+'skolintos lėšos'!F179</f>
        <v>56.4</v>
      </c>
      <c r="G179" s="195">
        <f>SB!G179+'D-2012'!G179+'skolintos lėšos'!G179</f>
        <v>0</v>
      </c>
      <c r="H179" s="195">
        <f>SB!H179+'D-2012'!H179+'skolintos lėšos'!H179</f>
        <v>0</v>
      </c>
    </row>
    <row r="180" spans="2:8" ht="15">
      <c r="B180" s="16" t="s">
        <v>508</v>
      </c>
      <c r="C180" s="17" t="s">
        <v>125</v>
      </c>
      <c r="D180" s="14"/>
      <c r="E180" s="195">
        <f>SB!E180+'D-2012'!E180+'skolintos lėšos'!E180</f>
        <v>56.4</v>
      </c>
      <c r="F180" s="195">
        <f>SB!F180+'D-2012'!F180+'skolintos lėšos'!F180</f>
        <v>56.4</v>
      </c>
      <c r="G180" s="195">
        <f>SB!G180+'D-2012'!G180+'skolintos lėšos'!G180</f>
        <v>0</v>
      </c>
      <c r="H180" s="195">
        <f>SB!H180+'D-2012'!H180+'skolintos lėšos'!H180</f>
        <v>0</v>
      </c>
    </row>
    <row r="181" spans="2:8" ht="15.75">
      <c r="B181" s="110" t="s">
        <v>68</v>
      </c>
      <c r="C181" s="34" t="s">
        <v>127</v>
      </c>
      <c r="D181" s="14"/>
      <c r="E181" s="49">
        <f>SB!E181+'D-2012'!E181+'skolintos lėšos'!E181</f>
        <v>134.1</v>
      </c>
      <c r="F181" s="49">
        <f>SB!F181+'D-2012'!F181+'skolintos lėšos'!F181</f>
        <v>134.1</v>
      </c>
      <c r="G181" s="49">
        <f>SB!G181+'D-2012'!G181+'skolintos lėšos'!G181</f>
        <v>83.3</v>
      </c>
      <c r="H181" s="49">
        <f>SB!H181+'D-2012'!H181+'skolintos lėšos'!H181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195">
        <f>SB!E182+'D-2012'!E182+'skolintos lėšos'!E182</f>
        <v>134.1</v>
      </c>
      <c r="F182" s="195">
        <f>SB!F182+'D-2012'!F182+'skolintos lėšos'!F182</f>
        <v>134.1</v>
      </c>
      <c r="G182" s="195">
        <f>SB!G182+'D-2012'!G182+'skolintos lėšos'!G182</f>
        <v>83.3</v>
      </c>
      <c r="H182" s="195">
        <f>SB!H182+'D-2012'!H182+'skolintos lėšos'!H182</f>
        <v>0</v>
      </c>
    </row>
    <row r="183" spans="2:8" ht="15.75">
      <c r="B183" s="37" t="s">
        <v>72</v>
      </c>
      <c r="C183" s="269" t="s">
        <v>406</v>
      </c>
      <c r="D183" s="5"/>
      <c r="E183" s="195">
        <f>SB!E183+'D-2012'!E183+'skolintos lėšos'!E183</f>
        <v>584.4</v>
      </c>
      <c r="F183" s="195">
        <f>SB!F183+'D-2012'!F183+'skolintos lėšos'!F183</f>
        <v>136.4</v>
      </c>
      <c r="G183" s="195">
        <f>SB!G183+'D-2012'!G183+'skolintos lėšos'!G183</f>
        <v>0</v>
      </c>
      <c r="H183" s="195">
        <f>SB!H183+'D-2012'!H183+'skolintos lėšos'!H183</f>
        <v>448</v>
      </c>
    </row>
    <row r="184" spans="2:8" ht="14.25">
      <c r="B184" s="50" t="s">
        <v>73</v>
      </c>
      <c r="C184" s="28" t="s">
        <v>170</v>
      </c>
      <c r="D184" s="74" t="s">
        <v>41</v>
      </c>
      <c r="E184" s="195">
        <f>SB!E184+'D-2012'!E184+'skolintos lėšos'!E184</f>
        <v>584.4</v>
      </c>
      <c r="F184" s="195">
        <f>SB!F184+'D-2012'!F184+'skolintos lėšos'!F184</f>
        <v>136.4</v>
      </c>
      <c r="G184" s="195">
        <f>SB!G184+'D-2012'!G184+'skolintos lėšos'!G184</f>
        <v>0</v>
      </c>
      <c r="H184" s="195">
        <f>SB!H184+'D-2012'!H184+'skolintos lėšos'!H184</f>
        <v>448</v>
      </c>
    </row>
    <row r="185" spans="2:8" ht="15">
      <c r="B185" s="50" t="s">
        <v>149</v>
      </c>
      <c r="C185" s="78" t="s">
        <v>80</v>
      </c>
      <c r="D185" s="79"/>
      <c r="E185" s="195">
        <f>SB!E185+'D-2012'!E185+'skolintos lėšos'!E185</f>
        <v>136.1</v>
      </c>
      <c r="F185" s="195">
        <f>SB!F185+'D-2012'!F185+'skolintos lėšos'!F185</f>
        <v>136.1</v>
      </c>
      <c r="G185" s="195">
        <f>SB!G185+'D-2012'!G185+'skolintos lėšos'!G185</f>
        <v>0</v>
      </c>
      <c r="H185" s="195">
        <f>SB!H185+'D-2012'!H185+'skolintos lėšos'!H185</f>
        <v>0</v>
      </c>
    </row>
    <row r="186" spans="2:8" ht="15">
      <c r="B186" s="50" t="s">
        <v>407</v>
      </c>
      <c r="C186" s="78" t="s">
        <v>81</v>
      </c>
      <c r="D186" s="79"/>
      <c r="E186" s="195">
        <f>SB!E186+'D-2012'!E186+'skolintos lėšos'!E186</f>
        <v>448.3</v>
      </c>
      <c r="F186" s="195">
        <f>SB!F186+'D-2012'!F186+'skolintos lėšos'!F186</f>
        <v>0.3</v>
      </c>
      <c r="G186" s="195">
        <f>SB!G186+'D-2012'!G186+'skolintos lėšos'!G186</f>
        <v>0</v>
      </c>
      <c r="H186" s="195">
        <f>SB!H186+'D-2012'!H186+'skolintos lėšos'!H186</f>
        <v>448</v>
      </c>
    </row>
    <row r="187" spans="2:8" ht="15">
      <c r="B187" s="50" t="s">
        <v>424</v>
      </c>
      <c r="C187" s="78" t="s">
        <v>586</v>
      </c>
      <c r="D187" s="79"/>
      <c r="E187" s="195">
        <f>SB!E187+'D-2012'!E187+'skolintos lėšos'!E187</f>
        <v>0</v>
      </c>
      <c r="F187" s="195">
        <f>SB!F187+'D-2012'!F187+'skolintos lėšos'!F187</f>
        <v>0</v>
      </c>
      <c r="G187" s="195">
        <f>SB!G187+'D-2012'!G187+'skolintos lėšos'!G187</f>
        <v>0</v>
      </c>
      <c r="H187" s="195">
        <f>SB!H187+'D-2012'!H187+'skolintos lėšos'!H187</f>
        <v>0</v>
      </c>
    </row>
    <row r="188" spans="2:8" ht="15.75">
      <c r="B188" s="37" t="s">
        <v>74</v>
      </c>
      <c r="C188" s="47" t="s">
        <v>417</v>
      </c>
      <c r="D188" s="274" t="s">
        <v>155</v>
      </c>
      <c r="E188" s="195">
        <f>SB!E188+'D-2012'!E188+'skolintos lėšos'!E188</f>
        <v>43.1</v>
      </c>
      <c r="F188" s="195">
        <f>SB!F188+'D-2012'!F188+'skolintos lėšos'!F188</f>
        <v>43.1</v>
      </c>
      <c r="G188" s="195">
        <f>SB!G188+'D-2012'!G188+'skolintos lėšos'!G188</f>
        <v>24.8</v>
      </c>
      <c r="H188" s="195">
        <f>SB!H188+'D-2012'!H188+'skolintos lėšos'!H188</f>
        <v>0</v>
      </c>
    </row>
    <row r="189" spans="2:8" ht="14.25">
      <c r="B189" s="50" t="s">
        <v>75</v>
      </c>
      <c r="C189" s="28" t="s">
        <v>119</v>
      </c>
      <c r="D189" s="79"/>
      <c r="E189" s="195">
        <f>SB!E189+'D-2012'!E189+'skolintos lėšos'!E189</f>
        <v>43.1</v>
      </c>
      <c r="F189" s="195">
        <f>SB!F189+'D-2012'!F189+'skolintos lėšos'!F189</f>
        <v>43.1</v>
      </c>
      <c r="G189" s="195">
        <f>SB!G189+'D-2012'!G189+'skolintos lėšos'!G189</f>
        <v>24.8</v>
      </c>
      <c r="H189" s="195">
        <f>SB!H189+'D-2012'!H189+'skolintos lėšos'!H189</f>
        <v>0</v>
      </c>
    </row>
    <row r="190" spans="2:8" ht="15.75">
      <c r="B190" s="110" t="s">
        <v>343</v>
      </c>
      <c r="C190" s="217" t="s">
        <v>150</v>
      </c>
      <c r="D190" s="344"/>
      <c r="E190" s="49">
        <f>SB!E190+'D-2012'!E190+'skolintos lėšos'!E190</f>
        <v>12134.899999999998</v>
      </c>
      <c r="F190" s="49">
        <f>SB!F190+'D-2012'!F190+'skolintos lėšos'!F190</f>
        <v>8884</v>
      </c>
      <c r="G190" s="49">
        <f>SB!G190+'D-2012'!G190+'skolintos lėšos'!G190</f>
        <v>4348.8</v>
      </c>
      <c r="H190" s="49">
        <f>SB!H190+'D-2012'!H190+'skolintos lėšos'!H190</f>
        <v>3250.9</v>
      </c>
    </row>
    <row r="191" spans="2:8" ht="14.25">
      <c r="B191" s="37" t="s">
        <v>244</v>
      </c>
      <c r="C191" s="28" t="s">
        <v>119</v>
      </c>
      <c r="D191" s="5" t="s">
        <v>155</v>
      </c>
      <c r="E191" s="195">
        <f>SB!E191+'D-2012'!E191+'skolintos lėšos'!E191</f>
        <v>4546.2</v>
      </c>
      <c r="F191" s="195">
        <f>SB!F191+'D-2012'!F191+'skolintos lėšos'!F191</f>
        <v>4546.2</v>
      </c>
      <c r="G191" s="195">
        <f>SB!G191+'D-2012'!G191+'skolintos lėšos'!G191</f>
        <v>2635.5</v>
      </c>
      <c r="H191" s="195">
        <f>SB!H191+'D-2012'!H191+'skolintos lėšos'!H191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95">
        <f>SB!E192+'D-2012'!E192+'skolintos lėšos'!E192</f>
        <v>408.9</v>
      </c>
      <c r="F192" s="195">
        <f>SB!F192+'D-2012'!F192+'skolintos lėšos'!F192</f>
        <v>408.9</v>
      </c>
      <c r="G192" s="195">
        <f>SB!G192+'D-2012'!G192+'skolintos lėšos'!G192</f>
        <v>95.6</v>
      </c>
      <c r="H192" s="195">
        <f>SB!H192+'D-2012'!H192+'skolintos lėšos'!H192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95">
        <f>SB!E193+'D-2012'!E193+'skolintos lėšos'!E193</f>
        <v>3012.1</v>
      </c>
      <c r="F193" s="195">
        <f>SB!F193+'D-2012'!F193+'skolintos lėšos'!F193</f>
        <v>3006.7</v>
      </c>
      <c r="G193" s="195">
        <f>SB!G193+'D-2012'!G193+'skolintos lėšos'!G193</f>
        <v>1597.9</v>
      </c>
      <c r="H193" s="195">
        <f>SB!H193+'D-2012'!H193+'skolintos lėšos'!H193</f>
        <v>5.4</v>
      </c>
    </row>
    <row r="194" spans="2:8" ht="28.5">
      <c r="B194" s="37" t="s">
        <v>290</v>
      </c>
      <c r="C194" s="111" t="s">
        <v>247</v>
      </c>
      <c r="D194" s="5" t="s">
        <v>158</v>
      </c>
      <c r="E194" s="195">
        <f>SB!E194+'D-2012'!E194+'skolintos lėšos'!E194</f>
        <v>1780</v>
      </c>
      <c r="F194" s="195">
        <f>SB!F194+'D-2012'!F194+'skolintos lėšos'!F194</f>
        <v>41.2</v>
      </c>
      <c r="G194" s="195">
        <f>SB!G194+'D-2012'!G194+'skolintos lėšos'!G194</f>
        <v>19.8</v>
      </c>
      <c r="H194" s="195">
        <f>SB!H194+'D-2012'!H194+'skolintos lėšos'!H194</f>
        <v>1738.8000000000002</v>
      </c>
    </row>
    <row r="195" spans="2:8" ht="14.25">
      <c r="B195" s="37" t="s">
        <v>291</v>
      </c>
      <c r="C195" s="6" t="s">
        <v>126</v>
      </c>
      <c r="D195" s="5" t="s">
        <v>160</v>
      </c>
      <c r="E195" s="195">
        <f>SB!E195+'D-2012'!E195+'skolintos lėšos'!E195</f>
        <v>1091.8000000000002</v>
      </c>
      <c r="F195" s="195">
        <f>SB!F195+'D-2012'!F195+'skolintos lėšos'!F195</f>
        <v>35</v>
      </c>
      <c r="G195" s="195">
        <f>SB!G195+'D-2012'!G195+'skolintos lėšos'!G195</f>
        <v>0</v>
      </c>
      <c r="H195" s="195">
        <f>SB!H195+'D-2012'!H195+'skolintos lėšos'!H195</f>
        <v>1056.8000000000002</v>
      </c>
    </row>
    <row r="196" spans="2:8" ht="31.5">
      <c r="B196" s="37" t="s">
        <v>292</v>
      </c>
      <c r="C196" s="147" t="s">
        <v>212</v>
      </c>
      <c r="D196" s="5" t="s">
        <v>161</v>
      </c>
      <c r="E196" s="195">
        <f>SB!E196+'D-2012'!E196+'skolintos lėšos'!E196</f>
        <v>10</v>
      </c>
      <c r="F196" s="195">
        <f>SB!F196+'D-2012'!F196+'skolintos lėšos'!F196</f>
        <v>10</v>
      </c>
      <c r="G196" s="195">
        <f>SB!G196+'D-2012'!G196+'skolintos lėšos'!G196</f>
        <v>0</v>
      </c>
      <c r="H196" s="195">
        <f>SB!H196+'D-2012'!H196+'skolintos lėšos'!H196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95">
        <f>SB!E197+'D-2012'!E197+'skolintos lėšos'!E197</f>
        <v>197.6</v>
      </c>
      <c r="F197" s="195">
        <f>SB!F197+'D-2012'!F197+'skolintos lėšos'!F197</f>
        <v>197.6</v>
      </c>
      <c r="G197" s="195">
        <f>SB!G197+'D-2012'!G197+'skolintos lėšos'!G197</f>
        <v>0</v>
      </c>
      <c r="H197" s="195">
        <f>SB!H197+'D-2012'!H197+'skolintos lėšos'!H197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95">
        <f>SB!E198+'D-2012'!E198+'skolintos lėšos'!E198</f>
        <v>491.3</v>
      </c>
      <c r="F198" s="195">
        <f>SB!F198+'D-2012'!F198+'skolintos lėšos'!F198</f>
        <v>491.3</v>
      </c>
      <c r="G198" s="195">
        <f>SB!G198+'D-2012'!G198+'skolintos lėšos'!G198</f>
        <v>0</v>
      </c>
      <c r="H198" s="195">
        <f>SB!H198+'D-2012'!H198+'skolintos lėšos'!H198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95">
        <f>SB!E199+'D-2012'!E199+'skolintos lėšos'!E199</f>
        <v>597</v>
      </c>
      <c r="F199" s="195">
        <f>SB!F199+'D-2012'!F199+'skolintos lėšos'!F199</f>
        <v>147.1</v>
      </c>
      <c r="G199" s="195">
        <f>SB!G199+'D-2012'!G199+'skolintos lėšos'!G199</f>
        <v>0</v>
      </c>
      <c r="H199" s="195">
        <f>SB!H199+'D-2012'!H199+'skolintos lėšos'!H199</f>
        <v>449.9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F2:G2"/>
    <mergeCell ref="B6:H6"/>
    <mergeCell ref="H10:H12"/>
    <mergeCell ref="F11:F12"/>
    <mergeCell ref="B9:B12"/>
    <mergeCell ref="B7:H7"/>
    <mergeCell ref="C10:C12"/>
    <mergeCell ref="D15:D21"/>
    <mergeCell ref="G11:G12"/>
    <mergeCell ref="D9:D12"/>
    <mergeCell ref="E9:E12"/>
    <mergeCell ref="F9:H9"/>
    <mergeCell ref="F10:G10"/>
  </mergeCells>
  <printOptions/>
  <pageMargins left="0.75" right="0.75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7">
      <selection activeCell="J30" sqref="J30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0.2812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362" t="s">
        <v>596</v>
      </c>
      <c r="G2" s="362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303</v>
      </c>
      <c r="G4" s="8"/>
      <c r="H4" s="183"/>
    </row>
    <row r="6" spans="2:9" ht="14.25">
      <c r="B6" s="383" t="s">
        <v>588</v>
      </c>
      <c r="C6" s="383"/>
      <c r="D6" s="383"/>
      <c r="E6" s="383"/>
      <c r="F6" s="383"/>
      <c r="G6" s="383"/>
      <c r="H6" s="383"/>
      <c r="I6" s="43"/>
    </row>
    <row r="7" spans="2:9" ht="14.25">
      <c r="B7" s="383" t="s">
        <v>479</v>
      </c>
      <c r="C7" s="383"/>
      <c r="D7" s="383"/>
      <c r="E7" s="383"/>
      <c r="F7" s="383"/>
      <c r="G7" s="383"/>
      <c r="H7" s="383"/>
      <c r="I7" s="42"/>
    </row>
    <row r="8" ht="12.75">
      <c r="H8" s="35" t="s">
        <v>11</v>
      </c>
    </row>
    <row r="9" spans="2:8" ht="12.75" customHeight="1">
      <c r="B9" s="386" t="s">
        <v>317</v>
      </c>
      <c r="C9" s="45"/>
      <c r="D9" s="374" t="s">
        <v>319</v>
      </c>
      <c r="E9" s="377" t="s">
        <v>0</v>
      </c>
      <c r="F9" s="356" t="s">
        <v>12</v>
      </c>
      <c r="G9" s="356"/>
      <c r="H9" s="356"/>
    </row>
    <row r="10" spans="2:8" ht="12.75" customHeight="1">
      <c r="B10" s="386"/>
      <c r="C10" s="384" t="s">
        <v>130</v>
      </c>
      <c r="D10" s="375"/>
      <c r="E10" s="378"/>
      <c r="F10" s="356" t="s">
        <v>13</v>
      </c>
      <c r="G10" s="356"/>
      <c r="H10" s="381" t="s">
        <v>14</v>
      </c>
    </row>
    <row r="11" spans="2:8" ht="12.75" customHeight="1">
      <c r="B11" s="386"/>
      <c r="C11" s="384"/>
      <c r="D11" s="375"/>
      <c r="E11" s="378"/>
      <c r="F11" s="377" t="s">
        <v>15</v>
      </c>
      <c r="G11" s="374" t="s">
        <v>262</v>
      </c>
      <c r="H11" s="381"/>
    </row>
    <row r="12" spans="2:8" ht="29.25" customHeight="1">
      <c r="B12" s="386"/>
      <c r="C12" s="385"/>
      <c r="D12" s="376"/>
      <c r="E12" s="379"/>
      <c r="F12" s="379"/>
      <c r="G12" s="376"/>
      <c r="H12" s="381"/>
    </row>
    <row r="13" spans="2:8" ht="15.75">
      <c r="B13" s="37" t="s">
        <v>16</v>
      </c>
      <c r="C13" s="47" t="s">
        <v>1</v>
      </c>
      <c r="D13" s="48"/>
      <c r="E13" s="36">
        <f>F13+H13</f>
        <v>3464.7</v>
      </c>
      <c r="F13" s="49">
        <f>F14+F23+F34+F39+F46+F43+F48+F51</f>
        <v>2949.2</v>
      </c>
      <c r="G13" s="49">
        <f>G14+G23+G34+G39+G46+G43+G48+G51</f>
        <v>1197.4999999999998</v>
      </c>
      <c r="H13" s="49">
        <f>H14+H23+H34+H39+H46+H43+H48+H51</f>
        <v>515.4999999999999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383.79999999999995</v>
      </c>
      <c r="F14" s="49">
        <f>F15+F16+F17+F18+F19+F20+F21+F22</f>
        <v>383.8</v>
      </c>
      <c r="G14" s="49">
        <f>G15+G16+G17+G18+G19+G20+G21+G22</f>
        <v>185</v>
      </c>
      <c r="H14" s="49">
        <f>H15+H16+H17+H18+H19+H20+H21+H22</f>
        <v>0</v>
      </c>
    </row>
    <row r="15" spans="2:8" ht="15">
      <c r="B15" s="50" t="s">
        <v>176</v>
      </c>
      <c r="C15" s="51" t="s">
        <v>299</v>
      </c>
      <c r="D15" s="357"/>
      <c r="E15" s="10">
        <f aca="true" t="shared" si="0" ref="E15:E32">F15+H15</f>
        <v>173.5</v>
      </c>
      <c r="F15" s="195">
        <v>173.5</v>
      </c>
      <c r="G15" s="195">
        <v>123.3</v>
      </c>
      <c r="H15" s="195"/>
    </row>
    <row r="16" spans="2:8" ht="15">
      <c r="B16" s="16" t="s">
        <v>411</v>
      </c>
      <c r="C16" s="51" t="s">
        <v>410</v>
      </c>
      <c r="D16" s="373"/>
      <c r="E16" s="10">
        <f t="shared" si="0"/>
        <v>38.9</v>
      </c>
      <c r="F16" s="195">
        <v>38.9</v>
      </c>
      <c r="G16" s="195">
        <v>28.2</v>
      </c>
      <c r="H16" s="195"/>
    </row>
    <row r="17" spans="2:8" ht="15">
      <c r="B17" s="16" t="s">
        <v>177</v>
      </c>
      <c r="C17" s="51" t="s">
        <v>300</v>
      </c>
      <c r="D17" s="373"/>
      <c r="E17" s="10">
        <f t="shared" si="0"/>
        <v>46.4</v>
      </c>
      <c r="F17" s="195">
        <v>46.4</v>
      </c>
      <c r="G17" s="195">
        <v>33.5</v>
      </c>
      <c r="H17" s="195"/>
    </row>
    <row r="18" spans="2:8" ht="15">
      <c r="B18" s="16" t="s">
        <v>178</v>
      </c>
      <c r="C18" s="8" t="s">
        <v>260</v>
      </c>
      <c r="D18" s="373"/>
      <c r="E18" s="10">
        <f t="shared" si="0"/>
        <v>30</v>
      </c>
      <c r="F18" s="195">
        <v>30</v>
      </c>
      <c r="G18" s="195"/>
      <c r="H18" s="202"/>
    </row>
    <row r="19" spans="2:8" ht="15">
      <c r="B19" s="16" t="s">
        <v>179</v>
      </c>
      <c r="C19" s="8" t="s">
        <v>263</v>
      </c>
      <c r="D19" s="373"/>
      <c r="E19" s="10">
        <f t="shared" si="0"/>
        <v>35</v>
      </c>
      <c r="F19" s="195">
        <v>35</v>
      </c>
      <c r="G19" s="195"/>
      <c r="H19" s="202"/>
    </row>
    <row r="20" spans="2:8" ht="15">
      <c r="B20" s="16" t="s">
        <v>180</v>
      </c>
      <c r="C20" s="8" t="s">
        <v>86</v>
      </c>
      <c r="D20" s="373"/>
      <c r="E20" s="10">
        <f t="shared" si="0"/>
        <v>15</v>
      </c>
      <c r="F20" s="195">
        <v>15</v>
      </c>
      <c r="G20" s="195"/>
      <c r="H20" s="202"/>
    </row>
    <row r="21" spans="2:8" ht="15">
      <c r="B21" s="50" t="s">
        <v>181</v>
      </c>
      <c r="C21" s="8" t="s">
        <v>87</v>
      </c>
      <c r="D21" s="373"/>
      <c r="E21" s="10">
        <f t="shared" si="0"/>
        <v>40</v>
      </c>
      <c r="F21" s="195">
        <v>40</v>
      </c>
      <c r="G21" s="195"/>
      <c r="H21" s="202"/>
    </row>
    <row r="22" spans="2:8" ht="15.75" customHeight="1">
      <c r="B22" s="50" t="s">
        <v>182</v>
      </c>
      <c r="C22" s="53" t="s">
        <v>82</v>
      </c>
      <c r="D22" s="27"/>
      <c r="E22" s="10">
        <f t="shared" si="0"/>
        <v>5</v>
      </c>
      <c r="F22" s="195">
        <v>5</v>
      </c>
      <c r="G22" s="195"/>
      <c r="H22" s="202"/>
    </row>
    <row r="23" spans="2:8" ht="26.25" customHeight="1">
      <c r="B23" s="54" t="s">
        <v>18</v>
      </c>
      <c r="C23" s="55" t="s">
        <v>122</v>
      </c>
      <c r="D23" s="56" t="s">
        <v>159</v>
      </c>
      <c r="E23" s="12">
        <f>F23+H23</f>
        <v>1841.4</v>
      </c>
      <c r="F23" s="199">
        <f>F24+F26+F27+F28+F29+F30+F32+F25+F31+F33</f>
        <v>1836</v>
      </c>
      <c r="G23" s="199">
        <f>G24+G26+G27+G28+G29+G30+G32+G25+G31+G33</f>
        <v>992.6999999999999</v>
      </c>
      <c r="H23" s="199">
        <f>H24+H26+H27+H28+H29+H30+H32+H25+H31+H33</f>
        <v>5.4</v>
      </c>
    </row>
    <row r="24" spans="2:8" ht="15">
      <c r="B24" s="57" t="s">
        <v>183</v>
      </c>
      <c r="C24" s="17" t="s">
        <v>298</v>
      </c>
      <c r="D24" s="58"/>
      <c r="E24" s="59">
        <f t="shared" si="0"/>
        <v>1448.7</v>
      </c>
      <c r="F24" s="10">
        <v>1443.3</v>
      </c>
      <c r="G24" s="15">
        <v>925.9</v>
      </c>
      <c r="H24" s="15">
        <v>5.4</v>
      </c>
    </row>
    <row r="25" spans="2:8" ht="15">
      <c r="B25" s="57" t="s">
        <v>173</v>
      </c>
      <c r="C25" s="17" t="s">
        <v>297</v>
      </c>
      <c r="D25" s="61"/>
      <c r="E25" s="59">
        <f t="shared" si="0"/>
        <v>108.7</v>
      </c>
      <c r="F25" s="10">
        <v>108.7</v>
      </c>
      <c r="G25" s="15">
        <v>59.8</v>
      </c>
      <c r="H25" s="15"/>
    </row>
    <row r="26" spans="2:8" ht="15">
      <c r="B26" s="57" t="s">
        <v>184</v>
      </c>
      <c r="C26" s="17" t="s">
        <v>77</v>
      </c>
      <c r="D26" s="62"/>
      <c r="E26" s="59">
        <f t="shared" si="0"/>
        <v>5.7</v>
      </c>
      <c r="F26" s="10">
        <v>5.7</v>
      </c>
      <c r="G26" s="15"/>
      <c r="H26" s="15"/>
    </row>
    <row r="27" spans="2:8" ht="15">
      <c r="B27" s="57" t="s">
        <v>180</v>
      </c>
      <c r="C27" s="17" t="s">
        <v>192</v>
      </c>
      <c r="D27" s="62"/>
      <c r="E27" s="59">
        <f t="shared" si="0"/>
        <v>164.1</v>
      </c>
      <c r="F27" s="10">
        <v>164.1</v>
      </c>
      <c r="G27" s="15"/>
      <c r="H27" s="15"/>
    </row>
    <row r="28" spans="2:8" ht="15">
      <c r="B28" s="57" t="s">
        <v>185</v>
      </c>
      <c r="C28" s="299" t="s">
        <v>2</v>
      </c>
      <c r="D28" s="61"/>
      <c r="E28" s="59">
        <f t="shared" si="0"/>
        <v>50</v>
      </c>
      <c r="F28" s="10">
        <v>50</v>
      </c>
      <c r="G28" s="200"/>
      <c r="H28" s="200"/>
    </row>
    <row r="29" spans="2:8" ht="15">
      <c r="B29" s="57" t="s">
        <v>182</v>
      </c>
      <c r="C29" s="299" t="s">
        <v>82</v>
      </c>
      <c r="D29" s="61"/>
      <c r="E29" s="59">
        <f t="shared" si="0"/>
        <v>20.4</v>
      </c>
      <c r="F29" s="10">
        <v>20.4</v>
      </c>
      <c r="G29" s="200"/>
      <c r="H29" s="200"/>
    </row>
    <row r="30" spans="2:8" ht="15">
      <c r="B30" s="57" t="s">
        <v>309</v>
      </c>
      <c r="C30" s="17" t="s">
        <v>4</v>
      </c>
      <c r="D30" s="64"/>
      <c r="E30" s="59">
        <f t="shared" si="0"/>
        <v>19.2</v>
      </c>
      <c r="F30" s="65">
        <v>19.2</v>
      </c>
      <c r="G30" s="44"/>
      <c r="H30" s="200"/>
    </row>
    <row r="31" spans="2:8" ht="30">
      <c r="B31" s="113" t="s">
        <v>175</v>
      </c>
      <c r="C31" s="300" t="s">
        <v>296</v>
      </c>
      <c r="D31" s="64"/>
      <c r="E31" s="59">
        <f t="shared" si="0"/>
        <v>0.5</v>
      </c>
      <c r="F31" s="65">
        <v>0.5</v>
      </c>
      <c r="G31" s="44"/>
      <c r="H31" s="200"/>
    </row>
    <row r="32" spans="2:8" ht="30">
      <c r="B32" s="113" t="s">
        <v>187</v>
      </c>
      <c r="C32" s="301" t="s">
        <v>123</v>
      </c>
      <c r="D32" s="64"/>
      <c r="E32" s="59">
        <f t="shared" si="0"/>
        <v>9.1</v>
      </c>
      <c r="F32" s="15">
        <v>9.1</v>
      </c>
      <c r="G32" s="15">
        <v>7</v>
      </c>
      <c r="H32" s="16"/>
    </row>
    <row r="33" spans="2:8" ht="30">
      <c r="B33" s="113" t="s">
        <v>525</v>
      </c>
      <c r="C33" s="317" t="s">
        <v>524</v>
      </c>
      <c r="D33" s="64"/>
      <c r="E33" s="59">
        <f>F33+H33</f>
        <v>15</v>
      </c>
      <c r="F33" s="195">
        <v>15</v>
      </c>
      <c r="G33" s="195"/>
      <c r="H33" s="46"/>
    </row>
    <row r="34" spans="2:8" ht="30.75" customHeight="1">
      <c r="B34" s="37" t="s">
        <v>19</v>
      </c>
      <c r="C34" s="68" t="s">
        <v>247</v>
      </c>
      <c r="D34" s="71" t="s">
        <v>158</v>
      </c>
      <c r="E34" s="203">
        <f>E35+E37+E36+E38</f>
        <v>543.5999999999999</v>
      </c>
      <c r="F34" s="203">
        <f>F35+F37+F36+F38</f>
        <v>41.2</v>
      </c>
      <c r="G34" s="203">
        <f>G35+G37+G36+G38</f>
        <v>19.8</v>
      </c>
      <c r="H34" s="203">
        <f>H35+H37+H36+H38</f>
        <v>502.4</v>
      </c>
    </row>
    <row r="35" spans="2:8" ht="15">
      <c r="B35" s="50" t="s">
        <v>188</v>
      </c>
      <c r="C35" s="70" t="s">
        <v>3</v>
      </c>
      <c r="D35" s="71"/>
      <c r="E35" s="59">
        <f>F35+H35</f>
        <v>6.8</v>
      </c>
      <c r="F35" s="10">
        <v>6.8</v>
      </c>
      <c r="G35" s="15">
        <v>5.2</v>
      </c>
      <c r="H35" s="200"/>
    </row>
    <row r="36" spans="2:8" ht="15">
      <c r="B36" s="50" t="s">
        <v>189</v>
      </c>
      <c r="C36" s="70" t="s">
        <v>168</v>
      </c>
      <c r="D36" s="73"/>
      <c r="E36" s="59">
        <f>F36+H36</f>
        <v>521.8</v>
      </c>
      <c r="F36" s="10">
        <v>19.4</v>
      </c>
      <c r="G36" s="15">
        <v>14.6</v>
      </c>
      <c r="H36" s="15">
        <v>502.4</v>
      </c>
    </row>
    <row r="37" spans="2:8" ht="15">
      <c r="B37" s="50" t="s">
        <v>190</v>
      </c>
      <c r="C37" s="8" t="s">
        <v>84</v>
      </c>
      <c r="D37" s="73"/>
      <c r="E37" s="59">
        <f>F37+H37</f>
        <v>15</v>
      </c>
      <c r="F37" s="10">
        <v>15</v>
      </c>
      <c r="G37" s="14"/>
      <c r="H37" s="14"/>
    </row>
    <row r="38" spans="2:8" ht="15">
      <c r="B38" s="50" t="s">
        <v>175</v>
      </c>
      <c r="C38" s="8" t="s">
        <v>499</v>
      </c>
      <c r="D38" s="74"/>
      <c r="E38" s="59">
        <f>F38+H38</f>
        <v>0</v>
      </c>
      <c r="F38" s="59"/>
      <c r="G38" s="291"/>
      <c r="H38" s="291"/>
    </row>
    <row r="39" spans="2:8" ht="14.25">
      <c r="B39" s="37" t="s">
        <v>20</v>
      </c>
      <c r="C39" s="6" t="s">
        <v>126</v>
      </c>
      <c r="D39" s="73" t="s">
        <v>160</v>
      </c>
      <c r="E39" s="142">
        <f>E40+E41+E42</f>
        <v>40.8</v>
      </c>
      <c r="F39" s="142">
        <f>F40+F41+F42</f>
        <v>35</v>
      </c>
      <c r="G39" s="142">
        <f>G40+G41+G42</f>
        <v>0</v>
      </c>
      <c r="H39" s="142">
        <f>H40+H41+H42</f>
        <v>5.8</v>
      </c>
    </row>
    <row r="40" spans="2:8" ht="15">
      <c r="B40" s="50" t="s">
        <v>175</v>
      </c>
      <c r="C40" s="8" t="s">
        <v>78</v>
      </c>
      <c r="D40" s="71"/>
      <c r="E40" s="59">
        <f>F40+H40</f>
        <v>10</v>
      </c>
      <c r="F40" s="10">
        <v>10</v>
      </c>
      <c r="G40" s="14"/>
      <c r="H40" s="14"/>
    </row>
    <row r="41" spans="2:8" ht="15">
      <c r="B41" s="50" t="s">
        <v>175</v>
      </c>
      <c r="C41" s="8" t="s">
        <v>85</v>
      </c>
      <c r="D41" s="74"/>
      <c r="E41" s="59">
        <f>F41+H41</f>
        <v>25</v>
      </c>
      <c r="F41" s="10">
        <v>25</v>
      </c>
      <c r="G41" s="14"/>
      <c r="H41" s="14"/>
    </row>
    <row r="42" spans="2:8" ht="15">
      <c r="B42" s="50" t="s">
        <v>175</v>
      </c>
      <c r="C42" s="8" t="s">
        <v>172</v>
      </c>
      <c r="D42" s="74"/>
      <c r="E42" s="59">
        <f>F42+H42</f>
        <v>5.8</v>
      </c>
      <c r="F42" s="10"/>
      <c r="G42" s="14"/>
      <c r="H42" s="14">
        <v>5.8</v>
      </c>
    </row>
    <row r="43" spans="2:8" ht="28.5">
      <c r="B43" s="37" t="s">
        <v>79</v>
      </c>
      <c r="C43" s="7" t="s">
        <v>212</v>
      </c>
      <c r="D43" s="74" t="s">
        <v>161</v>
      </c>
      <c r="E43" s="12">
        <f>E44+E45</f>
        <v>10</v>
      </c>
      <c r="F43" s="12">
        <f>F44+F45</f>
        <v>10</v>
      </c>
      <c r="G43" s="12">
        <f>G44+G45</f>
        <v>0</v>
      </c>
      <c r="H43" s="12">
        <f>H44+H45</f>
        <v>0</v>
      </c>
    </row>
    <row r="44" spans="2:8" ht="15">
      <c r="B44" s="50" t="s">
        <v>175</v>
      </c>
      <c r="C44" s="8" t="s">
        <v>78</v>
      </c>
      <c r="D44" s="74"/>
      <c r="E44" s="72">
        <f>F44+H44</f>
        <v>10</v>
      </c>
      <c r="F44" s="10">
        <v>10</v>
      </c>
      <c r="G44" s="14"/>
      <c r="H44" s="14"/>
    </row>
    <row r="45" spans="2:8" ht="15">
      <c r="B45" s="50" t="s">
        <v>500</v>
      </c>
      <c r="C45" s="8" t="s">
        <v>501</v>
      </c>
      <c r="D45" s="74"/>
      <c r="E45" s="72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5" t="s">
        <v>156</v>
      </c>
      <c r="E46" s="142">
        <f>F46+H46</f>
        <v>141.2</v>
      </c>
      <c r="F46" s="180">
        <f>F47</f>
        <v>141.2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0">
        <f>F47+H47</f>
        <v>141.2</v>
      </c>
      <c r="F47" s="180">
        <v>141.2</v>
      </c>
      <c r="G47" s="16"/>
      <c r="H47" s="76"/>
    </row>
    <row r="48" spans="2:9" ht="28.5">
      <c r="B48" s="37" t="s">
        <v>164</v>
      </c>
      <c r="C48" s="7" t="s">
        <v>169</v>
      </c>
      <c r="D48" s="5" t="s">
        <v>39</v>
      </c>
      <c r="E48" s="146">
        <f>E49+E50</f>
        <v>491.3</v>
      </c>
      <c r="F48" s="146">
        <f>F49+F50</f>
        <v>491.3</v>
      </c>
      <c r="G48" s="146">
        <f>G49+G50</f>
        <v>0</v>
      </c>
      <c r="H48" s="14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0">
        <f>F49</f>
        <v>470</v>
      </c>
      <c r="F49" s="10">
        <v>470</v>
      </c>
      <c r="G49" s="14"/>
      <c r="H49" s="15"/>
    </row>
    <row r="50" spans="2:8" ht="30">
      <c r="B50" s="16" t="s">
        <v>513</v>
      </c>
      <c r="C50" s="305" t="s">
        <v>521</v>
      </c>
      <c r="D50" s="74"/>
      <c r="E50" s="10">
        <f>F50+H50</f>
        <v>21.3</v>
      </c>
      <c r="F50" s="14">
        <v>21.3</v>
      </c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146">
        <f>E52+E53</f>
        <v>12.6</v>
      </c>
      <c r="F51" s="146">
        <f>F52+F53</f>
        <v>10.7</v>
      </c>
      <c r="G51" s="146">
        <f>G52+G53</f>
        <v>0</v>
      </c>
      <c r="H51" s="146">
        <f>H52+H53</f>
        <v>1.9</v>
      </c>
    </row>
    <row r="52" spans="2:8" ht="15">
      <c r="B52" s="16" t="s">
        <v>510</v>
      </c>
      <c r="C52" s="78" t="s">
        <v>80</v>
      </c>
      <c r="D52" s="79"/>
      <c r="E52" s="59">
        <f>F52+H52</f>
        <v>10.7</v>
      </c>
      <c r="F52" s="358">
        <v>10.7</v>
      </c>
      <c r="G52" s="15"/>
      <c r="H52" s="15"/>
    </row>
    <row r="53" spans="2:8" ht="15">
      <c r="B53" s="16" t="s">
        <v>183</v>
      </c>
      <c r="C53" s="78" t="s">
        <v>81</v>
      </c>
      <c r="D53" s="79"/>
      <c r="E53" s="59">
        <f>F53+H53</f>
        <v>1.9</v>
      </c>
      <c r="F53" s="10"/>
      <c r="G53" s="15"/>
      <c r="H53" s="15">
        <v>1.9</v>
      </c>
    </row>
    <row r="54" spans="2:8" ht="15.75">
      <c r="B54" s="37" t="s">
        <v>21</v>
      </c>
      <c r="C54" s="335" t="s">
        <v>259</v>
      </c>
      <c r="D54" s="5"/>
      <c r="E54" s="146">
        <f>E55</f>
        <v>67.6</v>
      </c>
      <c r="F54" s="146">
        <f>F55</f>
        <v>67.6</v>
      </c>
      <c r="G54" s="146">
        <f>G55</f>
        <v>48.3</v>
      </c>
      <c r="H54" s="146">
        <f>H55</f>
        <v>0</v>
      </c>
    </row>
    <row r="55" spans="2:8" ht="25.5">
      <c r="B55" s="37" t="s">
        <v>22</v>
      </c>
      <c r="C55" s="29" t="s">
        <v>122</v>
      </c>
      <c r="D55" s="71" t="s">
        <v>159</v>
      </c>
      <c r="E55" s="146">
        <f aca="true" t="shared" si="1" ref="E55:E60">F55+H55</f>
        <v>67.6</v>
      </c>
      <c r="F55" s="146">
        <v>67.6</v>
      </c>
      <c r="G55" s="77">
        <v>48.3</v>
      </c>
      <c r="H55" s="16"/>
    </row>
    <row r="56" spans="2:13" ht="31.5">
      <c r="B56" s="37" t="s">
        <v>23</v>
      </c>
      <c r="C56" s="147" t="s">
        <v>88</v>
      </c>
      <c r="D56" s="32"/>
      <c r="E56" s="178">
        <f t="shared" si="1"/>
        <v>274.8</v>
      </c>
      <c r="F56" s="146">
        <f>F57</f>
        <v>274.8</v>
      </c>
      <c r="G56" s="146">
        <f>G57</f>
        <v>12.3</v>
      </c>
      <c r="H56" s="14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178">
        <f t="shared" si="1"/>
        <v>274.8</v>
      </c>
      <c r="F57" s="178">
        <f>F58+F59+F60+F61+F62+F63+F71+F72+F73+F74+F75+F76+F77+F78+F79+F80+F81</f>
        <v>274.8</v>
      </c>
      <c r="G57" s="178">
        <f>G58+G59+G60+G61+G62+G63+G71+G72+G73+G74+G75+G76+G77+G78+G79+G80+G81</f>
        <v>12.3</v>
      </c>
      <c r="H57" s="178">
        <f>H58+H59+H60+H61+H62+H63+H71+H72+H73+H74+H75+H76+H77+H78+H79+H80+H81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5</v>
      </c>
      <c r="F58" s="10">
        <v>5</v>
      </c>
      <c r="G58" s="200"/>
      <c r="H58" s="200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3</v>
      </c>
      <c r="F60" s="10">
        <v>3</v>
      </c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8</v>
      </c>
      <c r="F61" s="10">
        <v>8</v>
      </c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8</v>
      </c>
      <c r="F62" s="10">
        <v>8</v>
      </c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59">
        <f t="shared" si="2"/>
        <v>206</v>
      </c>
      <c r="F63" s="59">
        <f>F64+F65+F66+F67+F68+F69+F70</f>
        <v>206</v>
      </c>
      <c r="G63" s="59">
        <f>G64+G65+G66+G67+G68+G69+G70</f>
        <v>0</v>
      </c>
      <c r="H63" s="59">
        <f>H64+H65+H66+H67+H68+H69+H70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59">
        <f t="shared" si="2"/>
        <v>120</v>
      </c>
      <c r="F64" s="10">
        <v>120</v>
      </c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59">
        <f t="shared" si="2"/>
        <v>15</v>
      </c>
      <c r="F65" s="10">
        <v>15</v>
      </c>
      <c r="G65" s="200"/>
      <c r="H65" s="15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59">
        <f t="shared" si="2"/>
        <v>1</v>
      </c>
      <c r="F66" s="10">
        <v>1</v>
      </c>
      <c r="G66" s="15"/>
      <c r="H66" s="15"/>
    </row>
    <row r="67" spans="2:8" ht="15">
      <c r="B67" s="16" t="s">
        <v>255</v>
      </c>
      <c r="C67" s="8" t="s">
        <v>96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97</v>
      </c>
      <c r="D68" s="85"/>
      <c r="E68" s="59">
        <f t="shared" si="2"/>
        <v>20</v>
      </c>
      <c r="F68" s="10">
        <v>20</v>
      </c>
      <c r="G68" s="16"/>
      <c r="H68" s="16"/>
    </row>
    <row r="69" spans="2:8" ht="15">
      <c r="B69" s="57" t="s">
        <v>256</v>
      </c>
      <c r="C69" s="24" t="s">
        <v>98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253</v>
      </c>
      <c r="C70" s="24" t="s">
        <v>99</v>
      </c>
      <c r="D70" s="85"/>
      <c r="E70" s="59">
        <f t="shared" si="2"/>
        <v>50</v>
      </c>
      <c r="F70" s="10">
        <v>50</v>
      </c>
      <c r="G70" s="16"/>
      <c r="H70" s="15"/>
    </row>
    <row r="71" spans="2:8" ht="15">
      <c r="B71" s="57" t="s">
        <v>252</v>
      </c>
      <c r="C71" s="24" t="s">
        <v>100</v>
      </c>
      <c r="D71" s="85"/>
      <c r="E71" s="59">
        <f t="shared" si="2"/>
        <v>6</v>
      </c>
      <c r="F71" s="10">
        <v>6</v>
      </c>
      <c r="G71" s="16"/>
      <c r="H71" s="15"/>
    </row>
    <row r="72" spans="2:9" ht="15">
      <c r="B72" s="57" t="s">
        <v>191</v>
      </c>
      <c r="C72" s="24" t="s">
        <v>101</v>
      </c>
      <c r="D72" s="85"/>
      <c r="E72" s="59">
        <f t="shared" si="2"/>
        <v>18.2</v>
      </c>
      <c r="F72" s="10">
        <v>18.2</v>
      </c>
      <c r="G72" s="15">
        <v>2.9</v>
      </c>
      <c r="H72" s="15"/>
      <c r="I72" s="198"/>
    </row>
    <row r="73" spans="2:9" ht="15">
      <c r="B73" s="57" t="s">
        <v>251</v>
      </c>
      <c r="C73" s="24" t="s">
        <v>306</v>
      </c>
      <c r="D73" s="85"/>
      <c r="E73" s="59">
        <f t="shared" si="2"/>
        <v>0</v>
      </c>
      <c r="F73" s="10"/>
      <c r="G73" s="16"/>
      <c r="H73" s="15"/>
      <c r="I73" s="198"/>
    </row>
    <row r="74" spans="2:9" ht="15">
      <c r="B74" s="57" t="s">
        <v>251</v>
      </c>
      <c r="C74" s="24" t="s">
        <v>307</v>
      </c>
      <c r="D74" s="85"/>
      <c r="E74" s="59">
        <f t="shared" si="2"/>
        <v>0</v>
      </c>
      <c r="F74" s="10"/>
      <c r="G74" s="16"/>
      <c r="H74" s="15"/>
      <c r="I74" s="198"/>
    </row>
    <row r="75" spans="2:8" ht="15">
      <c r="B75" s="57" t="s">
        <v>251</v>
      </c>
      <c r="C75" s="24" t="s">
        <v>308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0"/>
      <c r="G76" s="16"/>
      <c r="H76" s="15"/>
    </row>
    <row r="77" spans="2:8" ht="15">
      <c r="B77" s="57" t="s">
        <v>252</v>
      </c>
      <c r="C77" s="24" t="s">
        <v>301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312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257</v>
      </c>
      <c r="C79" s="24" t="s">
        <v>102</v>
      </c>
      <c r="D79" s="85"/>
      <c r="E79" s="59">
        <f t="shared" si="2"/>
        <v>0</v>
      </c>
      <c r="F79" s="10"/>
      <c r="G79" s="15"/>
      <c r="H79" s="15"/>
    </row>
    <row r="80" spans="2:8" ht="15">
      <c r="B80" s="57" t="s">
        <v>258</v>
      </c>
      <c r="C80" s="24" t="s">
        <v>103</v>
      </c>
      <c r="D80" s="85"/>
      <c r="E80" s="59">
        <f t="shared" si="2"/>
        <v>15.3</v>
      </c>
      <c r="F80" s="10">
        <v>15.3</v>
      </c>
      <c r="G80" s="15">
        <v>9.4</v>
      </c>
      <c r="H80" s="15"/>
    </row>
    <row r="81" spans="2:9" ht="30">
      <c r="B81" s="16" t="s">
        <v>254</v>
      </c>
      <c r="C81" s="92" t="s">
        <v>264</v>
      </c>
      <c r="D81" s="93"/>
      <c r="E81" s="59">
        <f t="shared" si="2"/>
        <v>5.3</v>
      </c>
      <c r="F81" s="10">
        <v>5.3</v>
      </c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146"/>
      <c r="F82" s="146"/>
      <c r="G82" s="200"/>
      <c r="H82" s="200"/>
    </row>
    <row r="83" spans="2:8" ht="14.25">
      <c r="B83" s="94" t="s">
        <v>27</v>
      </c>
      <c r="C83" s="28" t="s">
        <v>119</v>
      </c>
      <c r="D83" s="33" t="s">
        <v>155</v>
      </c>
      <c r="E83" s="146">
        <f>F83+H83</f>
        <v>332.1</v>
      </c>
      <c r="F83" s="146">
        <f>F84</f>
        <v>332.1</v>
      </c>
      <c r="G83" s="146">
        <f>G84</f>
        <v>61.8</v>
      </c>
      <c r="H83" s="146">
        <f>H84</f>
        <v>0</v>
      </c>
    </row>
    <row r="84" spans="2:8" ht="15">
      <c r="B84" s="16" t="s">
        <v>112</v>
      </c>
      <c r="C84" s="22" t="s">
        <v>415</v>
      </c>
      <c r="D84" s="96"/>
      <c r="E84" s="59">
        <f>F84+H84</f>
        <v>332.1</v>
      </c>
      <c r="F84" s="10">
        <v>332.1</v>
      </c>
      <c r="G84" s="15">
        <v>61.8</v>
      </c>
      <c r="H84" s="15"/>
    </row>
    <row r="85" spans="2:8" ht="31.5">
      <c r="B85" s="37" t="s">
        <v>28</v>
      </c>
      <c r="C85" s="147" t="s">
        <v>313</v>
      </c>
      <c r="D85" s="33"/>
      <c r="E85" s="146"/>
      <c r="F85" s="146"/>
      <c r="G85" s="200"/>
      <c r="H85" s="200"/>
    </row>
    <row r="86" spans="2:8" ht="14.25">
      <c r="B86" s="37" t="s">
        <v>29</v>
      </c>
      <c r="C86" s="28" t="s">
        <v>119</v>
      </c>
      <c r="D86" s="33" t="s">
        <v>155</v>
      </c>
      <c r="E86" s="146">
        <f>F86+H86</f>
        <v>625.2</v>
      </c>
      <c r="F86" s="146">
        <f>F87</f>
        <v>625.2</v>
      </c>
      <c r="G86" s="146">
        <f>G87</f>
        <v>463.6</v>
      </c>
      <c r="H86" s="146">
        <f>H87</f>
        <v>0</v>
      </c>
    </row>
    <row r="87" spans="2:8" ht="15">
      <c r="B87" s="16" t="s">
        <v>114</v>
      </c>
      <c r="C87" s="22" t="s">
        <v>415</v>
      </c>
      <c r="D87" s="96"/>
      <c r="E87" s="10">
        <f>F87+H87</f>
        <v>625.2</v>
      </c>
      <c r="F87" s="10">
        <v>625.2</v>
      </c>
      <c r="G87" s="16">
        <v>463.6</v>
      </c>
      <c r="H87" s="15"/>
    </row>
    <row r="88" spans="2:8" ht="15.75">
      <c r="B88" s="37" t="s">
        <v>30</v>
      </c>
      <c r="C88" s="34" t="s">
        <v>33</v>
      </c>
      <c r="D88" s="33"/>
      <c r="E88" s="146"/>
      <c r="F88" s="146"/>
      <c r="G88" s="200"/>
      <c r="H88" s="200"/>
    </row>
    <row r="89" spans="2:8" ht="14.25">
      <c r="B89" s="16" t="s">
        <v>31</v>
      </c>
      <c r="C89" s="97" t="s">
        <v>119</v>
      </c>
      <c r="D89" s="33" t="s">
        <v>155</v>
      </c>
      <c r="E89" s="146">
        <f>F89+H89</f>
        <v>950.1</v>
      </c>
      <c r="F89" s="146">
        <f>F90</f>
        <v>950.1</v>
      </c>
      <c r="G89" s="146">
        <f>G90</f>
        <v>467.2</v>
      </c>
      <c r="H89" s="146">
        <f>H90</f>
        <v>0</v>
      </c>
    </row>
    <row r="90" spans="2:8" ht="15">
      <c r="B90" s="16" t="s">
        <v>115</v>
      </c>
      <c r="C90" s="22" t="s">
        <v>415</v>
      </c>
      <c r="D90" s="33"/>
      <c r="E90" s="10">
        <f>F90+H90</f>
        <v>950.1</v>
      </c>
      <c r="F90" s="10">
        <v>950.1</v>
      </c>
      <c r="G90" s="15">
        <v>467.2</v>
      </c>
      <c r="H90" s="15"/>
    </row>
    <row r="91" spans="2:8" ht="15.75">
      <c r="B91" s="37" t="s">
        <v>32</v>
      </c>
      <c r="C91" s="34" t="s">
        <v>38</v>
      </c>
      <c r="D91" s="33"/>
      <c r="E91" s="146"/>
      <c r="F91" s="146"/>
      <c r="G91" s="200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146">
        <f>F92+H92</f>
        <v>420.4</v>
      </c>
      <c r="F92" s="146">
        <f>F93</f>
        <v>420.4</v>
      </c>
      <c r="G92" s="146">
        <f>G93</f>
        <v>230.7</v>
      </c>
      <c r="H92" s="146">
        <f>H93</f>
        <v>0</v>
      </c>
    </row>
    <row r="93" spans="2:8" ht="15">
      <c r="B93" s="16" t="s">
        <v>116</v>
      </c>
      <c r="C93" s="22" t="s">
        <v>415</v>
      </c>
      <c r="D93" s="33"/>
      <c r="E93" s="10">
        <f>F93+H93</f>
        <v>420.4</v>
      </c>
      <c r="F93" s="10">
        <v>420.4</v>
      </c>
      <c r="G93" s="15">
        <v>230.7</v>
      </c>
      <c r="H93" s="60"/>
    </row>
    <row r="94" spans="2:8" ht="15.75">
      <c r="B94" s="37" t="s">
        <v>35</v>
      </c>
      <c r="C94" s="20" t="s">
        <v>5</v>
      </c>
      <c r="D94" s="33"/>
      <c r="E94" s="146"/>
      <c r="F94" s="146"/>
      <c r="G94" s="200"/>
      <c r="H94" s="200"/>
    </row>
    <row r="95" spans="2:8" ht="14.25">
      <c r="B95" s="37" t="s">
        <v>36</v>
      </c>
      <c r="C95" s="28" t="s">
        <v>119</v>
      </c>
      <c r="D95" s="33" t="s">
        <v>155</v>
      </c>
      <c r="E95" s="146">
        <f>F95+H95</f>
        <v>220.2</v>
      </c>
      <c r="F95" s="146">
        <f>F96</f>
        <v>220.2</v>
      </c>
      <c r="G95" s="146">
        <f>G96</f>
        <v>119.5</v>
      </c>
      <c r="H95" s="146">
        <f>H96</f>
        <v>0</v>
      </c>
    </row>
    <row r="96" spans="2:8" ht="15">
      <c r="B96" s="16" t="s">
        <v>117</v>
      </c>
      <c r="C96" s="22" t="s">
        <v>415</v>
      </c>
      <c r="D96" s="33"/>
      <c r="E96" s="10">
        <f>F96+H96</f>
        <v>220.2</v>
      </c>
      <c r="F96" s="10">
        <v>220.2</v>
      </c>
      <c r="G96" s="15">
        <v>119.5</v>
      </c>
      <c r="H96" s="15"/>
    </row>
    <row r="97" spans="2:8" ht="15.75">
      <c r="B97" s="16" t="s">
        <v>37</v>
      </c>
      <c r="C97" s="20" t="s">
        <v>6</v>
      </c>
      <c r="D97" s="33"/>
      <c r="E97" s="146"/>
      <c r="F97" s="146"/>
      <c r="G97" s="200"/>
      <c r="H97" s="200"/>
    </row>
    <row r="98" spans="2:8" ht="14.25">
      <c r="B98" s="16" t="s">
        <v>219</v>
      </c>
      <c r="C98" s="28" t="s">
        <v>119</v>
      </c>
      <c r="D98" s="33" t="s">
        <v>155</v>
      </c>
      <c r="E98" s="146">
        <f>F98+H98</f>
        <v>217.6</v>
      </c>
      <c r="F98" s="146">
        <f>F99</f>
        <v>217.6</v>
      </c>
      <c r="G98" s="146">
        <f>G99</f>
        <v>122</v>
      </c>
      <c r="H98" s="146">
        <f>H99</f>
        <v>0</v>
      </c>
    </row>
    <row r="99" spans="2:8" ht="15">
      <c r="B99" s="16" t="s">
        <v>220</v>
      </c>
      <c r="C99" s="22" t="s">
        <v>415</v>
      </c>
      <c r="D99" s="33"/>
      <c r="E99" s="10">
        <f>F99+H99</f>
        <v>217.6</v>
      </c>
      <c r="F99" s="10">
        <v>217.6</v>
      </c>
      <c r="G99" s="15">
        <v>122</v>
      </c>
      <c r="H99" s="15"/>
    </row>
    <row r="100" spans="2:8" ht="12.75">
      <c r="B100" s="37" t="s">
        <v>39</v>
      </c>
      <c r="C100" s="280" t="s">
        <v>475</v>
      </c>
      <c r="D100" s="33"/>
      <c r="E100" s="146"/>
      <c r="F100" s="146"/>
      <c r="G100" s="200"/>
      <c r="H100" s="200"/>
    </row>
    <row r="101" spans="2:8" ht="14.25">
      <c r="B101" s="37" t="s">
        <v>40</v>
      </c>
      <c r="C101" s="28" t="s">
        <v>119</v>
      </c>
      <c r="D101" s="33" t="s">
        <v>155</v>
      </c>
      <c r="E101" s="146">
        <f>F101+H101</f>
        <v>1808.3</v>
      </c>
      <c r="F101" s="146">
        <f>F102</f>
        <v>1808.3</v>
      </c>
      <c r="G101" s="146">
        <f>G102</f>
        <v>939.4</v>
      </c>
      <c r="H101" s="146">
        <f>H102</f>
        <v>0</v>
      </c>
    </row>
    <row r="102" spans="2:8" ht="15">
      <c r="B102" s="16" t="s">
        <v>118</v>
      </c>
      <c r="C102" s="22" t="s">
        <v>415</v>
      </c>
      <c r="D102" s="33"/>
      <c r="E102" s="10">
        <f>F102+H102</f>
        <v>1808.3</v>
      </c>
      <c r="F102" s="10">
        <f>F90+F93+F96+F99</f>
        <v>1808.3</v>
      </c>
      <c r="G102" s="10">
        <f>G90+G93+G96+G99</f>
        <v>939.4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180"/>
      <c r="F103" s="180"/>
      <c r="G103" s="77"/>
      <c r="H103" s="200"/>
    </row>
    <row r="104" spans="2:8" ht="14.25">
      <c r="B104" s="37" t="s">
        <v>42</v>
      </c>
      <c r="C104" s="28" t="s">
        <v>119</v>
      </c>
      <c r="D104" s="98" t="s">
        <v>155</v>
      </c>
      <c r="E104" s="146">
        <f>E105</f>
        <v>231.8</v>
      </c>
      <c r="F104" s="146">
        <f>F105</f>
        <v>231.8</v>
      </c>
      <c r="G104" s="146">
        <f>G105</f>
        <v>136.4</v>
      </c>
      <c r="H104" s="146">
        <f>H105</f>
        <v>0</v>
      </c>
    </row>
    <row r="105" spans="2:8" ht="15">
      <c r="B105" s="16" t="s">
        <v>502</v>
      </c>
      <c r="C105" s="22" t="s">
        <v>415</v>
      </c>
      <c r="D105" s="98"/>
      <c r="E105" s="10">
        <f>F105+H105</f>
        <v>231.8</v>
      </c>
      <c r="F105" s="10">
        <v>231.8</v>
      </c>
      <c r="G105" s="15">
        <v>136.4</v>
      </c>
      <c r="H105" s="15"/>
    </row>
    <row r="106" spans="2:8" ht="15.75">
      <c r="B106" s="16" t="s">
        <v>43</v>
      </c>
      <c r="C106" s="34" t="s">
        <v>50</v>
      </c>
      <c r="D106" s="98"/>
      <c r="E106" s="146"/>
      <c r="F106" s="146"/>
      <c r="G106" s="200"/>
      <c r="H106" s="200"/>
    </row>
    <row r="107" spans="2:8" ht="14.25">
      <c r="B107" s="16" t="s">
        <v>44</v>
      </c>
      <c r="C107" s="99" t="s">
        <v>119</v>
      </c>
      <c r="D107" s="98" t="s">
        <v>155</v>
      </c>
      <c r="E107" s="146">
        <f>E108</f>
        <v>386.5</v>
      </c>
      <c r="F107" s="146">
        <f>F108</f>
        <v>386.5</v>
      </c>
      <c r="G107" s="146">
        <f>G108</f>
        <v>219</v>
      </c>
      <c r="H107" s="146">
        <f>H108</f>
        <v>0</v>
      </c>
    </row>
    <row r="108" spans="2:8" ht="15">
      <c r="B108" s="16" t="s">
        <v>503</v>
      </c>
      <c r="C108" s="22" t="s">
        <v>415</v>
      </c>
      <c r="D108" s="100"/>
      <c r="E108" s="10">
        <f>F108+H108</f>
        <v>386.5</v>
      </c>
      <c r="F108" s="10">
        <v>386.5</v>
      </c>
      <c r="G108" s="15">
        <v>219</v>
      </c>
      <c r="H108" s="15"/>
    </row>
    <row r="109" spans="2:8" ht="28.5">
      <c r="B109" s="37" t="s">
        <v>45</v>
      </c>
      <c r="C109" s="7" t="s">
        <v>473</v>
      </c>
      <c r="D109" s="98"/>
      <c r="E109" s="146"/>
      <c r="F109" s="146"/>
      <c r="G109" s="200"/>
      <c r="H109" s="200"/>
    </row>
    <row r="110" spans="2:8" ht="14.25">
      <c r="B110" s="37" t="s">
        <v>46</v>
      </c>
      <c r="C110" s="28" t="s">
        <v>119</v>
      </c>
      <c r="D110" s="98" t="s">
        <v>155</v>
      </c>
      <c r="E110" s="146">
        <f>E111</f>
        <v>289.1</v>
      </c>
      <c r="F110" s="146">
        <f>F111</f>
        <v>289.1</v>
      </c>
      <c r="G110" s="146">
        <f>G111</f>
        <v>178.5</v>
      </c>
      <c r="H110" s="146">
        <f>H111</f>
        <v>0</v>
      </c>
    </row>
    <row r="111" spans="2:8" ht="15">
      <c r="B111" s="50" t="s">
        <v>504</v>
      </c>
      <c r="C111" s="22" t="s">
        <v>415</v>
      </c>
      <c r="D111" s="100"/>
      <c r="E111" s="10">
        <f>F111+H111</f>
        <v>289.1</v>
      </c>
      <c r="F111" s="10">
        <v>289.1</v>
      </c>
      <c r="G111" s="16">
        <v>178.5</v>
      </c>
      <c r="H111" s="15"/>
    </row>
    <row r="112" spans="2:8" ht="15.75">
      <c r="B112" s="37" t="s">
        <v>47</v>
      </c>
      <c r="C112" s="34" t="s">
        <v>56</v>
      </c>
      <c r="D112" s="33"/>
      <c r="E112" s="146">
        <f>E113+E118+E121+E116</f>
        <v>127.70000000000002</v>
      </c>
      <c r="F112" s="146">
        <f>F113+F118+F121+F116</f>
        <v>127.70000000000002</v>
      </c>
      <c r="G112" s="146">
        <f>G113+G118+G121+G116</f>
        <v>61.300000000000004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46">
        <f>E114+E115</f>
        <v>4.4</v>
      </c>
      <c r="F113" s="146">
        <f>F114+F115</f>
        <v>4.4</v>
      </c>
      <c r="G113" s="146">
        <f>G114+G115</f>
        <v>0</v>
      </c>
      <c r="H113" s="14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2.5</v>
      </c>
      <c r="F114" s="10">
        <v>2.5</v>
      </c>
      <c r="G114" s="15"/>
      <c r="H114" s="15"/>
    </row>
    <row r="115" spans="2:8" ht="15">
      <c r="B115" s="16" t="s">
        <v>561</v>
      </c>
      <c r="C115" s="101" t="s">
        <v>135</v>
      </c>
      <c r="D115" s="95"/>
      <c r="E115" s="10">
        <f>F115+H115</f>
        <v>1.9</v>
      </c>
      <c r="F115" s="10">
        <v>1.9</v>
      </c>
      <c r="G115" s="15"/>
      <c r="H115" s="15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146">
        <f>E119+E120</f>
        <v>119.30000000000001</v>
      </c>
      <c r="F118" s="146">
        <f>F119+F120</f>
        <v>119.30000000000001</v>
      </c>
      <c r="G118" s="146">
        <f>G119+G120</f>
        <v>61.300000000000004</v>
      </c>
      <c r="H118" s="14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87.9</v>
      </c>
      <c r="F119" s="10">
        <v>87.9</v>
      </c>
      <c r="G119" s="15">
        <v>56.7</v>
      </c>
      <c r="H119" s="16"/>
    </row>
    <row r="120" spans="2:8" ht="15">
      <c r="B120" s="16" t="s">
        <v>505</v>
      </c>
      <c r="C120" s="23" t="s">
        <v>105</v>
      </c>
      <c r="D120" s="89"/>
      <c r="E120" s="10">
        <f>F120+H120</f>
        <v>31.4</v>
      </c>
      <c r="F120" s="10">
        <v>31.4</v>
      </c>
      <c r="G120" s="15">
        <v>4.6</v>
      </c>
      <c r="H120" s="15"/>
    </row>
    <row r="121" spans="2:8" ht="14.25">
      <c r="B121" s="16" t="s">
        <v>560</v>
      </c>
      <c r="C121" s="6" t="s">
        <v>83</v>
      </c>
      <c r="D121" s="33" t="s">
        <v>156</v>
      </c>
      <c r="E121" s="146">
        <f>F121+H121</f>
        <v>4</v>
      </c>
      <c r="F121" s="146">
        <f>F122</f>
        <v>4</v>
      </c>
      <c r="G121" s="146">
        <f>G122</f>
        <v>0</v>
      </c>
      <c r="H121" s="146">
        <f>H122</f>
        <v>0</v>
      </c>
    </row>
    <row r="122" spans="2:8" ht="15">
      <c r="B122" s="16" t="s">
        <v>508</v>
      </c>
      <c r="C122" s="8" t="s">
        <v>125</v>
      </c>
      <c r="D122" s="33"/>
      <c r="E122" s="146">
        <f>F122+H122</f>
        <v>4</v>
      </c>
      <c r="F122" s="10">
        <v>4</v>
      </c>
      <c r="G122" s="16"/>
      <c r="H122" s="16"/>
    </row>
    <row r="123" spans="2:8" ht="15.75">
      <c r="B123" s="37" t="s">
        <v>49</v>
      </c>
      <c r="C123" s="34" t="s">
        <v>61</v>
      </c>
      <c r="D123" s="33"/>
      <c r="E123" s="146">
        <f>E124+E129+E132+E127</f>
        <v>168.39999999999998</v>
      </c>
      <c r="F123" s="146">
        <f>F124+F129+F132+F127</f>
        <v>168.39999999999998</v>
      </c>
      <c r="G123" s="146">
        <f>G124+G129+G132+G127</f>
        <v>91.4</v>
      </c>
      <c r="H123" s="146">
        <f>H124+H129+H132+H127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46">
        <f>E125+E126</f>
        <v>4.2</v>
      </c>
      <c r="F124" s="146">
        <f>F125+F126</f>
        <v>4.2</v>
      </c>
      <c r="G124" s="146">
        <f>G125+G126</f>
        <v>0</v>
      </c>
      <c r="H124" s="14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1.3</v>
      </c>
      <c r="F125" s="10">
        <v>1.3</v>
      </c>
      <c r="G125" s="15"/>
      <c r="H125" s="15"/>
    </row>
    <row r="126" spans="2:8" ht="15">
      <c r="B126" s="16" t="s">
        <v>503</v>
      </c>
      <c r="C126" s="101" t="s">
        <v>135</v>
      </c>
      <c r="D126" s="95"/>
      <c r="E126" s="10">
        <f>F126+H126</f>
        <v>2.9</v>
      </c>
      <c r="F126" s="10">
        <v>2.9</v>
      </c>
      <c r="G126" s="15"/>
      <c r="H126" s="15"/>
    </row>
    <row r="127" spans="2:8" ht="25.5">
      <c r="B127" s="39" t="s">
        <v>269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37" t="s">
        <v>412</v>
      </c>
      <c r="C129" s="29" t="s">
        <v>122</v>
      </c>
      <c r="D129" s="33" t="s">
        <v>159</v>
      </c>
      <c r="E129" s="146">
        <f>E130+E131</f>
        <v>159.2</v>
      </c>
      <c r="F129" s="146">
        <f>F130+F131</f>
        <v>159.2</v>
      </c>
      <c r="G129" s="146">
        <f>G130+G131</f>
        <v>91.4</v>
      </c>
      <c r="H129" s="14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112.2</v>
      </c>
      <c r="F130" s="10">
        <v>112.2</v>
      </c>
      <c r="G130" s="15">
        <v>75.9</v>
      </c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47</v>
      </c>
      <c r="F131" s="10">
        <v>47</v>
      </c>
      <c r="G131" s="15">
        <v>15.5</v>
      </c>
      <c r="H131" s="15"/>
    </row>
    <row r="132" spans="2:8" ht="14.25">
      <c r="B132" s="40" t="s">
        <v>412</v>
      </c>
      <c r="C132" s="6" t="s">
        <v>83</v>
      </c>
      <c r="D132" s="33" t="s">
        <v>156</v>
      </c>
      <c r="E132" s="146">
        <f>F132+H132</f>
        <v>5</v>
      </c>
      <c r="F132" s="146">
        <f>F133</f>
        <v>5</v>
      </c>
      <c r="G132" s="146">
        <f>G133</f>
        <v>0</v>
      </c>
      <c r="H132" s="146">
        <f>H133</f>
        <v>0</v>
      </c>
    </row>
    <row r="133" spans="2:8" ht="15">
      <c r="B133" s="16" t="s">
        <v>508</v>
      </c>
      <c r="C133" s="8" t="s">
        <v>125</v>
      </c>
      <c r="D133" s="33"/>
      <c r="E133" s="146">
        <f>F133+H133</f>
        <v>5</v>
      </c>
      <c r="F133" s="10">
        <v>5</v>
      </c>
      <c r="G133" s="16"/>
      <c r="H133" s="16"/>
    </row>
    <row r="134" spans="2:8" ht="14.25">
      <c r="B134" s="39" t="s">
        <v>52</v>
      </c>
      <c r="C134" s="6" t="s">
        <v>65</v>
      </c>
      <c r="D134" s="33"/>
      <c r="E134" s="146">
        <f>E137+E141+E135</f>
        <v>394</v>
      </c>
      <c r="F134" s="146">
        <f>F137+F141+F135</f>
        <v>394</v>
      </c>
      <c r="G134" s="146">
        <f>G137+G141+G135</f>
        <v>161.7</v>
      </c>
      <c r="H134" s="146">
        <f>H137+H141+H135</f>
        <v>0</v>
      </c>
    </row>
    <row r="135" spans="2:8" ht="25.5">
      <c r="B135" s="37" t="s">
        <v>53</v>
      </c>
      <c r="C135" s="29" t="s">
        <v>120</v>
      </c>
      <c r="D135" s="95" t="s">
        <v>157</v>
      </c>
      <c r="E135" s="146">
        <f>E136</f>
        <v>0</v>
      </c>
      <c r="F135" s="146">
        <f>F136</f>
        <v>0</v>
      </c>
      <c r="G135" s="146">
        <f>G136</f>
        <v>0</v>
      </c>
      <c r="H135" s="146">
        <f>H136</f>
        <v>0</v>
      </c>
    </row>
    <row r="136" spans="2:8" ht="15">
      <c r="B136" s="39"/>
      <c r="C136" s="271" t="s">
        <v>415</v>
      </c>
      <c r="D136" s="95"/>
      <c r="E136" s="10">
        <f>F136+H136</f>
        <v>0</v>
      </c>
      <c r="F136" s="146"/>
      <c r="G136" s="146"/>
      <c r="H136" s="146"/>
    </row>
    <row r="137" spans="2:8" ht="25.5">
      <c r="B137" s="37" t="s">
        <v>54</v>
      </c>
      <c r="C137" s="55" t="s">
        <v>122</v>
      </c>
      <c r="D137" s="33" t="s">
        <v>159</v>
      </c>
      <c r="E137" s="146">
        <f>E138+E139+E140</f>
        <v>360.6</v>
      </c>
      <c r="F137" s="146">
        <f>F138+F139+F140</f>
        <v>360.6</v>
      </c>
      <c r="G137" s="146">
        <f>G138+G139+G140</f>
        <v>161.7</v>
      </c>
      <c r="H137" s="14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129.2</v>
      </c>
      <c r="F138" s="10">
        <v>129.2</v>
      </c>
      <c r="G138" s="15">
        <v>85.6</v>
      </c>
      <c r="H138" s="16"/>
    </row>
    <row r="139" spans="2:8" ht="15">
      <c r="B139" s="16" t="s">
        <v>505</v>
      </c>
      <c r="C139" s="22" t="s">
        <v>105</v>
      </c>
      <c r="D139" s="64"/>
      <c r="E139" s="10">
        <f>F139+H139</f>
        <v>141.4</v>
      </c>
      <c r="F139" s="10">
        <v>141.4</v>
      </c>
      <c r="G139" s="15">
        <v>76.1</v>
      </c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90</v>
      </c>
      <c r="F140" s="10">
        <v>90</v>
      </c>
      <c r="G140" s="16"/>
      <c r="H140" s="15"/>
    </row>
    <row r="141" spans="2:8" ht="14.25">
      <c r="B141" s="39" t="s">
        <v>273</v>
      </c>
      <c r="C141" s="6" t="s">
        <v>83</v>
      </c>
      <c r="D141" s="33" t="s">
        <v>156</v>
      </c>
      <c r="E141" s="146">
        <f>F141+H141</f>
        <v>33.4</v>
      </c>
      <c r="F141" s="146">
        <f>F142</f>
        <v>33.4</v>
      </c>
      <c r="G141" s="146">
        <f>G142</f>
        <v>0</v>
      </c>
      <c r="H141" s="146">
        <f>H142</f>
        <v>0</v>
      </c>
    </row>
    <row r="142" spans="2:8" ht="15">
      <c r="B142" s="40" t="s">
        <v>508</v>
      </c>
      <c r="C142" s="8" t="s">
        <v>125</v>
      </c>
      <c r="D142" s="33"/>
      <c r="E142" s="13">
        <f>F142+H142</f>
        <v>33.4</v>
      </c>
      <c r="F142" s="13">
        <v>33.4</v>
      </c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E149+E152+E144+E147</f>
        <v>232.39999999999998</v>
      </c>
      <c r="F143" s="146">
        <f>F149+F152+F144+F147</f>
        <v>232.39999999999998</v>
      </c>
      <c r="G143" s="146">
        <f>G149+G152+G144+G147</f>
        <v>109.30000000000001</v>
      </c>
      <c r="H143" s="146">
        <f>H149+H152+H144+H147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5.6</v>
      </c>
      <c r="F144" s="146">
        <f>F145+F146</f>
        <v>5.6</v>
      </c>
      <c r="G144" s="146">
        <f>G145+G146</f>
        <v>0</v>
      </c>
      <c r="H144" s="146">
        <f>H145+H146</f>
        <v>0</v>
      </c>
    </row>
    <row r="145" spans="2:8" ht="15">
      <c r="B145" s="50" t="s">
        <v>504</v>
      </c>
      <c r="C145" s="21" t="s">
        <v>106</v>
      </c>
      <c r="D145" s="333"/>
      <c r="E145" s="10">
        <f>F145+H145</f>
        <v>1</v>
      </c>
      <c r="F145" s="72">
        <v>1</v>
      </c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4.6</v>
      </c>
      <c r="F146" s="72">
        <v>4.6</v>
      </c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46">
        <f>E148</f>
        <v>0</v>
      </c>
      <c r="F147" s="146">
        <f>F148</f>
        <v>0</v>
      </c>
      <c r="G147" s="146">
        <f>G148</f>
        <v>0</v>
      </c>
      <c r="H147" s="146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72"/>
      <c r="G148" s="146"/>
      <c r="H148" s="146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214.79999999999998</v>
      </c>
      <c r="F149" s="146">
        <f>F150+F151</f>
        <v>214.79999999999998</v>
      </c>
      <c r="G149" s="146">
        <f>G150+G151</f>
        <v>109.30000000000001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137.2</v>
      </c>
      <c r="F150" s="10">
        <v>137.2</v>
      </c>
      <c r="G150" s="15">
        <v>83.7</v>
      </c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77.6</v>
      </c>
      <c r="F151" s="10">
        <v>77.6</v>
      </c>
      <c r="G151" s="16">
        <v>25.6</v>
      </c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12</v>
      </c>
      <c r="F152" s="146">
        <f>F153</f>
        <v>12</v>
      </c>
      <c r="G152" s="146">
        <f>G153</f>
        <v>0</v>
      </c>
      <c r="H152" s="146">
        <f>H153</f>
        <v>0</v>
      </c>
    </row>
    <row r="153" spans="2:8" ht="15">
      <c r="B153" s="50" t="s">
        <v>508</v>
      </c>
      <c r="C153" s="8" t="s">
        <v>125</v>
      </c>
      <c r="D153" s="102"/>
      <c r="E153" s="65">
        <f>F153+H153</f>
        <v>12</v>
      </c>
      <c r="F153" s="65">
        <v>12</v>
      </c>
      <c r="G153" s="44"/>
      <c r="H153" s="44"/>
    </row>
    <row r="154" spans="2:8" ht="15.75">
      <c r="B154" s="37" t="s">
        <v>60</v>
      </c>
      <c r="C154" s="34" t="s">
        <v>9</v>
      </c>
      <c r="D154" s="33"/>
      <c r="E154" s="178">
        <f>E155+E160+E165+E158</f>
        <v>256.29999999999995</v>
      </c>
      <c r="F154" s="178">
        <f>F155+F160+F165+F158</f>
        <v>256.29999999999995</v>
      </c>
      <c r="G154" s="178">
        <f>G155+G160+G165+G158</f>
        <v>133.2</v>
      </c>
      <c r="H154" s="178">
        <f>H155+H160+H165+H158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5.1</v>
      </c>
      <c r="F155" s="146">
        <f>F156+F157</f>
        <v>5.1</v>
      </c>
      <c r="G155" s="146">
        <f>G156+G157</f>
        <v>0</v>
      </c>
      <c r="H155" s="14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0.1</v>
      </c>
      <c r="F156" s="10">
        <v>0.1</v>
      </c>
      <c r="G156" s="15"/>
      <c r="H156" s="15"/>
    </row>
    <row r="157" spans="2:8" ht="15">
      <c r="B157" s="16" t="s">
        <v>503</v>
      </c>
      <c r="C157" s="101" t="s">
        <v>166</v>
      </c>
      <c r="D157" s="95"/>
      <c r="E157" s="10">
        <f>F157+H157</f>
        <v>5</v>
      </c>
      <c r="F157" s="10">
        <v>5</v>
      </c>
      <c r="G157" s="15"/>
      <c r="H157" s="15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63</v>
      </c>
      <c r="C160" s="55" t="s">
        <v>122</v>
      </c>
      <c r="D160" s="33" t="s">
        <v>159</v>
      </c>
      <c r="E160" s="146">
        <f>E161+E162+E163+E164</f>
        <v>249.2</v>
      </c>
      <c r="F160" s="146">
        <f>F161+F162+F163+F164</f>
        <v>249.2</v>
      </c>
      <c r="G160" s="146">
        <f>G161+G162+G163+G164</f>
        <v>133.2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161.2</v>
      </c>
      <c r="F161" s="10">
        <v>161.2</v>
      </c>
      <c r="G161" s="15">
        <v>106.6</v>
      </c>
      <c r="H161" s="16"/>
    </row>
    <row r="162" spans="2:8" ht="15">
      <c r="B162" s="16" t="s">
        <v>505</v>
      </c>
      <c r="C162" s="22" t="s">
        <v>105</v>
      </c>
      <c r="D162" s="64"/>
      <c r="E162" s="10">
        <f t="shared" si="3"/>
        <v>66</v>
      </c>
      <c r="F162" s="10">
        <v>66</v>
      </c>
      <c r="G162" s="16">
        <v>26.6</v>
      </c>
      <c r="H162" s="15"/>
    </row>
    <row r="163" spans="2:8" ht="15">
      <c r="B163" s="57" t="s">
        <v>180</v>
      </c>
      <c r="C163" s="23" t="s">
        <v>145</v>
      </c>
      <c r="D163" s="64"/>
      <c r="E163" s="10">
        <f t="shared" si="3"/>
        <v>22</v>
      </c>
      <c r="F163" s="10">
        <v>22</v>
      </c>
      <c r="G163" s="16"/>
      <c r="H163" s="15"/>
    </row>
    <row r="164" spans="2:8" ht="15">
      <c r="B164" s="57" t="s">
        <v>507</v>
      </c>
      <c r="C164" s="17" t="s">
        <v>311</v>
      </c>
      <c r="D164" s="64"/>
      <c r="E164" s="10">
        <f t="shared" si="3"/>
        <v>0</v>
      </c>
      <c r="F164" s="10"/>
      <c r="G164" s="16"/>
      <c r="H164" s="15"/>
    </row>
    <row r="165" spans="2:8" ht="14.25">
      <c r="B165" s="37" t="s">
        <v>231</v>
      </c>
      <c r="C165" s="6" t="s">
        <v>83</v>
      </c>
      <c r="D165" s="33" t="s">
        <v>156</v>
      </c>
      <c r="E165" s="36">
        <f t="shared" si="3"/>
        <v>2</v>
      </c>
      <c r="F165" s="36">
        <f>F166</f>
        <v>2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2</v>
      </c>
      <c r="F166" s="65">
        <v>2</v>
      </c>
      <c r="G166" s="44"/>
      <c r="H166" s="44"/>
    </row>
    <row r="167" spans="2:8" ht="14.25">
      <c r="B167" s="322" t="s">
        <v>64</v>
      </c>
      <c r="C167" s="6" t="s">
        <v>472</v>
      </c>
      <c r="D167" s="106"/>
      <c r="E167" s="146">
        <f>E168+E173+E179+E171</f>
        <v>1178.8</v>
      </c>
      <c r="F167" s="146">
        <f>F168+F173+F179+F171</f>
        <v>1178.8</v>
      </c>
      <c r="G167" s="146">
        <f>G168+G173+G179+G171</f>
        <v>556.9</v>
      </c>
      <c r="H167" s="146">
        <f>H168+H173+H179+H171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204">
        <f>E113+E124+E155+E144</f>
        <v>19.3</v>
      </c>
      <c r="F168" s="204">
        <f>F113+F124+F155+F144</f>
        <v>19.3</v>
      </c>
      <c r="G168" s="204">
        <f>G113+G124+G155+G144</f>
        <v>0</v>
      </c>
      <c r="H168" s="204">
        <f>H113+H124+H155+H144</f>
        <v>0</v>
      </c>
    </row>
    <row r="169" spans="2:8" ht="15">
      <c r="B169" s="50" t="s">
        <v>504</v>
      </c>
      <c r="C169" s="22" t="s">
        <v>106</v>
      </c>
      <c r="D169" s="89"/>
      <c r="E169" s="10">
        <f>F169+H169</f>
        <v>4.9</v>
      </c>
      <c r="F169" s="10">
        <f aca="true" t="shared" si="4" ref="F169:H170">F114+F125+F156+F145</f>
        <v>4.9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>F170+H170</f>
        <v>14.4</v>
      </c>
      <c r="F170" s="10">
        <f t="shared" si="4"/>
        <v>14.4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10">
        <f>E172</f>
        <v>0</v>
      </c>
      <c r="F171" s="10">
        <f>F172</f>
        <v>0</v>
      </c>
      <c r="G171" s="10">
        <f>G172</f>
        <v>0</v>
      </c>
      <c r="H171" s="10">
        <f>H172</f>
        <v>0</v>
      </c>
    </row>
    <row r="172" spans="2:8" ht="15">
      <c r="B172" s="103" t="s">
        <v>39</v>
      </c>
      <c r="C172" s="271" t="s">
        <v>415</v>
      </c>
      <c r="D172" s="95"/>
      <c r="E172" s="10">
        <f>F172+H172</f>
        <v>0</v>
      </c>
      <c r="F172" s="10">
        <f>F116+F127+F135+F147+F158</f>
        <v>0</v>
      </c>
      <c r="G172" s="10">
        <f>G116+G127+G135+G147+G158</f>
        <v>0</v>
      </c>
      <c r="H172" s="10">
        <f>H116+H127+H135+H147+H158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146">
        <f>E174+E175+E176+E177+E178</f>
        <v>1103.1</v>
      </c>
      <c r="F173" s="146">
        <f>F174+F175+F176+F177+F178</f>
        <v>1103.1</v>
      </c>
      <c r="G173" s="146">
        <f>G174+G175+G176+G177+G178</f>
        <v>556.9</v>
      </c>
      <c r="H173" s="14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59">
        <f aca="true" t="shared" si="5" ref="E174:H175">E119+E130+E138+E150+E161</f>
        <v>627.7</v>
      </c>
      <c r="F174" s="10">
        <f t="shared" si="5"/>
        <v>627.7</v>
      </c>
      <c r="G174" s="10">
        <f t="shared" si="5"/>
        <v>408.5</v>
      </c>
      <c r="H174" s="10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59">
        <f t="shared" si="5"/>
        <v>363.4</v>
      </c>
      <c r="F175" s="10">
        <f t="shared" si="5"/>
        <v>363.4</v>
      </c>
      <c r="G175" s="10">
        <f t="shared" si="5"/>
        <v>148.39999999999998</v>
      </c>
      <c r="H175" s="10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59">
        <f>E163</f>
        <v>22</v>
      </c>
      <c r="F176" s="10">
        <f>F163</f>
        <v>22</v>
      </c>
      <c r="G176" s="10">
        <f>G163</f>
        <v>0</v>
      </c>
      <c r="H176" s="10">
        <f>H163</f>
        <v>0</v>
      </c>
    </row>
    <row r="177" spans="2:8" ht="15">
      <c r="B177" s="16" t="s">
        <v>506</v>
      </c>
      <c r="C177" s="25" t="s">
        <v>107</v>
      </c>
      <c r="D177" s="31"/>
      <c r="E177" s="59">
        <f>E140</f>
        <v>90</v>
      </c>
      <c r="F177" s="10">
        <f>F140</f>
        <v>90</v>
      </c>
      <c r="G177" s="10">
        <f>G140</f>
        <v>0</v>
      </c>
      <c r="H177" s="10">
        <f>H140</f>
        <v>0</v>
      </c>
    </row>
    <row r="178" spans="2:8" ht="15">
      <c r="B178" s="16" t="s">
        <v>507</v>
      </c>
      <c r="C178" s="24" t="s">
        <v>311</v>
      </c>
      <c r="D178" s="31"/>
      <c r="E178" s="59">
        <f>E164</f>
        <v>0</v>
      </c>
      <c r="F178" s="59">
        <f>F164</f>
        <v>0</v>
      </c>
      <c r="G178" s="59">
        <f>G164</f>
        <v>0</v>
      </c>
      <c r="H178" s="59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146">
        <f>E180</f>
        <v>56.4</v>
      </c>
      <c r="F179" s="146">
        <f>F180</f>
        <v>56.4</v>
      </c>
      <c r="G179" s="146">
        <f>G180</f>
        <v>0</v>
      </c>
      <c r="H179" s="146">
        <f>H180</f>
        <v>0</v>
      </c>
    </row>
    <row r="180" spans="2:8" ht="15">
      <c r="B180" s="46" t="s">
        <v>508</v>
      </c>
      <c r="C180" s="17" t="s">
        <v>125</v>
      </c>
      <c r="D180" s="14"/>
      <c r="E180" s="10">
        <f>F180+H180</f>
        <v>56.4</v>
      </c>
      <c r="F180" s="10">
        <f>F153+F142+F166+F133+F122</f>
        <v>56.4</v>
      </c>
      <c r="G180" s="10">
        <f>G153+G142+G166+G133+G122</f>
        <v>0</v>
      </c>
      <c r="H180" s="10">
        <f>H153+H142+H166+H133+H122</f>
        <v>0</v>
      </c>
    </row>
    <row r="181" spans="2:8" ht="15.75">
      <c r="B181" s="110" t="s">
        <v>68</v>
      </c>
      <c r="C181" s="34" t="s">
        <v>127</v>
      </c>
      <c r="D181" s="14"/>
      <c r="E181" s="146">
        <f>E182</f>
        <v>134.1</v>
      </c>
      <c r="F181" s="146">
        <f>F182</f>
        <v>134.1</v>
      </c>
      <c r="G181" s="146">
        <f>G182</f>
        <v>83.3</v>
      </c>
      <c r="H181" s="146">
        <f>H182</f>
        <v>0</v>
      </c>
    </row>
    <row r="182" spans="2:8" ht="25.5">
      <c r="B182" s="50" t="s">
        <v>39</v>
      </c>
      <c r="C182" s="29" t="s">
        <v>120</v>
      </c>
      <c r="D182" s="5" t="s">
        <v>157</v>
      </c>
      <c r="E182" s="146">
        <f>F182+H182</f>
        <v>134.1</v>
      </c>
      <c r="F182" s="36">
        <v>134.1</v>
      </c>
      <c r="G182" s="13">
        <v>83.3</v>
      </c>
      <c r="H182" s="13"/>
    </row>
    <row r="183" spans="2:8" ht="15.75">
      <c r="B183" s="37" t="s">
        <v>72</v>
      </c>
      <c r="C183" s="269" t="s">
        <v>406</v>
      </c>
      <c r="D183" s="5"/>
      <c r="E183" s="146">
        <f>E184</f>
        <v>584.4</v>
      </c>
      <c r="F183" s="146">
        <f>F184</f>
        <v>136.4</v>
      </c>
      <c r="G183" s="146">
        <f>G184</f>
        <v>0</v>
      </c>
      <c r="H183" s="146">
        <f>H184</f>
        <v>448</v>
      </c>
    </row>
    <row r="184" spans="2:8" ht="14.25">
      <c r="B184" s="50" t="s">
        <v>73</v>
      </c>
      <c r="C184" s="28" t="s">
        <v>170</v>
      </c>
      <c r="D184" s="74" t="s">
        <v>41</v>
      </c>
      <c r="E184" s="146">
        <f>E185+E186+E187</f>
        <v>584.4</v>
      </c>
      <c r="F184" s="146">
        <f>F185+F186+F187</f>
        <v>136.4</v>
      </c>
      <c r="G184" s="146">
        <f>G185+G186+G187</f>
        <v>0</v>
      </c>
      <c r="H184" s="146">
        <f>H185+H186+H187</f>
        <v>448</v>
      </c>
    </row>
    <row r="185" spans="2:8" ht="15">
      <c r="B185" s="50" t="s">
        <v>510</v>
      </c>
      <c r="C185" s="78" t="s">
        <v>80</v>
      </c>
      <c r="D185" s="79"/>
      <c r="E185" s="59">
        <f>F185+H185</f>
        <v>136.1</v>
      </c>
      <c r="F185" s="10">
        <v>136.1</v>
      </c>
      <c r="G185" s="15"/>
      <c r="H185" s="15"/>
    </row>
    <row r="186" spans="2:8" ht="15">
      <c r="B186" s="50" t="s">
        <v>183</v>
      </c>
      <c r="C186" s="78" t="s">
        <v>81</v>
      </c>
      <c r="D186" s="79"/>
      <c r="E186" s="59">
        <f>F186+H186</f>
        <v>448.3</v>
      </c>
      <c r="F186" s="10">
        <v>0.3</v>
      </c>
      <c r="G186" s="15"/>
      <c r="H186" s="15">
        <v>448</v>
      </c>
    </row>
    <row r="187" spans="2:8" ht="15">
      <c r="B187" s="50" t="s">
        <v>424</v>
      </c>
      <c r="C187" s="78" t="s">
        <v>490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43.1</v>
      </c>
      <c r="F188" s="146">
        <f>F189</f>
        <v>43.1</v>
      </c>
      <c r="G188" s="146">
        <f>G189</f>
        <v>24.8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43.1</v>
      </c>
      <c r="F189" s="146">
        <v>43.1</v>
      </c>
      <c r="G189" s="10">
        <v>24.8</v>
      </c>
      <c r="H189" s="146"/>
    </row>
    <row r="190" spans="2:8" ht="15.75">
      <c r="B190" s="275" t="s">
        <v>343</v>
      </c>
      <c r="C190" s="336" t="s">
        <v>150</v>
      </c>
      <c r="D190" s="324"/>
      <c r="E190" s="321">
        <f>E191+E192+E193+E194+E195+E197+E198+E199+E196</f>
        <v>9420.499999999998</v>
      </c>
      <c r="F190" s="321">
        <f>F191+F192+F193+F194+F195+F197+F198+F199+F196</f>
        <v>8457</v>
      </c>
      <c r="G190" s="321">
        <f>G191+G192+G193+G194+G195+G197+G198+G199+G196</f>
        <v>3921.8</v>
      </c>
      <c r="H190" s="321">
        <f>H191+H192+H193+H194+H195+H197+H198+H199+H196</f>
        <v>963.4999999999999</v>
      </c>
    </row>
    <row r="191" spans="2:8" ht="14.25">
      <c r="B191" s="37" t="s">
        <v>244</v>
      </c>
      <c r="C191" s="28" t="s">
        <v>119</v>
      </c>
      <c r="D191" s="5" t="s">
        <v>155</v>
      </c>
      <c r="E191" s="10">
        <f>E168+E110+E107+E104+E101+E86+E83+E14+E189</f>
        <v>4119.2</v>
      </c>
      <c r="F191" s="10">
        <f>F168+F110+F107+F104+F101+F86+F83+F14+F189</f>
        <v>4119.2</v>
      </c>
      <c r="G191" s="10">
        <f>G168+G110+G107+G104+G101+G86+G83+G14+G189</f>
        <v>2208.5</v>
      </c>
      <c r="H191" s="10">
        <f>H168+H110+H107+H104+H101+H86+H83+H14+H189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0">
        <f>E57+E181+E171</f>
        <v>408.9</v>
      </c>
      <c r="F192" s="10">
        <f>F57+F181+F171</f>
        <v>408.9</v>
      </c>
      <c r="G192" s="10">
        <f>G57+G181+G171</f>
        <v>95.6</v>
      </c>
      <c r="H192" s="10">
        <f>H57+H181+H171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0">
        <f>E23+E55+E173</f>
        <v>3012.1</v>
      </c>
      <c r="F193" s="10">
        <f>F23+F55+F173</f>
        <v>3006.7</v>
      </c>
      <c r="G193" s="10">
        <f>G23+G55+G173</f>
        <v>1597.9</v>
      </c>
      <c r="H193" s="10">
        <f>H23+H55+H173</f>
        <v>5.4</v>
      </c>
    </row>
    <row r="194" spans="2:8" ht="28.5">
      <c r="B194" s="37" t="s">
        <v>290</v>
      </c>
      <c r="C194" s="111" t="s">
        <v>247</v>
      </c>
      <c r="D194" s="5" t="s">
        <v>158</v>
      </c>
      <c r="E194" s="10">
        <f>E34</f>
        <v>543.5999999999999</v>
      </c>
      <c r="F194" s="10">
        <f>F34</f>
        <v>41.2</v>
      </c>
      <c r="G194" s="10">
        <f>G34</f>
        <v>19.8</v>
      </c>
      <c r="H194" s="10">
        <f>H34</f>
        <v>502.4</v>
      </c>
    </row>
    <row r="195" spans="2:8" ht="14.25">
      <c r="B195" s="37" t="s">
        <v>291</v>
      </c>
      <c r="C195" s="6" t="s">
        <v>126</v>
      </c>
      <c r="D195" s="5" t="s">
        <v>160</v>
      </c>
      <c r="E195" s="10">
        <f>E39</f>
        <v>40.8</v>
      </c>
      <c r="F195" s="10">
        <f>F39</f>
        <v>35</v>
      </c>
      <c r="G195" s="10">
        <f>G39</f>
        <v>0</v>
      </c>
      <c r="H195" s="10">
        <f>H39</f>
        <v>5.8</v>
      </c>
    </row>
    <row r="196" spans="2:8" ht="31.5">
      <c r="B196" s="37" t="s">
        <v>292</v>
      </c>
      <c r="C196" s="147" t="s">
        <v>212</v>
      </c>
      <c r="D196" s="5" t="s">
        <v>161</v>
      </c>
      <c r="E196" s="10">
        <f>E43</f>
        <v>10</v>
      </c>
      <c r="F196" s="10">
        <f>F43</f>
        <v>10</v>
      </c>
      <c r="G196" s="10">
        <f>G43</f>
        <v>0</v>
      </c>
      <c r="H196" s="10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0">
        <f>F197+H197</f>
        <v>197.6</v>
      </c>
      <c r="F197" s="10">
        <f>F179+F46</f>
        <v>197.6</v>
      </c>
      <c r="G197" s="10">
        <f>G179+G46</f>
        <v>0</v>
      </c>
      <c r="H197" s="10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0">
        <f>F198+H198</f>
        <v>491.3</v>
      </c>
      <c r="F198" s="10">
        <f>F48</f>
        <v>491.3</v>
      </c>
      <c r="G198" s="10">
        <f>G48</f>
        <v>0</v>
      </c>
      <c r="H198" s="10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0">
        <f>F199+H199</f>
        <v>597</v>
      </c>
      <c r="F199" s="270">
        <f>F51+F184</f>
        <v>147.1</v>
      </c>
      <c r="G199" s="270">
        <f>G51+G184</f>
        <v>0</v>
      </c>
      <c r="H199" s="270">
        <f>H51+H184</f>
        <v>449.9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D15:D21"/>
    <mergeCell ref="B7:H7"/>
    <mergeCell ref="F2:G2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">
      <selection activeCell="F2" sqref="F2:G2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2.7109375" style="35" customWidth="1"/>
    <col min="4" max="4" width="7.42187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362" t="s">
        <v>596</v>
      </c>
      <c r="G2" s="362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304</v>
      </c>
      <c r="G4" s="8"/>
      <c r="H4" s="183"/>
    </row>
    <row r="6" spans="2:8" ht="14.25">
      <c r="B6" s="383" t="s">
        <v>588</v>
      </c>
      <c r="C6" s="383"/>
      <c r="D6" s="383"/>
      <c r="E6" s="383"/>
      <c r="F6" s="383"/>
      <c r="G6" s="383"/>
      <c r="H6" s="383"/>
    </row>
    <row r="7" spans="2:9" ht="14.25">
      <c r="B7" s="383" t="s">
        <v>480</v>
      </c>
      <c r="C7" s="383"/>
      <c r="D7" s="383"/>
      <c r="E7" s="383"/>
      <c r="F7" s="383"/>
      <c r="G7" s="383"/>
      <c r="H7" s="383"/>
      <c r="I7" s="42"/>
    </row>
    <row r="8" spans="3:8" ht="12.75">
      <c r="C8" s="387" t="s">
        <v>310</v>
      </c>
      <c r="D8" s="387"/>
      <c r="E8" s="387"/>
      <c r="F8" s="387"/>
      <c r="G8" s="387"/>
      <c r="H8" s="35" t="s">
        <v>11</v>
      </c>
    </row>
    <row r="9" spans="2:8" ht="12.75" customHeight="1">
      <c r="B9" s="388" t="s">
        <v>317</v>
      </c>
      <c r="C9" s="45"/>
      <c r="D9" s="374" t="s">
        <v>319</v>
      </c>
      <c r="E9" s="377" t="s">
        <v>0</v>
      </c>
      <c r="F9" s="356" t="s">
        <v>12</v>
      </c>
      <c r="G9" s="356"/>
      <c r="H9" s="356"/>
    </row>
    <row r="10" spans="2:8" ht="12.75" customHeight="1">
      <c r="B10" s="388"/>
      <c r="C10" s="384" t="s">
        <v>130</v>
      </c>
      <c r="D10" s="375"/>
      <c r="E10" s="378"/>
      <c r="F10" s="356" t="s">
        <v>13</v>
      </c>
      <c r="G10" s="356"/>
      <c r="H10" s="381" t="s">
        <v>14</v>
      </c>
    </row>
    <row r="11" spans="2:8" ht="12.75" customHeight="1">
      <c r="B11" s="388"/>
      <c r="C11" s="384"/>
      <c r="D11" s="375"/>
      <c r="E11" s="378"/>
      <c r="F11" s="377" t="s">
        <v>15</v>
      </c>
      <c r="G11" s="365" t="s">
        <v>262</v>
      </c>
      <c r="H11" s="381"/>
    </row>
    <row r="12" spans="2:8" ht="29.25" customHeight="1">
      <c r="B12" s="388"/>
      <c r="C12" s="385"/>
      <c r="D12" s="376"/>
      <c r="E12" s="379"/>
      <c r="F12" s="379"/>
      <c r="G12" s="366"/>
      <c r="H12" s="381"/>
    </row>
    <row r="13" spans="2:8" ht="15.75">
      <c r="B13" s="37" t="s">
        <v>16</v>
      </c>
      <c r="C13" s="47" t="s">
        <v>1</v>
      </c>
      <c r="D13" s="48"/>
      <c r="E13" s="36">
        <f>F13+H13</f>
        <v>472.3</v>
      </c>
      <c r="F13" s="49">
        <f>F14+F23+F34+F39+F46+F43+F48+F51</f>
        <v>0</v>
      </c>
      <c r="G13" s="49">
        <f>G14+G23+G34+G39+G46+G43+G48+G51</f>
        <v>0</v>
      </c>
      <c r="H13" s="49">
        <f>H14+H23+H34+H39+H46+H43+H48+H51</f>
        <v>472.3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0</v>
      </c>
      <c r="F14" s="49">
        <f>F15+F16+F18+F19+F20+F21+F22+F17</f>
        <v>0</v>
      </c>
      <c r="G14" s="49">
        <f>G15+G16+G18+G19+G20+G21+G22+G17</f>
        <v>0</v>
      </c>
      <c r="H14" s="49">
        <f>H15+H16+H18+H19+H20+H21+H22+H17</f>
        <v>0</v>
      </c>
    </row>
    <row r="15" spans="2:8" ht="15">
      <c r="B15" s="50" t="s">
        <v>176</v>
      </c>
      <c r="C15" s="51" t="s">
        <v>299</v>
      </c>
      <c r="D15" s="357"/>
      <c r="E15" s="10">
        <f aca="true" t="shared" si="0" ref="E15:E32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373"/>
      <c r="E16" s="10">
        <f t="shared" si="0"/>
        <v>0</v>
      </c>
      <c r="F16" s="195"/>
      <c r="G16" s="195"/>
      <c r="H16" s="52"/>
    </row>
    <row r="17" spans="2:8" ht="15">
      <c r="B17" s="16" t="s">
        <v>177</v>
      </c>
      <c r="C17" s="51" t="s">
        <v>300</v>
      </c>
      <c r="D17" s="373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373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373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373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373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54" t="s">
        <v>18</v>
      </c>
      <c r="C23" s="55" t="s">
        <v>122</v>
      </c>
      <c r="D23" s="56" t="s">
        <v>159</v>
      </c>
      <c r="E23" s="199">
        <f>F23+H23</f>
        <v>0</v>
      </c>
      <c r="F23" s="199">
        <f>F24+F26+F27+F28+F29+F30+F32+F25+F31+F33</f>
        <v>0</v>
      </c>
      <c r="G23" s="199">
        <f>G24+G26+G27+G28+G29+G30+G32+G25+G31+G33</f>
        <v>0</v>
      </c>
      <c r="H23" s="199">
        <f>H24+H26+H27+H28+H29+H30+H32+H25+H31+H33</f>
        <v>0</v>
      </c>
    </row>
    <row r="24" spans="2:8" ht="15">
      <c r="B24" s="57" t="s">
        <v>318</v>
      </c>
      <c r="C24" s="21" t="s">
        <v>298</v>
      </c>
      <c r="D24" s="58"/>
      <c r="E24" s="59">
        <f t="shared" si="0"/>
        <v>0</v>
      </c>
      <c r="F24" s="10"/>
      <c r="G24" s="60"/>
      <c r="H24" s="15"/>
    </row>
    <row r="25" spans="2:8" ht="15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>
      <c r="B28" s="57" t="s">
        <v>185</v>
      </c>
      <c r="C28" s="53" t="s">
        <v>2</v>
      </c>
      <c r="D28" s="61"/>
      <c r="E28" s="59">
        <f t="shared" si="0"/>
        <v>0</v>
      </c>
      <c r="F28" s="10"/>
      <c r="G28" s="200"/>
      <c r="H28" s="63"/>
    </row>
    <row r="29" spans="2:8" ht="15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63"/>
      <c r="H29" s="63"/>
    </row>
    <row r="30" spans="2:8" ht="15">
      <c r="B30" s="57" t="s">
        <v>309</v>
      </c>
      <c r="C30" s="22" t="s">
        <v>4</v>
      </c>
      <c r="D30" s="64"/>
      <c r="E30" s="59">
        <f t="shared" si="0"/>
        <v>0</v>
      </c>
      <c r="F30" s="65"/>
      <c r="G30" s="44"/>
      <c r="H30" s="63"/>
    </row>
    <row r="31" spans="2:8" ht="30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63"/>
    </row>
    <row r="32" spans="2:8" ht="30">
      <c r="B32" s="16" t="s">
        <v>187</v>
      </c>
      <c r="C32" s="66" t="s">
        <v>123</v>
      </c>
      <c r="D32" s="64"/>
      <c r="E32" s="67">
        <f t="shared" si="0"/>
        <v>0</v>
      </c>
      <c r="F32" s="15"/>
      <c r="G32" s="16"/>
      <c r="H32" s="16"/>
    </row>
    <row r="33" spans="2:8" ht="30">
      <c r="B33" s="113" t="s">
        <v>525</v>
      </c>
      <c r="C33" s="317" t="s">
        <v>524</v>
      </c>
      <c r="D33" s="64"/>
      <c r="E33" s="195">
        <f>SB!E33+'D-2012'!E33+'skolintos lėšos'!E33</f>
        <v>0</v>
      </c>
      <c r="F33" s="195"/>
      <c r="G33" s="46"/>
      <c r="H33" s="46"/>
    </row>
    <row r="34" spans="2:8" ht="30.75" customHeight="1">
      <c r="B34" s="37" t="s">
        <v>19</v>
      </c>
      <c r="C34" s="68" t="s">
        <v>247</v>
      </c>
      <c r="D34" s="71" t="s">
        <v>158</v>
      </c>
      <c r="E34" s="69">
        <f>E35+E37+E36+E38</f>
        <v>11.5</v>
      </c>
      <c r="F34" s="69">
        <f>F35+F37+F36+F38</f>
        <v>0</v>
      </c>
      <c r="G34" s="69">
        <f>G35+G37+G36+G38</f>
        <v>0</v>
      </c>
      <c r="H34" s="69">
        <f>H35+H37+H36+H38</f>
        <v>11.5</v>
      </c>
    </row>
    <row r="35" spans="2:8" ht="15">
      <c r="B35" s="50" t="s">
        <v>188</v>
      </c>
      <c r="C35" s="70" t="s">
        <v>3</v>
      </c>
      <c r="D35" s="71"/>
      <c r="E35" s="72">
        <f>F35+H35</f>
        <v>0</v>
      </c>
      <c r="F35" s="13"/>
      <c r="G35" s="60"/>
      <c r="H35" s="63"/>
    </row>
    <row r="36" spans="2:8" ht="15">
      <c r="B36" s="50" t="s">
        <v>189</v>
      </c>
      <c r="C36" s="70" t="s">
        <v>168</v>
      </c>
      <c r="D36" s="73"/>
      <c r="E36" s="72">
        <f>F36+H36</f>
        <v>11.5</v>
      </c>
      <c r="F36" s="13"/>
      <c r="G36" s="60"/>
      <c r="H36" s="352">
        <v>11.5</v>
      </c>
    </row>
    <row r="37" spans="2:8" ht="15">
      <c r="B37" s="50" t="s">
        <v>190</v>
      </c>
      <c r="C37" s="8" t="s">
        <v>84</v>
      </c>
      <c r="D37" s="73"/>
      <c r="E37" s="72">
        <f>F37+H37</f>
        <v>0</v>
      </c>
      <c r="F37" s="10"/>
      <c r="G37" s="14"/>
      <c r="H37" s="14"/>
    </row>
    <row r="38" spans="2:8" ht="15">
      <c r="B38" s="50" t="s">
        <v>175</v>
      </c>
      <c r="C38" s="8" t="s">
        <v>499</v>
      </c>
      <c r="D38" s="74"/>
      <c r="E38" s="72">
        <f>F38+H38</f>
        <v>0</v>
      </c>
      <c r="F38" s="59"/>
      <c r="G38" s="291"/>
      <c r="H38" s="291"/>
    </row>
    <row r="39" spans="2:8" ht="14.25">
      <c r="B39" s="37" t="s">
        <v>20</v>
      </c>
      <c r="C39" s="6" t="s">
        <v>126</v>
      </c>
      <c r="D39" s="73" t="s">
        <v>160</v>
      </c>
      <c r="E39" s="12">
        <f>E40+E41+E42</f>
        <v>460.8</v>
      </c>
      <c r="F39" s="142">
        <f>F40+F41+F42</f>
        <v>0</v>
      </c>
      <c r="G39" s="142">
        <f>G40+G41+G42</f>
        <v>0</v>
      </c>
      <c r="H39" s="142">
        <f>H40+H41+H42</f>
        <v>460.8</v>
      </c>
    </row>
    <row r="40" spans="2:8" ht="15">
      <c r="B40" s="50" t="s">
        <v>175</v>
      </c>
      <c r="C40" s="8" t="s">
        <v>78</v>
      </c>
      <c r="D40" s="71"/>
      <c r="E40" s="72">
        <f>F40+H40</f>
        <v>0</v>
      </c>
      <c r="F40" s="10"/>
      <c r="G40" s="14"/>
      <c r="H40" s="14"/>
    </row>
    <row r="41" spans="2:8" ht="15">
      <c r="B41" s="50" t="s">
        <v>175</v>
      </c>
      <c r="C41" s="8" t="s">
        <v>85</v>
      </c>
      <c r="D41" s="74"/>
      <c r="E41" s="72">
        <f>F41+H41</f>
        <v>0</v>
      </c>
      <c r="F41" s="10"/>
      <c r="G41" s="14"/>
      <c r="H41" s="14"/>
    </row>
    <row r="42" spans="2:8" ht="15">
      <c r="B42" s="50" t="s">
        <v>175</v>
      </c>
      <c r="C42" s="8" t="s">
        <v>172</v>
      </c>
      <c r="D42" s="74"/>
      <c r="E42" s="72">
        <f>F42+H42</f>
        <v>460.8</v>
      </c>
      <c r="F42" s="218"/>
      <c r="G42" s="219"/>
      <c r="H42" s="351">
        <v>460.8</v>
      </c>
    </row>
    <row r="43" spans="2:8" ht="28.5">
      <c r="B43" s="37" t="s">
        <v>79</v>
      </c>
      <c r="C43" s="7" t="s">
        <v>212</v>
      </c>
      <c r="D43" s="74" t="s">
        <v>161</v>
      </c>
      <c r="E43" s="12">
        <f>E44+E45</f>
        <v>0</v>
      </c>
      <c r="F43" s="12">
        <f>F44+F45</f>
        <v>0</v>
      </c>
      <c r="G43" s="12">
        <f>G44+G45</f>
        <v>0</v>
      </c>
      <c r="H43" s="12">
        <f>H44+H45</f>
        <v>0</v>
      </c>
    </row>
    <row r="44" spans="2:8" ht="15">
      <c r="B44" s="50" t="s">
        <v>175</v>
      </c>
      <c r="C44" s="8" t="s">
        <v>78</v>
      </c>
      <c r="D44" s="74"/>
      <c r="E44" s="72">
        <f>F44+H44</f>
        <v>0</v>
      </c>
      <c r="F44" s="10"/>
      <c r="G44" s="14"/>
      <c r="H44" s="14"/>
    </row>
    <row r="45" spans="2:8" ht="15">
      <c r="B45" s="50" t="s">
        <v>500</v>
      </c>
      <c r="C45" s="8" t="s">
        <v>501</v>
      </c>
      <c r="D45" s="74"/>
      <c r="E45" s="72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5" t="s">
        <v>156</v>
      </c>
      <c r="E46" s="12">
        <f>F46+H46</f>
        <v>0</v>
      </c>
      <c r="F46" s="180">
        <f>F47</f>
        <v>0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3">
        <f>F47+H47</f>
        <v>0</v>
      </c>
      <c r="F47" s="181"/>
      <c r="G47" s="50"/>
      <c r="H47" s="197"/>
    </row>
    <row r="48" spans="2:9" ht="28.5">
      <c r="B48" s="37" t="s">
        <v>164</v>
      </c>
      <c r="C48" s="7" t="s">
        <v>169</v>
      </c>
      <c r="D48" s="5" t="s">
        <v>39</v>
      </c>
      <c r="E48" s="36">
        <f>E49</f>
        <v>0</v>
      </c>
      <c r="F48" s="36">
        <f>F49+F50</f>
        <v>0</v>
      </c>
      <c r="G48" s="36">
        <f>G49+G50</f>
        <v>0</v>
      </c>
      <c r="H48" s="3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3">
        <f>F49</f>
        <v>0</v>
      </c>
      <c r="F49" s="181"/>
      <c r="G49" s="14"/>
      <c r="H49" s="15"/>
    </row>
    <row r="50" spans="2:8" ht="30">
      <c r="B50" s="16" t="s">
        <v>513</v>
      </c>
      <c r="C50" s="305" t="s">
        <v>514</v>
      </c>
      <c r="D50" s="74"/>
      <c r="E50" s="10">
        <f>F50+H50</f>
        <v>0</v>
      </c>
      <c r="F50" s="181"/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36">
        <f>E52+E53</f>
        <v>0</v>
      </c>
      <c r="F51" s="146">
        <f>F52+F53</f>
        <v>0</v>
      </c>
      <c r="G51" s="146">
        <f>G52+G53</f>
        <v>0</v>
      </c>
      <c r="H51" s="146">
        <f>H52+H53</f>
        <v>0</v>
      </c>
    </row>
    <row r="52" spans="2:8" ht="15">
      <c r="B52" s="14"/>
      <c r="C52" s="78" t="s">
        <v>80</v>
      </c>
      <c r="D52" s="79"/>
      <c r="E52" s="59">
        <f>F52+H52</f>
        <v>0</v>
      </c>
      <c r="F52" s="10"/>
      <c r="G52" s="15"/>
      <c r="H52" s="15"/>
    </row>
    <row r="53" spans="2:8" ht="15">
      <c r="B53" s="16"/>
      <c r="C53" s="78" t="s">
        <v>81</v>
      </c>
      <c r="D53" s="79"/>
      <c r="E53" s="59">
        <f>F53+H53</f>
        <v>0</v>
      </c>
      <c r="F53" s="10"/>
      <c r="G53" s="15"/>
      <c r="H53" s="15"/>
    </row>
    <row r="54" spans="2:8" ht="15.75">
      <c r="B54" s="37" t="s">
        <v>21</v>
      </c>
      <c r="C54" s="208" t="s">
        <v>259</v>
      </c>
      <c r="D54" s="5"/>
      <c r="E54" s="36"/>
      <c r="F54" s="5"/>
      <c r="G54" s="37"/>
      <c r="H54" s="16"/>
    </row>
    <row r="55" spans="2:8" ht="25.5">
      <c r="B55" s="37" t="s">
        <v>22</v>
      </c>
      <c r="C55" s="29" t="s">
        <v>122</v>
      </c>
      <c r="D55" s="71" t="s">
        <v>159</v>
      </c>
      <c r="E55" s="36">
        <f aca="true" t="shared" si="1" ref="E55:E60">F55+H55</f>
        <v>0</v>
      </c>
      <c r="F55" s="36"/>
      <c r="G55" s="37"/>
      <c r="H55" s="16"/>
    </row>
    <row r="56" spans="2:13" ht="31.5">
      <c r="B56" s="37" t="s">
        <v>23</v>
      </c>
      <c r="C56" s="147" t="s">
        <v>88</v>
      </c>
      <c r="D56" s="32"/>
      <c r="E56" s="80">
        <f t="shared" si="1"/>
        <v>0</v>
      </c>
      <c r="F56" s="36">
        <f>F57</f>
        <v>0</v>
      </c>
      <c r="G56" s="36">
        <f>G57</f>
        <v>0</v>
      </c>
      <c r="H56" s="3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80">
        <f t="shared" si="1"/>
        <v>0</v>
      </c>
      <c r="F57" s="80">
        <f>F58+F60+F61+F62+F63+F72+F79+F80+F81+F59+F76</f>
        <v>0</v>
      </c>
      <c r="G57" s="80">
        <f>G58+G60+G61+G62+G63+G72+G79+G80+G81+G59+G76</f>
        <v>0</v>
      </c>
      <c r="H57" s="80">
        <f>H58+H60+H61+H62+H63+H72+H79+H80+H81+H59+H76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0</v>
      </c>
      <c r="F58" s="13"/>
      <c r="G58" s="63"/>
      <c r="H58" s="63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3"/>
      <c r="G59" s="63"/>
      <c r="H59" s="63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0</v>
      </c>
      <c r="F60" s="10"/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0</v>
      </c>
      <c r="F62" s="10"/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72">
        <f t="shared" si="2"/>
        <v>0</v>
      </c>
      <c r="F63" s="13">
        <f>F64+F65+F66+F67+F68+F69+F70+F71</f>
        <v>0</v>
      </c>
      <c r="G63" s="13">
        <f>G64+G65+G66+G67+G68+G69+G70+G71</f>
        <v>0</v>
      </c>
      <c r="H63" s="13">
        <f>H64+H65+H66+H67+H68+H69+H70+H71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72">
        <f t="shared" si="2"/>
        <v>0</v>
      </c>
      <c r="F64" s="13"/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72">
        <f t="shared" si="2"/>
        <v>0</v>
      </c>
      <c r="F65" s="13"/>
      <c r="G65" s="63"/>
      <c r="H65" s="60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72">
        <f t="shared" si="2"/>
        <v>0</v>
      </c>
      <c r="F66" s="13"/>
      <c r="G66" s="15"/>
      <c r="H66" s="15"/>
    </row>
    <row r="67" spans="2:8" ht="15">
      <c r="B67" s="16" t="s">
        <v>255</v>
      </c>
      <c r="C67" s="8" t="s">
        <v>96</v>
      </c>
      <c r="D67" s="85"/>
      <c r="E67" s="72">
        <f t="shared" si="2"/>
        <v>0</v>
      </c>
      <c r="F67" s="13"/>
      <c r="G67" s="15"/>
      <c r="H67" s="15"/>
    </row>
    <row r="68" spans="2:8" ht="15">
      <c r="B68" s="16" t="s">
        <v>255</v>
      </c>
      <c r="C68" s="8" t="s">
        <v>97</v>
      </c>
      <c r="D68" s="85"/>
      <c r="E68" s="72">
        <f t="shared" si="2"/>
        <v>0</v>
      </c>
      <c r="F68" s="13"/>
      <c r="G68" s="16"/>
      <c r="H68" s="16"/>
    </row>
    <row r="69" spans="2:8" ht="15">
      <c r="B69" s="57" t="s">
        <v>256</v>
      </c>
      <c r="C69" s="24" t="s">
        <v>98</v>
      </c>
      <c r="D69" s="85"/>
      <c r="E69" s="72">
        <f t="shared" si="2"/>
        <v>0</v>
      </c>
      <c r="F69" s="13"/>
      <c r="G69" s="16"/>
      <c r="H69" s="16"/>
    </row>
    <row r="70" spans="2:8" ht="15">
      <c r="B70" s="57" t="s">
        <v>253</v>
      </c>
      <c r="C70" s="22" t="s">
        <v>99</v>
      </c>
      <c r="D70" s="62"/>
      <c r="E70" s="72">
        <f t="shared" si="2"/>
        <v>0</v>
      </c>
      <c r="F70" s="13"/>
      <c r="G70" s="16"/>
      <c r="H70" s="15"/>
    </row>
    <row r="71" spans="2:8" ht="15">
      <c r="B71" s="57" t="s">
        <v>252</v>
      </c>
      <c r="C71" s="24" t="s">
        <v>100</v>
      </c>
      <c r="D71" s="85"/>
      <c r="E71" s="72">
        <f t="shared" si="2"/>
        <v>0</v>
      </c>
      <c r="F71" s="13"/>
      <c r="G71" s="16"/>
      <c r="H71" s="15"/>
    </row>
    <row r="72" spans="2:8" ht="15">
      <c r="B72" s="113" t="s">
        <v>191</v>
      </c>
      <c r="C72" s="24" t="s">
        <v>101</v>
      </c>
      <c r="D72" s="85"/>
      <c r="E72" s="192">
        <f t="shared" si="2"/>
        <v>0</v>
      </c>
      <c r="F72" s="65"/>
      <c r="G72" s="16"/>
      <c r="H72" s="15"/>
    </row>
    <row r="73" spans="2:8" ht="15">
      <c r="B73" s="57" t="s">
        <v>251</v>
      </c>
      <c r="C73" s="24" t="s">
        <v>306</v>
      </c>
      <c r="D73" s="85"/>
      <c r="E73" s="192">
        <f t="shared" si="2"/>
        <v>0</v>
      </c>
      <c r="F73" s="65"/>
      <c r="G73" s="16"/>
      <c r="H73" s="15"/>
    </row>
    <row r="74" spans="2:8" ht="15">
      <c r="B74" s="57" t="s">
        <v>251</v>
      </c>
      <c r="C74" s="24" t="s">
        <v>307</v>
      </c>
      <c r="D74" s="85"/>
      <c r="E74" s="192">
        <f t="shared" si="2"/>
        <v>0</v>
      </c>
      <c r="F74" s="65"/>
      <c r="G74" s="16"/>
      <c r="H74" s="15"/>
    </row>
    <row r="75" spans="2:8" ht="15">
      <c r="B75" s="57" t="s">
        <v>251</v>
      </c>
      <c r="C75" s="24" t="s">
        <v>308</v>
      </c>
      <c r="D75" s="85"/>
      <c r="E75" s="72">
        <f t="shared" si="2"/>
        <v>0</v>
      </c>
      <c r="F75" s="15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5"/>
      <c r="G76" s="16"/>
      <c r="H76" s="15"/>
    </row>
    <row r="77" spans="2:8" ht="15">
      <c r="B77" s="57" t="s">
        <v>252</v>
      </c>
      <c r="C77" s="24" t="s">
        <v>301</v>
      </c>
      <c r="D77" s="85"/>
      <c r="E77" s="72">
        <f t="shared" si="2"/>
        <v>0</v>
      </c>
      <c r="F77" s="15"/>
      <c r="G77" s="16"/>
      <c r="H77" s="15"/>
    </row>
    <row r="78" spans="2:8" ht="15">
      <c r="B78" s="57" t="s">
        <v>252</v>
      </c>
      <c r="C78" s="24" t="s">
        <v>312</v>
      </c>
      <c r="D78" s="85"/>
      <c r="E78" s="193"/>
      <c r="F78" s="195"/>
      <c r="G78" s="16"/>
      <c r="H78" s="15"/>
    </row>
    <row r="79" spans="2:8" ht="15">
      <c r="B79" s="103" t="s">
        <v>257</v>
      </c>
      <c r="C79" s="24" t="s">
        <v>102</v>
      </c>
      <c r="D79" s="85"/>
      <c r="E79" s="193">
        <f t="shared" si="2"/>
        <v>0</v>
      </c>
      <c r="F79" s="194"/>
      <c r="G79" s="15"/>
      <c r="H79" s="15"/>
    </row>
    <row r="80" spans="2:8" ht="15">
      <c r="B80" s="57" t="s">
        <v>258</v>
      </c>
      <c r="C80" s="24" t="s">
        <v>103</v>
      </c>
      <c r="D80" s="85"/>
      <c r="E80" s="72">
        <f t="shared" si="2"/>
        <v>0</v>
      </c>
      <c r="F80" s="13"/>
      <c r="G80" s="16"/>
      <c r="H80" s="15"/>
    </row>
    <row r="81" spans="2:9" ht="30">
      <c r="B81" s="16" t="s">
        <v>254</v>
      </c>
      <c r="C81" s="92" t="s">
        <v>264</v>
      </c>
      <c r="D81" s="93"/>
      <c r="E81" s="72">
        <f t="shared" si="2"/>
        <v>0</v>
      </c>
      <c r="F81" s="13"/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36"/>
      <c r="F82" s="36"/>
      <c r="G82" s="63"/>
      <c r="H82" s="63"/>
    </row>
    <row r="83" spans="2:8" ht="14.25">
      <c r="B83" s="94" t="s">
        <v>27</v>
      </c>
      <c r="C83" s="28" t="s">
        <v>119</v>
      </c>
      <c r="D83" s="33" t="s">
        <v>155</v>
      </c>
      <c r="E83" s="36">
        <f>F83+H83</f>
        <v>427</v>
      </c>
      <c r="F83" s="36">
        <f>F84</f>
        <v>427</v>
      </c>
      <c r="G83" s="36">
        <f>G84</f>
        <v>427</v>
      </c>
      <c r="H83" s="36">
        <f>H84</f>
        <v>0</v>
      </c>
    </row>
    <row r="84" spans="2:8" ht="15">
      <c r="B84" s="16" t="s">
        <v>112</v>
      </c>
      <c r="C84" s="271" t="s">
        <v>415</v>
      </c>
      <c r="D84" s="96"/>
      <c r="E84" s="72">
        <f>F84+H84</f>
        <v>427</v>
      </c>
      <c r="F84" s="10">
        <v>427</v>
      </c>
      <c r="G84" s="15">
        <v>427</v>
      </c>
      <c r="H84" s="15"/>
    </row>
    <row r="85" spans="2:8" ht="31.5">
      <c r="B85" s="37" t="s">
        <v>28</v>
      </c>
      <c r="C85" s="147" t="s">
        <v>313</v>
      </c>
      <c r="D85" s="33"/>
      <c r="E85" s="36"/>
      <c r="F85" s="36"/>
      <c r="G85" s="63"/>
      <c r="H85" s="63"/>
    </row>
    <row r="86" spans="2:8" ht="14.25">
      <c r="B86" s="37" t="s">
        <v>29</v>
      </c>
      <c r="C86" s="28" t="s">
        <v>119</v>
      </c>
      <c r="D86" s="33" t="s">
        <v>155</v>
      </c>
      <c r="E86" s="36">
        <f>F86+H86</f>
        <v>0</v>
      </c>
      <c r="F86" s="36">
        <f>F87</f>
        <v>0</v>
      </c>
      <c r="G86" s="36">
        <f>G87</f>
        <v>0</v>
      </c>
      <c r="H86" s="36">
        <f>H87</f>
        <v>0</v>
      </c>
    </row>
    <row r="87" spans="2:8" ht="15">
      <c r="B87" s="16" t="s">
        <v>114</v>
      </c>
      <c r="C87" s="271" t="s">
        <v>415</v>
      </c>
      <c r="D87" s="96"/>
      <c r="E87" s="10">
        <f>F87+H87</f>
        <v>0</v>
      </c>
      <c r="F87" s="10"/>
      <c r="G87" s="16"/>
      <c r="H87" s="15"/>
    </row>
    <row r="88" spans="2:8" ht="15.75">
      <c r="B88" s="37" t="s">
        <v>30</v>
      </c>
      <c r="C88" s="34" t="s">
        <v>33</v>
      </c>
      <c r="D88" s="33"/>
      <c r="E88" s="36"/>
      <c r="F88" s="36"/>
      <c r="G88" s="63"/>
      <c r="H88" s="63"/>
    </row>
    <row r="89" spans="2:8" ht="14.25">
      <c r="B89" s="16" t="s">
        <v>31</v>
      </c>
      <c r="C89" s="97" t="s">
        <v>119</v>
      </c>
      <c r="D89" s="33" t="s">
        <v>155</v>
      </c>
      <c r="E89" s="36">
        <f>F89+H89</f>
        <v>0</v>
      </c>
      <c r="F89" s="36">
        <f>F90</f>
        <v>0</v>
      </c>
      <c r="G89" s="36">
        <f>G90</f>
        <v>0</v>
      </c>
      <c r="H89" s="36">
        <f>H90</f>
        <v>0</v>
      </c>
    </row>
    <row r="90" spans="2:8" ht="15">
      <c r="B90" s="16" t="s">
        <v>115</v>
      </c>
      <c r="C90" s="271" t="s">
        <v>415</v>
      </c>
      <c r="D90" s="33"/>
      <c r="E90" s="10">
        <f>F90+H90</f>
        <v>0</v>
      </c>
      <c r="F90" s="10"/>
      <c r="G90" s="15"/>
      <c r="H90" s="15"/>
    </row>
    <row r="91" spans="2:8" ht="15.75">
      <c r="B91" s="37" t="s">
        <v>32</v>
      </c>
      <c r="C91" s="34" t="s">
        <v>38</v>
      </c>
      <c r="D91" s="33"/>
      <c r="E91" s="36"/>
      <c r="F91" s="36"/>
      <c r="G91" s="63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36">
        <f>F92+H92</f>
        <v>0</v>
      </c>
      <c r="F92" s="36">
        <f>F93</f>
        <v>0</v>
      </c>
      <c r="G92" s="36">
        <f>G93</f>
        <v>0</v>
      </c>
      <c r="H92" s="36">
        <f>H93</f>
        <v>0</v>
      </c>
    </row>
    <row r="93" spans="2:8" ht="15">
      <c r="B93" s="16" t="s">
        <v>116</v>
      </c>
      <c r="C93" s="271" t="s">
        <v>415</v>
      </c>
      <c r="D93" s="33"/>
      <c r="E93" s="10">
        <f>F93+H93</f>
        <v>0</v>
      </c>
      <c r="F93" s="10"/>
      <c r="G93" s="15"/>
      <c r="H93" s="63"/>
    </row>
    <row r="94" spans="2:8" ht="15.75">
      <c r="B94" s="37" t="s">
        <v>35</v>
      </c>
      <c r="C94" s="20" t="s">
        <v>5</v>
      </c>
      <c r="D94" s="33"/>
      <c r="E94" s="36"/>
      <c r="F94" s="36"/>
      <c r="G94" s="63"/>
      <c r="H94" s="63"/>
    </row>
    <row r="95" spans="2:8" ht="14.25">
      <c r="B95" s="37" t="s">
        <v>36</v>
      </c>
      <c r="C95" s="28" t="s">
        <v>119</v>
      </c>
      <c r="D95" s="33" t="s">
        <v>155</v>
      </c>
      <c r="E95" s="36">
        <f>F95+H95</f>
        <v>0</v>
      </c>
      <c r="F95" s="36">
        <f>F96</f>
        <v>0</v>
      </c>
      <c r="G95" s="36">
        <f>G96</f>
        <v>0</v>
      </c>
      <c r="H95" s="36">
        <f>H96</f>
        <v>0</v>
      </c>
    </row>
    <row r="96" spans="2:8" ht="15">
      <c r="B96" s="16" t="s">
        <v>117</v>
      </c>
      <c r="C96" s="271" t="s">
        <v>415</v>
      </c>
      <c r="D96" s="33"/>
      <c r="E96" s="10">
        <f>F96+H96</f>
        <v>0</v>
      </c>
      <c r="F96" s="10"/>
      <c r="G96" s="15"/>
      <c r="H96" s="15"/>
    </row>
    <row r="97" spans="2:8" ht="15.75">
      <c r="B97" s="16" t="s">
        <v>37</v>
      </c>
      <c r="C97" s="20" t="s">
        <v>6</v>
      </c>
      <c r="D97" s="33"/>
      <c r="E97" s="36"/>
      <c r="F97" s="36"/>
      <c r="G97" s="63"/>
      <c r="H97" s="63"/>
    </row>
    <row r="98" spans="2:8" ht="14.25">
      <c r="B98" s="16" t="s">
        <v>219</v>
      </c>
      <c r="C98" s="28" t="s">
        <v>119</v>
      </c>
      <c r="D98" s="33" t="s">
        <v>155</v>
      </c>
      <c r="E98" s="36">
        <f>F98+H98</f>
        <v>0</v>
      </c>
      <c r="F98" s="36">
        <f>F99</f>
        <v>0</v>
      </c>
      <c r="G98" s="36">
        <f>G99</f>
        <v>0</v>
      </c>
      <c r="H98" s="36">
        <f>H99</f>
        <v>0</v>
      </c>
    </row>
    <row r="99" spans="2:8" ht="15">
      <c r="B99" s="16" t="s">
        <v>220</v>
      </c>
      <c r="C99" s="271" t="s">
        <v>415</v>
      </c>
      <c r="D99" s="33"/>
      <c r="E99" s="10">
        <f>F99+H99</f>
        <v>0</v>
      </c>
      <c r="F99" s="10"/>
      <c r="G99" s="15"/>
      <c r="H99" s="15"/>
    </row>
    <row r="100" spans="2:8" ht="14.25">
      <c r="B100" s="37" t="s">
        <v>39</v>
      </c>
      <c r="C100" s="26" t="s">
        <v>475</v>
      </c>
      <c r="D100" s="33"/>
      <c r="E100" s="36"/>
      <c r="F100" s="36"/>
      <c r="G100" s="63"/>
      <c r="H100" s="63"/>
    </row>
    <row r="101" spans="2:8" ht="14.25">
      <c r="B101" s="37" t="s">
        <v>40</v>
      </c>
      <c r="C101" s="28" t="s">
        <v>119</v>
      </c>
      <c r="D101" s="33" t="s">
        <v>155</v>
      </c>
      <c r="E101" s="36">
        <f>F101+H101</f>
        <v>0</v>
      </c>
      <c r="F101" s="36">
        <f>F102</f>
        <v>0</v>
      </c>
      <c r="G101" s="36">
        <f>G102</f>
        <v>0</v>
      </c>
      <c r="H101" s="36">
        <f>H102</f>
        <v>0</v>
      </c>
    </row>
    <row r="102" spans="2:8" ht="15">
      <c r="B102" s="16" t="s">
        <v>118</v>
      </c>
      <c r="C102" s="271" t="s">
        <v>415</v>
      </c>
      <c r="D102" s="33"/>
      <c r="E102" s="10">
        <f>F102+H102</f>
        <v>0</v>
      </c>
      <c r="F102" s="10">
        <f>F90+F93+F96+F99</f>
        <v>0</v>
      </c>
      <c r="G102" s="10">
        <f>G90+G93+G96+G99</f>
        <v>0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5"/>
      <c r="F103" s="5"/>
      <c r="G103" s="37"/>
      <c r="H103" s="63"/>
    </row>
    <row r="104" spans="2:8" ht="14.25">
      <c r="B104" s="37" t="s">
        <v>42</v>
      </c>
      <c r="C104" s="28" t="s">
        <v>119</v>
      </c>
      <c r="D104" s="98" t="s">
        <v>155</v>
      </c>
      <c r="E104" s="36">
        <f>E105</f>
        <v>0</v>
      </c>
      <c r="F104" s="36">
        <f>F105</f>
        <v>0</v>
      </c>
      <c r="G104" s="36">
        <f>G105</f>
        <v>0</v>
      </c>
      <c r="H104" s="36">
        <f>H105</f>
        <v>0</v>
      </c>
    </row>
    <row r="105" spans="2:8" ht="15">
      <c r="B105" s="16" t="s">
        <v>121</v>
      </c>
      <c r="C105" s="271" t="s">
        <v>415</v>
      </c>
      <c r="D105" s="98"/>
      <c r="E105" s="10">
        <f>F105+H105</f>
        <v>0</v>
      </c>
      <c r="F105" s="10"/>
      <c r="G105" s="15"/>
      <c r="H105" s="15"/>
    </row>
    <row r="106" spans="2:8" ht="15.75">
      <c r="B106" s="37" t="s">
        <v>43</v>
      </c>
      <c r="C106" s="34" t="s">
        <v>50</v>
      </c>
      <c r="D106" s="98"/>
      <c r="E106" s="36"/>
      <c r="F106" s="36"/>
      <c r="G106" s="63"/>
      <c r="H106" s="63"/>
    </row>
    <row r="107" spans="2:8" ht="14.25">
      <c r="B107" s="16" t="s">
        <v>44</v>
      </c>
      <c r="C107" s="99" t="s">
        <v>119</v>
      </c>
      <c r="D107" s="98" t="s">
        <v>155</v>
      </c>
      <c r="E107" s="36">
        <f>E108</f>
        <v>0</v>
      </c>
      <c r="F107" s="36">
        <f>F108</f>
        <v>0</v>
      </c>
      <c r="G107" s="36">
        <f>G108</f>
        <v>0</v>
      </c>
      <c r="H107" s="36">
        <f>H108</f>
        <v>0</v>
      </c>
    </row>
    <row r="108" spans="2:8" ht="15">
      <c r="B108" s="16" t="s">
        <v>131</v>
      </c>
      <c r="C108" s="271" t="s">
        <v>415</v>
      </c>
      <c r="D108" s="100"/>
      <c r="E108" s="10">
        <f>F108+H108</f>
        <v>0</v>
      </c>
      <c r="F108" s="10"/>
      <c r="G108" s="16"/>
      <c r="H108" s="15"/>
    </row>
    <row r="109" spans="2:8" ht="28.5">
      <c r="B109" s="37" t="s">
        <v>45</v>
      </c>
      <c r="C109" s="7" t="s">
        <v>473</v>
      </c>
      <c r="D109" s="98"/>
      <c r="E109" s="36"/>
      <c r="F109" s="36"/>
      <c r="G109" s="63"/>
      <c r="H109" s="63"/>
    </row>
    <row r="110" spans="2:8" ht="14.25">
      <c r="B110" s="37" t="s">
        <v>46</v>
      </c>
      <c r="C110" s="28" t="s">
        <v>119</v>
      </c>
      <c r="D110" s="98" t="s">
        <v>155</v>
      </c>
      <c r="E110" s="36">
        <f>E111</f>
        <v>0</v>
      </c>
      <c r="F110" s="36">
        <f>F111</f>
        <v>0</v>
      </c>
      <c r="G110" s="36">
        <f>G111</f>
        <v>0</v>
      </c>
      <c r="H110" s="36">
        <f>H111</f>
        <v>0</v>
      </c>
    </row>
    <row r="111" spans="2:8" ht="15">
      <c r="B111" s="50" t="s">
        <v>132</v>
      </c>
      <c r="C111" s="271" t="s">
        <v>415</v>
      </c>
      <c r="D111" s="100"/>
      <c r="E111" s="10">
        <f>F111+H111</f>
        <v>0</v>
      </c>
      <c r="F111" s="10"/>
      <c r="G111" s="16"/>
      <c r="H111" s="15"/>
    </row>
    <row r="112" spans="2:8" ht="15.75">
      <c r="B112" s="37" t="s">
        <v>47</v>
      </c>
      <c r="C112" s="34" t="s">
        <v>56</v>
      </c>
      <c r="D112" s="33"/>
      <c r="E112" s="146">
        <f>E113+E118+E121+E116</f>
        <v>0</v>
      </c>
      <c r="F112" s="146">
        <f>F113+F118+F121+F116</f>
        <v>0</v>
      </c>
      <c r="G112" s="146">
        <f>G113+G118+G121+G116</f>
        <v>0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36">
        <f>E114+E115</f>
        <v>0</v>
      </c>
      <c r="F113" s="36">
        <f>F114+F115</f>
        <v>0</v>
      </c>
      <c r="G113" s="36">
        <f>G114+G115</f>
        <v>0</v>
      </c>
      <c r="H113" s="3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0</v>
      </c>
      <c r="F114" s="13"/>
      <c r="G114" s="60"/>
      <c r="H114" s="60"/>
    </row>
    <row r="115" spans="2:8" ht="15">
      <c r="B115" s="16" t="s">
        <v>561</v>
      </c>
      <c r="C115" s="101" t="s">
        <v>135</v>
      </c>
      <c r="D115" s="95"/>
      <c r="E115" s="10">
        <f>F115+H115</f>
        <v>0</v>
      </c>
      <c r="F115" s="13"/>
      <c r="G115" s="60"/>
      <c r="H115" s="60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36">
        <f>E119+E120</f>
        <v>0</v>
      </c>
      <c r="F118" s="36">
        <f>F119+F120</f>
        <v>0</v>
      </c>
      <c r="G118" s="36">
        <f>G119+G120</f>
        <v>0</v>
      </c>
      <c r="H118" s="3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0</v>
      </c>
      <c r="F119" s="13"/>
      <c r="G119" s="50"/>
      <c r="H119" s="50"/>
    </row>
    <row r="120" spans="2:8" ht="15">
      <c r="B120" s="16" t="s">
        <v>505</v>
      </c>
      <c r="C120" s="23" t="s">
        <v>105</v>
      </c>
      <c r="D120" s="89"/>
      <c r="E120" s="10">
        <f>F120+H120</f>
        <v>0</v>
      </c>
      <c r="F120" s="13"/>
      <c r="G120" s="60"/>
      <c r="H120" s="60"/>
    </row>
    <row r="121" spans="2:8" ht="14.25">
      <c r="B121" s="16" t="s">
        <v>560</v>
      </c>
      <c r="C121" s="6" t="s">
        <v>83</v>
      </c>
      <c r="D121" s="33" t="s">
        <v>156</v>
      </c>
      <c r="E121" s="10">
        <f>F121+H121</f>
        <v>0</v>
      </c>
      <c r="F121" s="10">
        <f>F122</f>
        <v>0</v>
      </c>
      <c r="G121" s="10">
        <f>G122</f>
        <v>0</v>
      </c>
      <c r="H121" s="10">
        <f>H122</f>
        <v>0</v>
      </c>
    </row>
    <row r="122" spans="2:8" ht="15">
      <c r="B122" s="16" t="s">
        <v>508</v>
      </c>
      <c r="C122" s="8" t="s">
        <v>125</v>
      </c>
      <c r="D122" s="33"/>
      <c r="E122" s="10">
        <f>F122+H122</f>
        <v>0</v>
      </c>
      <c r="F122" s="10"/>
      <c r="G122" s="15"/>
      <c r="H122" s="15"/>
    </row>
    <row r="123" spans="2:8" ht="15.75">
      <c r="B123" s="37" t="s">
        <v>49</v>
      </c>
      <c r="C123" s="34" t="s">
        <v>61</v>
      </c>
      <c r="D123" s="33"/>
      <c r="E123" s="36">
        <f>E124+E129+E127+E132</f>
        <v>0</v>
      </c>
      <c r="F123" s="36">
        <f>F124+F129+F127+F132</f>
        <v>0</v>
      </c>
      <c r="G123" s="36">
        <f>G124+G129+G127+G132</f>
        <v>0</v>
      </c>
      <c r="H123" s="36">
        <f>H124+H129+H127+H132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36">
        <f>E125+E126</f>
        <v>0</v>
      </c>
      <c r="F124" s="36">
        <f>F125+F126</f>
        <v>0</v>
      </c>
      <c r="G124" s="36">
        <f>G125+G126</f>
        <v>0</v>
      </c>
      <c r="H124" s="3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0</v>
      </c>
      <c r="F125" s="13"/>
      <c r="G125" s="60"/>
      <c r="H125" s="60"/>
    </row>
    <row r="126" spans="2:8" ht="15">
      <c r="B126" s="16" t="s">
        <v>503</v>
      </c>
      <c r="C126" s="101" t="s">
        <v>135</v>
      </c>
      <c r="D126" s="95"/>
      <c r="E126" s="10">
        <f>F126+H126</f>
        <v>0</v>
      </c>
      <c r="F126" s="13"/>
      <c r="G126" s="60"/>
      <c r="H126" s="60"/>
    </row>
    <row r="127" spans="2:8" ht="25.5">
      <c r="B127" s="39" t="s">
        <v>269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16" t="s">
        <v>412</v>
      </c>
      <c r="C129" s="29" t="s">
        <v>122</v>
      </c>
      <c r="D129" s="33" t="s">
        <v>159</v>
      </c>
      <c r="E129" s="36">
        <f>E130+E131</f>
        <v>0</v>
      </c>
      <c r="F129" s="36">
        <f>F130+F131</f>
        <v>0</v>
      </c>
      <c r="G129" s="36">
        <f>G130+G131</f>
        <v>0</v>
      </c>
      <c r="H129" s="3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0</v>
      </c>
      <c r="F130" s="10"/>
      <c r="G130" s="15"/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0</v>
      </c>
      <c r="F131" s="10"/>
      <c r="G131" s="16"/>
      <c r="H131" s="15"/>
    </row>
    <row r="132" spans="2:8" ht="14.25">
      <c r="B132" s="40" t="s">
        <v>429</v>
      </c>
      <c r="C132" s="6" t="s">
        <v>83</v>
      </c>
      <c r="D132" s="33" t="s">
        <v>156</v>
      </c>
      <c r="E132" s="49">
        <f>E133</f>
        <v>0</v>
      </c>
      <c r="F132" s="49">
        <f>F133</f>
        <v>0</v>
      </c>
      <c r="G132" s="49">
        <f>G133</f>
        <v>0</v>
      </c>
      <c r="H132" s="49">
        <f>H133</f>
        <v>0</v>
      </c>
    </row>
    <row r="133" spans="2:8" ht="15">
      <c r="B133" s="16" t="s">
        <v>508</v>
      </c>
      <c r="C133" s="8" t="s">
        <v>125</v>
      </c>
      <c r="D133" s="33"/>
      <c r="E133" s="195"/>
      <c r="F133" s="195"/>
      <c r="G133" s="195"/>
      <c r="H133" s="195"/>
    </row>
    <row r="134" spans="2:8" ht="14.25">
      <c r="B134" s="39" t="s">
        <v>52</v>
      </c>
      <c r="C134" s="6" t="s">
        <v>65</v>
      </c>
      <c r="D134" s="33"/>
      <c r="E134" s="36">
        <f>E137+E141+E135</f>
        <v>0</v>
      </c>
      <c r="F134" s="36">
        <f>F137+F141+F135</f>
        <v>0</v>
      </c>
      <c r="G134" s="36">
        <f>G137+G141+G135</f>
        <v>0</v>
      </c>
      <c r="H134" s="36">
        <f>H137+H141+H135</f>
        <v>0</v>
      </c>
    </row>
    <row r="135" spans="2:8" ht="25.5">
      <c r="B135" s="39"/>
      <c r="C135" s="29" t="s">
        <v>120</v>
      </c>
      <c r="D135" s="95" t="s">
        <v>157</v>
      </c>
      <c r="E135" s="10">
        <f>E136</f>
        <v>0</v>
      </c>
      <c r="F135" s="10">
        <f>F136</f>
        <v>0</v>
      </c>
      <c r="G135" s="10">
        <f>G136</f>
        <v>0</v>
      </c>
      <c r="H135" s="10">
        <f>H136</f>
        <v>0</v>
      </c>
    </row>
    <row r="136" spans="2:8" ht="15">
      <c r="B136" s="16" t="s">
        <v>252</v>
      </c>
      <c r="C136" s="271" t="s">
        <v>415</v>
      </c>
      <c r="D136" s="95"/>
      <c r="E136" s="10">
        <f>F136+H136</f>
        <v>0</v>
      </c>
      <c r="F136" s="10"/>
      <c r="G136" s="15"/>
      <c r="H136" s="15"/>
    </row>
    <row r="137" spans="2:8" ht="25.5">
      <c r="B137" s="37" t="s">
        <v>53</v>
      </c>
      <c r="C137" s="55" t="s">
        <v>122</v>
      </c>
      <c r="D137" s="33" t="s">
        <v>159</v>
      </c>
      <c r="E137" s="36">
        <f>E138+E139+E140</f>
        <v>0</v>
      </c>
      <c r="F137" s="36">
        <f>F138+F139+F140</f>
        <v>0</v>
      </c>
      <c r="G137" s="36">
        <f>G138+G139+G140</f>
        <v>0</v>
      </c>
      <c r="H137" s="3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0</v>
      </c>
      <c r="F138" s="10"/>
      <c r="G138" s="15"/>
      <c r="H138" s="50"/>
    </row>
    <row r="139" spans="2:8" ht="15">
      <c r="B139" s="16" t="s">
        <v>505</v>
      </c>
      <c r="C139" s="22" t="s">
        <v>105</v>
      </c>
      <c r="D139" s="64"/>
      <c r="E139" s="10">
        <f>F139+H139</f>
        <v>0</v>
      </c>
      <c r="F139" s="10"/>
      <c r="G139" s="15"/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0</v>
      </c>
      <c r="F140" s="10"/>
      <c r="G140" s="16"/>
      <c r="H140" s="15"/>
    </row>
    <row r="141" spans="2:8" ht="14.25">
      <c r="B141" s="39" t="s">
        <v>54</v>
      </c>
      <c r="C141" s="6" t="s">
        <v>83</v>
      </c>
      <c r="D141" s="33" t="s">
        <v>156</v>
      </c>
      <c r="E141" s="146">
        <f>F141+H141</f>
        <v>0</v>
      </c>
      <c r="F141" s="36">
        <f>F142</f>
        <v>0</v>
      </c>
      <c r="G141" s="16"/>
      <c r="H141" s="16"/>
    </row>
    <row r="142" spans="2:8" ht="15">
      <c r="B142" s="40" t="s">
        <v>508</v>
      </c>
      <c r="C142" s="8" t="s">
        <v>125</v>
      </c>
      <c r="D142" s="33"/>
      <c r="E142" s="146">
        <f>F142+H142</f>
        <v>0</v>
      </c>
      <c r="F142" s="10"/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E149+E152+E147</f>
        <v>0</v>
      </c>
      <c r="F143" s="146">
        <f>F149+F152+F147</f>
        <v>0</v>
      </c>
      <c r="G143" s="146">
        <f>G149+G152+G147</f>
        <v>0</v>
      </c>
      <c r="H143" s="146">
        <f>H149+H152+H147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0</v>
      </c>
      <c r="F144" s="146"/>
      <c r="G144" s="146"/>
      <c r="H144" s="146"/>
    </row>
    <row r="145" spans="2:8" ht="15">
      <c r="B145" s="50" t="s">
        <v>504</v>
      </c>
      <c r="C145" s="21" t="s">
        <v>106</v>
      </c>
      <c r="D145" s="333"/>
      <c r="E145" s="10">
        <f>F145+H145</f>
        <v>0</v>
      </c>
      <c r="F145" s="142"/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0</v>
      </c>
      <c r="F146" s="142"/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0">
        <f>E148</f>
        <v>0</v>
      </c>
      <c r="F147" s="10">
        <f>F148</f>
        <v>0</v>
      </c>
      <c r="G147" s="10">
        <f>G148</f>
        <v>0</v>
      </c>
      <c r="H147" s="10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0"/>
      <c r="G148" s="15"/>
      <c r="H148" s="15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0</v>
      </c>
      <c r="F149" s="146">
        <f>F150+F151</f>
        <v>0</v>
      </c>
      <c r="G149" s="146">
        <f>G150+G151</f>
        <v>0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0</v>
      </c>
      <c r="F150" s="10"/>
      <c r="G150" s="15"/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0</v>
      </c>
      <c r="F151" s="10"/>
      <c r="G151" s="16"/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0</v>
      </c>
      <c r="F152" s="146">
        <f>F153</f>
        <v>0</v>
      </c>
      <c r="G152" s="16"/>
      <c r="H152" s="16"/>
    </row>
    <row r="153" spans="2:8" ht="15">
      <c r="B153" s="50" t="s">
        <v>508</v>
      </c>
      <c r="C153" s="8" t="s">
        <v>125</v>
      </c>
      <c r="D153" s="102"/>
      <c r="E153" s="65">
        <f>F153+H153</f>
        <v>0</v>
      </c>
      <c r="F153" s="65"/>
      <c r="G153" s="44"/>
      <c r="H153" s="44"/>
    </row>
    <row r="154" spans="2:8" ht="15.75">
      <c r="B154" s="37" t="s">
        <v>60</v>
      </c>
      <c r="C154" s="34" t="s">
        <v>9</v>
      </c>
      <c r="D154" s="33"/>
      <c r="E154" s="178">
        <f>E155+E160+E158+E165</f>
        <v>0</v>
      </c>
      <c r="F154" s="178">
        <f>F155+F160+F158+F165</f>
        <v>0</v>
      </c>
      <c r="G154" s="178">
        <f>G155+G160+G158+G165</f>
        <v>0</v>
      </c>
      <c r="H154" s="178">
        <f>H155+H160+H158+H165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0</v>
      </c>
      <c r="F155" s="146">
        <f>F156+F157</f>
        <v>0</v>
      </c>
      <c r="G155" s="146">
        <f>G156+G157</f>
        <v>0</v>
      </c>
      <c r="H155" s="3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</v>
      </c>
      <c r="F156" s="10"/>
      <c r="G156" s="15"/>
      <c r="H156" s="60"/>
    </row>
    <row r="157" spans="2:8" ht="15">
      <c r="B157" s="16" t="s">
        <v>503</v>
      </c>
      <c r="C157" s="101" t="s">
        <v>166</v>
      </c>
      <c r="D157" s="95"/>
      <c r="E157" s="10">
        <f>F157+H157</f>
        <v>0</v>
      </c>
      <c r="F157" s="10"/>
      <c r="G157" s="15"/>
      <c r="H157" s="60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231</v>
      </c>
      <c r="C160" s="55" t="s">
        <v>122</v>
      </c>
      <c r="D160" s="33" t="s">
        <v>159</v>
      </c>
      <c r="E160" s="146">
        <f>E161+E162+E163+E164</f>
        <v>0</v>
      </c>
      <c r="F160" s="146">
        <f>F161+F162+F163+F164</f>
        <v>0</v>
      </c>
      <c r="G160" s="146">
        <f>G161+G162+G163+G164</f>
        <v>0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0</v>
      </c>
      <c r="F161" s="10"/>
      <c r="G161" s="15"/>
      <c r="H161" s="50"/>
    </row>
    <row r="162" spans="2:8" ht="15">
      <c r="B162" s="16" t="s">
        <v>505</v>
      </c>
      <c r="C162" s="22" t="s">
        <v>105</v>
      </c>
      <c r="D162" s="64"/>
      <c r="E162" s="10">
        <f t="shared" si="3"/>
        <v>0</v>
      </c>
      <c r="F162" s="10"/>
      <c r="G162" s="16"/>
      <c r="H162" s="15"/>
    </row>
    <row r="163" spans="2:8" ht="15">
      <c r="B163" s="57" t="s">
        <v>180</v>
      </c>
      <c r="C163" s="23" t="s">
        <v>145</v>
      </c>
      <c r="D163" s="64"/>
      <c r="E163" s="10">
        <f t="shared" si="3"/>
        <v>0</v>
      </c>
      <c r="F163" s="10"/>
      <c r="G163" s="16"/>
      <c r="H163" s="15"/>
    </row>
    <row r="164" spans="2:8" ht="15">
      <c r="B164" s="57" t="s">
        <v>507</v>
      </c>
      <c r="C164" s="17" t="s">
        <v>311</v>
      </c>
      <c r="D164" s="64"/>
      <c r="E164" s="10">
        <f t="shared" si="3"/>
        <v>0</v>
      </c>
      <c r="F164" s="10"/>
      <c r="G164" s="16"/>
      <c r="H164" s="15"/>
    </row>
    <row r="165" spans="2:8" ht="14.25">
      <c r="B165" s="37" t="s">
        <v>233</v>
      </c>
      <c r="C165" s="6" t="s">
        <v>83</v>
      </c>
      <c r="D165" s="33" t="s">
        <v>156</v>
      </c>
      <c r="E165" s="36">
        <f t="shared" si="3"/>
        <v>0</v>
      </c>
      <c r="F165" s="36">
        <f>F166</f>
        <v>0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0</v>
      </c>
      <c r="F166" s="65"/>
      <c r="G166" s="44"/>
      <c r="H166" s="44"/>
    </row>
    <row r="167" spans="2:8" ht="14.25">
      <c r="B167" s="94" t="s">
        <v>64</v>
      </c>
      <c r="C167" s="6" t="s">
        <v>472</v>
      </c>
      <c r="D167" s="106"/>
      <c r="E167" s="36">
        <f>E168+E173+E179+E171</f>
        <v>0</v>
      </c>
      <c r="F167" s="36">
        <f>F168+F173+F179+F171</f>
        <v>0</v>
      </c>
      <c r="G167" s="36">
        <f>G168+G173+G179+G171</f>
        <v>0</v>
      </c>
      <c r="H167" s="36">
        <f>H168+H173+H179+H171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107">
        <f aca="true" t="shared" si="4" ref="E168:H170">E113+E124+E155</f>
        <v>0</v>
      </c>
      <c r="F168" s="107">
        <f t="shared" si="4"/>
        <v>0</v>
      </c>
      <c r="G168" s="107">
        <f t="shared" si="4"/>
        <v>0</v>
      </c>
      <c r="H168" s="107">
        <f t="shared" si="4"/>
        <v>0</v>
      </c>
    </row>
    <row r="169" spans="2:8" ht="15">
      <c r="B169" s="50" t="s">
        <v>504</v>
      </c>
      <c r="C169" s="22" t="s">
        <v>106</v>
      </c>
      <c r="D169" s="89"/>
      <c r="E169" s="10">
        <f t="shared" si="4"/>
        <v>0</v>
      </c>
      <c r="F169" s="10">
        <f t="shared" si="4"/>
        <v>0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 t="shared" si="4"/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36">
        <f>E172</f>
        <v>0</v>
      </c>
      <c r="F171" s="36">
        <f>F172</f>
        <v>0</v>
      </c>
      <c r="G171" s="36">
        <f>G172</f>
        <v>0</v>
      </c>
      <c r="H171" s="36">
        <f>H172</f>
        <v>0</v>
      </c>
    </row>
    <row r="172" spans="2:8" ht="15">
      <c r="B172" s="103" t="s">
        <v>39</v>
      </c>
      <c r="C172" s="271" t="s">
        <v>415</v>
      </c>
      <c r="D172" s="95"/>
      <c r="E172" s="10">
        <f>F172+H172</f>
        <v>0</v>
      </c>
      <c r="F172" s="10">
        <f>F159+F148+F136+F128+F117</f>
        <v>0</v>
      </c>
      <c r="G172" s="10">
        <f>G159+G148+G136+G128+G117</f>
        <v>0</v>
      </c>
      <c r="H172" s="10">
        <f>H159+H148+H136+H128+H117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36">
        <f>E174+E175+E176+E177+E178</f>
        <v>0</v>
      </c>
      <c r="F173" s="36">
        <f>F174+F175+F176+F177+F178</f>
        <v>0</v>
      </c>
      <c r="G173" s="36">
        <f>G174+G175+G176+G177+G178</f>
        <v>0</v>
      </c>
      <c r="H173" s="3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72">
        <f aca="true" t="shared" si="5" ref="E174:H175">E119+E130+E138+E150+E161</f>
        <v>0</v>
      </c>
      <c r="F174" s="13">
        <f t="shared" si="5"/>
        <v>0</v>
      </c>
      <c r="G174" s="13">
        <f t="shared" si="5"/>
        <v>0</v>
      </c>
      <c r="H174" s="13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72">
        <f t="shared" si="5"/>
        <v>0</v>
      </c>
      <c r="F175" s="13">
        <f t="shared" si="5"/>
        <v>0</v>
      </c>
      <c r="G175" s="13">
        <f t="shared" si="5"/>
        <v>0</v>
      </c>
      <c r="H175" s="13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72">
        <f>E163</f>
        <v>0</v>
      </c>
      <c r="F176" s="13">
        <f>F163</f>
        <v>0</v>
      </c>
      <c r="G176" s="13">
        <f>G163</f>
        <v>0</v>
      </c>
      <c r="H176" s="13">
        <f>H163</f>
        <v>0</v>
      </c>
    </row>
    <row r="177" spans="2:8" ht="15">
      <c r="B177" s="16" t="s">
        <v>506</v>
      </c>
      <c r="C177" s="25" t="s">
        <v>107</v>
      </c>
      <c r="D177" s="31"/>
      <c r="E177" s="72">
        <f>E140</f>
        <v>0</v>
      </c>
      <c r="F177" s="13">
        <f>F140</f>
        <v>0</v>
      </c>
      <c r="G177" s="13">
        <f>G140</f>
        <v>0</v>
      </c>
      <c r="H177" s="13">
        <f>H140</f>
        <v>0</v>
      </c>
    </row>
    <row r="178" spans="2:8" ht="15">
      <c r="B178" s="16" t="s">
        <v>507</v>
      </c>
      <c r="C178" s="17" t="s">
        <v>311</v>
      </c>
      <c r="D178" s="31"/>
      <c r="E178" s="13">
        <f>E164</f>
        <v>0</v>
      </c>
      <c r="F178" s="13">
        <f>F164</f>
        <v>0</v>
      </c>
      <c r="G178" s="13">
        <f>G164</f>
        <v>0</v>
      </c>
      <c r="H178" s="13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36">
        <f aca="true" t="shared" si="6" ref="E179:H180">E152+E141</f>
        <v>0</v>
      </c>
      <c r="F179" s="36">
        <f t="shared" si="6"/>
        <v>0</v>
      </c>
      <c r="G179" s="36">
        <f t="shared" si="6"/>
        <v>0</v>
      </c>
      <c r="H179" s="36">
        <f t="shared" si="6"/>
        <v>0</v>
      </c>
    </row>
    <row r="180" spans="2:8" ht="15">
      <c r="B180" s="46" t="s">
        <v>236</v>
      </c>
      <c r="C180" s="17" t="s">
        <v>125</v>
      </c>
      <c r="D180" s="14"/>
      <c r="E180" s="10">
        <f t="shared" si="6"/>
        <v>0</v>
      </c>
      <c r="F180" s="10">
        <f t="shared" si="6"/>
        <v>0</v>
      </c>
      <c r="G180" s="148">
        <f t="shared" si="6"/>
        <v>0</v>
      </c>
      <c r="H180" s="10">
        <f t="shared" si="6"/>
        <v>0</v>
      </c>
    </row>
    <row r="181" spans="2:8" ht="15.75">
      <c r="B181" s="110" t="s">
        <v>68</v>
      </c>
      <c r="C181" s="34" t="s">
        <v>127</v>
      </c>
      <c r="D181" s="14"/>
      <c r="E181" s="36">
        <f>E182</f>
        <v>0</v>
      </c>
      <c r="F181" s="36">
        <f>F182</f>
        <v>0</v>
      </c>
      <c r="G181" s="36">
        <f>G182</f>
        <v>0</v>
      </c>
      <c r="H181" s="36">
        <f>H182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13">
        <f>F182+H182</f>
        <v>0</v>
      </c>
      <c r="F182" s="13"/>
      <c r="G182" s="13"/>
      <c r="H182" s="36"/>
    </row>
    <row r="183" spans="2:8" ht="15.75">
      <c r="B183" s="37" t="s">
        <v>72</v>
      </c>
      <c r="C183" s="269" t="s">
        <v>406</v>
      </c>
      <c r="D183" s="5"/>
      <c r="E183" s="13"/>
      <c r="F183" s="13"/>
      <c r="G183" s="13"/>
      <c r="H183" s="36"/>
    </row>
    <row r="184" spans="2:8" ht="14.25">
      <c r="B184" s="50" t="s">
        <v>73</v>
      </c>
      <c r="C184" s="28" t="s">
        <v>170</v>
      </c>
      <c r="D184" s="74" t="s">
        <v>41</v>
      </c>
      <c r="E184" s="36">
        <f>E185+E186+E187</f>
        <v>0</v>
      </c>
      <c r="F184" s="36">
        <f>F185+F186+F187</f>
        <v>0</v>
      </c>
      <c r="G184" s="36">
        <f>G185+G186+G187</f>
        <v>0</v>
      </c>
      <c r="H184" s="36">
        <f>H185+H186+H187</f>
        <v>0</v>
      </c>
    </row>
    <row r="185" spans="2:8" ht="15">
      <c r="B185" s="50" t="s">
        <v>149</v>
      </c>
      <c r="C185" s="78" t="s">
        <v>80</v>
      </c>
      <c r="D185" s="79"/>
      <c r="E185" s="59">
        <f>F185+H185</f>
        <v>0</v>
      </c>
      <c r="F185" s="10"/>
      <c r="G185" s="15"/>
      <c r="H185" s="15"/>
    </row>
    <row r="186" spans="2:8" ht="15">
      <c r="B186" s="50" t="s">
        <v>407</v>
      </c>
      <c r="C186" s="78" t="s">
        <v>81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424</v>
      </c>
      <c r="C187" s="78" t="s">
        <v>490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0</v>
      </c>
      <c r="F188" s="146">
        <f>F189</f>
        <v>0</v>
      </c>
      <c r="G188" s="146">
        <f>G189</f>
        <v>0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0</v>
      </c>
      <c r="F189" s="146"/>
      <c r="G189" s="10"/>
      <c r="H189" s="146"/>
    </row>
    <row r="190" spans="2:8" ht="15.75">
      <c r="B190" s="110" t="s">
        <v>343</v>
      </c>
      <c r="C190" s="217" t="s">
        <v>150</v>
      </c>
      <c r="D190" s="5"/>
      <c r="E190" s="36">
        <f>E191+E192+E193+E194+E195+E197+E198+E199+E196</f>
        <v>899.3</v>
      </c>
      <c r="F190" s="36">
        <f>F191+F192+F193+F194+F195+F197+F198+F199+F196</f>
        <v>427</v>
      </c>
      <c r="G190" s="36">
        <f>G191+G192+G193+G194+G195+G197+G198+G199+G196</f>
        <v>427</v>
      </c>
      <c r="H190" s="36">
        <f>H191+H192+H193+H194+H195+H197+H198+H199+H196</f>
        <v>472.3</v>
      </c>
    </row>
    <row r="191" spans="2:8" ht="14.25">
      <c r="B191" s="37" t="s">
        <v>244</v>
      </c>
      <c r="C191" s="28" t="s">
        <v>119</v>
      </c>
      <c r="D191" s="5" t="s">
        <v>155</v>
      </c>
      <c r="E191" s="13">
        <f>E168+E110+E107+E104+E101+E86+E83+E14</f>
        <v>427</v>
      </c>
      <c r="F191" s="13">
        <f>F168+F110+F107+F104+F101+F86+F83+F14</f>
        <v>427</v>
      </c>
      <c r="G191" s="13">
        <f>G168+G110+G107+G104+G101+G86+G83+G14</f>
        <v>427</v>
      </c>
      <c r="H191" s="13">
        <f>H168+H110+H107+H104+H101+H86+H83+H14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3">
        <f>E57+E181+E171</f>
        <v>0</v>
      </c>
      <c r="F192" s="13">
        <f>F57+F181+F171</f>
        <v>0</v>
      </c>
      <c r="G192" s="13">
        <f>G57+G181+G171</f>
        <v>0</v>
      </c>
      <c r="H192" s="13">
        <f>H57+H181+H171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3">
        <f>E23+E55+E173</f>
        <v>0</v>
      </c>
      <c r="F193" s="13">
        <f>F23+F55+F173</f>
        <v>0</v>
      </c>
      <c r="G193" s="13">
        <f>G23+G55+G173</f>
        <v>0</v>
      </c>
      <c r="H193" s="13">
        <f>H23+H55+H173</f>
        <v>0</v>
      </c>
    </row>
    <row r="194" spans="2:8" ht="28.5">
      <c r="B194" s="37" t="s">
        <v>290</v>
      </c>
      <c r="C194" s="111" t="s">
        <v>247</v>
      </c>
      <c r="D194" s="5" t="s">
        <v>158</v>
      </c>
      <c r="E194" s="13">
        <f>E34</f>
        <v>11.5</v>
      </c>
      <c r="F194" s="13">
        <f>F34</f>
        <v>0</v>
      </c>
      <c r="G194" s="13">
        <f>G34</f>
        <v>0</v>
      </c>
      <c r="H194" s="13">
        <f>H34</f>
        <v>11.5</v>
      </c>
    </row>
    <row r="195" spans="2:8" ht="14.25">
      <c r="B195" s="37" t="s">
        <v>291</v>
      </c>
      <c r="C195" s="6" t="s">
        <v>126</v>
      </c>
      <c r="D195" s="5" t="s">
        <v>160</v>
      </c>
      <c r="E195" s="13">
        <f>E39</f>
        <v>460.8</v>
      </c>
      <c r="F195" s="13">
        <f>F39</f>
        <v>0</v>
      </c>
      <c r="G195" s="13">
        <f>G39</f>
        <v>0</v>
      </c>
      <c r="H195" s="13">
        <f>H39</f>
        <v>460.8</v>
      </c>
    </row>
    <row r="196" spans="2:8" ht="31.5">
      <c r="B196" s="37" t="s">
        <v>292</v>
      </c>
      <c r="C196" s="150" t="s">
        <v>212</v>
      </c>
      <c r="D196" s="5" t="s">
        <v>161</v>
      </c>
      <c r="E196" s="13">
        <f>E43</f>
        <v>0</v>
      </c>
      <c r="F196" s="13">
        <f>F43</f>
        <v>0</v>
      </c>
      <c r="G196" s="13">
        <f>G43</f>
        <v>0</v>
      </c>
      <c r="H196" s="13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3">
        <f>F197+H197</f>
        <v>0</v>
      </c>
      <c r="F197" s="13">
        <f>F179+F46</f>
        <v>0</v>
      </c>
      <c r="G197" s="13">
        <f>G179+G46</f>
        <v>0</v>
      </c>
      <c r="H197" s="13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3">
        <f>F198+H198</f>
        <v>0</v>
      </c>
      <c r="F198" s="13">
        <f>F48</f>
        <v>0</v>
      </c>
      <c r="G198" s="13">
        <f>G48</f>
        <v>0</v>
      </c>
      <c r="H198" s="13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3">
        <f>F199+H199</f>
        <v>0</v>
      </c>
      <c r="F199" s="13">
        <f>F51+F184</f>
        <v>0</v>
      </c>
      <c r="G199" s="13">
        <f>G51+G184</f>
        <v>0</v>
      </c>
      <c r="H199" s="13">
        <f>H51+H184</f>
        <v>0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4">
    <mergeCell ref="F10:G10"/>
    <mergeCell ref="H10:H12"/>
    <mergeCell ref="F11:F12"/>
    <mergeCell ref="G11:G12"/>
    <mergeCell ref="D15:D21"/>
    <mergeCell ref="F2:G2"/>
    <mergeCell ref="B7:H7"/>
    <mergeCell ref="C8:G8"/>
    <mergeCell ref="B9:B12"/>
    <mergeCell ref="D9:D12"/>
    <mergeCell ref="E9:E12"/>
    <mergeCell ref="F9:H9"/>
    <mergeCell ref="C10:C12"/>
    <mergeCell ref="B6:H6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01"/>
  <sheetViews>
    <sheetView tabSelected="1" workbookViewId="0" topLeftCell="A25">
      <selection activeCell="H36" sqref="H36"/>
    </sheetView>
  </sheetViews>
  <sheetFormatPr defaultColWidth="9.140625" defaultRowHeight="12.75"/>
  <cols>
    <col min="1" max="1" width="1.1484375" style="35" customWidth="1"/>
    <col min="2" max="2" width="9.7109375" style="35" customWidth="1"/>
    <col min="3" max="3" width="41.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354" t="s">
        <v>596</v>
      </c>
      <c r="G2" s="354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305</v>
      </c>
      <c r="G4" s="8"/>
      <c r="H4" s="183"/>
    </row>
    <row r="6" spans="2:9" ht="14.25">
      <c r="B6" s="383" t="s">
        <v>588</v>
      </c>
      <c r="C6" s="383"/>
      <c r="D6" s="383"/>
      <c r="E6" s="383"/>
      <c r="F6" s="383"/>
      <c r="G6" s="383"/>
      <c r="H6" s="383"/>
      <c r="I6" s="43"/>
    </row>
    <row r="7" spans="2:9" ht="14.25">
      <c r="B7" s="383" t="s">
        <v>480</v>
      </c>
      <c r="C7" s="383"/>
      <c r="D7" s="383"/>
      <c r="E7" s="383"/>
      <c r="F7" s="383"/>
      <c r="G7" s="383"/>
      <c r="H7" s="383"/>
      <c r="I7" s="42"/>
    </row>
    <row r="8" ht="12.75">
      <c r="H8" s="35" t="s">
        <v>11</v>
      </c>
    </row>
    <row r="9" spans="2:8" ht="12.75" customHeight="1">
      <c r="B9" s="388" t="s">
        <v>317</v>
      </c>
      <c r="C9" s="45"/>
      <c r="D9" s="374" t="s">
        <v>319</v>
      </c>
      <c r="E9" s="377" t="s">
        <v>0</v>
      </c>
      <c r="F9" s="356" t="s">
        <v>12</v>
      </c>
      <c r="G9" s="356"/>
      <c r="H9" s="356"/>
    </row>
    <row r="10" spans="2:8" ht="12.75" customHeight="1">
      <c r="B10" s="388"/>
      <c r="C10" s="384" t="s">
        <v>130</v>
      </c>
      <c r="D10" s="375"/>
      <c r="E10" s="378"/>
      <c r="F10" s="356" t="s">
        <v>13</v>
      </c>
      <c r="G10" s="356"/>
      <c r="H10" s="381" t="s">
        <v>14</v>
      </c>
    </row>
    <row r="11" spans="2:8" ht="12.75" customHeight="1">
      <c r="B11" s="388"/>
      <c r="C11" s="384"/>
      <c r="D11" s="375"/>
      <c r="E11" s="378"/>
      <c r="F11" s="377" t="s">
        <v>15</v>
      </c>
      <c r="G11" s="365" t="s">
        <v>262</v>
      </c>
      <c r="H11" s="381"/>
    </row>
    <row r="12" spans="2:8" ht="29.25" customHeight="1">
      <c r="B12" s="388"/>
      <c r="C12" s="385"/>
      <c r="D12" s="376"/>
      <c r="E12" s="379"/>
      <c r="F12" s="379"/>
      <c r="G12" s="366"/>
      <c r="H12" s="381"/>
    </row>
    <row r="13" spans="2:8" ht="15.75">
      <c r="B13" s="37" t="s">
        <v>16</v>
      </c>
      <c r="C13" s="47" t="s">
        <v>1</v>
      </c>
      <c r="D13" s="48"/>
      <c r="E13" s="36">
        <f>F13+H13</f>
        <v>1815.1000000000001</v>
      </c>
      <c r="F13" s="49">
        <f>F14+F23+F34+F39+F46+F43+F48+F51</f>
        <v>0</v>
      </c>
      <c r="G13" s="49">
        <f>G14+G23+G34+G39+G46+G43+G48+G51</f>
        <v>0</v>
      </c>
      <c r="H13" s="49">
        <f>H14+H23+H34+H39+H46+H43+H48+H51</f>
        <v>1815.1000000000001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E15+E17+E18+E19+E20+E21+E22+E16</f>
        <v>0</v>
      </c>
      <c r="F14" s="49">
        <f>F15+F17+F18+F19+F20+F21+F22+F16</f>
        <v>0</v>
      </c>
      <c r="G14" s="49">
        <f>G15+G17+G18+G19+G20+G21+G22+G16</f>
        <v>0</v>
      </c>
      <c r="H14" s="49">
        <f>H15+H17+H18+H19+H20+H21+H22+H16</f>
        <v>0</v>
      </c>
    </row>
    <row r="15" spans="2:8" ht="15">
      <c r="B15" s="50" t="s">
        <v>176</v>
      </c>
      <c r="C15" s="51" t="s">
        <v>299</v>
      </c>
      <c r="D15" s="357"/>
      <c r="E15" s="10">
        <f aca="true" t="shared" si="0" ref="E15:E32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373"/>
      <c r="E16" s="10">
        <f t="shared" si="0"/>
        <v>0</v>
      </c>
      <c r="F16" s="195"/>
      <c r="G16" s="195"/>
      <c r="H16" s="49"/>
    </row>
    <row r="17" spans="2:8" ht="15">
      <c r="B17" s="16" t="s">
        <v>177</v>
      </c>
      <c r="C17" s="51" t="s">
        <v>300</v>
      </c>
      <c r="D17" s="373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373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373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373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373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105" t="s">
        <v>18</v>
      </c>
      <c r="C23" s="126" t="s">
        <v>122</v>
      </c>
      <c r="D23" s="298" t="s">
        <v>159</v>
      </c>
      <c r="E23" s="199">
        <f>F23+H23</f>
        <v>0</v>
      </c>
      <c r="F23" s="199">
        <f>F24+F26+F28+F29+F30+F31+F25+F32+F27+F33</f>
        <v>0</v>
      </c>
      <c r="G23" s="199">
        <f>G24+G26+G28+G29+G30+G31+G25+G32+G27+G33</f>
        <v>0</v>
      </c>
      <c r="H23" s="199">
        <f>H24+H26+H28+H29+H30+H31+H25+H32+H27+H33</f>
        <v>0</v>
      </c>
    </row>
    <row r="24" spans="2:8" ht="15" customHeight="1">
      <c r="B24" s="57" t="s">
        <v>318</v>
      </c>
      <c r="C24" s="21" t="s">
        <v>298</v>
      </c>
      <c r="D24" s="58"/>
      <c r="E24" s="59">
        <f>F24+H24</f>
        <v>0</v>
      </c>
      <c r="F24" s="10"/>
      <c r="G24" s="60"/>
      <c r="H24" s="302"/>
    </row>
    <row r="25" spans="2:8" ht="15" customHeight="1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 customHeight="1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 customHeight="1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 customHeight="1">
      <c r="B28" s="57" t="s">
        <v>185</v>
      </c>
      <c r="C28" s="53" t="s">
        <v>2</v>
      </c>
      <c r="D28" s="62"/>
      <c r="E28" s="59">
        <f t="shared" si="0"/>
        <v>0</v>
      </c>
      <c r="F28" s="10"/>
      <c r="G28" s="15"/>
      <c r="H28" s="15"/>
    </row>
    <row r="29" spans="2:8" ht="15" customHeight="1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200"/>
      <c r="H29" s="200"/>
    </row>
    <row r="30" spans="2:8" ht="15" customHeight="1">
      <c r="B30" s="57" t="s">
        <v>186</v>
      </c>
      <c r="C30" s="22" t="s">
        <v>4</v>
      </c>
      <c r="D30" s="61"/>
      <c r="E30" s="59">
        <f t="shared" si="0"/>
        <v>0</v>
      </c>
      <c r="F30" s="10"/>
      <c r="G30" s="200"/>
      <c r="H30" s="200"/>
    </row>
    <row r="31" spans="2:8" ht="15" customHeight="1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200"/>
    </row>
    <row r="32" spans="2:8" ht="30" customHeight="1">
      <c r="B32" s="16" t="s">
        <v>187</v>
      </c>
      <c r="C32" s="66" t="s">
        <v>123</v>
      </c>
      <c r="D32" s="64"/>
      <c r="E32" s="59">
        <f t="shared" si="0"/>
        <v>0</v>
      </c>
      <c r="F32" s="65"/>
      <c r="G32" s="44"/>
      <c r="H32" s="200"/>
    </row>
    <row r="33" spans="2:8" ht="30" customHeight="1">
      <c r="B33" s="113" t="s">
        <v>525</v>
      </c>
      <c r="C33" s="317" t="s">
        <v>524</v>
      </c>
      <c r="D33" s="64"/>
      <c r="E33" s="195">
        <f>SB!E33+'D-2012'!E33+'skolintos lėšos'!E33</f>
        <v>0</v>
      </c>
      <c r="F33" s="65"/>
      <c r="G33" s="44"/>
      <c r="H33" s="202"/>
    </row>
    <row r="34" spans="2:8" ht="30.75" customHeight="1">
      <c r="B34" s="37" t="s">
        <v>19</v>
      </c>
      <c r="C34" s="111" t="s">
        <v>247</v>
      </c>
      <c r="D34" s="73" t="s">
        <v>158</v>
      </c>
      <c r="E34" s="203">
        <f>E35+E37+E36+E38</f>
        <v>1224.9</v>
      </c>
      <c r="F34" s="318">
        <f>F35+F37+F36+F38</f>
        <v>0</v>
      </c>
      <c r="G34" s="318">
        <f>G35+G37+G36+G38</f>
        <v>0</v>
      </c>
      <c r="H34" s="203">
        <f>H35+H37+H36+H38</f>
        <v>1224.9</v>
      </c>
    </row>
    <row r="35" spans="2:8" ht="15">
      <c r="B35" s="50" t="s">
        <v>188</v>
      </c>
      <c r="C35" s="70" t="s">
        <v>3</v>
      </c>
      <c r="D35" s="71"/>
      <c r="E35" s="59">
        <f>F35+H35</f>
        <v>0</v>
      </c>
      <c r="F35" s="10"/>
      <c r="G35" s="15"/>
      <c r="H35" s="200"/>
    </row>
    <row r="36" spans="2:8" ht="15">
      <c r="B36" s="50" t="s">
        <v>189</v>
      </c>
      <c r="C36" s="70" t="s">
        <v>538</v>
      </c>
      <c r="D36" s="73"/>
      <c r="E36" s="59">
        <f>F36+H36</f>
        <v>1224.9</v>
      </c>
      <c r="F36" s="10"/>
      <c r="G36" s="15"/>
      <c r="H36" s="302">
        <v>1224.9</v>
      </c>
    </row>
    <row r="37" spans="2:8" ht="15">
      <c r="B37" s="50" t="s">
        <v>190</v>
      </c>
      <c r="C37" s="8" t="s">
        <v>84</v>
      </c>
      <c r="D37" s="73"/>
      <c r="E37" s="59">
        <f>F37+H37</f>
        <v>0</v>
      </c>
      <c r="F37" s="10"/>
      <c r="G37" s="14"/>
      <c r="H37" s="303"/>
    </row>
    <row r="38" spans="2:8" ht="15">
      <c r="B38" s="50" t="s">
        <v>175</v>
      </c>
      <c r="C38" s="8" t="s">
        <v>512</v>
      </c>
      <c r="D38" s="74"/>
      <c r="E38" s="59">
        <f>F38+H38</f>
        <v>0</v>
      </c>
      <c r="F38" s="59"/>
      <c r="G38" s="291"/>
      <c r="H38" s="304"/>
    </row>
    <row r="39" spans="2:8" ht="14.25">
      <c r="B39" s="37" t="s">
        <v>20</v>
      </c>
      <c r="C39" s="6" t="s">
        <v>126</v>
      </c>
      <c r="D39" s="73" t="s">
        <v>160</v>
      </c>
      <c r="E39" s="142">
        <f>E40+E41+E42</f>
        <v>590.2</v>
      </c>
      <c r="F39" s="142">
        <f>F40+F41+F42</f>
        <v>0</v>
      </c>
      <c r="G39" s="142">
        <f>G40+G41+G42</f>
        <v>0</v>
      </c>
      <c r="H39" s="142">
        <f>H40+H41+H42</f>
        <v>590.2</v>
      </c>
    </row>
    <row r="40" spans="2:8" ht="15">
      <c r="B40" s="50" t="s">
        <v>175</v>
      </c>
      <c r="C40" s="8" t="s">
        <v>78</v>
      </c>
      <c r="D40" s="71"/>
      <c r="E40" s="59">
        <f>F40+H40</f>
        <v>0</v>
      </c>
      <c r="F40" s="10"/>
      <c r="G40" s="14"/>
      <c r="H40" s="14"/>
    </row>
    <row r="41" spans="2:8" ht="15">
      <c r="B41" s="50" t="s">
        <v>175</v>
      </c>
      <c r="C41" s="8" t="s">
        <v>85</v>
      </c>
      <c r="D41" s="73"/>
      <c r="E41" s="59">
        <f>F41+H41</f>
        <v>0</v>
      </c>
      <c r="F41" s="10"/>
      <c r="G41" s="14"/>
      <c r="H41" s="14"/>
    </row>
    <row r="42" spans="2:8" ht="30">
      <c r="B42" s="50" t="s">
        <v>175</v>
      </c>
      <c r="C42" s="292" t="s">
        <v>534</v>
      </c>
      <c r="D42" s="74"/>
      <c r="E42" s="59">
        <f>F42+H42</f>
        <v>590.2</v>
      </c>
      <c r="F42" s="10"/>
      <c r="G42" s="14"/>
      <c r="H42" s="316">
        <v>590.2</v>
      </c>
    </row>
    <row r="43" spans="2:8" ht="28.5">
      <c r="B43" s="37" t="s">
        <v>79</v>
      </c>
      <c r="C43" s="7" t="s">
        <v>212</v>
      </c>
      <c r="D43" s="73" t="s">
        <v>161</v>
      </c>
      <c r="E43" s="142">
        <f>E44+E45</f>
        <v>0</v>
      </c>
      <c r="F43" s="142">
        <f>F44+F45</f>
        <v>0</v>
      </c>
      <c r="G43" s="142">
        <f>G44+G45</f>
        <v>0</v>
      </c>
      <c r="H43" s="142">
        <f>H44+H45</f>
        <v>0</v>
      </c>
    </row>
    <row r="44" spans="2:8" ht="15">
      <c r="B44" s="50" t="s">
        <v>175</v>
      </c>
      <c r="C44" s="8" t="s">
        <v>78</v>
      </c>
      <c r="D44" s="71"/>
      <c r="E44" s="59">
        <f>F44+H44</f>
        <v>0</v>
      </c>
      <c r="F44" s="10"/>
      <c r="G44" s="14"/>
      <c r="H44" s="14"/>
    </row>
    <row r="45" spans="2:8" ht="15">
      <c r="B45" s="50" t="s">
        <v>500</v>
      </c>
      <c r="C45" s="8" t="s">
        <v>520</v>
      </c>
      <c r="D45" s="74"/>
      <c r="E45" s="59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74" t="s">
        <v>156</v>
      </c>
      <c r="E46" s="142">
        <f>F46+H46</f>
        <v>0</v>
      </c>
      <c r="F46" s="180">
        <f>F47</f>
        <v>0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0">
        <f>F47+H47</f>
        <v>0</v>
      </c>
      <c r="F47" s="14"/>
      <c r="G47" s="16"/>
      <c r="H47" s="76"/>
    </row>
    <row r="48" spans="2:9" ht="28.5">
      <c r="B48" s="37" t="s">
        <v>164</v>
      </c>
      <c r="C48" s="7" t="s">
        <v>169</v>
      </c>
      <c r="D48" s="5" t="s">
        <v>39</v>
      </c>
      <c r="E48" s="146">
        <f>E49</f>
        <v>0</v>
      </c>
      <c r="F48" s="146">
        <f>F49+F50</f>
        <v>0</v>
      </c>
      <c r="G48" s="146">
        <f>G49+G50</f>
        <v>0</v>
      </c>
      <c r="H48" s="14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0">
        <f>F49+H49</f>
        <v>0</v>
      </c>
      <c r="F49" s="14"/>
      <c r="G49" s="14"/>
      <c r="H49" s="15"/>
    </row>
    <row r="50" spans="2:8" ht="30">
      <c r="B50" s="16" t="s">
        <v>513</v>
      </c>
      <c r="C50" s="305" t="s">
        <v>514</v>
      </c>
      <c r="D50" s="74"/>
      <c r="E50" s="10">
        <f>F50+H50</f>
        <v>0</v>
      </c>
      <c r="F50" s="14"/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146">
        <f>E52+E53</f>
        <v>0</v>
      </c>
      <c r="F51" s="146">
        <f>F52+F53</f>
        <v>0</v>
      </c>
      <c r="G51" s="146">
        <f>G52+G53</f>
        <v>0</v>
      </c>
      <c r="H51" s="146">
        <f>H52+H53</f>
        <v>0</v>
      </c>
    </row>
    <row r="52" spans="2:8" ht="15">
      <c r="B52" s="14"/>
      <c r="C52" s="78" t="s">
        <v>80</v>
      </c>
      <c r="D52" s="79"/>
      <c r="E52" s="59">
        <f>F52+H52</f>
        <v>0</v>
      </c>
      <c r="F52" s="10"/>
      <c r="G52" s="15"/>
      <c r="H52" s="15"/>
    </row>
    <row r="53" spans="2:8" ht="15">
      <c r="B53" s="16"/>
      <c r="C53" s="78" t="s">
        <v>81</v>
      </c>
      <c r="D53" s="79"/>
      <c r="E53" s="59">
        <f>F53+H53</f>
        <v>0</v>
      </c>
      <c r="F53" s="10"/>
      <c r="G53" s="15"/>
      <c r="H53" s="15"/>
    </row>
    <row r="54" spans="2:8" ht="15.75">
      <c r="B54" s="37" t="s">
        <v>21</v>
      </c>
      <c r="C54" s="208" t="s">
        <v>259</v>
      </c>
      <c r="D54" s="5"/>
      <c r="E54" s="146"/>
      <c r="F54" s="180"/>
      <c r="G54" s="77"/>
      <c r="H54" s="16"/>
    </row>
    <row r="55" spans="2:8" ht="25.5">
      <c r="B55" s="37" t="s">
        <v>22</v>
      </c>
      <c r="C55" s="29" t="s">
        <v>122</v>
      </c>
      <c r="D55" s="71" t="s">
        <v>159</v>
      </c>
      <c r="E55" s="146">
        <f aca="true" t="shared" si="1" ref="E55:E60">F55+H55</f>
        <v>0</v>
      </c>
      <c r="F55" s="146"/>
      <c r="G55" s="77"/>
      <c r="H55" s="16"/>
    </row>
    <row r="56" spans="2:13" ht="31.5">
      <c r="B56" s="37" t="s">
        <v>23</v>
      </c>
      <c r="C56" s="147" t="s">
        <v>88</v>
      </c>
      <c r="D56" s="32"/>
      <c r="E56" s="178">
        <f t="shared" si="1"/>
        <v>0</v>
      </c>
      <c r="F56" s="146">
        <f>F57</f>
        <v>0</v>
      </c>
      <c r="G56" s="146">
        <f>G57</f>
        <v>0</v>
      </c>
      <c r="H56" s="14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178">
        <f t="shared" si="1"/>
        <v>0</v>
      </c>
      <c r="F57" s="178">
        <f>F58+F60+F61+F62+F63+F72+F79+F80+F81+F75+F77+F73+F74+F78+F59+F76+F71</f>
        <v>0</v>
      </c>
      <c r="G57" s="178">
        <f>G58+G60+G61+G62+G63+G72+G79+G80+G81+G75+G77+G73+G74+G78+G59+G76+G71</f>
        <v>0</v>
      </c>
      <c r="H57" s="178">
        <f>H58+H60+H61+H62+H63+H72+H79+H80+H81+H75+H77+H73+H74+H78+H59+H76+H71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0</v>
      </c>
      <c r="F58" s="10"/>
      <c r="G58" s="200"/>
      <c r="H58" s="200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0</v>
      </c>
      <c r="F60" s="10"/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0</v>
      </c>
      <c r="F62" s="10"/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59">
        <f t="shared" si="2"/>
        <v>0</v>
      </c>
      <c r="F63" s="10">
        <f>F64+F65+F66+F67+F68+F69+F70</f>
        <v>0</v>
      </c>
      <c r="G63" s="10">
        <f>G64+G65+G66+G67+G68+G69+G70</f>
        <v>0</v>
      </c>
      <c r="H63" s="10">
        <f>H64+H65+H66+H67+H68+H69+H70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59">
        <f t="shared" si="2"/>
        <v>0</v>
      </c>
      <c r="F64" s="221"/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59">
        <f t="shared" si="2"/>
        <v>0</v>
      </c>
      <c r="F65" s="221"/>
      <c r="G65" s="200"/>
      <c r="H65" s="15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95</v>
      </c>
      <c r="D66" s="85"/>
      <c r="E66" s="59">
        <f t="shared" si="2"/>
        <v>0</v>
      </c>
      <c r="F66" s="10"/>
      <c r="G66" s="15"/>
      <c r="H66" s="15"/>
    </row>
    <row r="67" spans="2:8" ht="15">
      <c r="B67" s="16" t="s">
        <v>255</v>
      </c>
      <c r="C67" s="8" t="s">
        <v>96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97</v>
      </c>
      <c r="D68" s="85"/>
      <c r="E68" s="59">
        <f t="shared" si="2"/>
        <v>0</v>
      </c>
      <c r="F68" s="10"/>
      <c r="G68" s="16"/>
      <c r="H68" s="16"/>
    </row>
    <row r="69" spans="2:8" ht="15">
      <c r="B69" s="57" t="s">
        <v>256</v>
      </c>
      <c r="C69" s="24" t="s">
        <v>98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253</v>
      </c>
      <c r="C70" s="22" t="s">
        <v>99</v>
      </c>
      <c r="D70" s="62"/>
      <c r="E70" s="59">
        <f t="shared" si="2"/>
        <v>0</v>
      </c>
      <c r="F70" s="221"/>
      <c r="G70" s="16"/>
      <c r="H70" s="15"/>
    </row>
    <row r="71" spans="2:8" ht="15">
      <c r="B71" s="57" t="s">
        <v>252</v>
      </c>
      <c r="C71" s="22" t="s">
        <v>100</v>
      </c>
      <c r="D71" s="62"/>
      <c r="E71" s="59">
        <f t="shared" si="2"/>
        <v>0</v>
      </c>
      <c r="F71" s="221"/>
      <c r="G71" s="16"/>
      <c r="H71" s="15"/>
    </row>
    <row r="72" spans="2:8" ht="15">
      <c r="B72" s="57" t="s">
        <v>191</v>
      </c>
      <c r="C72" s="22" t="s">
        <v>101</v>
      </c>
      <c r="D72" s="62"/>
      <c r="E72" s="59">
        <f t="shared" si="2"/>
        <v>0</v>
      </c>
      <c r="F72" s="10"/>
      <c r="G72" s="16"/>
      <c r="H72" s="15"/>
    </row>
    <row r="73" spans="2:8" ht="15">
      <c r="B73" s="57" t="s">
        <v>251</v>
      </c>
      <c r="C73" s="24" t="s">
        <v>306</v>
      </c>
      <c r="D73" s="85"/>
      <c r="E73" s="59">
        <f t="shared" si="2"/>
        <v>0</v>
      </c>
      <c r="F73" s="10"/>
      <c r="G73" s="16"/>
      <c r="H73" s="15"/>
    </row>
    <row r="74" spans="2:8" ht="15">
      <c r="B74" s="57" t="s">
        <v>251</v>
      </c>
      <c r="C74" s="24" t="s">
        <v>307</v>
      </c>
      <c r="D74" s="85"/>
      <c r="E74" s="59">
        <f t="shared" si="2"/>
        <v>0</v>
      </c>
      <c r="F74" s="10"/>
      <c r="G74" s="16"/>
      <c r="H74" s="15"/>
    </row>
    <row r="75" spans="2:8" ht="15">
      <c r="B75" s="57" t="s">
        <v>251</v>
      </c>
      <c r="C75" s="24" t="s">
        <v>308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0"/>
      <c r="G76" s="15"/>
      <c r="H76" s="15"/>
    </row>
    <row r="77" spans="2:8" ht="15">
      <c r="B77" s="57" t="s">
        <v>252</v>
      </c>
      <c r="C77" s="24" t="s">
        <v>301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312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257</v>
      </c>
      <c r="C79" s="24" t="s">
        <v>102</v>
      </c>
      <c r="D79" s="85"/>
      <c r="E79" s="59">
        <f t="shared" si="2"/>
        <v>0</v>
      </c>
      <c r="F79" s="10"/>
      <c r="G79" s="15"/>
      <c r="H79" s="15"/>
    </row>
    <row r="80" spans="2:8" ht="15">
      <c r="B80" s="57" t="s">
        <v>258</v>
      </c>
      <c r="C80" s="24" t="s">
        <v>103</v>
      </c>
      <c r="D80" s="85"/>
      <c r="E80" s="59">
        <f t="shared" si="2"/>
        <v>0</v>
      </c>
      <c r="F80" s="10"/>
      <c r="G80" s="16"/>
      <c r="H80" s="15"/>
    </row>
    <row r="81" spans="2:9" ht="30">
      <c r="B81" s="16" t="s">
        <v>254</v>
      </c>
      <c r="C81" s="92" t="s">
        <v>264</v>
      </c>
      <c r="D81" s="93"/>
      <c r="E81" s="59">
        <f t="shared" si="2"/>
        <v>0</v>
      </c>
      <c r="F81" s="10"/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146"/>
      <c r="F82" s="146"/>
      <c r="G82" s="200"/>
      <c r="H82" s="200"/>
    </row>
    <row r="83" spans="2:8" ht="14.25">
      <c r="B83" s="94" t="s">
        <v>27</v>
      </c>
      <c r="C83" s="28" t="s">
        <v>119</v>
      </c>
      <c r="D83" s="33" t="s">
        <v>155</v>
      </c>
      <c r="E83" s="146">
        <f>F83+H83</f>
        <v>0</v>
      </c>
      <c r="F83" s="146">
        <f>F84</f>
        <v>0</v>
      </c>
      <c r="G83" s="146">
        <f>G84</f>
        <v>0</v>
      </c>
      <c r="H83" s="146">
        <f>H84</f>
        <v>0</v>
      </c>
    </row>
    <row r="84" spans="2:8" ht="15">
      <c r="B84" s="16" t="s">
        <v>112</v>
      </c>
      <c r="C84" s="17" t="s">
        <v>415</v>
      </c>
      <c r="D84" s="96"/>
      <c r="E84" s="59">
        <f>F84+H84</f>
        <v>0</v>
      </c>
      <c r="F84" s="10"/>
      <c r="G84" s="15"/>
      <c r="H84" s="15"/>
    </row>
    <row r="85" spans="2:8" ht="31.5">
      <c r="B85" s="37" t="s">
        <v>28</v>
      </c>
      <c r="C85" s="147" t="s">
        <v>313</v>
      </c>
      <c r="D85" s="33"/>
      <c r="E85" s="146"/>
      <c r="F85" s="146"/>
      <c r="G85" s="200"/>
      <c r="H85" s="200"/>
    </row>
    <row r="86" spans="2:8" ht="14.25">
      <c r="B86" s="37" t="s">
        <v>29</v>
      </c>
      <c r="C86" s="28" t="s">
        <v>119</v>
      </c>
      <c r="D86" s="33" t="s">
        <v>155</v>
      </c>
      <c r="E86" s="146">
        <f>F86+H86</f>
        <v>0</v>
      </c>
      <c r="F86" s="146">
        <f>F87</f>
        <v>0</v>
      </c>
      <c r="G86" s="146">
        <f>G87</f>
        <v>0</v>
      </c>
      <c r="H86" s="146">
        <f>H87</f>
        <v>0</v>
      </c>
    </row>
    <row r="87" spans="2:8" ht="15">
      <c r="B87" s="16" t="s">
        <v>114</v>
      </c>
      <c r="C87" s="17" t="s">
        <v>415</v>
      </c>
      <c r="D87" s="96"/>
      <c r="E87" s="10">
        <f>F87+H87</f>
        <v>0</v>
      </c>
      <c r="F87" s="10"/>
      <c r="G87" s="16"/>
      <c r="H87" s="15"/>
    </row>
    <row r="88" spans="2:8" ht="15.75">
      <c r="B88" s="37" t="s">
        <v>30</v>
      </c>
      <c r="C88" s="34" t="s">
        <v>33</v>
      </c>
      <c r="D88" s="33"/>
      <c r="E88" s="146"/>
      <c r="F88" s="146"/>
      <c r="G88" s="200"/>
      <c r="H88" s="200"/>
    </row>
    <row r="89" spans="2:8" ht="14.25">
      <c r="B89" s="16" t="s">
        <v>31</v>
      </c>
      <c r="C89" s="97" t="s">
        <v>119</v>
      </c>
      <c r="D89" s="33" t="s">
        <v>155</v>
      </c>
      <c r="E89" s="146">
        <f>F89+H89</f>
        <v>0</v>
      </c>
      <c r="F89" s="146">
        <f>F90</f>
        <v>0</v>
      </c>
      <c r="G89" s="146">
        <f>G90</f>
        <v>0</v>
      </c>
      <c r="H89" s="146">
        <f>H90</f>
        <v>0</v>
      </c>
    </row>
    <row r="90" spans="2:8" ht="15">
      <c r="B90" s="16" t="s">
        <v>115</v>
      </c>
      <c r="C90" s="17" t="s">
        <v>415</v>
      </c>
      <c r="D90" s="33"/>
      <c r="E90" s="10">
        <f>F90+H90</f>
        <v>0</v>
      </c>
      <c r="F90" s="10"/>
      <c r="G90" s="15"/>
      <c r="H90" s="15"/>
    </row>
    <row r="91" spans="2:8" ht="15.75">
      <c r="B91" s="37" t="s">
        <v>32</v>
      </c>
      <c r="C91" s="34" t="s">
        <v>38</v>
      </c>
      <c r="D91" s="33"/>
      <c r="E91" s="146"/>
      <c r="F91" s="146"/>
      <c r="G91" s="200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146">
        <f>F92+H92</f>
        <v>0</v>
      </c>
      <c r="F92" s="146">
        <f>F93</f>
        <v>0</v>
      </c>
      <c r="G92" s="146">
        <f>G93</f>
        <v>0</v>
      </c>
      <c r="H92" s="146">
        <f>H93</f>
        <v>0</v>
      </c>
    </row>
    <row r="93" spans="2:8" ht="15">
      <c r="B93" s="16" t="s">
        <v>116</v>
      </c>
      <c r="C93" s="17" t="s">
        <v>415</v>
      </c>
      <c r="D93" s="33"/>
      <c r="E93" s="10">
        <f>F93+H93</f>
        <v>0</v>
      </c>
      <c r="F93" s="10"/>
      <c r="G93" s="15"/>
      <c r="H93" s="200"/>
    </row>
    <row r="94" spans="2:8" ht="15.75">
      <c r="B94" s="37" t="s">
        <v>35</v>
      </c>
      <c r="C94" s="20" t="s">
        <v>5</v>
      </c>
      <c r="D94" s="33"/>
      <c r="E94" s="146"/>
      <c r="F94" s="146"/>
      <c r="G94" s="200"/>
      <c r="H94" s="200"/>
    </row>
    <row r="95" spans="2:8" ht="14.25">
      <c r="B95" s="37" t="s">
        <v>36</v>
      </c>
      <c r="C95" s="28" t="s">
        <v>119</v>
      </c>
      <c r="D95" s="33" t="s">
        <v>155</v>
      </c>
      <c r="E95" s="146">
        <f>F95+H95</f>
        <v>0</v>
      </c>
      <c r="F95" s="146">
        <f>F96</f>
        <v>0</v>
      </c>
      <c r="G95" s="146">
        <f>G96</f>
        <v>0</v>
      </c>
      <c r="H95" s="146">
        <f>H96</f>
        <v>0</v>
      </c>
    </row>
    <row r="96" spans="2:8" ht="15">
      <c r="B96" s="16" t="s">
        <v>117</v>
      </c>
      <c r="C96" s="17" t="s">
        <v>415</v>
      </c>
      <c r="D96" s="33"/>
      <c r="E96" s="10">
        <f>F96+H96</f>
        <v>0</v>
      </c>
      <c r="F96" s="10"/>
      <c r="G96" s="15"/>
      <c r="H96" s="15"/>
    </row>
    <row r="97" spans="2:8" ht="15.75">
      <c r="B97" s="16" t="s">
        <v>37</v>
      </c>
      <c r="C97" s="20" t="s">
        <v>6</v>
      </c>
      <c r="D97" s="33"/>
      <c r="E97" s="146"/>
      <c r="F97" s="146"/>
      <c r="G97" s="200"/>
      <c r="H97" s="200"/>
    </row>
    <row r="98" spans="2:8" ht="14.25">
      <c r="B98" s="16" t="s">
        <v>219</v>
      </c>
      <c r="C98" s="28" t="s">
        <v>119</v>
      </c>
      <c r="D98" s="33" t="s">
        <v>155</v>
      </c>
      <c r="E98" s="146">
        <f>F98+H98</f>
        <v>0</v>
      </c>
      <c r="F98" s="146">
        <f>F99</f>
        <v>0</v>
      </c>
      <c r="G98" s="146">
        <f>G99</f>
        <v>0</v>
      </c>
      <c r="H98" s="146">
        <f>H99</f>
        <v>0</v>
      </c>
    </row>
    <row r="99" spans="2:8" ht="15">
      <c r="B99" s="16" t="s">
        <v>220</v>
      </c>
      <c r="C99" s="17" t="s">
        <v>415</v>
      </c>
      <c r="D99" s="33"/>
      <c r="E99" s="10">
        <f>F99+H99</f>
        <v>0</v>
      </c>
      <c r="F99" s="10"/>
      <c r="G99" s="15"/>
      <c r="H99" s="15"/>
    </row>
    <row r="100" spans="2:8" ht="12.75">
      <c r="B100" s="37" t="s">
        <v>39</v>
      </c>
      <c r="C100" s="280" t="s">
        <v>475</v>
      </c>
      <c r="D100" s="33"/>
      <c r="E100" s="146"/>
      <c r="F100" s="146"/>
      <c r="G100" s="200"/>
      <c r="H100" s="200"/>
    </row>
    <row r="101" spans="2:8" ht="14.25">
      <c r="B101" s="37" t="s">
        <v>40</v>
      </c>
      <c r="C101" s="28" t="s">
        <v>119</v>
      </c>
      <c r="D101" s="33" t="s">
        <v>155</v>
      </c>
      <c r="E101" s="146">
        <f>F101+H101</f>
        <v>0</v>
      </c>
      <c r="F101" s="146">
        <f>F102</f>
        <v>0</v>
      </c>
      <c r="G101" s="146">
        <f>G102</f>
        <v>0</v>
      </c>
      <c r="H101" s="146">
        <f>H102</f>
        <v>0</v>
      </c>
    </row>
    <row r="102" spans="2:8" ht="15">
      <c r="B102" s="16" t="s">
        <v>118</v>
      </c>
      <c r="C102" s="17" t="s">
        <v>415</v>
      </c>
      <c r="D102" s="33"/>
      <c r="E102" s="10">
        <f>F102+H102</f>
        <v>0</v>
      </c>
      <c r="F102" s="10">
        <f>F90+F93+F96+F99</f>
        <v>0</v>
      </c>
      <c r="G102" s="10">
        <f>G90+G93+G96+G99</f>
        <v>0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180"/>
      <c r="F103" s="180"/>
      <c r="G103" s="77"/>
      <c r="H103" s="200"/>
    </row>
    <row r="104" spans="2:8" ht="14.25">
      <c r="B104" s="37" t="s">
        <v>42</v>
      </c>
      <c r="C104" s="28" t="s">
        <v>119</v>
      </c>
      <c r="D104" s="98" t="s">
        <v>155</v>
      </c>
      <c r="E104" s="146">
        <f>E105</f>
        <v>0</v>
      </c>
      <c r="F104" s="146">
        <f>F105</f>
        <v>0</v>
      </c>
      <c r="G104" s="146">
        <f>G105</f>
        <v>0</v>
      </c>
      <c r="H104" s="146">
        <f>H105</f>
        <v>0</v>
      </c>
    </row>
    <row r="105" spans="2:8" ht="15">
      <c r="B105" s="16" t="s">
        <v>121</v>
      </c>
      <c r="C105" s="17" t="s">
        <v>415</v>
      </c>
      <c r="D105" s="98"/>
      <c r="E105" s="10">
        <f>F105+H105</f>
        <v>0</v>
      </c>
      <c r="F105" s="10"/>
      <c r="G105" s="15"/>
      <c r="H105" s="15"/>
    </row>
    <row r="106" spans="2:8" ht="15.75">
      <c r="B106" s="16" t="s">
        <v>43</v>
      </c>
      <c r="C106" s="34" t="s">
        <v>50</v>
      </c>
      <c r="D106" s="98"/>
      <c r="E106" s="146"/>
      <c r="F106" s="146"/>
      <c r="G106" s="200"/>
      <c r="H106" s="200"/>
    </row>
    <row r="107" spans="2:8" ht="14.25">
      <c r="B107" s="16" t="s">
        <v>44</v>
      </c>
      <c r="C107" s="99" t="s">
        <v>119</v>
      </c>
      <c r="D107" s="98" t="s">
        <v>155</v>
      </c>
      <c r="E107" s="146">
        <f>E108</f>
        <v>0</v>
      </c>
      <c r="F107" s="146">
        <f>F108</f>
        <v>0</v>
      </c>
      <c r="G107" s="146">
        <f>G108</f>
        <v>0</v>
      </c>
      <c r="H107" s="146">
        <f>H108</f>
        <v>0</v>
      </c>
    </row>
    <row r="108" spans="2:8" ht="15">
      <c r="B108" s="16" t="s">
        <v>131</v>
      </c>
      <c r="C108" s="17" t="s">
        <v>415</v>
      </c>
      <c r="D108" s="100"/>
      <c r="E108" s="10">
        <f>F108+H108</f>
        <v>0</v>
      </c>
      <c r="F108" s="10"/>
      <c r="G108" s="16"/>
      <c r="H108" s="15"/>
    </row>
    <row r="109" spans="2:8" ht="28.5">
      <c r="B109" s="37" t="s">
        <v>45</v>
      </c>
      <c r="C109" s="7" t="s">
        <v>473</v>
      </c>
      <c r="D109" s="98"/>
      <c r="E109" s="146"/>
      <c r="F109" s="146"/>
      <c r="G109" s="200"/>
      <c r="H109" s="200"/>
    </row>
    <row r="110" spans="2:8" ht="14.25">
      <c r="B110" s="37" t="s">
        <v>46</v>
      </c>
      <c r="C110" s="28" t="s">
        <v>119</v>
      </c>
      <c r="D110" s="98" t="s">
        <v>155</v>
      </c>
      <c r="E110" s="146">
        <f>E111</f>
        <v>0</v>
      </c>
      <c r="F110" s="146">
        <f>F111</f>
        <v>0</v>
      </c>
      <c r="G110" s="146">
        <f>G111</f>
        <v>0</v>
      </c>
      <c r="H110" s="146">
        <f>H111</f>
        <v>0</v>
      </c>
    </row>
    <row r="111" spans="2:8" ht="15">
      <c r="B111" s="50" t="s">
        <v>132</v>
      </c>
      <c r="C111" s="17" t="s">
        <v>415</v>
      </c>
      <c r="D111" s="100"/>
      <c r="E111" s="10">
        <f>F111+H111</f>
        <v>0</v>
      </c>
      <c r="F111" s="10"/>
      <c r="G111" s="16"/>
      <c r="H111" s="15"/>
    </row>
    <row r="112" spans="2:8" ht="15.75">
      <c r="B112" s="37" t="s">
        <v>47</v>
      </c>
      <c r="C112" s="319" t="s">
        <v>56</v>
      </c>
      <c r="D112" s="33"/>
      <c r="E112" s="146">
        <f>E113+E118+E121+E116</f>
        <v>0</v>
      </c>
      <c r="F112" s="146">
        <f>F113+F118+F121+F116</f>
        <v>0</v>
      </c>
      <c r="G112" s="146">
        <f>G113+G118+G121+G116</f>
        <v>0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46">
        <f>E114+E115</f>
        <v>0</v>
      </c>
      <c r="F113" s="146">
        <f>F114+F115</f>
        <v>0</v>
      </c>
      <c r="G113" s="146">
        <f>G114+G115</f>
        <v>0</v>
      </c>
      <c r="H113" s="14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0</v>
      </c>
      <c r="F114" s="10"/>
      <c r="G114" s="15"/>
      <c r="H114" s="15"/>
    </row>
    <row r="115" spans="2:8" ht="15">
      <c r="B115" s="16" t="s">
        <v>561</v>
      </c>
      <c r="C115" s="101" t="s">
        <v>135</v>
      </c>
      <c r="D115" s="95"/>
      <c r="E115" s="10">
        <f>F115+H115</f>
        <v>0</v>
      </c>
      <c r="F115" s="10"/>
      <c r="G115" s="15"/>
      <c r="H115" s="15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146">
        <f>E119+E120</f>
        <v>0</v>
      </c>
      <c r="F118" s="146">
        <f>F119+F120</f>
        <v>0</v>
      </c>
      <c r="G118" s="146">
        <f>G119+G120</f>
        <v>0</v>
      </c>
      <c r="H118" s="14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0</v>
      </c>
      <c r="F119" s="10"/>
      <c r="G119" s="16"/>
      <c r="H119" s="16"/>
    </row>
    <row r="120" spans="2:8" ht="15">
      <c r="B120" s="16" t="s">
        <v>505</v>
      </c>
      <c r="C120" s="23" t="s">
        <v>105</v>
      </c>
      <c r="D120" s="89"/>
      <c r="E120" s="10">
        <f>F120+H120</f>
        <v>0</v>
      </c>
      <c r="F120" s="10"/>
      <c r="G120" s="15"/>
      <c r="H120" s="15"/>
    </row>
    <row r="121" spans="2:8" ht="14.25">
      <c r="B121" s="16" t="s">
        <v>560</v>
      </c>
      <c r="C121" s="6" t="s">
        <v>83</v>
      </c>
      <c r="D121" s="33" t="s">
        <v>156</v>
      </c>
      <c r="E121" s="10">
        <f>F121+H121</f>
        <v>0</v>
      </c>
      <c r="F121" s="10">
        <f>F122</f>
        <v>0</v>
      </c>
      <c r="G121" s="10">
        <f>G122</f>
        <v>0</v>
      </c>
      <c r="H121" s="10">
        <f>H122</f>
        <v>0</v>
      </c>
    </row>
    <row r="122" spans="2:8" ht="15">
      <c r="B122" s="16" t="s">
        <v>508</v>
      </c>
      <c r="C122" s="8" t="s">
        <v>125</v>
      </c>
      <c r="D122" s="33"/>
      <c r="E122" s="10">
        <f>F122+H122</f>
        <v>0</v>
      </c>
      <c r="F122" s="10"/>
      <c r="G122" s="15"/>
      <c r="H122" s="15"/>
    </row>
    <row r="123" spans="2:8" ht="15.75">
      <c r="B123" s="37" t="s">
        <v>49</v>
      </c>
      <c r="C123" s="319" t="s">
        <v>61</v>
      </c>
      <c r="D123" s="33"/>
      <c r="E123" s="146">
        <f>E124+E129+E127+E132</f>
        <v>0</v>
      </c>
      <c r="F123" s="146">
        <f>F124+F129+F127+F132</f>
        <v>0</v>
      </c>
      <c r="G123" s="146">
        <f>G124+G129+G127+G132</f>
        <v>0</v>
      </c>
      <c r="H123" s="146">
        <f>H124+H129+H127+H132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46">
        <f>E125+E126</f>
        <v>0</v>
      </c>
      <c r="F124" s="146">
        <f>F125+F126</f>
        <v>0</v>
      </c>
      <c r="G124" s="146">
        <f>G125+G126</f>
        <v>0</v>
      </c>
      <c r="H124" s="14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0</v>
      </c>
      <c r="F125" s="10"/>
      <c r="G125" s="15"/>
      <c r="H125" s="15"/>
    </row>
    <row r="126" spans="2:8" ht="15">
      <c r="B126" s="16" t="s">
        <v>503</v>
      </c>
      <c r="C126" s="101" t="s">
        <v>135</v>
      </c>
      <c r="D126" s="95"/>
      <c r="E126" s="10">
        <f>F126+H126</f>
        <v>0</v>
      </c>
      <c r="F126" s="10"/>
      <c r="G126" s="15"/>
      <c r="H126" s="15"/>
    </row>
    <row r="127" spans="2:8" ht="25.5">
      <c r="B127" s="39" t="s">
        <v>412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39" t="s">
        <v>269</v>
      </c>
      <c r="C129" s="29" t="s">
        <v>122</v>
      </c>
      <c r="D129" s="33" t="s">
        <v>159</v>
      </c>
      <c r="E129" s="146">
        <f>E130+E131</f>
        <v>0</v>
      </c>
      <c r="F129" s="146">
        <f>F130+F131</f>
        <v>0</v>
      </c>
      <c r="G129" s="146">
        <f>G130+G131</f>
        <v>0</v>
      </c>
      <c r="H129" s="14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0</v>
      </c>
      <c r="F130" s="10"/>
      <c r="G130" s="15"/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0</v>
      </c>
      <c r="F131" s="10"/>
      <c r="G131" s="16"/>
      <c r="H131" s="15"/>
    </row>
    <row r="132" spans="2:8" ht="14.25">
      <c r="B132" s="40" t="s">
        <v>412</v>
      </c>
      <c r="C132" s="6" t="s">
        <v>83</v>
      </c>
      <c r="D132" s="33" t="s">
        <v>156</v>
      </c>
      <c r="E132" s="49">
        <f>E133</f>
        <v>0</v>
      </c>
      <c r="F132" s="49">
        <f>F133</f>
        <v>0</v>
      </c>
      <c r="G132" s="49">
        <f>G133</f>
        <v>0</v>
      </c>
      <c r="H132" s="49">
        <f>H133</f>
        <v>0</v>
      </c>
    </row>
    <row r="133" spans="2:8" ht="15">
      <c r="B133" s="16" t="s">
        <v>508</v>
      </c>
      <c r="C133" s="8" t="s">
        <v>125</v>
      </c>
      <c r="D133" s="33"/>
      <c r="E133" s="195">
        <f>F133+H133</f>
        <v>0</v>
      </c>
      <c r="F133" s="195"/>
      <c r="G133" s="195">
        <f>SB!G133+'D-2012'!G139+'skolintos lėšos'!G139</f>
        <v>0</v>
      </c>
      <c r="H133" s="195">
        <f>SB!H133+'D-2012'!H139+'skolintos lėšos'!H139</f>
        <v>0</v>
      </c>
    </row>
    <row r="134" spans="2:8" ht="14.25">
      <c r="B134" s="39" t="s">
        <v>52</v>
      </c>
      <c r="C134" s="320" t="s">
        <v>65</v>
      </c>
      <c r="D134" s="33"/>
      <c r="E134" s="146">
        <f>E137+E141+E135</f>
        <v>0</v>
      </c>
      <c r="F134" s="146">
        <f>F137+F141+F135</f>
        <v>0</v>
      </c>
      <c r="G134" s="146">
        <f>G137+G141+G135</f>
        <v>0</v>
      </c>
      <c r="H134" s="146">
        <f>H137+H141+H135</f>
        <v>0</v>
      </c>
    </row>
    <row r="135" spans="2:8" ht="25.5">
      <c r="B135" s="39" t="s">
        <v>53</v>
      </c>
      <c r="C135" s="29" t="s">
        <v>120</v>
      </c>
      <c r="D135" s="95" t="s">
        <v>157</v>
      </c>
      <c r="E135" s="10">
        <f>E136</f>
        <v>0</v>
      </c>
      <c r="F135" s="10">
        <f>F136</f>
        <v>0</v>
      </c>
      <c r="G135" s="10">
        <f>G136</f>
        <v>0</v>
      </c>
      <c r="H135" s="10">
        <f>H136</f>
        <v>0</v>
      </c>
    </row>
    <row r="136" spans="2:8" ht="15">
      <c r="B136" s="40" t="s">
        <v>252</v>
      </c>
      <c r="C136" s="271" t="s">
        <v>415</v>
      </c>
      <c r="D136" s="95"/>
      <c r="E136" s="10">
        <f>F136+H136</f>
        <v>0</v>
      </c>
      <c r="F136" s="10"/>
      <c r="G136" s="15"/>
      <c r="H136" s="15"/>
    </row>
    <row r="137" spans="2:8" ht="25.5">
      <c r="B137" s="37" t="s">
        <v>54</v>
      </c>
      <c r="C137" s="55" t="s">
        <v>122</v>
      </c>
      <c r="D137" s="33" t="s">
        <v>159</v>
      </c>
      <c r="E137" s="146">
        <f>E138+E139+E140</f>
        <v>0</v>
      </c>
      <c r="F137" s="146">
        <f>F138+F139+F140</f>
        <v>0</v>
      </c>
      <c r="G137" s="146">
        <f>G138+G139+G140</f>
        <v>0</v>
      </c>
      <c r="H137" s="14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0</v>
      </c>
      <c r="F138" s="10"/>
      <c r="G138" s="15"/>
      <c r="H138" s="16"/>
    </row>
    <row r="139" spans="2:8" ht="15">
      <c r="B139" s="16" t="s">
        <v>505</v>
      </c>
      <c r="C139" s="22" t="s">
        <v>105</v>
      </c>
      <c r="D139" s="64"/>
      <c r="E139" s="10">
        <f>F139+H139</f>
        <v>0</v>
      </c>
      <c r="F139" s="10"/>
      <c r="G139" s="15"/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0</v>
      </c>
      <c r="F140" s="10"/>
      <c r="G140" s="16"/>
      <c r="H140" s="15"/>
    </row>
    <row r="141" spans="2:8" ht="14.25">
      <c r="B141" s="39" t="s">
        <v>273</v>
      </c>
      <c r="C141" s="6" t="s">
        <v>83</v>
      </c>
      <c r="D141" s="33" t="s">
        <v>156</v>
      </c>
      <c r="E141" s="146">
        <f>F141+H141</f>
        <v>0</v>
      </c>
      <c r="F141" s="10">
        <f>F142</f>
        <v>0</v>
      </c>
      <c r="G141" s="10">
        <f>G142</f>
        <v>0</v>
      </c>
      <c r="H141" s="10">
        <f>H142</f>
        <v>0</v>
      </c>
    </row>
    <row r="142" spans="2:8" ht="15">
      <c r="B142" s="40" t="s">
        <v>508</v>
      </c>
      <c r="C142" s="8" t="s">
        <v>125</v>
      </c>
      <c r="D142" s="33"/>
      <c r="E142" s="146">
        <f>F142+H142</f>
        <v>0</v>
      </c>
      <c r="F142" s="10"/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E149+E152+E144+E147</f>
        <v>0</v>
      </c>
      <c r="F143" s="146">
        <f>F149+F152+F144+F147</f>
        <v>0</v>
      </c>
      <c r="G143" s="146">
        <f>G149+G152+G144+G147</f>
        <v>0</v>
      </c>
      <c r="H143" s="146">
        <f>H149+H152+H144+H147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0</v>
      </c>
      <c r="F144" s="146"/>
      <c r="G144" s="146"/>
      <c r="H144" s="146"/>
    </row>
    <row r="145" spans="2:8" ht="15">
      <c r="B145" s="50" t="s">
        <v>504</v>
      </c>
      <c r="C145" s="21" t="s">
        <v>106</v>
      </c>
      <c r="D145" s="333"/>
      <c r="E145" s="10">
        <f>F145+H145</f>
        <v>0</v>
      </c>
      <c r="F145" s="142"/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0</v>
      </c>
      <c r="F146" s="142"/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0">
        <f>E148</f>
        <v>0</v>
      </c>
      <c r="F147" s="10">
        <f>F148</f>
        <v>0</v>
      </c>
      <c r="G147" s="10">
        <f>G148</f>
        <v>0</v>
      </c>
      <c r="H147" s="10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0"/>
      <c r="G148" s="15"/>
      <c r="H148" s="15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0</v>
      </c>
      <c r="F149" s="146">
        <f>F150+F151</f>
        <v>0</v>
      </c>
      <c r="G149" s="146">
        <f>G150+G151</f>
        <v>0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0</v>
      </c>
      <c r="F150" s="10"/>
      <c r="G150" s="15"/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0</v>
      </c>
      <c r="F151" s="10"/>
      <c r="G151" s="16"/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0</v>
      </c>
      <c r="F152" s="146">
        <f>F153</f>
        <v>0</v>
      </c>
      <c r="G152" s="16"/>
      <c r="H152" s="16"/>
    </row>
    <row r="153" spans="2:8" ht="15">
      <c r="B153" s="50" t="s">
        <v>508</v>
      </c>
      <c r="C153" s="8" t="s">
        <v>125</v>
      </c>
      <c r="D153" s="102"/>
      <c r="E153" s="65">
        <f>F153+H153</f>
        <v>0</v>
      </c>
      <c r="F153" s="65"/>
      <c r="G153" s="44"/>
      <c r="H153" s="44"/>
    </row>
    <row r="154" spans="2:8" ht="15.75">
      <c r="B154" s="37" t="s">
        <v>60</v>
      </c>
      <c r="C154" s="319" t="s">
        <v>9</v>
      </c>
      <c r="D154" s="33"/>
      <c r="E154" s="178">
        <f>E155+E160+E158+E165</f>
        <v>0</v>
      </c>
      <c r="F154" s="178">
        <f>F155+F160+F158+F165</f>
        <v>0</v>
      </c>
      <c r="G154" s="178">
        <f>G155+G160+G158+G165</f>
        <v>0</v>
      </c>
      <c r="H154" s="178">
        <f>H155+H160+H158+H165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0</v>
      </c>
      <c r="F155" s="146">
        <f>F156+F157</f>
        <v>0</v>
      </c>
      <c r="G155" s="146">
        <f>G156+G157</f>
        <v>0</v>
      </c>
      <c r="H155" s="14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</v>
      </c>
      <c r="F156" s="10"/>
      <c r="G156" s="15"/>
      <c r="H156" s="15"/>
    </row>
    <row r="157" spans="2:8" ht="15">
      <c r="B157" s="16" t="s">
        <v>503</v>
      </c>
      <c r="C157" s="101" t="s">
        <v>166</v>
      </c>
      <c r="D157" s="95"/>
      <c r="E157" s="10">
        <f>F157+H157</f>
        <v>0</v>
      </c>
      <c r="F157" s="10"/>
      <c r="G157" s="15"/>
      <c r="H157" s="15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231</v>
      </c>
      <c r="C160" s="55" t="s">
        <v>122</v>
      </c>
      <c r="D160" s="33" t="s">
        <v>159</v>
      </c>
      <c r="E160" s="146">
        <f>E161+E162+E163+E164</f>
        <v>0</v>
      </c>
      <c r="F160" s="146">
        <f>F161+F162+F163+F164</f>
        <v>0</v>
      </c>
      <c r="G160" s="146">
        <f>G161+G162+G163+G164</f>
        <v>0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0</v>
      </c>
      <c r="F161" s="10"/>
      <c r="G161" s="15"/>
      <c r="H161" s="16"/>
    </row>
    <row r="162" spans="2:8" ht="15">
      <c r="B162" s="16" t="s">
        <v>505</v>
      </c>
      <c r="C162" s="22" t="s">
        <v>105</v>
      </c>
      <c r="D162" s="64"/>
      <c r="E162" s="10">
        <f t="shared" si="3"/>
        <v>0</v>
      </c>
      <c r="F162" s="10"/>
      <c r="G162" s="16"/>
      <c r="H162" s="15"/>
    </row>
    <row r="163" spans="2:8" ht="15">
      <c r="B163" s="57" t="s">
        <v>180</v>
      </c>
      <c r="C163" s="24" t="s">
        <v>145</v>
      </c>
      <c r="D163" s="89"/>
      <c r="E163" s="59">
        <f t="shared" si="3"/>
        <v>0</v>
      </c>
      <c r="F163" s="10"/>
      <c r="G163" s="16"/>
      <c r="H163" s="15"/>
    </row>
    <row r="164" spans="2:8" ht="15">
      <c r="B164" s="57" t="s">
        <v>507</v>
      </c>
      <c r="C164" s="24" t="s">
        <v>311</v>
      </c>
      <c r="D164" s="89"/>
      <c r="E164" s="59">
        <f t="shared" si="3"/>
        <v>0</v>
      </c>
      <c r="F164" s="10"/>
      <c r="G164" s="16"/>
      <c r="H164" s="15"/>
    </row>
    <row r="165" spans="2:8" ht="14.25">
      <c r="B165" s="16" t="s">
        <v>231</v>
      </c>
      <c r="C165" s="6" t="s">
        <v>83</v>
      </c>
      <c r="D165" s="33" t="s">
        <v>156</v>
      </c>
      <c r="E165" s="36">
        <f t="shared" si="3"/>
        <v>0</v>
      </c>
      <c r="F165" s="36">
        <f>F166</f>
        <v>0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0</v>
      </c>
      <c r="F166" s="65"/>
      <c r="G166" s="44"/>
      <c r="H166" s="44"/>
    </row>
    <row r="167" spans="2:8" ht="14.25">
      <c r="B167" s="94" t="s">
        <v>64</v>
      </c>
      <c r="C167" s="323" t="s">
        <v>472</v>
      </c>
      <c r="D167" s="106"/>
      <c r="E167" s="142">
        <f>E168+E173+E179</f>
        <v>0</v>
      </c>
      <c r="F167" s="146">
        <f>F168+F173+F179</f>
        <v>0</v>
      </c>
      <c r="G167" s="146">
        <f>G168+G173+G179</f>
        <v>0</v>
      </c>
      <c r="H167" s="146">
        <f>H168+H173+H179</f>
        <v>0</v>
      </c>
    </row>
    <row r="168" spans="2:8" ht="14.25">
      <c r="B168" s="37" t="s">
        <v>66</v>
      </c>
      <c r="C168" s="201" t="s">
        <v>119</v>
      </c>
      <c r="D168" s="95" t="s">
        <v>155</v>
      </c>
      <c r="E168" s="204">
        <f>E113+E124+E155</f>
        <v>0</v>
      </c>
      <c r="F168" s="204">
        <f>F113+F124+F155</f>
        <v>0</v>
      </c>
      <c r="G168" s="204">
        <f>G113+G124+G155</f>
        <v>0</v>
      </c>
      <c r="H168" s="204">
        <f>H113+H124+H155</f>
        <v>0</v>
      </c>
    </row>
    <row r="169" spans="2:8" ht="15">
      <c r="B169" s="50" t="s">
        <v>504</v>
      </c>
      <c r="C169" s="22" t="s">
        <v>106</v>
      </c>
      <c r="D169" s="89"/>
      <c r="E169" s="10">
        <f>F169+H169</f>
        <v>0</v>
      </c>
      <c r="F169" s="10">
        <f aca="true" t="shared" si="4" ref="F169:H170">F114+F125+F156</f>
        <v>0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>F170+H170</f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10">
        <f>E172</f>
        <v>0</v>
      </c>
      <c r="F171" s="10">
        <f>F172</f>
        <v>0</v>
      </c>
      <c r="G171" s="10">
        <f>G172</f>
        <v>0</v>
      </c>
      <c r="H171" s="10">
        <f>H172</f>
        <v>0</v>
      </c>
    </row>
    <row r="172" spans="2:8" ht="15">
      <c r="B172" s="103"/>
      <c r="C172" s="271" t="s">
        <v>415</v>
      </c>
      <c r="D172" s="95"/>
      <c r="E172" s="10">
        <f>F172+H172</f>
        <v>0</v>
      </c>
      <c r="F172" s="10">
        <f>F159+F148+F136+F128+F117</f>
        <v>0</v>
      </c>
      <c r="G172" s="10">
        <f>G159+G148+G136+G128+G117</f>
        <v>0</v>
      </c>
      <c r="H172" s="10">
        <f>H159+H148+H136+H128+H117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146">
        <f>E174+E175+E176+E177+E178</f>
        <v>0</v>
      </c>
      <c r="F173" s="146">
        <f>F174+F175+F176+F177+F178</f>
        <v>0</v>
      </c>
      <c r="G173" s="146">
        <f>G174+G175+G176+G177+G178</f>
        <v>0</v>
      </c>
      <c r="H173" s="14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36">
        <f>F174+H174</f>
        <v>0</v>
      </c>
      <c r="F174" s="10">
        <f aca="true" t="shared" si="5" ref="F174:H175">F119+F130+F138+F150+F161</f>
        <v>0</v>
      </c>
      <c r="G174" s="10">
        <f t="shared" si="5"/>
        <v>0</v>
      </c>
      <c r="H174" s="10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36">
        <f>F175+H175</f>
        <v>0</v>
      </c>
      <c r="F175" s="10">
        <f t="shared" si="5"/>
        <v>0</v>
      </c>
      <c r="G175" s="10">
        <f t="shared" si="5"/>
        <v>0</v>
      </c>
      <c r="H175" s="10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36">
        <f aca="true" t="shared" si="6" ref="E176:E182">F176+H176</f>
        <v>0</v>
      </c>
      <c r="F176" s="10">
        <f>F163</f>
        <v>0</v>
      </c>
      <c r="G176" s="10">
        <f>G163</f>
        <v>0</v>
      </c>
      <c r="H176" s="10">
        <f>H163</f>
        <v>0</v>
      </c>
    </row>
    <row r="177" spans="2:8" ht="15">
      <c r="B177" s="16" t="s">
        <v>506</v>
      </c>
      <c r="C177" s="25" t="s">
        <v>107</v>
      </c>
      <c r="D177" s="31"/>
      <c r="E177" s="36">
        <f t="shared" si="6"/>
        <v>0</v>
      </c>
      <c r="F177" s="10">
        <f>F140</f>
        <v>0</v>
      </c>
      <c r="G177" s="10">
        <f>G140</f>
        <v>0</v>
      </c>
      <c r="H177" s="10">
        <f>H140</f>
        <v>0</v>
      </c>
    </row>
    <row r="178" spans="2:8" ht="15">
      <c r="B178" s="16" t="s">
        <v>507</v>
      </c>
      <c r="C178" s="17" t="s">
        <v>311</v>
      </c>
      <c r="D178" s="31"/>
      <c r="E178" s="36">
        <f t="shared" si="6"/>
        <v>0</v>
      </c>
      <c r="F178" s="10">
        <f>F164</f>
        <v>0</v>
      </c>
      <c r="G178" s="10">
        <f>G164</f>
        <v>0</v>
      </c>
      <c r="H178" s="10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36">
        <f t="shared" si="6"/>
        <v>0</v>
      </c>
      <c r="F179" s="146">
        <f aca="true" t="shared" si="7" ref="F179:H180">F152+F141</f>
        <v>0</v>
      </c>
      <c r="G179" s="146">
        <f t="shared" si="7"/>
        <v>0</v>
      </c>
      <c r="H179" s="146">
        <f t="shared" si="7"/>
        <v>0</v>
      </c>
    </row>
    <row r="180" spans="2:8" ht="15">
      <c r="B180" s="46" t="s">
        <v>508</v>
      </c>
      <c r="C180" s="17" t="s">
        <v>125</v>
      </c>
      <c r="D180" s="14"/>
      <c r="E180" s="36">
        <f t="shared" si="6"/>
        <v>0</v>
      </c>
      <c r="F180" s="10">
        <f t="shared" si="7"/>
        <v>0</v>
      </c>
      <c r="G180" s="10">
        <f t="shared" si="7"/>
        <v>0</v>
      </c>
      <c r="H180" s="10">
        <f t="shared" si="7"/>
        <v>0</v>
      </c>
    </row>
    <row r="181" spans="2:8" ht="15.75">
      <c r="B181" s="110" t="s">
        <v>68</v>
      </c>
      <c r="C181" s="319" t="s">
        <v>127</v>
      </c>
      <c r="D181" s="14"/>
      <c r="E181" s="36">
        <f t="shared" si="6"/>
        <v>0</v>
      </c>
      <c r="F181" s="146">
        <f>F182</f>
        <v>0</v>
      </c>
      <c r="G181" s="146">
        <f>G182</f>
        <v>0</v>
      </c>
      <c r="H181" s="146">
        <f>H182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36">
        <f t="shared" si="6"/>
        <v>0</v>
      </c>
      <c r="F182" s="146">
        <f>F183</f>
        <v>0</v>
      </c>
      <c r="G182" s="10"/>
      <c r="H182" s="146"/>
    </row>
    <row r="183" spans="2:8" ht="15.75">
      <c r="B183" s="37" t="s">
        <v>72</v>
      </c>
      <c r="C183" s="269" t="s">
        <v>406</v>
      </c>
      <c r="D183" s="5"/>
      <c r="E183" s="13"/>
      <c r="F183" s="13"/>
      <c r="G183" s="13"/>
      <c r="H183" s="36"/>
    </row>
    <row r="184" spans="2:8" ht="14.25">
      <c r="B184" s="50" t="s">
        <v>73</v>
      </c>
      <c r="C184" s="28" t="s">
        <v>170</v>
      </c>
      <c r="D184" s="74" t="s">
        <v>41</v>
      </c>
      <c r="E184" s="36">
        <f>E185+E186+E187</f>
        <v>0</v>
      </c>
      <c r="F184" s="36">
        <f>F185+F186+F187</f>
        <v>0</v>
      </c>
      <c r="G184" s="36">
        <f>G185+G186+G187</f>
        <v>0</v>
      </c>
      <c r="H184" s="36">
        <f>H185+H186+H187</f>
        <v>0</v>
      </c>
    </row>
    <row r="185" spans="2:8" ht="15">
      <c r="B185" s="50" t="s">
        <v>149</v>
      </c>
      <c r="C185" s="78" t="s">
        <v>80</v>
      </c>
      <c r="D185" s="79"/>
      <c r="E185" s="59">
        <f>F185+H185</f>
        <v>0</v>
      </c>
      <c r="F185" s="10"/>
      <c r="G185" s="15"/>
      <c r="H185" s="15"/>
    </row>
    <row r="186" spans="2:8" ht="15">
      <c r="B186" s="50" t="s">
        <v>407</v>
      </c>
      <c r="C186" s="78" t="s">
        <v>81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424</v>
      </c>
      <c r="C187" s="78" t="s">
        <v>474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0</v>
      </c>
      <c r="F188" s="146">
        <f>F189</f>
        <v>0</v>
      </c>
      <c r="G188" s="146">
        <f>G189</f>
        <v>0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0</v>
      </c>
      <c r="F189" s="146"/>
      <c r="G189" s="10"/>
      <c r="H189" s="146"/>
    </row>
    <row r="190" spans="2:8" ht="15.75">
      <c r="B190" s="275" t="s">
        <v>343</v>
      </c>
      <c r="C190" s="217" t="s">
        <v>150</v>
      </c>
      <c r="D190" s="5"/>
      <c r="E190" s="146">
        <f>E191+E192+E193+E194+E195+E197+E198+E199+E196</f>
        <v>1815.1000000000001</v>
      </c>
      <c r="F190" s="146">
        <f>F191+F192+F193+F194+F195+F197+F198+F199+F196</f>
        <v>0</v>
      </c>
      <c r="G190" s="146">
        <f>G191+G192+G193+G194+G195+G197+G198+G199+G196</f>
        <v>0</v>
      </c>
      <c r="H190" s="146">
        <f>H191+H192+H193+H194+H195+H197+H198+H199+H196</f>
        <v>1815.1000000000001</v>
      </c>
    </row>
    <row r="191" spans="2:8" ht="14.25">
      <c r="B191" s="37" t="s">
        <v>244</v>
      </c>
      <c r="C191" s="28" t="s">
        <v>119</v>
      </c>
      <c r="D191" s="5" t="s">
        <v>155</v>
      </c>
      <c r="E191" s="10">
        <f>E168+E110+E107+E104+E101+E86+E83+E14</f>
        <v>0</v>
      </c>
      <c r="F191" s="10">
        <f>F168+F110+F107+F104+F101+F86+F83+F14+F189</f>
        <v>0</v>
      </c>
      <c r="G191" s="10">
        <f>G168+G110+G107+G104+G101+G86+G83+G14+G189</f>
        <v>0</v>
      </c>
      <c r="H191" s="10">
        <f>H168+H110+H107+H104+H101+H86+H83+H14+H189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0">
        <f>E57+E181</f>
        <v>0</v>
      </c>
      <c r="F192" s="10">
        <f>F57+F181</f>
        <v>0</v>
      </c>
      <c r="G192" s="10">
        <f>G57+G181</f>
        <v>0</v>
      </c>
      <c r="H192" s="10">
        <f>H57+H181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0">
        <f>E23+E55+E173</f>
        <v>0</v>
      </c>
      <c r="F193" s="10">
        <f>F23+F55+F173+F158</f>
        <v>0</v>
      </c>
      <c r="G193" s="10">
        <f>G23+G55+G173</f>
        <v>0</v>
      </c>
      <c r="H193" s="10">
        <f>H23+H55+H173</f>
        <v>0</v>
      </c>
    </row>
    <row r="194" spans="2:8" ht="28.5">
      <c r="B194" s="37" t="s">
        <v>290</v>
      </c>
      <c r="C194" s="111" t="s">
        <v>247</v>
      </c>
      <c r="D194" s="5" t="s">
        <v>158</v>
      </c>
      <c r="E194" s="10">
        <f>E34</f>
        <v>1224.9</v>
      </c>
      <c r="F194" s="10">
        <f>F34</f>
        <v>0</v>
      </c>
      <c r="G194" s="10">
        <f>G34</f>
        <v>0</v>
      </c>
      <c r="H194" s="10">
        <f>H34</f>
        <v>1224.9</v>
      </c>
    </row>
    <row r="195" spans="2:8" ht="14.25">
      <c r="B195" s="37" t="s">
        <v>291</v>
      </c>
      <c r="C195" s="6" t="s">
        <v>126</v>
      </c>
      <c r="D195" s="5" t="s">
        <v>160</v>
      </c>
      <c r="E195" s="10">
        <f>E39</f>
        <v>590.2</v>
      </c>
      <c r="F195" s="10">
        <f>F39</f>
        <v>0</v>
      </c>
      <c r="G195" s="10">
        <f>G39</f>
        <v>0</v>
      </c>
      <c r="H195" s="10">
        <f>H39</f>
        <v>590.2</v>
      </c>
    </row>
    <row r="196" spans="2:8" ht="31.5">
      <c r="B196" s="37" t="s">
        <v>292</v>
      </c>
      <c r="C196" s="150" t="s">
        <v>212</v>
      </c>
      <c r="D196" s="5" t="s">
        <v>161</v>
      </c>
      <c r="E196" s="10">
        <f>E43</f>
        <v>0</v>
      </c>
      <c r="F196" s="10">
        <f>F43</f>
        <v>0</v>
      </c>
      <c r="G196" s="10">
        <f>G43</f>
        <v>0</v>
      </c>
      <c r="H196" s="10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0">
        <f>F197+H197</f>
        <v>0</v>
      </c>
      <c r="F197" s="10">
        <f>F179+F46</f>
        <v>0</v>
      </c>
      <c r="G197" s="10">
        <f>G179+G46</f>
        <v>0</v>
      </c>
      <c r="H197" s="10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0">
        <f>F198+H198</f>
        <v>0</v>
      </c>
      <c r="F198" s="10">
        <f>F48</f>
        <v>0</v>
      </c>
      <c r="G198" s="10">
        <f>G48</f>
        <v>0</v>
      </c>
      <c r="H198" s="10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0">
        <f>F199+H199</f>
        <v>0</v>
      </c>
      <c r="F199" s="10">
        <f>F51+F184</f>
        <v>0</v>
      </c>
      <c r="G199" s="10">
        <f>G51+G184</f>
        <v>0</v>
      </c>
      <c r="H199" s="10">
        <f>H51+H184</f>
        <v>0</v>
      </c>
    </row>
    <row r="200" spans="2:8" ht="12.75">
      <c r="B200" s="37" t="s">
        <v>295</v>
      </c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2">
    <mergeCell ref="G11:G12"/>
    <mergeCell ref="D15:D21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B7:H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Reginos</cp:lastModifiedBy>
  <cp:lastPrinted>2012-08-22T07:57:00Z</cp:lastPrinted>
  <dcterms:created xsi:type="dcterms:W3CDTF">2007-09-17T11:23:32Z</dcterms:created>
  <dcterms:modified xsi:type="dcterms:W3CDTF">2012-08-22T07:57:04Z</dcterms:modified>
  <cp:category/>
  <cp:version/>
  <cp:contentType/>
  <cp:contentStatus/>
</cp:coreProperties>
</file>