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T137" i="1"/>
  <c r="T100"/>
  <c r="O51"/>
  <c r="S114"/>
  <c r="T114"/>
  <c r="O112"/>
  <c r="O152"/>
  <c r="S137"/>
  <c r="O18"/>
  <c r="K18"/>
  <c r="G18"/>
  <c r="S47"/>
  <c r="S48" s="1"/>
  <c r="T47"/>
  <c r="T48" s="1"/>
  <c r="O39"/>
  <c r="P54"/>
  <c r="Q54"/>
  <c r="R54"/>
  <c r="S54"/>
  <c r="T54"/>
  <c r="O53"/>
  <c r="P47"/>
  <c r="P48" s="1"/>
  <c r="Q47"/>
  <c r="Q48" s="1"/>
  <c r="R47"/>
  <c r="R48" s="1"/>
  <c r="O46"/>
  <c r="P34"/>
  <c r="Q34"/>
  <c r="R34"/>
  <c r="S34"/>
  <c r="T34"/>
  <c r="O33"/>
  <c r="O139"/>
  <c r="K139"/>
  <c r="G139"/>
  <c r="T140"/>
  <c r="S140"/>
  <c r="R140"/>
  <c r="Q140"/>
  <c r="P140"/>
  <c r="N140"/>
  <c r="M140"/>
  <c r="L140"/>
  <c r="J140"/>
  <c r="I140"/>
  <c r="H140"/>
  <c r="O138"/>
  <c r="O140" s="1"/>
  <c r="K138"/>
  <c r="K140" s="1"/>
  <c r="G138"/>
  <c r="G140" s="1"/>
  <c r="K51"/>
  <c r="G51"/>
  <c r="O17"/>
  <c r="K17"/>
  <c r="G17"/>
  <c r="H104"/>
  <c r="I104"/>
  <c r="J104"/>
  <c r="L104"/>
  <c r="M104"/>
  <c r="N104"/>
  <c r="P104"/>
  <c r="Q104"/>
  <c r="R104"/>
  <c r="S104"/>
  <c r="T104"/>
  <c r="H164"/>
  <c r="I164"/>
  <c r="J164"/>
  <c r="L164"/>
  <c r="M164"/>
  <c r="N164"/>
  <c r="P164"/>
  <c r="P165" s="1"/>
  <c r="Q164"/>
  <c r="Q165" s="1"/>
  <c r="R164"/>
  <c r="R165" s="1"/>
  <c r="S164"/>
  <c r="S165" s="1"/>
  <c r="T164"/>
  <c r="T165" s="1"/>
  <c r="O135"/>
  <c r="G135"/>
  <c r="K135"/>
  <c r="T90"/>
  <c r="S90"/>
  <c r="R90"/>
  <c r="Q90"/>
  <c r="P90"/>
  <c r="N90"/>
  <c r="M90"/>
  <c r="L90"/>
  <c r="J90"/>
  <c r="I90"/>
  <c r="H90"/>
  <c r="O89"/>
  <c r="K89"/>
  <c r="G89"/>
  <c r="O88"/>
  <c r="K88"/>
  <c r="G88"/>
  <c r="O136"/>
  <c r="K136"/>
  <c r="G136"/>
  <c r="H119"/>
  <c r="H120" s="1"/>
  <c r="I119"/>
  <c r="I120" s="1"/>
  <c r="J119"/>
  <c r="J120" s="1"/>
  <c r="L119"/>
  <c r="L120" s="1"/>
  <c r="M119"/>
  <c r="M120" s="1"/>
  <c r="N119"/>
  <c r="N120" s="1"/>
  <c r="P119"/>
  <c r="P120" s="1"/>
  <c r="Q119"/>
  <c r="Q120" s="1"/>
  <c r="R119"/>
  <c r="R120" s="1"/>
  <c r="S119"/>
  <c r="S120" s="1"/>
  <c r="T119"/>
  <c r="T120" s="1"/>
  <c r="H137"/>
  <c r="I137"/>
  <c r="J137"/>
  <c r="L137"/>
  <c r="M137"/>
  <c r="N137"/>
  <c r="P137"/>
  <c r="Q137"/>
  <c r="R137"/>
  <c r="O134"/>
  <c r="K134"/>
  <c r="K137" s="1"/>
  <c r="G134"/>
  <c r="T133"/>
  <c r="S133"/>
  <c r="R133"/>
  <c r="Q133"/>
  <c r="P133"/>
  <c r="N133"/>
  <c r="M133"/>
  <c r="L133"/>
  <c r="J133"/>
  <c r="I133"/>
  <c r="H133"/>
  <c r="O132"/>
  <c r="K132"/>
  <c r="G132"/>
  <c r="O131"/>
  <c r="K131"/>
  <c r="G131"/>
  <c r="O130"/>
  <c r="K130"/>
  <c r="G130"/>
  <c r="T129"/>
  <c r="S129"/>
  <c r="R129"/>
  <c r="Q129"/>
  <c r="P129"/>
  <c r="N129"/>
  <c r="M129"/>
  <c r="L129"/>
  <c r="J129"/>
  <c r="I129"/>
  <c r="H129"/>
  <c r="O128"/>
  <c r="K128"/>
  <c r="G128"/>
  <c r="O127"/>
  <c r="K127"/>
  <c r="G127"/>
  <c r="O126"/>
  <c r="K126"/>
  <c r="G126"/>
  <c r="T125"/>
  <c r="T141" s="1"/>
  <c r="S125"/>
  <c r="S141" s="1"/>
  <c r="R125"/>
  <c r="R141" s="1"/>
  <c r="Q125"/>
  <c r="Q141" s="1"/>
  <c r="P125"/>
  <c r="P141" s="1"/>
  <c r="N125"/>
  <c r="N141" s="1"/>
  <c r="M125"/>
  <c r="M141" s="1"/>
  <c r="L125"/>
  <c r="L141" s="1"/>
  <c r="J125"/>
  <c r="J141" s="1"/>
  <c r="I125"/>
  <c r="I141" s="1"/>
  <c r="H125"/>
  <c r="H141" s="1"/>
  <c r="O124"/>
  <c r="K124"/>
  <c r="G124"/>
  <c r="O123"/>
  <c r="K123"/>
  <c r="G123"/>
  <c r="O122"/>
  <c r="K122"/>
  <c r="G122"/>
  <c r="K90" l="1"/>
  <c r="O125"/>
  <c r="O129"/>
  <c r="G133"/>
  <c r="O133"/>
  <c r="G137"/>
  <c r="O137"/>
  <c r="G90"/>
  <c r="O90"/>
  <c r="K125"/>
  <c r="K141" s="1"/>
  <c r="K129"/>
  <c r="G129"/>
  <c r="K133"/>
  <c r="G125"/>
  <c r="G141" s="1"/>
  <c r="T74"/>
  <c r="S74"/>
  <c r="R74"/>
  <c r="Q74"/>
  <c r="P74"/>
  <c r="N74"/>
  <c r="M74"/>
  <c r="L74"/>
  <c r="J74"/>
  <c r="I74"/>
  <c r="H74"/>
  <c r="O73"/>
  <c r="K73"/>
  <c r="G73"/>
  <c r="O72"/>
  <c r="K72"/>
  <c r="G72"/>
  <c r="J170"/>
  <c r="J171" s="1"/>
  <c r="I170"/>
  <c r="I171" s="1"/>
  <c r="H170"/>
  <c r="H171" s="1"/>
  <c r="G169"/>
  <c r="G168"/>
  <c r="J163"/>
  <c r="I163"/>
  <c r="H163"/>
  <c r="G162"/>
  <c r="G164" s="1"/>
  <c r="J147"/>
  <c r="J148" s="1"/>
  <c r="J149" s="1"/>
  <c r="I147"/>
  <c r="I148" s="1"/>
  <c r="I149" s="1"/>
  <c r="H147"/>
  <c r="H148" s="1"/>
  <c r="H149" s="1"/>
  <c r="G146"/>
  <c r="G145"/>
  <c r="J114"/>
  <c r="I114"/>
  <c r="H114"/>
  <c r="G113"/>
  <c r="G111"/>
  <c r="G110"/>
  <c r="J109"/>
  <c r="I109"/>
  <c r="H109"/>
  <c r="G108"/>
  <c r="G107"/>
  <c r="G106"/>
  <c r="G105"/>
  <c r="G103"/>
  <c r="G102"/>
  <c r="G101"/>
  <c r="J100"/>
  <c r="I100"/>
  <c r="H100"/>
  <c r="G99"/>
  <c r="G98"/>
  <c r="J97"/>
  <c r="I97"/>
  <c r="H97"/>
  <c r="G96"/>
  <c r="G95"/>
  <c r="J87"/>
  <c r="I87"/>
  <c r="H87"/>
  <c r="G86"/>
  <c r="G85"/>
  <c r="J84"/>
  <c r="I84"/>
  <c r="H84"/>
  <c r="G83"/>
  <c r="G82"/>
  <c r="J81"/>
  <c r="J91" s="1"/>
  <c r="I81"/>
  <c r="H81"/>
  <c r="H91" s="1"/>
  <c r="G80"/>
  <c r="G79"/>
  <c r="G78"/>
  <c r="G77"/>
  <c r="G81" s="1"/>
  <c r="J71"/>
  <c r="I71"/>
  <c r="I75" s="1"/>
  <c r="H71"/>
  <c r="G70"/>
  <c r="G69"/>
  <c r="J68"/>
  <c r="I68"/>
  <c r="H68"/>
  <c r="G67"/>
  <c r="G66"/>
  <c r="G68" s="1"/>
  <c r="J61"/>
  <c r="I61"/>
  <c r="H61"/>
  <c r="G60"/>
  <c r="G59"/>
  <c r="G58"/>
  <c r="G61" s="1"/>
  <c r="J57"/>
  <c r="I57"/>
  <c r="H57"/>
  <c r="G56"/>
  <c r="G55"/>
  <c r="J54"/>
  <c r="J62" s="1"/>
  <c r="I54"/>
  <c r="H54"/>
  <c r="H62" s="1"/>
  <c r="G52"/>
  <c r="G50"/>
  <c r="G54" s="1"/>
  <c r="G45"/>
  <c r="G44"/>
  <c r="J41"/>
  <c r="I41"/>
  <c r="H41"/>
  <c r="G40"/>
  <c r="G38"/>
  <c r="J37"/>
  <c r="I37"/>
  <c r="H37"/>
  <c r="G36"/>
  <c r="G35"/>
  <c r="G37" s="1"/>
  <c r="J34"/>
  <c r="I34"/>
  <c r="H34"/>
  <c r="G32"/>
  <c r="G31"/>
  <c r="G30"/>
  <c r="G29"/>
  <c r="J28"/>
  <c r="I28"/>
  <c r="H28"/>
  <c r="G27"/>
  <c r="G26"/>
  <c r="G25"/>
  <c r="G24"/>
  <c r="G28" s="1"/>
  <c r="J23"/>
  <c r="I23"/>
  <c r="H23"/>
  <c r="G22"/>
  <c r="G21"/>
  <c r="J20"/>
  <c r="I20"/>
  <c r="H20"/>
  <c r="G19"/>
  <c r="G16"/>
  <c r="J15"/>
  <c r="I15"/>
  <c r="H15"/>
  <c r="G14"/>
  <c r="G13"/>
  <c r="T157"/>
  <c r="S157"/>
  <c r="R157"/>
  <c r="Q157"/>
  <c r="P157"/>
  <c r="N157"/>
  <c r="M157"/>
  <c r="L157"/>
  <c r="J157"/>
  <c r="I157"/>
  <c r="H157"/>
  <c r="O156"/>
  <c r="K156"/>
  <c r="G156"/>
  <c r="O155"/>
  <c r="K155"/>
  <c r="G155"/>
  <c r="T61"/>
  <c r="S61"/>
  <c r="R61"/>
  <c r="Q61"/>
  <c r="P61"/>
  <c r="N61"/>
  <c r="M61"/>
  <c r="L61"/>
  <c r="O60"/>
  <c r="K60"/>
  <c r="O59"/>
  <c r="K59"/>
  <c r="O58"/>
  <c r="K58"/>
  <c r="P170"/>
  <c r="P171" s="1"/>
  <c r="P172" s="1"/>
  <c r="K169"/>
  <c r="O169"/>
  <c r="O107"/>
  <c r="K107"/>
  <c r="L81"/>
  <c r="M81"/>
  <c r="N81"/>
  <c r="P81"/>
  <c r="Q81"/>
  <c r="R81"/>
  <c r="S81"/>
  <c r="T81"/>
  <c r="T68"/>
  <c r="S68"/>
  <c r="R68"/>
  <c r="Q68"/>
  <c r="P68"/>
  <c r="N68"/>
  <c r="M68"/>
  <c r="L68"/>
  <c r="O67"/>
  <c r="K67"/>
  <c r="O66"/>
  <c r="K66"/>
  <c r="L28"/>
  <c r="M28"/>
  <c r="N28"/>
  <c r="P28"/>
  <c r="Q28"/>
  <c r="R28"/>
  <c r="S28"/>
  <c r="T28"/>
  <c r="O27"/>
  <c r="K27"/>
  <c r="K24"/>
  <c r="O24"/>
  <c r="O26"/>
  <c r="K26"/>
  <c r="O146"/>
  <c r="K146"/>
  <c r="O141" l="1"/>
  <c r="G97"/>
  <c r="H115"/>
  <c r="J115"/>
  <c r="G104"/>
  <c r="G147"/>
  <c r="G148" s="1"/>
  <c r="K74"/>
  <c r="K157"/>
  <c r="G23"/>
  <c r="G34"/>
  <c r="I62"/>
  <c r="H75"/>
  <c r="H92" s="1"/>
  <c r="J75"/>
  <c r="J92" s="1"/>
  <c r="I91"/>
  <c r="I115"/>
  <c r="I92"/>
  <c r="G41"/>
  <c r="G157"/>
  <c r="O157"/>
  <c r="G71"/>
  <c r="G84"/>
  <c r="G57"/>
  <c r="G87"/>
  <c r="G100"/>
  <c r="G74"/>
  <c r="G75" s="1"/>
  <c r="O74"/>
  <c r="G20"/>
  <c r="K61"/>
  <c r="G114"/>
  <c r="G170"/>
  <c r="G171" s="1"/>
  <c r="G109"/>
  <c r="G15"/>
  <c r="G163"/>
  <c r="O61"/>
  <c r="O68"/>
  <c r="K68"/>
  <c r="H172"/>
  <c r="I172"/>
  <c r="J172"/>
  <c r="L170"/>
  <c r="M170"/>
  <c r="N170"/>
  <c r="Q170"/>
  <c r="Q171" s="1"/>
  <c r="Q172" s="1"/>
  <c r="R170"/>
  <c r="R171" s="1"/>
  <c r="R172" s="1"/>
  <c r="S170"/>
  <c r="S171" s="1"/>
  <c r="S172" s="1"/>
  <c r="T170"/>
  <c r="T171" s="1"/>
  <c r="T172" s="1"/>
  <c r="H165"/>
  <c r="I165"/>
  <c r="J165"/>
  <c r="L165"/>
  <c r="M165"/>
  <c r="N165"/>
  <c r="L163"/>
  <c r="M163"/>
  <c r="N163"/>
  <c r="P163"/>
  <c r="Q163"/>
  <c r="R163"/>
  <c r="S163"/>
  <c r="T163"/>
  <c r="H154"/>
  <c r="I154"/>
  <c r="J154"/>
  <c r="L154"/>
  <c r="M154"/>
  <c r="N154"/>
  <c r="O154"/>
  <c r="P154"/>
  <c r="Q154"/>
  <c r="R154"/>
  <c r="S154"/>
  <c r="T154"/>
  <c r="L147"/>
  <c r="L148" s="1"/>
  <c r="L149" s="1"/>
  <c r="M147"/>
  <c r="N147"/>
  <c r="N148" s="1"/>
  <c r="N149" s="1"/>
  <c r="P147"/>
  <c r="P148" s="1"/>
  <c r="P149" s="1"/>
  <c r="Q147"/>
  <c r="Q148" s="1"/>
  <c r="Q149" s="1"/>
  <c r="R147"/>
  <c r="R148" s="1"/>
  <c r="R149" s="1"/>
  <c r="S147"/>
  <c r="S148" s="1"/>
  <c r="S149" s="1"/>
  <c r="T147"/>
  <c r="L114"/>
  <c r="M114"/>
  <c r="N114"/>
  <c r="P114"/>
  <c r="Q114"/>
  <c r="R114"/>
  <c r="L109"/>
  <c r="M109"/>
  <c r="N109"/>
  <c r="P109"/>
  <c r="Q109"/>
  <c r="R109"/>
  <c r="S109"/>
  <c r="T109"/>
  <c r="L100"/>
  <c r="M100"/>
  <c r="N100"/>
  <c r="P100"/>
  <c r="Q100"/>
  <c r="R100"/>
  <c r="S100"/>
  <c r="L97"/>
  <c r="L115" s="1"/>
  <c r="M97"/>
  <c r="N97"/>
  <c r="P97"/>
  <c r="Q97"/>
  <c r="Q115" s="1"/>
  <c r="Q142" s="1"/>
  <c r="R97"/>
  <c r="S97"/>
  <c r="S115" s="1"/>
  <c r="S142" s="1"/>
  <c r="T97"/>
  <c r="T115" s="1"/>
  <c r="T142" s="1"/>
  <c r="L87"/>
  <c r="M87"/>
  <c r="N87"/>
  <c r="P87"/>
  <c r="Q87"/>
  <c r="R87"/>
  <c r="S87"/>
  <c r="T87"/>
  <c r="L84"/>
  <c r="L91" s="1"/>
  <c r="M84"/>
  <c r="M91" s="1"/>
  <c r="N84"/>
  <c r="N91" s="1"/>
  <c r="P84"/>
  <c r="P91" s="1"/>
  <c r="Q84"/>
  <c r="Q91" s="1"/>
  <c r="R84"/>
  <c r="R91" s="1"/>
  <c r="S84"/>
  <c r="S91" s="1"/>
  <c r="T84"/>
  <c r="T91" s="1"/>
  <c r="L71"/>
  <c r="L75" s="1"/>
  <c r="M71"/>
  <c r="M75" s="1"/>
  <c r="N71"/>
  <c r="N75" s="1"/>
  <c r="N92" s="1"/>
  <c r="P71"/>
  <c r="P75" s="1"/>
  <c r="Q71"/>
  <c r="Q75" s="1"/>
  <c r="R71"/>
  <c r="R75" s="1"/>
  <c r="S71"/>
  <c r="S75" s="1"/>
  <c r="T71"/>
  <c r="T75" s="1"/>
  <c r="O113"/>
  <c r="K113"/>
  <c r="O111"/>
  <c r="K111"/>
  <c r="O110"/>
  <c r="K110"/>
  <c r="O108"/>
  <c r="K108"/>
  <c r="O106"/>
  <c r="K106"/>
  <c r="O105"/>
  <c r="K105"/>
  <c r="G153"/>
  <c r="G152"/>
  <c r="O117"/>
  <c r="O119" s="1"/>
  <c r="O120" s="1"/>
  <c r="O70"/>
  <c r="O69"/>
  <c r="K70"/>
  <c r="O56"/>
  <c r="O52"/>
  <c r="O45"/>
  <c r="O55"/>
  <c r="O50"/>
  <c r="O44"/>
  <c r="K56"/>
  <c r="K52"/>
  <c r="K45"/>
  <c r="K44"/>
  <c r="K55"/>
  <c r="K50"/>
  <c r="O36"/>
  <c r="O25"/>
  <c r="O28" s="1"/>
  <c r="O22"/>
  <c r="O19"/>
  <c r="O16"/>
  <c r="O13"/>
  <c r="K16"/>
  <c r="K13"/>
  <c r="O40"/>
  <c r="K40"/>
  <c r="O83"/>
  <c r="O78"/>
  <c r="O79"/>
  <c r="O80"/>
  <c r="O77"/>
  <c r="O82"/>
  <c r="O86"/>
  <c r="O85"/>
  <c r="O96"/>
  <c r="O98"/>
  <c r="O95"/>
  <c r="O97" s="1"/>
  <c r="K96"/>
  <c r="O102"/>
  <c r="O103"/>
  <c r="O101"/>
  <c r="O145"/>
  <c r="K145"/>
  <c r="K147" s="1"/>
  <c r="K148" s="1"/>
  <c r="K149" s="1"/>
  <c r="O99"/>
  <c r="O162"/>
  <c r="O168"/>
  <c r="O30"/>
  <c r="O31"/>
  <c r="O32"/>
  <c r="O38"/>
  <c r="O35"/>
  <c r="O29"/>
  <c r="O21"/>
  <c r="K153"/>
  <c r="K168"/>
  <c r="K162"/>
  <c r="K152"/>
  <c r="K117"/>
  <c r="K119" s="1"/>
  <c r="K120" s="1"/>
  <c r="K102"/>
  <c r="K103"/>
  <c r="K99"/>
  <c r="K101"/>
  <c r="K98"/>
  <c r="K95"/>
  <c r="K97" s="1"/>
  <c r="K86"/>
  <c r="K83"/>
  <c r="K78"/>
  <c r="K79"/>
  <c r="K80"/>
  <c r="K85"/>
  <c r="K82"/>
  <c r="K77"/>
  <c r="K69"/>
  <c r="K71" s="1"/>
  <c r="T57"/>
  <c r="T62" s="1"/>
  <c r="S57"/>
  <c r="S62" s="1"/>
  <c r="R57"/>
  <c r="R62" s="1"/>
  <c r="Q57"/>
  <c r="Q62" s="1"/>
  <c r="P57"/>
  <c r="P62" s="1"/>
  <c r="O57"/>
  <c r="N57"/>
  <c r="M57"/>
  <c r="L57"/>
  <c r="K57"/>
  <c r="L41"/>
  <c r="M41"/>
  <c r="N41"/>
  <c r="P41"/>
  <c r="Q41"/>
  <c r="R41"/>
  <c r="S41"/>
  <c r="T41"/>
  <c r="L20"/>
  <c r="M20"/>
  <c r="N20"/>
  <c r="P20"/>
  <c r="Q20"/>
  <c r="R20"/>
  <c r="S20"/>
  <c r="T20"/>
  <c r="L23"/>
  <c r="M23"/>
  <c r="N23"/>
  <c r="P23"/>
  <c r="Q23"/>
  <c r="R23"/>
  <c r="S23"/>
  <c r="T23"/>
  <c r="O14"/>
  <c r="K36"/>
  <c r="K30"/>
  <c r="K31"/>
  <c r="K32"/>
  <c r="K25"/>
  <c r="K28" s="1"/>
  <c r="K22"/>
  <c r="K38"/>
  <c r="K41" s="1"/>
  <c r="K35"/>
  <c r="K29"/>
  <c r="K21"/>
  <c r="K19"/>
  <c r="K14"/>
  <c r="J47"/>
  <c r="J48" s="1"/>
  <c r="I47"/>
  <c r="I48" s="1"/>
  <c r="H47"/>
  <c r="J42"/>
  <c r="I42"/>
  <c r="H42"/>
  <c r="G117"/>
  <c r="N54"/>
  <c r="N62" s="1"/>
  <c r="M54"/>
  <c r="L54"/>
  <c r="L62" s="1"/>
  <c r="K54"/>
  <c r="N47"/>
  <c r="N48" s="1"/>
  <c r="M47"/>
  <c r="M48" s="1"/>
  <c r="L47"/>
  <c r="L48" s="1"/>
  <c r="T37"/>
  <c r="S37"/>
  <c r="R37"/>
  <c r="Q37"/>
  <c r="P37"/>
  <c r="N37"/>
  <c r="M37"/>
  <c r="L37"/>
  <c r="N34"/>
  <c r="M34"/>
  <c r="L34"/>
  <c r="T15"/>
  <c r="R15"/>
  <c r="R42" s="1"/>
  <c r="R63" s="1"/>
  <c r="Q15"/>
  <c r="Q42" s="1"/>
  <c r="Q63" s="1"/>
  <c r="P15"/>
  <c r="P42" s="1"/>
  <c r="P63" s="1"/>
  <c r="O15"/>
  <c r="N15"/>
  <c r="M15"/>
  <c r="L15"/>
  <c r="L142" l="1"/>
  <c r="J142"/>
  <c r="S92"/>
  <c r="Q92"/>
  <c r="I142"/>
  <c r="H142"/>
  <c r="T42"/>
  <c r="T63" s="1"/>
  <c r="S42"/>
  <c r="S63" s="1"/>
  <c r="O41"/>
  <c r="T92"/>
  <c r="R92"/>
  <c r="R173" s="1"/>
  <c r="P92"/>
  <c r="P173" s="1"/>
  <c r="R115"/>
  <c r="R142" s="1"/>
  <c r="P115"/>
  <c r="P142" s="1"/>
  <c r="M115"/>
  <c r="G47"/>
  <c r="G48" s="1"/>
  <c r="K62"/>
  <c r="M62"/>
  <c r="O37"/>
  <c r="M42"/>
  <c r="O23"/>
  <c r="J63"/>
  <c r="J173" s="1"/>
  <c r="O104"/>
  <c r="O47"/>
  <c r="O170"/>
  <c r="O171" s="1"/>
  <c r="M171"/>
  <c r="M172" s="1"/>
  <c r="L42"/>
  <c r="L63" s="1"/>
  <c r="L173" s="1"/>
  <c r="N42"/>
  <c r="M63"/>
  <c r="I63"/>
  <c r="I173" s="1"/>
  <c r="K104"/>
  <c r="O34"/>
  <c r="O54"/>
  <c r="O62" s="1"/>
  <c r="L92"/>
  <c r="N171"/>
  <c r="N172" s="1"/>
  <c r="M92"/>
  <c r="K75"/>
  <c r="N115"/>
  <c r="L171"/>
  <c r="L172" s="1"/>
  <c r="O164"/>
  <c r="K164"/>
  <c r="N63"/>
  <c r="O20"/>
  <c r="G91"/>
  <c r="G119"/>
  <c r="G120" s="1"/>
  <c r="M148"/>
  <c r="M149" s="1"/>
  <c r="T158"/>
  <c r="T159" s="1"/>
  <c r="R158"/>
  <c r="R159" s="1"/>
  <c r="P158"/>
  <c r="P159" s="1"/>
  <c r="N158"/>
  <c r="N159" s="1"/>
  <c r="L158"/>
  <c r="L159" s="1"/>
  <c r="I158"/>
  <c r="I159" s="1"/>
  <c r="O48"/>
  <c r="S158"/>
  <c r="S159" s="1"/>
  <c r="Q158"/>
  <c r="Q159" s="1"/>
  <c r="Q173" s="1"/>
  <c r="O158"/>
  <c r="O159" s="1"/>
  <c r="M158"/>
  <c r="M159" s="1"/>
  <c r="J158"/>
  <c r="J159" s="1"/>
  <c r="H158"/>
  <c r="H159" s="1"/>
  <c r="K87"/>
  <c r="T148"/>
  <c r="T149" s="1"/>
  <c r="G62"/>
  <c r="O147"/>
  <c r="O148" s="1"/>
  <c r="O149" s="1"/>
  <c r="O81"/>
  <c r="O71"/>
  <c r="O75" s="1"/>
  <c r="K114"/>
  <c r="K84"/>
  <c r="K154"/>
  <c r="K170"/>
  <c r="O165"/>
  <c r="O87"/>
  <c r="O84"/>
  <c r="H48"/>
  <c r="H63" s="1"/>
  <c r="H173" s="1"/>
  <c r="K165"/>
  <c r="O172"/>
  <c r="O114"/>
  <c r="K81"/>
  <c r="K91" s="1"/>
  <c r="O163"/>
  <c r="K163"/>
  <c r="O109"/>
  <c r="K109"/>
  <c r="O100"/>
  <c r="K100"/>
  <c r="K15"/>
  <c r="G149"/>
  <c r="G154"/>
  <c r="K47"/>
  <c r="K48" s="1"/>
  <c r="K23"/>
  <c r="K34"/>
  <c r="K37"/>
  <c r="O42"/>
  <c r="G165"/>
  <c r="G172"/>
  <c r="K20"/>
  <c r="G42"/>
  <c r="G63" s="1"/>
  <c r="N173" l="1"/>
  <c r="N142"/>
  <c r="S173"/>
  <c r="M142"/>
  <c r="M173" s="1"/>
  <c r="T173"/>
  <c r="O63"/>
  <c r="K92"/>
  <c r="O91"/>
  <c r="O92" s="1"/>
  <c r="O115"/>
  <c r="K115"/>
  <c r="K171"/>
  <c r="K172" s="1"/>
  <c r="K158"/>
  <c r="K159" s="1"/>
  <c r="G158"/>
  <c r="G159" s="1"/>
  <c r="K42"/>
  <c r="K63" s="1"/>
  <c r="G115"/>
  <c r="G142" s="1"/>
  <c r="G92"/>
  <c r="K142" l="1"/>
  <c r="K173" s="1"/>
  <c r="O173"/>
  <c r="O142"/>
  <c r="G173"/>
</calcChain>
</file>

<file path=xl/sharedStrings.xml><?xml version="1.0" encoding="utf-8"?>
<sst xmlns="http://schemas.openxmlformats.org/spreadsheetml/2006/main" count="430" uniqueCount="109">
  <si>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</si>
  <si>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</si>
  <si>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</si>
  <si>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</si>
  <si>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</si>
  <si>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</si>
  <si>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</si>
  <si>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</si>
  <si>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</si>
  <si>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</si>
  <si>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</si>
  <si>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</si>
  <si>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 strateginis tikslas - užtikrinti Savivaldybės teritorijos, jos infrastruktūros, ekologiškai švarios ir saugios gyvenamosios aplinkos vystymąsi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</si>
  <si>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</si>
  <si>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</si>
  <si>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</si>
  <si>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</si>
  <si>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 xml:space="preserve">Plungės g. rekonstrukcija                                </t>
  </si>
  <si>
    <t>188747184</t>
  </si>
  <si>
    <t>SB</t>
  </si>
  <si>
    <t xml:space="preserve">Kt. (KPPP) </t>
  </si>
  <si>
    <t>iš viso</t>
  </si>
  <si>
    <t>02</t>
  </si>
  <si>
    <t>03</t>
  </si>
  <si>
    <t xml:space="preserve">Tverų miestelio Kovo 8 - osios gatvės  rekonstrukcija                                               </t>
  </si>
  <si>
    <t xml:space="preserve">Kt. ES </t>
  </si>
  <si>
    <t>04</t>
  </si>
  <si>
    <t>05</t>
  </si>
  <si>
    <t xml:space="preserve">Dariaus ir Girėno g. rekonstrukcija                                                                                                                                            </t>
  </si>
  <si>
    <t>SB (pask.KOM)</t>
  </si>
  <si>
    <t>Kt. (KPPP)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</si>
  <si>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</si>
  <si>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</si>
  <si>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</si>
  <si>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</si>
  <si>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</si>
  <si>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</si>
  <si>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</si>
  <si>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 xml:space="preserve">Rietavo miesto Plungės gatvės pėsčiųjų ir dviratininkų tako įrengimas                                                     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</si>
  <si>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</si>
  <si>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</si>
  <si>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</si>
  <si>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</si>
  <si>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</si>
  <si>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Kt. VB</t>
  </si>
  <si>
    <t>Rietavo savivaldybės gyvenviečių  tvarkymas</t>
  </si>
  <si>
    <t xml:space="preserve">Medingėnų gyvenvietės viešosios infrastruktūros plėtra                                      </t>
  </si>
  <si>
    <t>Plėtoti Savivaldybės infrastruktūrą</t>
  </si>
  <si>
    <t>Renovuoti bendrojo lavinimo įstaigas ir Savivaldybei priklausančius pastatus</t>
  </si>
  <si>
    <t xml:space="preserve">Rietavo L. Ivinskio gimnazijos bendrabučio remontas   </t>
  </si>
  <si>
    <t xml:space="preserve">Rietavo L. Ivinskio gimnazijos sporto salės priestato statyba                                                      </t>
  </si>
  <si>
    <t>SB (VIP)</t>
  </si>
  <si>
    <t>Pastato, esančio Parko g. 8, kapitalinis remontas su šilumos ūkio rekonstrukcija (PSPC)</t>
  </si>
  <si>
    <t xml:space="preserve">Pastato, esančio Parko g. 10, rekonstrukcija (Meno mokykla)                                   </t>
  </si>
  <si>
    <t>Viešosios paskirties pastatų rekonstrukcija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</si>
  <si>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</si>
  <si>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</si>
  <si>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</si>
  <si>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</si>
  <si>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</si>
  <si>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</si>
  <si>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</si>
  <si>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</si>
  <si>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</si>
  <si>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Iš viso programai</t>
  </si>
  <si>
    <t>Programos koordinatorius</t>
  </si>
  <si>
    <t>Juozas Albauskas</t>
  </si>
  <si>
    <t>Gyvenamojo būsto patalpų rekonstravimas, remontas, socialinio būsto plėtra</t>
  </si>
  <si>
    <t>Socialinio būsto plėtra</t>
  </si>
  <si>
    <t xml:space="preserve">Kt. </t>
  </si>
  <si>
    <t>2016 m. projektas</t>
  </si>
  <si>
    <t>Vandentiekio ir nuotekų tinklų sutvarkymas Rietavo savivaldybėje (Tveruose)</t>
  </si>
  <si>
    <t>Kt. (VB)</t>
  </si>
  <si>
    <t>Kt. (ES)</t>
  </si>
  <si>
    <t xml:space="preserve">Kt. (ES) </t>
  </si>
  <si>
    <t xml:space="preserve">Kt. (VB) </t>
  </si>
  <si>
    <t>Žvyruotų gatvių ir kelių asfaltavimas (Letauso, Pievų, Gudalių, Minijos, Aitros)</t>
  </si>
  <si>
    <t>Telšių regiono atliekų tvarkymo sistemos plėtra</t>
  </si>
  <si>
    <t xml:space="preserve">Rietavo miesto Pramonės g. (RT0223) rekonstrukcija                                  </t>
  </si>
  <si>
    <t>SB (pask KOM)</t>
  </si>
  <si>
    <t>Klevų g. (RT1046) apšvietimo tinklų įrengimas Girdvainių kaime</t>
  </si>
  <si>
    <t>2015 M.  RIETAVO SAVIVALDYBĖS ADMINISTRACIJOS</t>
  </si>
  <si>
    <t>2014 m. išlaidos</t>
  </si>
  <si>
    <t>2015 m. išlaidų projektas</t>
  </si>
  <si>
    <t>2015 m. patvirtinta Taryboje</t>
  </si>
  <si>
    <t>2017 m. projektas</t>
  </si>
  <si>
    <t>Rietavo miesto pėsčiųjų ir dviračių tako įrengimas</t>
  </si>
  <si>
    <t>Rietavo miesto katilinės statyba</t>
  </si>
  <si>
    <t>Daugėdų gyvenvietės vandentiekio ir buitinių nuotekų tinklų atnaujinimas</t>
  </si>
  <si>
    <t>Rietavo savivaldybės administracijos viešosios paskirties pastatų atnaujinimas</t>
  </si>
  <si>
    <t>Rietavo Arkangelo Mykolo parapijos bažnyčios aplinkos sutvarkymas</t>
  </si>
  <si>
    <t>Energinio efektyvumo didinimo daugiabučiuose namuose programos įgyvendinimas</t>
  </si>
  <si>
    <t>Eur</t>
  </si>
  <si>
    <t>Prisidėjimas prie projektų, vykdomų VšĮ "Rietavo žirgynas" ("Baltic Hipo" ir "Sporto ir žaidimo aikštyno įrengimas")</t>
  </si>
  <si>
    <t>Sutvarkyti Rietavo savivaldybės viešąsias erdves</t>
  </si>
  <si>
    <t>Viešosios erdvės su prieigomis sutvarkymas Rietavo miesto Laisvės gatvėje, įrengiant žemės ūkio produktų turgelį</t>
  </si>
  <si>
    <t>Rietavo miesto gyvenamųjų namų kvartalų kompleksinis atnaujinimas, didinant gyvenamosios aplinkos patrauklumą</t>
  </si>
  <si>
    <t>Poilsio ir rekreacijos zonos įrengimas šalia Rietavo kunigaikščių Oginskių dvarvietės</t>
  </si>
  <si>
    <t xml:space="preserve">Pelaičių gyvenvietės Bangos  (RT-0120) ir Malūno gatvių (RT- 0121) rekonstrukcija                                               </t>
  </si>
  <si>
    <t>Kt.</t>
  </si>
  <si>
    <t>Rietavo kunigaikščių Oginskių dvarvietės sutvarkymas ir pritaikymas bendruomenės poreikiams, naujų paslaugų teikimui</t>
  </si>
  <si>
    <t>Medingėnų gyvenvietės vandentiekio ir buitinių nuotekų tinklų atnaujinimas</t>
  </si>
  <si>
    <t>Vandens telkinio įrengimo poilsio ir rekreacijos zonoje Rietave Oginskių dvarvietės galimybių studija (investicinio projekto paslaugos)</t>
  </si>
  <si>
    <t>SB (KPPP)</t>
  </si>
  <si>
    <t>Skirti Savivaldybės biudžeto lėšų projektų ir programų rėmimui (VIC)</t>
  </si>
  <si>
    <t>SB (PF)</t>
  </si>
  <si>
    <t xml:space="preserve">SB (KPPP)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</si>
  <si>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</si>
  <si>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Kt. (PF)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</si>
</sst>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8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164" fontId="6" fillId="0" borderId="32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6" fillId="6" borderId="33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6" borderId="34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164" fontId="9" fillId="6" borderId="11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49" fontId="11" fillId="5" borderId="27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6" fillId="6" borderId="39" xfId="0" applyNumberFormat="1" applyFont="1" applyFill="1" applyBorder="1" applyAlignment="1">
      <alignment horizontal="center" vertical="center"/>
    </xf>
    <xf numFmtId="164" fontId="6" fillId="6" borderId="40" xfId="0" applyNumberFormat="1" applyFont="1" applyFill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center"/>
    </xf>
    <xf numFmtId="164" fontId="6" fillId="8" borderId="33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top"/>
    </xf>
    <xf numFmtId="49" fontId="11" fillId="5" borderId="16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vertical="top"/>
    </xf>
    <xf numFmtId="164" fontId="9" fillId="6" borderId="1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/>
    </xf>
    <xf numFmtId="49" fontId="3" fillId="4" borderId="23" xfId="0" applyNumberFormat="1" applyFont="1" applyFill="1" applyBorder="1" applyAlignment="1">
      <alignment vertical="top"/>
    </xf>
    <xf numFmtId="164" fontId="7" fillId="6" borderId="39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top"/>
    </xf>
    <xf numFmtId="164" fontId="9" fillId="6" borderId="46" xfId="0" applyNumberFormat="1" applyFont="1" applyFill="1" applyBorder="1" applyAlignment="1">
      <alignment horizontal="center" vertical="top"/>
    </xf>
    <xf numFmtId="164" fontId="9" fillId="6" borderId="18" xfId="0" applyNumberFormat="1" applyFont="1" applyFill="1" applyBorder="1" applyAlignment="1">
      <alignment horizontal="center" vertical="top"/>
    </xf>
    <xf numFmtId="164" fontId="9" fillId="3" borderId="28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0" xfId="0" applyFont="1" applyAlignment="1"/>
    <xf numFmtId="0" fontId="14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vertical="center" textRotation="90" wrapText="1"/>
    </xf>
    <xf numFmtId="164" fontId="6" fillId="8" borderId="31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center"/>
    </xf>
    <xf numFmtId="164" fontId="6" fillId="8" borderId="39" xfId="0" applyNumberFormat="1" applyFont="1" applyFill="1" applyBorder="1" applyAlignment="1">
      <alignment horizontal="center" vertical="center"/>
    </xf>
    <xf numFmtId="164" fontId="9" fillId="6" borderId="34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8" borderId="38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164" fontId="6" fillId="6" borderId="38" xfId="0" applyNumberFormat="1" applyFont="1" applyFill="1" applyBorder="1" applyAlignment="1">
      <alignment horizontal="center" vertical="top"/>
    </xf>
    <xf numFmtId="164" fontId="6" fillId="0" borderId="31" xfId="0" applyNumberFormat="1" applyFont="1" applyFill="1" applyBorder="1" applyAlignment="1">
      <alignment horizontal="center" vertical="center"/>
    </xf>
    <xf numFmtId="164" fontId="6" fillId="8" borderId="38" xfId="0" applyNumberFormat="1" applyFont="1" applyFill="1" applyBorder="1" applyAlignment="1">
      <alignment horizontal="center" vertical="top"/>
    </xf>
    <xf numFmtId="0" fontId="6" fillId="8" borderId="29" xfId="0" applyFont="1" applyFill="1" applyBorder="1" applyAlignment="1">
      <alignment vertical="top"/>
    </xf>
    <xf numFmtId="164" fontId="6" fillId="8" borderId="34" xfId="0" applyNumberFormat="1" applyFont="1" applyFill="1" applyBorder="1" applyAlignment="1">
      <alignment horizontal="center" vertical="top"/>
    </xf>
    <xf numFmtId="164" fontId="9" fillId="8" borderId="46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164" fontId="9" fillId="6" borderId="29" xfId="0" applyNumberFormat="1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top" wrapText="1"/>
    </xf>
    <xf numFmtId="164" fontId="6" fillId="8" borderId="40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vertical="top"/>
    </xf>
    <xf numFmtId="164" fontId="9" fillId="8" borderId="11" xfId="0" applyNumberFormat="1" applyFont="1" applyFill="1" applyBorder="1" applyAlignment="1">
      <alignment horizontal="center" vertical="top"/>
    </xf>
    <xf numFmtId="164" fontId="2" fillId="8" borderId="32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164" fontId="2" fillId="8" borderId="39" xfId="0" applyNumberFormat="1" applyFont="1" applyFill="1" applyBorder="1" applyAlignment="1">
      <alignment horizontal="center" vertical="center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39" xfId="0" applyNumberFormat="1" applyFont="1" applyFill="1" applyBorder="1" applyAlignment="1">
      <alignment horizontal="center" vertical="center"/>
    </xf>
    <xf numFmtId="164" fontId="2" fillId="6" borderId="11" xfId="0" applyNumberFormat="1" applyFont="1" applyFill="1" applyBorder="1" applyAlignment="1">
      <alignment horizontal="center" vertical="center"/>
    </xf>
    <xf numFmtId="164" fontId="3" fillId="6" borderId="46" xfId="0" applyNumberFormat="1" applyFont="1" applyFill="1" applyBorder="1" applyAlignment="1">
      <alignment horizontal="center" vertical="top"/>
    </xf>
    <xf numFmtId="164" fontId="3" fillId="6" borderId="18" xfId="0" applyNumberFormat="1" applyFont="1" applyFill="1" applyBorder="1" applyAlignment="1">
      <alignment horizontal="center" vertical="top"/>
    </xf>
    <xf numFmtId="164" fontId="3" fillId="6" borderId="11" xfId="0" applyNumberFormat="1" applyFont="1" applyFill="1" applyBorder="1" applyAlignment="1">
      <alignment horizontal="center" vertical="top"/>
    </xf>
    <xf numFmtId="164" fontId="3" fillId="6" borderId="17" xfId="0" applyNumberFormat="1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2" fillId="8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3" fillId="8" borderId="46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 wrapText="1"/>
    </xf>
    <xf numFmtId="164" fontId="6" fillId="8" borderId="4" xfId="0" applyNumberFormat="1" applyFont="1" applyFill="1" applyBorder="1" applyAlignment="1">
      <alignment horizontal="center" vertical="center"/>
    </xf>
    <xf numFmtId="164" fontId="9" fillId="8" borderId="34" xfId="0" applyNumberFormat="1" applyFont="1" applyFill="1" applyBorder="1" applyAlignment="1">
      <alignment vertical="top"/>
    </xf>
    <xf numFmtId="164" fontId="2" fillId="6" borderId="33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2" fontId="2" fillId="8" borderId="32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vertical="center" textRotation="90" wrapText="1"/>
    </xf>
    <xf numFmtId="164" fontId="3" fillId="6" borderId="11" xfId="0" applyNumberFormat="1" applyFont="1" applyFill="1" applyBorder="1" applyAlignment="1">
      <alignment horizontal="center" vertical="center"/>
    </xf>
    <xf numFmtId="164" fontId="3" fillId="8" borderId="11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9" fillId="3" borderId="28" xfId="0" applyNumberFormat="1" applyFont="1" applyFill="1" applyBorder="1" applyAlignment="1">
      <alignment horizontal="center" vertical="top"/>
    </xf>
    <xf numFmtId="0" fontId="10" fillId="5" borderId="44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49" fontId="9" fillId="4" borderId="14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49" fontId="13" fillId="5" borderId="35" xfId="0" applyNumberFormat="1" applyFont="1" applyFill="1" applyBorder="1" applyAlignment="1">
      <alignment horizontal="right" vertical="top"/>
    </xf>
    <xf numFmtId="49" fontId="13" fillId="5" borderId="36" xfId="0" applyNumberFormat="1" applyFont="1" applyFill="1" applyBorder="1" applyAlignment="1">
      <alignment horizontal="right" vertical="top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9" fillId="4" borderId="30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textRotation="90"/>
    </xf>
    <xf numFmtId="49" fontId="13" fillId="4" borderId="27" xfId="0" applyNumberFormat="1" applyFont="1" applyFill="1" applyBorder="1" applyAlignment="1">
      <alignment horizontal="right" vertical="top"/>
    </xf>
    <xf numFmtId="49" fontId="13" fillId="4" borderId="24" xfId="0" applyNumberFormat="1" applyFont="1" applyFill="1" applyBorder="1" applyAlignment="1">
      <alignment horizontal="right" vertical="top"/>
    </xf>
    <xf numFmtId="49" fontId="13" fillId="4" borderId="25" xfId="0" applyNumberFormat="1" applyFont="1" applyFill="1" applyBorder="1" applyAlignment="1">
      <alignment horizontal="right" vertical="top"/>
    </xf>
    <xf numFmtId="0" fontId="13" fillId="3" borderId="23" xfId="0" applyFont="1" applyFill="1" applyBorder="1" applyAlignment="1">
      <alignment horizontal="right" vertical="top"/>
    </xf>
    <xf numFmtId="0" fontId="13" fillId="3" borderId="24" xfId="0" applyFont="1" applyFill="1" applyBorder="1" applyAlignment="1">
      <alignment horizontal="right" vertical="top"/>
    </xf>
    <xf numFmtId="0" fontId="13" fillId="3" borderId="25" xfId="0" applyFont="1" applyFill="1" applyBorder="1" applyAlignment="1">
      <alignment horizontal="right" vertical="top"/>
    </xf>
    <xf numFmtId="49" fontId="13" fillId="4" borderId="45" xfId="0" applyNumberFormat="1" applyFont="1" applyFill="1" applyBorder="1" applyAlignment="1">
      <alignment horizontal="right" vertical="top"/>
    </xf>
    <xf numFmtId="49" fontId="13" fillId="4" borderId="41" xfId="0" applyNumberFormat="1" applyFont="1" applyFill="1" applyBorder="1" applyAlignment="1">
      <alignment horizontal="right" vertical="top"/>
    </xf>
    <xf numFmtId="49" fontId="13" fillId="4" borderId="42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horizontal="center" vertical="top"/>
    </xf>
    <xf numFmtId="49" fontId="9" fillId="5" borderId="4" xfId="0" applyNumberFormat="1" applyFont="1" applyFill="1" applyBorder="1" applyAlignment="1">
      <alignment horizontal="center" vertical="top"/>
    </xf>
    <xf numFmtId="49" fontId="10" fillId="4" borderId="23" xfId="0" applyNumberFormat="1" applyFont="1" applyFill="1" applyBorder="1" applyAlignment="1">
      <alignment horizontal="left" vertical="top"/>
    </xf>
    <xf numFmtId="49" fontId="10" fillId="4" borderId="24" xfId="0" applyNumberFormat="1" applyFont="1" applyFill="1" applyBorder="1" applyAlignment="1">
      <alignment horizontal="left" vertical="top"/>
    </xf>
    <xf numFmtId="49" fontId="13" fillId="4" borderId="44" xfId="0" applyNumberFormat="1" applyFont="1" applyFill="1" applyBorder="1" applyAlignment="1">
      <alignment horizontal="right" vertical="top"/>
    </xf>
    <xf numFmtId="49" fontId="13" fillId="4" borderId="1" xfId="0" applyNumberFormat="1" applyFont="1" applyFill="1" applyBorder="1" applyAlignment="1">
      <alignment horizontal="right" vertical="top"/>
    </xf>
    <xf numFmtId="49" fontId="13" fillId="4" borderId="49" xfId="0" applyNumberFormat="1" applyFont="1" applyFill="1" applyBorder="1" applyAlignment="1">
      <alignment horizontal="right" vertical="top"/>
    </xf>
    <xf numFmtId="49" fontId="8" fillId="0" borderId="17" xfId="0" applyNumberFormat="1" applyFont="1" applyBorder="1" applyAlignment="1">
      <alignment horizontal="left" vertical="center" textRotation="90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49" fontId="8" fillId="0" borderId="4" xfId="0" applyNumberFormat="1" applyFont="1" applyBorder="1" applyAlignment="1">
      <alignment horizontal="left" textRotation="90"/>
    </xf>
    <xf numFmtId="49" fontId="9" fillId="5" borderId="11" xfId="0" applyNumberFormat="1" applyFont="1" applyFill="1" applyBorder="1" applyAlignment="1">
      <alignment horizontal="center" vertical="top"/>
    </xf>
    <xf numFmtId="49" fontId="13" fillId="4" borderId="29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wrapText="1"/>
    </xf>
    <xf numFmtId="0" fontId="10" fillId="4" borderId="24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left" wrapText="1"/>
    </xf>
    <xf numFmtId="49" fontId="13" fillId="5" borderId="37" xfId="0" applyNumberFormat="1" applyFont="1" applyFill="1" applyBorder="1" applyAlignment="1">
      <alignment horizontal="right" vertical="top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0" fillId="5" borderId="23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tabSelected="1" workbookViewId="0">
      <selection activeCell="P14" sqref="P14"/>
    </sheetView>
  </sheetViews>
  <sheetFormatPr defaultColWidth="19.42578125" defaultRowHeight="12"/>
  <cols>
    <col min="1" max="3" width="3.140625" style="3" customWidth="1"/>
    <col min="4" max="4" width="34.28515625" style="52" customWidth="1"/>
    <col min="5" max="5" width="3.28515625" style="50" customWidth="1"/>
    <col min="6" max="6" width="11.7109375" style="3" customWidth="1"/>
    <col min="7" max="7" width="8.28515625" style="3" customWidth="1"/>
    <col min="8" max="8" width="7.140625" style="3" customWidth="1"/>
    <col min="9" max="9" width="5.42578125" style="3" customWidth="1"/>
    <col min="10" max="10" width="7.7109375" style="3" customWidth="1"/>
    <col min="11" max="11" width="8" style="3" customWidth="1"/>
    <col min="12" max="12" width="7.140625" style="3" customWidth="1"/>
    <col min="13" max="13" width="5.5703125" style="3" customWidth="1"/>
    <col min="14" max="14" width="8.5703125" style="3" customWidth="1"/>
    <col min="15" max="15" width="8.85546875" style="1" customWidth="1"/>
    <col min="16" max="16" width="9" style="1" customWidth="1"/>
    <col min="17" max="17" width="5.85546875" style="1" customWidth="1"/>
    <col min="18" max="19" width="9.140625" style="1" customWidth="1"/>
    <col min="20" max="20" width="8.85546875" style="3" customWidth="1"/>
    <col min="21" max="21" width="0.85546875" style="3" customWidth="1"/>
    <col min="22" max="22" width="7" style="3" customWidth="1"/>
    <col min="23" max="25" width="8.85546875" style="3" customWidth="1"/>
    <col min="26" max="16384" width="19.42578125" style="3"/>
  </cols>
  <sheetData>
    <row r="1" spans="1:21" s="1" customFormat="1" ht="12.75">
      <c r="A1" s="200" t="s">
        <v>107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1" s="63" customFormat="1" ht="14.25">
      <c r="A2" s="201" t="s">
        <v>81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1" s="2" customFormat="1" ht="15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1:21" s="1" customFormat="1" ht="12.75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1" ht="11.25" customHeight="1" thickBot="1">
      <c r="A5" s="203" t="s">
        <v>92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1" ht="13.5" customHeight="1">
      <c r="A6" s="204" t="s">
        <v>2</v>
      </c>
      <c r="B6" s="207" t="s">
        <v>3</v>
      </c>
      <c r="C6" s="207" t="s">
        <v>4</v>
      </c>
      <c r="D6" s="210" t="s">
        <v>5</v>
      </c>
      <c r="E6" s="213" t="s">
        <v>6</v>
      </c>
      <c r="F6" s="180" t="s">
        <v>7</v>
      </c>
      <c r="G6" s="183" t="s">
        <v>82</v>
      </c>
      <c r="H6" s="184"/>
      <c r="I6" s="184"/>
      <c r="J6" s="185"/>
      <c r="K6" s="186" t="s">
        <v>83</v>
      </c>
      <c r="L6" s="187"/>
      <c r="M6" s="187"/>
      <c r="N6" s="188"/>
      <c r="O6" s="189" t="s">
        <v>84</v>
      </c>
      <c r="P6" s="190"/>
      <c r="Q6" s="190"/>
      <c r="R6" s="191"/>
      <c r="S6" s="192" t="s">
        <v>70</v>
      </c>
      <c r="T6" s="195" t="s">
        <v>85</v>
      </c>
      <c r="U6" s="8"/>
    </row>
    <row r="7" spans="1:21" ht="13.5" customHeight="1">
      <c r="A7" s="205"/>
      <c r="B7" s="208"/>
      <c r="C7" s="208"/>
      <c r="D7" s="211"/>
      <c r="E7" s="214"/>
      <c r="F7" s="181"/>
      <c r="G7" s="198" t="s">
        <v>8</v>
      </c>
      <c r="H7" s="170" t="s">
        <v>9</v>
      </c>
      <c r="I7" s="170"/>
      <c r="J7" s="171" t="s">
        <v>10</v>
      </c>
      <c r="K7" s="198" t="s">
        <v>8</v>
      </c>
      <c r="L7" s="170" t="s">
        <v>9</v>
      </c>
      <c r="M7" s="170"/>
      <c r="N7" s="171" t="s">
        <v>10</v>
      </c>
      <c r="O7" s="173" t="s">
        <v>8</v>
      </c>
      <c r="P7" s="175" t="s">
        <v>9</v>
      </c>
      <c r="Q7" s="175"/>
      <c r="R7" s="176" t="s">
        <v>10</v>
      </c>
      <c r="S7" s="193"/>
      <c r="T7" s="196"/>
      <c r="U7" s="8"/>
    </row>
    <row r="8" spans="1:21" ht="86.25" customHeight="1" thickBot="1">
      <c r="A8" s="206"/>
      <c r="B8" s="209"/>
      <c r="C8" s="209"/>
      <c r="D8" s="212"/>
      <c r="E8" s="215"/>
      <c r="F8" s="182"/>
      <c r="G8" s="199"/>
      <c r="H8" s="53" t="s">
        <v>8</v>
      </c>
      <c r="I8" s="54" t="s">
        <v>11</v>
      </c>
      <c r="J8" s="172"/>
      <c r="K8" s="199"/>
      <c r="L8" s="53" t="s">
        <v>8</v>
      </c>
      <c r="M8" s="54" t="s">
        <v>11</v>
      </c>
      <c r="N8" s="172"/>
      <c r="O8" s="174"/>
      <c r="P8" s="106" t="s">
        <v>8</v>
      </c>
      <c r="Q8" s="107" t="s">
        <v>11</v>
      </c>
      <c r="R8" s="177"/>
      <c r="S8" s="194"/>
      <c r="T8" s="197"/>
      <c r="U8" s="8"/>
    </row>
    <row r="9" spans="1:21" ht="13.5" customHeight="1" thickBot="1">
      <c r="A9" s="178" t="s">
        <v>12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8"/>
    </row>
    <row r="10" spans="1:21" ht="13.5" customHeight="1" thickBot="1">
      <c r="A10" s="166" t="s">
        <v>13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8"/>
    </row>
    <row r="11" spans="1:21" ht="13.5" customHeight="1" thickBot="1">
      <c r="A11" s="5" t="s">
        <v>14</v>
      </c>
      <c r="B11" s="168" t="s">
        <v>15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8"/>
    </row>
    <row r="12" spans="1:21" ht="13.5" customHeight="1" thickBot="1">
      <c r="A12" s="6" t="s">
        <v>14</v>
      </c>
      <c r="B12" s="7" t="s">
        <v>14</v>
      </c>
      <c r="C12" s="147" t="s">
        <v>16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8"/>
    </row>
    <row r="13" spans="1:21" ht="13.5" customHeight="1">
      <c r="A13" s="130" t="s">
        <v>14</v>
      </c>
      <c r="B13" s="119" t="s">
        <v>14</v>
      </c>
      <c r="C13" s="120" t="s">
        <v>14</v>
      </c>
      <c r="D13" s="169" t="s">
        <v>17</v>
      </c>
      <c r="E13" s="159" t="s">
        <v>18</v>
      </c>
      <c r="F13" s="15" t="s">
        <v>19</v>
      </c>
      <c r="G13" s="67">
        <f>H13+J13</f>
        <v>0</v>
      </c>
      <c r="H13" s="10"/>
      <c r="I13" s="10"/>
      <c r="J13" s="10"/>
      <c r="K13" s="10">
        <f>L13+N13</f>
        <v>0</v>
      </c>
      <c r="L13" s="10"/>
      <c r="M13" s="10"/>
      <c r="N13" s="10"/>
      <c r="O13" s="85">
        <f>P13+R13</f>
        <v>0</v>
      </c>
      <c r="P13" s="85"/>
      <c r="Q13" s="85"/>
      <c r="R13" s="85"/>
      <c r="S13" s="85"/>
      <c r="T13" s="11"/>
      <c r="U13" s="8"/>
    </row>
    <row r="14" spans="1:21" ht="13.5" customHeight="1">
      <c r="A14" s="116"/>
      <c r="B14" s="160"/>
      <c r="C14" s="121"/>
      <c r="D14" s="134"/>
      <c r="E14" s="124"/>
      <c r="F14" s="17" t="s">
        <v>20</v>
      </c>
      <c r="G14" s="13">
        <f>H14+J14</f>
        <v>43240</v>
      </c>
      <c r="H14" s="10"/>
      <c r="I14" s="10"/>
      <c r="J14" s="10">
        <v>43240</v>
      </c>
      <c r="K14" s="10">
        <f>L14+N14</f>
        <v>0</v>
      </c>
      <c r="L14" s="10"/>
      <c r="M14" s="10"/>
      <c r="N14" s="10"/>
      <c r="O14" s="85">
        <f>P14+R14</f>
        <v>0</v>
      </c>
      <c r="P14" s="85"/>
      <c r="Q14" s="85"/>
      <c r="R14" s="85"/>
      <c r="S14" s="85">
        <v>0</v>
      </c>
      <c r="T14" s="16">
        <v>0</v>
      </c>
      <c r="U14" s="8"/>
    </row>
    <row r="15" spans="1:21" ht="13.5" customHeight="1">
      <c r="A15" s="116"/>
      <c r="B15" s="160"/>
      <c r="C15" s="121"/>
      <c r="D15" s="122"/>
      <c r="E15" s="125"/>
      <c r="F15" s="14" t="s">
        <v>21</v>
      </c>
      <c r="G15" s="13">
        <f t="shared" ref="G15:J15" si="0">SUM(G13:G14)</f>
        <v>43240</v>
      </c>
      <c r="H15" s="13">
        <f t="shared" si="0"/>
        <v>0</v>
      </c>
      <c r="I15" s="13">
        <f t="shared" si="0"/>
        <v>0</v>
      </c>
      <c r="J15" s="13">
        <f t="shared" si="0"/>
        <v>43240</v>
      </c>
      <c r="K15" s="13">
        <f t="shared" ref="K15:R15" si="1">SUM(K13:K14)</f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87">
        <f t="shared" si="1"/>
        <v>0</v>
      </c>
      <c r="P15" s="87">
        <f t="shared" si="1"/>
        <v>0</v>
      </c>
      <c r="Q15" s="87">
        <f t="shared" si="1"/>
        <v>0</v>
      </c>
      <c r="R15" s="87">
        <f t="shared" si="1"/>
        <v>0</v>
      </c>
      <c r="S15" s="87">
        <v>0</v>
      </c>
      <c r="T15" s="16">
        <f>SUM(T13:T14)</f>
        <v>0</v>
      </c>
      <c r="U15" s="8"/>
    </row>
    <row r="16" spans="1:21" ht="12.75" customHeight="1">
      <c r="A16" s="130" t="s">
        <v>14</v>
      </c>
      <c r="B16" s="119" t="s">
        <v>14</v>
      </c>
      <c r="C16" s="120" t="s">
        <v>22</v>
      </c>
      <c r="D16" s="122" t="s">
        <v>98</v>
      </c>
      <c r="E16" s="135" t="s">
        <v>18</v>
      </c>
      <c r="F16" s="15" t="s">
        <v>74</v>
      </c>
      <c r="G16" s="13">
        <f>H16+J16</f>
        <v>0</v>
      </c>
      <c r="H16" s="10"/>
      <c r="I16" s="10"/>
      <c r="J16" s="10"/>
      <c r="K16" s="10">
        <f>L16+N16</f>
        <v>0</v>
      </c>
      <c r="L16" s="10"/>
      <c r="M16" s="10"/>
      <c r="N16" s="10"/>
      <c r="O16" s="85">
        <f>P16+R16</f>
        <v>0</v>
      </c>
      <c r="P16" s="85"/>
      <c r="Q16" s="85"/>
      <c r="R16" s="85"/>
      <c r="S16" s="85"/>
      <c r="T16" s="16"/>
      <c r="U16" s="8"/>
    </row>
    <row r="17" spans="1:23" ht="12.75" customHeight="1">
      <c r="A17" s="130"/>
      <c r="B17" s="119"/>
      <c r="C17" s="120"/>
      <c r="D17" s="122"/>
      <c r="E17" s="124"/>
      <c r="F17" s="36" t="s">
        <v>75</v>
      </c>
      <c r="G17" s="58">
        <f>H17+J17</f>
        <v>0</v>
      </c>
      <c r="H17" s="35"/>
      <c r="I17" s="35"/>
      <c r="J17" s="35"/>
      <c r="K17" s="35">
        <f>L17+N17</f>
        <v>0</v>
      </c>
      <c r="L17" s="35"/>
      <c r="M17" s="35"/>
      <c r="N17" s="35">
        <v>0</v>
      </c>
      <c r="O17" s="82">
        <f>P17+R17</f>
        <v>0</v>
      </c>
      <c r="P17" s="82"/>
      <c r="Q17" s="82"/>
      <c r="R17" s="82">
        <v>0</v>
      </c>
      <c r="S17" s="85"/>
      <c r="T17" s="16"/>
      <c r="U17" s="8"/>
    </row>
    <row r="18" spans="1:23" ht="12.75" customHeight="1">
      <c r="A18" s="130"/>
      <c r="B18" s="119"/>
      <c r="C18" s="120"/>
      <c r="D18" s="122"/>
      <c r="E18" s="124"/>
      <c r="F18" s="36" t="s">
        <v>103</v>
      </c>
      <c r="G18" s="58">
        <f>H18+J18</f>
        <v>0</v>
      </c>
      <c r="H18" s="35"/>
      <c r="I18" s="35"/>
      <c r="J18" s="35"/>
      <c r="K18" s="35">
        <f>L18+N18</f>
        <v>0</v>
      </c>
      <c r="L18" s="35"/>
      <c r="M18" s="35"/>
      <c r="N18" s="35"/>
      <c r="O18" s="82">
        <f>P18+R18</f>
        <v>0</v>
      </c>
      <c r="P18" s="82"/>
      <c r="Q18" s="82"/>
      <c r="R18" s="82">
        <v>0</v>
      </c>
      <c r="S18" s="85">
        <v>579240</v>
      </c>
      <c r="T18" s="16">
        <v>363763</v>
      </c>
      <c r="U18" s="8"/>
    </row>
    <row r="19" spans="1:23" ht="12.75" customHeight="1">
      <c r="A19" s="116"/>
      <c r="B19" s="160"/>
      <c r="C19" s="121"/>
      <c r="D19" s="123"/>
      <c r="E19" s="124"/>
      <c r="F19" s="36" t="s">
        <v>20</v>
      </c>
      <c r="G19" s="58">
        <f>H19+J19</f>
        <v>0</v>
      </c>
      <c r="H19" s="35"/>
      <c r="I19" s="35"/>
      <c r="J19" s="35"/>
      <c r="K19" s="35">
        <f>L19+N19</f>
        <v>5800</v>
      </c>
      <c r="L19" s="35"/>
      <c r="M19" s="35"/>
      <c r="N19" s="35">
        <v>5800</v>
      </c>
      <c r="O19" s="82">
        <f>P19+R19</f>
        <v>0</v>
      </c>
      <c r="P19" s="82"/>
      <c r="Q19" s="82"/>
      <c r="R19" s="82">
        <v>0</v>
      </c>
      <c r="S19" s="85"/>
      <c r="T19" s="16"/>
      <c r="U19" s="8"/>
    </row>
    <row r="20" spans="1:23" ht="12.75" customHeight="1">
      <c r="A20" s="116"/>
      <c r="B20" s="160"/>
      <c r="C20" s="121"/>
      <c r="D20" s="123"/>
      <c r="E20" s="125"/>
      <c r="F20" s="14" t="s">
        <v>21</v>
      </c>
      <c r="G20" s="13">
        <f t="shared" ref="G20:J20" si="2">SUM(G16:G19)</f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10">
        <f t="shared" ref="K20:T20" si="3">SUM(K16:K19)</f>
        <v>5800</v>
      </c>
      <c r="L20" s="10">
        <f t="shared" si="3"/>
        <v>0</v>
      </c>
      <c r="M20" s="10">
        <f t="shared" si="3"/>
        <v>0</v>
      </c>
      <c r="N20" s="10">
        <f t="shared" si="3"/>
        <v>5800</v>
      </c>
      <c r="O20" s="85">
        <f t="shared" si="3"/>
        <v>0</v>
      </c>
      <c r="P20" s="85">
        <f t="shared" si="3"/>
        <v>0</v>
      </c>
      <c r="Q20" s="85">
        <f t="shared" si="3"/>
        <v>0</v>
      </c>
      <c r="R20" s="85">
        <f t="shared" si="3"/>
        <v>0</v>
      </c>
      <c r="S20" s="85">
        <f t="shared" si="3"/>
        <v>579240</v>
      </c>
      <c r="T20" s="11">
        <f t="shared" si="3"/>
        <v>363763</v>
      </c>
      <c r="U20" s="8"/>
    </row>
    <row r="21" spans="1:23" ht="13.5" customHeight="1">
      <c r="A21" s="130" t="s">
        <v>14</v>
      </c>
      <c r="B21" s="119" t="s">
        <v>14</v>
      </c>
      <c r="C21" s="120" t="s">
        <v>23</v>
      </c>
      <c r="D21" s="122" t="s">
        <v>24</v>
      </c>
      <c r="E21" s="124" t="s">
        <v>18</v>
      </c>
      <c r="F21" s="36" t="s">
        <v>106</v>
      </c>
      <c r="G21" s="13">
        <f>H21+J21</f>
        <v>0</v>
      </c>
      <c r="H21" s="10"/>
      <c r="I21" s="10">
        <v>0</v>
      </c>
      <c r="J21" s="10"/>
      <c r="K21" s="10">
        <f>L21+N21</f>
        <v>208816</v>
      </c>
      <c r="L21" s="10"/>
      <c r="M21" s="10"/>
      <c r="N21" s="10">
        <v>208816</v>
      </c>
      <c r="O21" s="85">
        <f>P21+R21</f>
        <v>0</v>
      </c>
      <c r="P21" s="85"/>
      <c r="Q21" s="85">
        <v>0</v>
      </c>
      <c r="R21" s="85">
        <v>0</v>
      </c>
      <c r="S21" s="85">
        <v>210000</v>
      </c>
      <c r="T21" s="16"/>
      <c r="U21" s="8"/>
    </row>
    <row r="22" spans="1:23" ht="13.5" customHeight="1">
      <c r="A22" s="130"/>
      <c r="B22" s="119"/>
      <c r="C22" s="120"/>
      <c r="D22" s="122"/>
      <c r="E22" s="124"/>
      <c r="F22" s="15" t="s">
        <v>74</v>
      </c>
      <c r="G22" s="13">
        <f>H22+J22</f>
        <v>0</v>
      </c>
      <c r="H22" s="10"/>
      <c r="I22" s="10"/>
      <c r="J22" s="10"/>
      <c r="K22" s="10">
        <f t="shared" ref="K22" si="4">L22+N22</f>
        <v>0</v>
      </c>
      <c r="L22" s="10"/>
      <c r="M22" s="10"/>
      <c r="N22" s="10"/>
      <c r="O22" s="85">
        <f>P22+R22</f>
        <v>0</v>
      </c>
      <c r="P22" s="85"/>
      <c r="Q22" s="85"/>
      <c r="R22" s="85"/>
      <c r="S22" s="85"/>
      <c r="T22" s="16"/>
      <c r="U22" s="8"/>
    </row>
    <row r="23" spans="1:23" ht="13.5" customHeight="1">
      <c r="A23" s="116"/>
      <c r="B23" s="160"/>
      <c r="C23" s="121"/>
      <c r="D23" s="123"/>
      <c r="E23" s="125"/>
      <c r="F23" s="14" t="s">
        <v>21</v>
      </c>
      <c r="G23" s="13">
        <f t="shared" ref="G23:J23" si="5">SUM(G21:G22)</f>
        <v>0</v>
      </c>
      <c r="H23" s="13">
        <f t="shared" si="5"/>
        <v>0</v>
      </c>
      <c r="I23" s="13">
        <f t="shared" si="5"/>
        <v>0</v>
      </c>
      <c r="J23" s="13">
        <f t="shared" si="5"/>
        <v>0</v>
      </c>
      <c r="K23" s="13">
        <f t="shared" ref="K23:T23" si="6">SUM(K21:K22)</f>
        <v>208816</v>
      </c>
      <c r="L23" s="13">
        <f t="shared" si="6"/>
        <v>0</v>
      </c>
      <c r="M23" s="13">
        <f t="shared" si="6"/>
        <v>0</v>
      </c>
      <c r="N23" s="13">
        <f t="shared" si="6"/>
        <v>208816</v>
      </c>
      <c r="O23" s="87">
        <f t="shared" si="6"/>
        <v>0</v>
      </c>
      <c r="P23" s="87">
        <f t="shared" si="6"/>
        <v>0</v>
      </c>
      <c r="Q23" s="87">
        <f t="shared" si="6"/>
        <v>0</v>
      </c>
      <c r="R23" s="87">
        <f t="shared" si="6"/>
        <v>0</v>
      </c>
      <c r="S23" s="87">
        <f t="shared" si="6"/>
        <v>210000</v>
      </c>
      <c r="T23" s="16">
        <f t="shared" si="6"/>
        <v>0</v>
      </c>
      <c r="U23" s="8"/>
    </row>
    <row r="24" spans="1:23" ht="11.25" customHeight="1">
      <c r="A24" s="130" t="s">
        <v>14</v>
      </c>
      <c r="B24" s="119" t="s">
        <v>14</v>
      </c>
      <c r="C24" s="120" t="s">
        <v>26</v>
      </c>
      <c r="D24" s="122" t="s">
        <v>76</v>
      </c>
      <c r="E24" s="124" t="s">
        <v>18</v>
      </c>
      <c r="F24" s="15" t="s">
        <v>20</v>
      </c>
      <c r="G24" s="13">
        <f>H24+J24</f>
        <v>13409</v>
      </c>
      <c r="H24" s="10"/>
      <c r="I24" s="10"/>
      <c r="J24" s="10">
        <v>13409</v>
      </c>
      <c r="K24" s="10">
        <f>L24+N24</f>
        <v>0</v>
      </c>
      <c r="L24" s="10"/>
      <c r="M24" s="10"/>
      <c r="N24" s="10"/>
      <c r="O24" s="85">
        <f>P24+R24</f>
        <v>0</v>
      </c>
      <c r="P24" s="85"/>
      <c r="Q24" s="85"/>
      <c r="R24" s="85">
        <v>0</v>
      </c>
      <c r="S24" s="85"/>
      <c r="T24" s="16"/>
      <c r="U24" s="8"/>
      <c r="V24" s="61"/>
    </row>
    <row r="25" spans="1:23" ht="11.25" customHeight="1">
      <c r="A25" s="130"/>
      <c r="B25" s="119"/>
      <c r="C25" s="120"/>
      <c r="D25" s="122"/>
      <c r="E25" s="124"/>
      <c r="F25" s="15" t="s">
        <v>74</v>
      </c>
      <c r="G25" s="13">
        <f>H25+J25</f>
        <v>69220</v>
      </c>
      <c r="H25" s="10"/>
      <c r="I25" s="10"/>
      <c r="J25" s="10">
        <v>69220</v>
      </c>
      <c r="K25" s="10">
        <f t="shared" ref="K25:K27" si="7">L25+N25</f>
        <v>0</v>
      </c>
      <c r="L25" s="10"/>
      <c r="M25" s="10"/>
      <c r="N25" s="10"/>
      <c r="O25" s="85">
        <f>P25+R25</f>
        <v>0</v>
      </c>
      <c r="P25" s="85"/>
      <c r="Q25" s="85"/>
      <c r="R25" s="85"/>
      <c r="S25" s="85"/>
      <c r="T25" s="16"/>
      <c r="U25" s="8"/>
      <c r="V25" s="61"/>
    </row>
    <row r="26" spans="1:23" ht="11.25" customHeight="1">
      <c r="A26" s="130"/>
      <c r="B26" s="119"/>
      <c r="C26" s="120"/>
      <c r="D26" s="122"/>
      <c r="E26" s="124"/>
      <c r="F26" s="15" t="s">
        <v>75</v>
      </c>
      <c r="G26" s="12">
        <f>H26+J26</f>
        <v>14539</v>
      </c>
      <c r="H26" s="9"/>
      <c r="I26" s="9"/>
      <c r="J26" s="9">
        <v>14539</v>
      </c>
      <c r="K26" s="9">
        <f t="shared" si="7"/>
        <v>0</v>
      </c>
      <c r="L26" s="9"/>
      <c r="M26" s="9"/>
      <c r="N26" s="9"/>
      <c r="O26" s="94">
        <f>P26+R26</f>
        <v>0</v>
      </c>
      <c r="P26" s="94"/>
      <c r="Q26" s="94"/>
      <c r="R26" s="94"/>
      <c r="S26" s="85"/>
      <c r="T26" s="11"/>
      <c r="U26" s="8"/>
      <c r="V26" s="61"/>
      <c r="W26" s="61"/>
    </row>
    <row r="27" spans="1:23" ht="11.25" customHeight="1">
      <c r="A27" s="130"/>
      <c r="B27" s="119"/>
      <c r="C27" s="120"/>
      <c r="D27" s="122"/>
      <c r="E27" s="124"/>
      <c r="F27" s="36" t="s">
        <v>29</v>
      </c>
      <c r="G27" s="58">
        <f>H27+J27</f>
        <v>32032</v>
      </c>
      <c r="H27" s="35"/>
      <c r="I27" s="35"/>
      <c r="J27" s="35">
        <v>32032</v>
      </c>
      <c r="K27" s="35">
        <f t="shared" si="7"/>
        <v>0</v>
      </c>
      <c r="L27" s="35"/>
      <c r="M27" s="35"/>
      <c r="N27" s="35"/>
      <c r="O27" s="82">
        <f>P27+R27</f>
        <v>0</v>
      </c>
      <c r="P27" s="82"/>
      <c r="Q27" s="82"/>
      <c r="R27" s="82"/>
      <c r="S27" s="85"/>
      <c r="T27" s="11"/>
      <c r="U27" s="8"/>
      <c r="V27" s="61"/>
      <c r="W27" s="61"/>
    </row>
    <row r="28" spans="1:23" ht="11.25" customHeight="1">
      <c r="A28" s="116"/>
      <c r="B28" s="160"/>
      <c r="C28" s="121"/>
      <c r="D28" s="123"/>
      <c r="E28" s="125"/>
      <c r="F28" s="14" t="s">
        <v>21</v>
      </c>
      <c r="G28" s="13">
        <f t="shared" ref="G28:J28" si="8">SUM(G24:G27)</f>
        <v>129200</v>
      </c>
      <c r="H28" s="13">
        <f t="shared" si="8"/>
        <v>0</v>
      </c>
      <c r="I28" s="13">
        <f t="shared" si="8"/>
        <v>0</v>
      </c>
      <c r="J28" s="13">
        <f t="shared" si="8"/>
        <v>129200</v>
      </c>
      <c r="K28" s="13">
        <f>SUM(K24:K27)</f>
        <v>0</v>
      </c>
      <c r="L28" s="13">
        <f t="shared" ref="L28:T28" si="9">SUM(L24:L27)</f>
        <v>0</v>
      </c>
      <c r="M28" s="13">
        <f t="shared" si="9"/>
        <v>0</v>
      </c>
      <c r="N28" s="13">
        <f t="shared" si="9"/>
        <v>0</v>
      </c>
      <c r="O28" s="87">
        <f t="shared" si="9"/>
        <v>0</v>
      </c>
      <c r="P28" s="87">
        <f t="shared" si="9"/>
        <v>0</v>
      </c>
      <c r="Q28" s="87">
        <f t="shared" si="9"/>
        <v>0</v>
      </c>
      <c r="R28" s="87">
        <f t="shared" si="9"/>
        <v>0</v>
      </c>
      <c r="S28" s="87">
        <f t="shared" si="9"/>
        <v>0</v>
      </c>
      <c r="T28" s="13">
        <f t="shared" si="9"/>
        <v>0</v>
      </c>
      <c r="U28" s="8"/>
      <c r="V28" s="61"/>
      <c r="W28" s="61"/>
    </row>
    <row r="29" spans="1:23" ht="12.75" customHeight="1">
      <c r="A29" s="128" t="s">
        <v>14</v>
      </c>
      <c r="B29" s="117" t="s">
        <v>14</v>
      </c>
      <c r="C29" s="131" t="s">
        <v>27</v>
      </c>
      <c r="D29" s="133" t="s">
        <v>28</v>
      </c>
      <c r="E29" s="124" t="s">
        <v>18</v>
      </c>
      <c r="F29" s="15" t="s">
        <v>29</v>
      </c>
      <c r="G29" s="13">
        <f>H29+J29</f>
        <v>0</v>
      </c>
      <c r="H29" s="12"/>
      <c r="I29" s="12"/>
      <c r="J29" s="12"/>
      <c r="K29" s="10">
        <f>L29+N29</f>
        <v>0</v>
      </c>
      <c r="L29" s="13"/>
      <c r="M29" s="13"/>
      <c r="N29" s="13"/>
      <c r="O29" s="85">
        <f>P29+R29</f>
        <v>0</v>
      </c>
      <c r="P29" s="96"/>
      <c r="Q29" s="96"/>
      <c r="R29" s="96"/>
      <c r="S29" s="87"/>
      <c r="T29" s="57"/>
      <c r="U29" s="8"/>
    </row>
    <row r="30" spans="1:23" ht="12" customHeight="1">
      <c r="A30" s="129"/>
      <c r="B30" s="118"/>
      <c r="C30" s="132"/>
      <c r="D30" s="134"/>
      <c r="E30" s="124"/>
      <c r="F30" s="15" t="s">
        <v>74</v>
      </c>
      <c r="G30" s="13">
        <f t="shared" ref="G30:G32" si="10">H30+J30</f>
        <v>0</v>
      </c>
      <c r="H30" s="13"/>
      <c r="I30" s="13"/>
      <c r="J30" s="13"/>
      <c r="K30" s="10">
        <f t="shared" ref="K30:K32" si="11">L30+N30</f>
        <v>0</v>
      </c>
      <c r="L30" s="13"/>
      <c r="M30" s="13"/>
      <c r="N30" s="13"/>
      <c r="O30" s="85">
        <f t="shared" ref="O30:O33" si="12">P30+R30</f>
        <v>0</v>
      </c>
      <c r="P30" s="87"/>
      <c r="Q30" s="87"/>
      <c r="R30" s="87"/>
      <c r="S30" s="87"/>
      <c r="T30" s="57"/>
      <c r="U30" s="8"/>
    </row>
    <row r="31" spans="1:23" ht="12" customHeight="1">
      <c r="A31" s="129"/>
      <c r="B31" s="118"/>
      <c r="C31" s="132"/>
      <c r="D31" s="134"/>
      <c r="E31" s="124"/>
      <c r="F31" s="15" t="s">
        <v>75</v>
      </c>
      <c r="G31" s="13">
        <f t="shared" si="10"/>
        <v>0</v>
      </c>
      <c r="H31" s="13"/>
      <c r="I31" s="13"/>
      <c r="J31" s="13"/>
      <c r="K31" s="10">
        <f t="shared" si="11"/>
        <v>0</v>
      </c>
      <c r="L31" s="13"/>
      <c r="M31" s="13"/>
      <c r="N31" s="13"/>
      <c r="O31" s="82">
        <f t="shared" si="12"/>
        <v>0</v>
      </c>
      <c r="P31" s="83"/>
      <c r="Q31" s="83"/>
      <c r="R31" s="83"/>
      <c r="S31" s="87"/>
      <c r="T31" s="57"/>
      <c r="U31" s="8"/>
    </row>
    <row r="32" spans="1:23" ht="12.75" customHeight="1">
      <c r="A32" s="129"/>
      <c r="B32" s="118"/>
      <c r="C32" s="132"/>
      <c r="D32" s="134"/>
      <c r="E32" s="124"/>
      <c r="F32" s="36" t="s">
        <v>30</v>
      </c>
      <c r="G32" s="13">
        <f t="shared" si="10"/>
        <v>35479</v>
      </c>
      <c r="H32" s="13"/>
      <c r="I32" s="13"/>
      <c r="J32" s="13">
        <v>35479</v>
      </c>
      <c r="K32" s="10">
        <f t="shared" si="11"/>
        <v>35478</v>
      </c>
      <c r="L32" s="13"/>
      <c r="M32" s="13"/>
      <c r="N32" s="13">
        <v>35478</v>
      </c>
      <c r="O32" s="82">
        <f t="shared" si="12"/>
        <v>0</v>
      </c>
      <c r="P32" s="83"/>
      <c r="Q32" s="83"/>
      <c r="R32" s="83">
        <v>0</v>
      </c>
      <c r="S32" s="87"/>
      <c r="T32" s="57"/>
      <c r="U32" s="8"/>
    </row>
    <row r="33" spans="1:22" ht="12.75" customHeight="1">
      <c r="A33" s="129"/>
      <c r="B33" s="118"/>
      <c r="C33" s="132"/>
      <c r="D33" s="134"/>
      <c r="E33" s="124"/>
      <c r="F33" s="36" t="s">
        <v>103</v>
      </c>
      <c r="G33" s="13"/>
      <c r="H33" s="13"/>
      <c r="I33" s="13"/>
      <c r="J33" s="13"/>
      <c r="K33" s="10"/>
      <c r="L33" s="13"/>
      <c r="M33" s="13"/>
      <c r="N33" s="13"/>
      <c r="O33" s="82">
        <f t="shared" si="12"/>
        <v>34305</v>
      </c>
      <c r="P33" s="83"/>
      <c r="Q33" s="83"/>
      <c r="R33" s="83">
        <v>34305</v>
      </c>
      <c r="S33" s="87">
        <v>35478</v>
      </c>
      <c r="T33" s="57"/>
      <c r="U33" s="8"/>
    </row>
    <row r="34" spans="1:22" ht="12.75" customHeight="1">
      <c r="A34" s="130"/>
      <c r="B34" s="119"/>
      <c r="C34" s="120"/>
      <c r="D34" s="122"/>
      <c r="E34" s="125"/>
      <c r="F34" s="14" t="s">
        <v>21</v>
      </c>
      <c r="G34" s="13">
        <f t="shared" ref="G34:J34" si="13">SUM(G29:G32)</f>
        <v>35479</v>
      </c>
      <c r="H34" s="13">
        <f t="shared" si="13"/>
        <v>0</v>
      </c>
      <c r="I34" s="13">
        <f t="shared" si="13"/>
        <v>0</v>
      </c>
      <c r="J34" s="13">
        <f t="shared" si="13"/>
        <v>35479</v>
      </c>
      <c r="K34" s="13">
        <f t="shared" ref="K34:N34" si="14">SUM(K29:K32)</f>
        <v>35478</v>
      </c>
      <c r="L34" s="13">
        <f t="shared" si="14"/>
        <v>0</v>
      </c>
      <c r="M34" s="13">
        <f t="shared" si="14"/>
        <v>0</v>
      </c>
      <c r="N34" s="13">
        <f t="shared" si="14"/>
        <v>35478</v>
      </c>
      <c r="O34" s="87">
        <f>SUM(O29:O33)</f>
        <v>34305</v>
      </c>
      <c r="P34" s="87">
        <f t="shared" ref="P34:T34" si="15">SUM(P29:P33)</f>
        <v>0</v>
      </c>
      <c r="Q34" s="87">
        <f t="shared" si="15"/>
        <v>0</v>
      </c>
      <c r="R34" s="87">
        <f t="shared" si="15"/>
        <v>34305</v>
      </c>
      <c r="S34" s="87">
        <f t="shared" si="15"/>
        <v>35478</v>
      </c>
      <c r="T34" s="13">
        <f t="shared" si="15"/>
        <v>0</v>
      </c>
      <c r="U34" s="8"/>
    </row>
    <row r="35" spans="1:22" ht="10.5" customHeight="1">
      <c r="A35" s="128" t="s">
        <v>14</v>
      </c>
      <c r="B35" s="117" t="s">
        <v>14</v>
      </c>
      <c r="C35" s="131" t="s">
        <v>31</v>
      </c>
      <c r="D35" s="133" t="s">
        <v>32</v>
      </c>
      <c r="E35" s="124" t="s">
        <v>18</v>
      </c>
      <c r="F35" s="15" t="s">
        <v>74</v>
      </c>
      <c r="G35" s="13">
        <f>H35+J35</f>
        <v>0</v>
      </c>
      <c r="H35" s="13"/>
      <c r="I35" s="13"/>
      <c r="J35" s="13"/>
      <c r="K35" s="10">
        <f>L35+N35</f>
        <v>0</v>
      </c>
      <c r="L35" s="13"/>
      <c r="M35" s="13"/>
      <c r="N35" s="13"/>
      <c r="O35" s="85">
        <f>P35+R35</f>
        <v>0</v>
      </c>
      <c r="P35" s="87"/>
      <c r="Q35" s="87"/>
      <c r="R35" s="87"/>
      <c r="S35" s="87"/>
      <c r="T35" s="57"/>
      <c r="U35" s="8"/>
    </row>
    <row r="36" spans="1:22" ht="13.5" customHeight="1">
      <c r="A36" s="129"/>
      <c r="B36" s="118"/>
      <c r="C36" s="132"/>
      <c r="D36" s="134"/>
      <c r="E36" s="124"/>
      <c r="F36" s="15" t="s">
        <v>30</v>
      </c>
      <c r="G36" s="13">
        <f>H36+J36</f>
        <v>0</v>
      </c>
      <c r="H36" s="13"/>
      <c r="I36" s="13"/>
      <c r="J36" s="13"/>
      <c r="K36" s="10">
        <f>L36+N36</f>
        <v>28962</v>
      </c>
      <c r="L36" s="13"/>
      <c r="M36" s="13"/>
      <c r="N36" s="13">
        <v>28962</v>
      </c>
      <c r="O36" s="85">
        <f>P36+R36</f>
        <v>0</v>
      </c>
      <c r="P36" s="87"/>
      <c r="Q36" s="87"/>
      <c r="R36" s="87">
        <v>0</v>
      </c>
      <c r="S36" s="87"/>
      <c r="T36" s="57"/>
      <c r="U36" s="8"/>
    </row>
    <row r="37" spans="1:22" ht="12.75" customHeight="1">
      <c r="A37" s="130"/>
      <c r="B37" s="119"/>
      <c r="C37" s="120"/>
      <c r="D37" s="122"/>
      <c r="E37" s="125"/>
      <c r="F37" s="14" t="s">
        <v>21</v>
      </c>
      <c r="G37" s="13">
        <f>SUM(G35:G36)</f>
        <v>0</v>
      </c>
      <c r="H37" s="10">
        <f>SUM(H35:H36)</f>
        <v>0</v>
      </c>
      <c r="I37" s="10">
        <f>SUM(I35:I36)</f>
        <v>0</v>
      </c>
      <c r="J37" s="10">
        <f>SUM(J35:J36)</f>
        <v>0</v>
      </c>
      <c r="K37" s="10">
        <f t="shared" ref="K37:T37" si="16">SUM(K35:K36)</f>
        <v>28962</v>
      </c>
      <c r="L37" s="10">
        <f t="shared" si="16"/>
        <v>0</v>
      </c>
      <c r="M37" s="10">
        <f t="shared" si="16"/>
        <v>0</v>
      </c>
      <c r="N37" s="10">
        <f t="shared" si="16"/>
        <v>28962</v>
      </c>
      <c r="O37" s="85">
        <f>SUM(O35:O36)</f>
        <v>0</v>
      </c>
      <c r="P37" s="85">
        <f>SUM(P35:P36)</f>
        <v>0</v>
      </c>
      <c r="Q37" s="85">
        <f>SUM(Q35:Q36)</f>
        <v>0</v>
      </c>
      <c r="R37" s="85">
        <f>SUM(R35:R36)</f>
        <v>0</v>
      </c>
      <c r="S37" s="85">
        <f t="shared" si="16"/>
        <v>0</v>
      </c>
      <c r="T37" s="11">
        <f t="shared" si="16"/>
        <v>0</v>
      </c>
      <c r="U37" s="8"/>
    </row>
    <row r="38" spans="1:22" ht="13.5" customHeight="1">
      <c r="A38" s="128" t="s">
        <v>14</v>
      </c>
      <c r="B38" s="117" t="s">
        <v>14</v>
      </c>
      <c r="C38" s="131" t="s">
        <v>33</v>
      </c>
      <c r="D38" s="133" t="s">
        <v>78</v>
      </c>
      <c r="E38" s="135" t="s">
        <v>18</v>
      </c>
      <c r="F38" s="17" t="s">
        <v>30</v>
      </c>
      <c r="G38" s="13">
        <f>H38+J38</f>
        <v>86886</v>
      </c>
      <c r="H38" s="10"/>
      <c r="I38" s="10"/>
      <c r="J38" s="10">
        <v>86886</v>
      </c>
      <c r="K38" s="10">
        <f>L38+N38</f>
        <v>50000</v>
      </c>
      <c r="L38" s="10"/>
      <c r="M38" s="10"/>
      <c r="N38" s="10">
        <v>50000</v>
      </c>
      <c r="O38" s="85">
        <f>P38+R38</f>
        <v>0</v>
      </c>
      <c r="P38" s="85"/>
      <c r="Q38" s="85"/>
      <c r="R38" s="85">
        <v>0</v>
      </c>
      <c r="S38" s="85">
        <v>0</v>
      </c>
      <c r="T38" s="11">
        <v>0</v>
      </c>
      <c r="U38" s="8"/>
    </row>
    <row r="39" spans="1:22" ht="13.5" customHeight="1">
      <c r="A39" s="129"/>
      <c r="B39" s="118"/>
      <c r="C39" s="132"/>
      <c r="D39" s="134"/>
      <c r="E39" s="124"/>
      <c r="F39" s="58" t="s">
        <v>51</v>
      </c>
      <c r="G39" s="58"/>
      <c r="H39" s="35"/>
      <c r="I39" s="35"/>
      <c r="J39" s="35"/>
      <c r="K39" s="35"/>
      <c r="L39" s="35"/>
      <c r="M39" s="35"/>
      <c r="N39" s="35"/>
      <c r="O39" s="82">
        <f>P39+R39</f>
        <v>50000</v>
      </c>
      <c r="P39" s="82"/>
      <c r="Q39" s="82"/>
      <c r="R39" s="82">
        <v>50000</v>
      </c>
      <c r="S39" s="82">
        <v>233000</v>
      </c>
      <c r="T39" s="36"/>
      <c r="U39" s="72"/>
      <c r="V39" s="80"/>
    </row>
    <row r="40" spans="1:22" ht="12" customHeight="1">
      <c r="A40" s="129"/>
      <c r="B40" s="118"/>
      <c r="C40" s="132"/>
      <c r="D40" s="134"/>
      <c r="E40" s="124"/>
      <c r="F40" s="15" t="s">
        <v>74</v>
      </c>
      <c r="G40" s="13">
        <f>H40+J40</f>
        <v>0</v>
      </c>
      <c r="H40" s="10"/>
      <c r="I40" s="10"/>
      <c r="J40" s="10"/>
      <c r="K40" s="10">
        <f>L40+N40</f>
        <v>0</v>
      </c>
      <c r="L40" s="10"/>
      <c r="M40" s="10"/>
      <c r="N40" s="10"/>
      <c r="O40" s="85">
        <f>P40+R40</f>
        <v>0</v>
      </c>
      <c r="P40" s="85"/>
      <c r="Q40" s="85"/>
      <c r="R40" s="85"/>
      <c r="S40" s="85"/>
      <c r="T40" s="11"/>
      <c r="U40" s="8"/>
    </row>
    <row r="41" spans="1:22" ht="13.5" customHeight="1">
      <c r="A41" s="129"/>
      <c r="B41" s="118"/>
      <c r="C41" s="120"/>
      <c r="D41" s="122"/>
      <c r="E41" s="125"/>
      <c r="F41" s="14" t="s">
        <v>21</v>
      </c>
      <c r="G41" s="13">
        <f t="shared" ref="G41:J41" si="17">SUM(G38:G40)</f>
        <v>86886</v>
      </c>
      <c r="H41" s="13">
        <f t="shared" si="17"/>
        <v>0</v>
      </c>
      <c r="I41" s="13">
        <f t="shared" si="17"/>
        <v>0</v>
      </c>
      <c r="J41" s="13">
        <f t="shared" si="17"/>
        <v>86886</v>
      </c>
      <c r="K41" s="13">
        <f t="shared" ref="K41:T41" si="18">SUM(K38:K40)</f>
        <v>50000</v>
      </c>
      <c r="L41" s="13">
        <f t="shared" si="18"/>
        <v>0</v>
      </c>
      <c r="M41" s="13">
        <f t="shared" si="18"/>
        <v>0</v>
      </c>
      <c r="N41" s="13">
        <f t="shared" si="18"/>
        <v>50000</v>
      </c>
      <c r="O41" s="87">
        <f t="shared" si="18"/>
        <v>50000</v>
      </c>
      <c r="P41" s="87">
        <f t="shared" si="18"/>
        <v>0</v>
      </c>
      <c r="Q41" s="87">
        <f t="shared" si="18"/>
        <v>0</v>
      </c>
      <c r="R41" s="87">
        <f t="shared" si="18"/>
        <v>50000</v>
      </c>
      <c r="S41" s="87">
        <f t="shared" si="18"/>
        <v>233000</v>
      </c>
      <c r="T41" s="16">
        <f t="shared" si="18"/>
        <v>0</v>
      </c>
      <c r="U41" s="8"/>
    </row>
    <row r="42" spans="1:22" ht="13.5" thickBot="1">
      <c r="A42" s="18" t="s">
        <v>14</v>
      </c>
      <c r="B42" s="19" t="s">
        <v>14</v>
      </c>
      <c r="C42" s="126" t="s">
        <v>34</v>
      </c>
      <c r="D42" s="127"/>
      <c r="E42" s="127"/>
      <c r="F42" s="127"/>
      <c r="G42" s="46">
        <f t="shared" ref="G42:T42" si="19">G15+G20+G23+G28+G34+G37+G41</f>
        <v>294805</v>
      </c>
      <c r="H42" s="20">
        <f t="shared" si="19"/>
        <v>0</v>
      </c>
      <c r="I42" s="20">
        <f t="shared" si="19"/>
        <v>0</v>
      </c>
      <c r="J42" s="20">
        <f t="shared" si="19"/>
        <v>294805</v>
      </c>
      <c r="K42" s="20">
        <f>K15+K20+K23+K28+K34+K37+K41</f>
        <v>329056</v>
      </c>
      <c r="L42" s="20">
        <f t="shared" si="19"/>
        <v>0</v>
      </c>
      <c r="M42" s="20">
        <f t="shared" si="19"/>
        <v>0</v>
      </c>
      <c r="N42" s="20">
        <f t="shared" si="19"/>
        <v>329056</v>
      </c>
      <c r="O42" s="90">
        <f t="shared" si="19"/>
        <v>84305</v>
      </c>
      <c r="P42" s="90">
        <f t="shared" si="19"/>
        <v>0</v>
      </c>
      <c r="Q42" s="90">
        <f t="shared" si="19"/>
        <v>0</v>
      </c>
      <c r="R42" s="90">
        <f t="shared" si="19"/>
        <v>84305</v>
      </c>
      <c r="S42" s="90">
        <f t="shared" si="19"/>
        <v>1057718</v>
      </c>
      <c r="T42" s="90">
        <f t="shared" si="19"/>
        <v>363763</v>
      </c>
      <c r="U42" s="8"/>
    </row>
    <row r="43" spans="1:22" ht="15" thickBot="1">
      <c r="A43" s="6" t="s">
        <v>14</v>
      </c>
      <c r="B43" s="7" t="s">
        <v>22</v>
      </c>
      <c r="C43" s="147" t="s">
        <v>35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8"/>
    </row>
    <row r="44" spans="1:22" ht="12" customHeight="1">
      <c r="A44" s="128" t="s">
        <v>14</v>
      </c>
      <c r="B44" s="117" t="s">
        <v>22</v>
      </c>
      <c r="C44" s="131" t="s">
        <v>14</v>
      </c>
      <c r="D44" s="133" t="s">
        <v>36</v>
      </c>
      <c r="E44" s="159" t="s">
        <v>18</v>
      </c>
      <c r="F44" s="9" t="s">
        <v>19</v>
      </c>
      <c r="G44" s="10">
        <f>H44+J44</f>
        <v>0</v>
      </c>
      <c r="H44" s="13"/>
      <c r="I44" s="13"/>
      <c r="J44" s="13"/>
      <c r="K44" s="10">
        <f>L44+N44</f>
        <v>0</v>
      </c>
      <c r="L44" s="13"/>
      <c r="M44" s="13"/>
      <c r="N44" s="13"/>
      <c r="O44" s="85">
        <f>P44+R44</f>
        <v>0</v>
      </c>
      <c r="P44" s="87"/>
      <c r="Q44" s="87"/>
      <c r="R44" s="87"/>
      <c r="S44" s="108"/>
      <c r="T44" s="60"/>
      <c r="U44" s="8"/>
    </row>
    <row r="45" spans="1:22" ht="12" customHeight="1">
      <c r="A45" s="129"/>
      <c r="B45" s="118"/>
      <c r="C45" s="132"/>
      <c r="D45" s="134"/>
      <c r="E45" s="124"/>
      <c r="F45" s="9" t="s">
        <v>30</v>
      </c>
      <c r="G45" s="10">
        <f>H45+J45</f>
        <v>158075</v>
      </c>
      <c r="H45" s="13">
        <v>158075</v>
      </c>
      <c r="I45" s="13"/>
      <c r="J45" s="13">
        <v>0</v>
      </c>
      <c r="K45" s="10">
        <f>L45+N45</f>
        <v>144810</v>
      </c>
      <c r="L45" s="13">
        <v>144810</v>
      </c>
      <c r="M45" s="13"/>
      <c r="N45" s="13"/>
      <c r="O45" s="85">
        <f>P45+R45</f>
        <v>0</v>
      </c>
      <c r="P45" s="87">
        <v>0</v>
      </c>
      <c r="Q45" s="87"/>
      <c r="R45" s="87">
        <v>0</v>
      </c>
      <c r="S45" s="87"/>
      <c r="T45" s="57"/>
      <c r="U45" s="8"/>
    </row>
    <row r="46" spans="1:22" s="80" customFormat="1" ht="12" customHeight="1">
      <c r="A46" s="129"/>
      <c r="B46" s="118"/>
      <c r="C46" s="132"/>
      <c r="D46" s="134"/>
      <c r="E46" s="124"/>
      <c r="F46" s="58" t="s">
        <v>103</v>
      </c>
      <c r="G46" s="35"/>
      <c r="H46" s="58"/>
      <c r="I46" s="58"/>
      <c r="J46" s="58"/>
      <c r="K46" s="35"/>
      <c r="L46" s="58"/>
      <c r="M46" s="58"/>
      <c r="N46" s="58"/>
      <c r="O46" s="82">
        <f>P46+R46</f>
        <v>308098</v>
      </c>
      <c r="P46" s="83">
        <v>190988</v>
      </c>
      <c r="Q46" s="83"/>
      <c r="R46" s="83">
        <v>117110</v>
      </c>
      <c r="S46" s="83">
        <v>150000</v>
      </c>
      <c r="T46" s="73">
        <v>160000</v>
      </c>
      <c r="U46" s="72"/>
    </row>
    <row r="47" spans="1:22" ht="12" customHeight="1">
      <c r="A47" s="130"/>
      <c r="B47" s="119"/>
      <c r="C47" s="120"/>
      <c r="D47" s="122"/>
      <c r="E47" s="125"/>
      <c r="F47" s="14" t="s">
        <v>21</v>
      </c>
      <c r="G47" s="13">
        <f>H47+J47</f>
        <v>158075</v>
      </c>
      <c r="H47" s="13">
        <f t="shared" ref="H47:J47" si="20">SUM(H44:H45)</f>
        <v>158075</v>
      </c>
      <c r="I47" s="13">
        <f t="shared" si="20"/>
        <v>0</v>
      </c>
      <c r="J47" s="13">
        <f t="shared" si="20"/>
        <v>0</v>
      </c>
      <c r="K47" s="13">
        <f t="shared" ref="K47:N47" si="21">SUM(K44:K45)</f>
        <v>144810</v>
      </c>
      <c r="L47" s="13">
        <f t="shared" si="21"/>
        <v>144810</v>
      </c>
      <c r="M47" s="13">
        <f t="shared" si="21"/>
        <v>0</v>
      </c>
      <c r="N47" s="13">
        <f t="shared" si="21"/>
        <v>0</v>
      </c>
      <c r="O47" s="87">
        <f>SUM(O44:O46)</f>
        <v>308098</v>
      </c>
      <c r="P47" s="87">
        <f t="shared" ref="P47:T47" si="22">SUM(P44:P46)</f>
        <v>190988</v>
      </c>
      <c r="Q47" s="87">
        <f t="shared" si="22"/>
        <v>0</v>
      </c>
      <c r="R47" s="87">
        <f t="shared" si="22"/>
        <v>117110</v>
      </c>
      <c r="S47" s="87">
        <f t="shared" si="22"/>
        <v>150000</v>
      </c>
      <c r="T47" s="87">
        <f t="shared" si="22"/>
        <v>160000</v>
      </c>
      <c r="U47" s="8"/>
    </row>
    <row r="48" spans="1:22" ht="12.75" customHeight="1" thickBot="1">
      <c r="A48" s="18" t="s">
        <v>14</v>
      </c>
      <c r="B48" s="19" t="s">
        <v>22</v>
      </c>
      <c r="C48" s="126" t="s">
        <v>34</v>
      </c>
      <c r="D48" s="127"/>
      <c r="E48" s="127"/>
      <c r="F48" s="165"/>
      <c r="G48" s="20">
        <f>G47</f>
        <v>158075</v>
      </c>
      <c r="H48" s="20">
        <f t="shared" ref="H48:T48" si="23">H47</f>
        <v>158075</v>
      </c>
      <c r="I48" s="20">
        <f t="shared" si="23"/>
        <v>0</v>
      </c>
      <c r="J48" s="20">
        <f t="shared" si="23"/>
        <v>0</v>
      </c>
      <c r="K48" s="20">
        <f t="shared" si="23"/>
        <v>144810</v>
      </c>
      <c r="L48" s="20">
        <f t="shared" si="23"/>
        <v>144810</v>
      </c>
      <c r="M48" s="20">
        <f t="shared" si="23"/>
        <v>0</v>
      </c>
      <c r="N48" s="20">
        <f t="shared" si="23"/>
        <v>0</v>
      </c>
      <c r="O48" s="90">
        <f t="shared" si="23"/>
        <v>308098</v>
      </c>
      <c r="P48" s="90">
        <f t="shared" si="23"/>
        <v>190988</v>
      </c>
      <c r="Q48" s="90">
        <f t="shared" si="23"/>
        <v>0</v>
      </c>
      <c r="R48" s="90">
        <f t="shared" si="23"/>
        <v>117110</v>
      </c>
      <c r="S48" s="90">
        <f t="shared" si="23"/>
        <v>150000</v>
      </c>
      <c r="T48" s="90">
        <f t="shared" si="23"/>
        <v>160000</v>
      </c>
      <c r="U48" s="8"/>
    </row>
    <row r="49" spans="1:22" ht="15.75" customHeight="1" thickBot="1">
      <c r="A49" s="6" t="s">
        <v>14</v>
      </c>
      <c r="B49" s="7" t="s">
        <v>23</v>
      </c>
      <c r="C49" s="147" t="s">
        <v>37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8"/>
    </row>
    <row r="50" spans="1:22" ht="12.75" customHeight="1">
      <c r="A50" s="128" t="s">
        <v>14</v>
      </c>
      <c r="B50" s="117" t="s">
        <v>23</v>
      </c>
      <c r="C50" s="131" t="s">
        <v>14</v>
      </c>
      <c r="D50" s="133" t="s">
        <v>38</v>
      </c>
      <c r="E50" s="159" t="s">
        <v>18</v>
      </c>
      <c r="F50" s="36" t="s">
        <v>103</v>
      </c>
      <c r="G50" s="99">
        <f>H50+J50</f>
        <v>0</v>
      </c>
      <c r="H50" s="58"/>
      <c r="I50" s="58"/>
      <c r="J50" s="58"/>
      <c r="K50" s="35">
        <f>L50+N50</f>
        <v>0</v>
      </c>
      <c r="L50" s="58"/>
      <c r="M50" s="58"/>
      <c r="N50" s="58"/>
      <c r="O50" s="82">
        <f>P50+R50</f>
        <v>0</v>
      </c>
      <c r="P50" s="83"/>
      <c r="Q50" s="83"/>
      <c r="R50" s="83">
        <v>0</v>
      </c>
      <c r="S50" s="109"/>
      <c r="T50" s="100"/>
      <c r="U50" s="8"/>
    </row>
    <row r="51" spans="1:22" ht="12.75" customHeight="1">
      <c r="A51" s="129"/>
      <c r="B51" s="118"/>
      <c r="C51" s="132"/>
      <c r="D51" s="134"/>
      <c r="E51" s="124"/>
      <c r="F51" s="36" t="s">
        <v>72</v>
      </c>
      <c r="G51" s="58">
        <f>H51+J51</f>
        <v>0</v>
      </c>
      <c r="H51" s="58"/>
      <c r="I51" s="58"/>
      <c r="J51" s="58"/>
      <c r="K51" s="35">
        <f>L51+N51</f>
        <v>0</v>
      </c>
      <c r="L51" s="58"/>
      <c r="M51" s="58"/>
      <c r="N51" s="58">
        <v>0</v>
      </c>
      <c r="O51" s="82">
        <f>P51+R51</f>
        <v>0</v>
      </c>
      <c r="P51" s="83"/>
      <c r="Q51" s="83"/>
      <c r="R51" s="83">
        <v>0</v>
      </c>
      <c r="S51" s="109"/>
      <c r="T51" s="100"/>
      <c r="U51" s="8"/>
    </row>
    <row r="52" spans="1:22" ht="12.75" customHeight="1">
      <c r="A52" s="129"/>
      <c r="B52" s="118"/>
      <c r="C52" s="132"/>
      <c r="D52" s="134"/>
      <c r="E52" s="124"/>
      <c r="F52" s="15" t="s">
        <v>30</v>
      </c>
      <c r="G52" s="13">
        <f>H52+J52</f>
        <v>28962</v>
      </c>
      <c r="H52" s="13"/>
      <c r="I52" s="13"/>
      <c r="J52" s="13">
        <v>28962</v>
      </c>
      <c r="K52" s="35">
        <f>L52+N52</f>
        <v>100000</v>
      </c>
      <c r="L52" s="58"/>
      <c r="M52" s="58"/>
      <c r="N52" s="58">
        <v>100000</v>
      </c>
      <c r="O52" s="82">
        <f>P52+R52</f>
        <v>0</v>
      </c>
      <c r="P52" s="83"/>
      <c r="Q52" s="83"/>
      <c r="R52" s="83">
        <v>0</v>
      </c>
      <c r="S52" s="87"/>
      <c r="T52" s="57"/>
      <c r="U52" s="8"/>
    </row>
    <row r="53" spans="1:22" ht="12.75" customHeight="1">
      <c r="A53" s="129"/>
      <c r="B53" s="118"/>
      <c r="C53" s="132"/>
      <c r="D53" s="134"/>
      <c r="E53" s="124"/>
      <c r="F53" s="58" t="s">
        <v>51</v>
      </c>
      <c r="G53" s="58"/>
      <c r="H53" s="58"/>
      <c r="I53" s="58"/>
      <c r="J53" s="58"/>
      <c r="K53" s="35"/>
      <c r="L53" s="58"/>
      <c r="M53" s="58"/>
      <c r="N53" s="58"/>
      <c r="O53" s="82">
        <f>P53+R53</f>
        <v>150339</v>
      </c>
      <c r="P53" s="83"/>
      <c r="Q53" s="83"/>
      <c r="R53" s="83">
        <v>150339</v>
      </c>
      <c r="S53" s="83"/>
      <c r="T53" s="73"/>
      <c r="U53" s="72"/>
      <c r="V53" s="80"/>
    </row>
    <row r="54" spans="1:22" ht="12.75" customHeight="1">
      <c r="A54" s="130"/>
      <c r="B54" s="119"/>
      <c r="C54" s="120"/>
      <c r="D54" s="122"/>
      <c r="E54" s="125"/>
      <c r="F54" s="14" t="s">
        <v>21</v>
      </c>
      <c r="G54" s="13">
        <f t="shared" ref="G54:J54" si="24">SUM(G50:G52)</f>
        <v>28962</v>
      </c>
      <c r="H54" s="13">
        <f t="shared" si="24"/>
        <v>0</v>
      </c>
      <c r="I54" s="13">
        <f t="shared" si="24"/>
        <v>0</v>
      </c>
      <c r="J54" s="13">
        <f t="shared" si="24"/>
        <v>28962</v>
      </c>
      <c r="K54" s="13">
        <f>SUM(K50:K52)</f>
        <v>100000</v>
      </c>
      <c r="L54" s="13">
        <f t="shared" ref="L54:N54" si="25">SUM(L50:L52)</f>
        <v>0</v>
      </c>
      <c r="M54" s="13">
        <f t="shared" si="25"/>
        <v>0</v>
      </c>
      <c r="N54" s="13">
        <f t="shared" si="25"/>
        <v>100000</v>
      </c>
      <c r="O54" s="87">
        <f>SUM(O50:O53)</f>
        <v>150339</v>
      </c>
      <c r="P54" s="87">
        <f t="shared" ref="P54:T54" si="26">SUM(P50:P53)</f>
        <v>0</v>
      </c>
      <c r="Q54" s="87">
        <f t="shared" si="26"/>
        <v>0</v>
      </c>
      <c r="R54" s="87">
        <f t="shared" si="26"/>
        <v>150339</v>
      </c>
      <c r="S54" s="87">
        <f t="shared" si="26"/>
        <v>0</v>
      </c>
      <c r="T54" s="13">
        <f t="shared" si="26"/>
        <v>0</v>
      </c>
      <c r="U54" s="8"/>
    </row>
    <row r="55" spans="1:22" ht="12.75" customHeight="1">
      <c r="A55" s="128" t="s">
        <v>14</v>
      </c>
      <c r="B55" s="117" t="s">
        <v>23</v>
      </c>
      <c r="C55" s="131" t="s">
        <v>22</v>
      </c>
      <c r="D55" s="133" t="s">
        <v>80</v>
      </c>
      <c r="E55" s="124" t="s">
        <v>18</v>
      </c>
      <c r="F55" s="15" t="s">
        <v>19</v>
      </c>
      <c r="G55" s="13">
        <f>H55+J55</f>
        <v>0</v>
      </c>
      <c r="H55" s="13"/>
      <c r="I55" s="13"/>
      <c r="J55" s="13"/>
      <c r="K55" s="10">
        <f>L55+N55</f>
        <v>0</v>
      </c>
      <c r="L55" s="13"/>
      <c r="M55" s="13"/>
      <c r="N55" s="13"/>
      <c r="O55" s="85">
        <f>P55+R55</f>
        <v>0</v>
      </c>
      <c r="P55" s="87"/>
      <c r="Q55" s="87"/>
      <c r="R55" s="87"/>
      <c r="S55" s="108"/>
      <c r="T55" s="60"/>
      <c r="U55" s="8"/>
    </row>
    <row r="56" spans="1:22" ht="12.75" customHeight="1">
      <c r="A56" s="129"/>
      <c r="B56" s="118"/>
      <c r="C56" s="132"/>
      <c r="D56" s="134"/>
      <c r="E56" s="124"/>
      <c r="F56" s="15" t="s">
        <v>30</v>
      </c>
      <c r="G56" s="13">
        <f>H56+J56</f>
        <v>14220</v>
      </c>
      <c r="H56" s="13"/>
      <c r="I56" s="13"/>
      <c r="J56" s="13">
        <v>14220</v>
      </c>
      <c r="K56" s="10">
        <f>L56+N56</f>
        <v>0</v>
      </c>
      <c r="L56" s="13"/>
      <c r="M56" s="13"/>
      <c r="N56" s="13"/>
      <c r="O56" s="85">
        <f>P56+R56</f>
        <v>0</v>
      </c>
      <c r="P56" s="87"/>
      <c r="Q56" s="87"/>
      <c r="R56" s="87">
        <v>0</v>
      </c>
      <c r="S56" s="87"/>
      <c r="T56" s="57"/>
      <c r="U56" s="8"/>
    </row>
    <row r="57" spans="1:22" ht="12.75" customHeight="1">
      <c r="A57" s="130"/>
      <c r="B57" s="119"/>
      <c r="C57" s="120"/>
      <c r="D57" s="122"/>
      <c r="E57" s="125"/>
      <c r="F57" s="14" t="s">
        <v>21</v>
      </c>
      <c r="G57" s="13">
        <f t="shared" ref="G57:J57" si="27">SUM(G55:G56)</f>
        <v>14220</v>
      </c>
      <c r="H57" s="13">
        <f t="shared" si="27"/>
        <v>0</v>
      </c>
      <c r="I57" s="13">
        <f t="shared" si="27"/>
        <v>0</v>
      </c>
      <c r="J57" s="13">
        <f t="shared" si="27"/>
        <v>14220</v>
      </c>
      <c r="K57" s="13">
        <f>SUM(K55:K56)</f>
        <v>0</v>
      </c>
      <c r="L57" s="13">
        <f t="shared" ref="L57:T57" si="28">SUM(L55:L56)</f>
        <v>0</v>
      </c>
      <c r="M57" s="13">
        <f t="shared" si="28"/>
        <v>0</v>
      </c>
      <c r="N57" s="13">
        <f t="shared" si="28"/>
        <v>0</v>
      </c>
      <c r="O57" s="87">
        <f t="shared" si="28"/>
        <v>0</v>
      </c>
      <c r="P57" s="87">
        <f t="shared" si="28"/>
        <v>0</v>
      </c>
      <c r="Q57" s="87">
        <f t="shared" si="28"/>
        <v>0</v>
      </c>
      <c r="R57" s="87">
        <f t="shared" si="28"/>
        <v>0</v>
      </c>
      <c r="S57" s="87">
        <f t="shared" si="28"/>
        <v>0</v>
      </c>
      <c r="T57" s="16">
        <f t="shared" si="28"/>
        <v>0</v>
      </c>
      <c r="U57" s="8"/>
    </row>
    <row r="58" spans="1:22" ht="11.25" customHeight="1">
      <c r="A58" s="116" t="s">
        <v>14</v>
      </c>
      <c r="B58" s="160" t="s">
        <v>23</v>
      </c>
      <c r="C58" s="120" t="s">
        <v>23</v>
      </c>
      <c r="D58" s="122" t="s">
        <v>86</v>
      </c>
      <c r="E58" s="124" t="s">
        <v>18</v>
      </c>
      <c r="F58" s="36" t="s">
        <v>72</v>
      </c>
      <c r="G58" s="58">
        <f t="shared" ref="G58:G60" si="29">H58+J58</f>
        <v>0</v>
      </c>
      <c r="H58" s="55"/>
      <c r="I58" s="55"/>
      <c r="J58" s="55"/>
      <c r="K58" s="35">
        <f t="shared" ref="K58:K60" si="30">L58+N58</f>
        <v>0</v>
      </c>
      <c r="L58" s="55"/>
      <c r="M58" s="55"/>
      <c r="N58" s="55">
        <v>0</v>
      </c>
      <c r="O58" s="82">
        <f t="shared" ref="O58:O60" si="31">P58+R58</f>
        <v>0</v>
      </c>
      <c r="P58" s="93"/>
      <c r="Q58" s="93"/>
      <c r="R58" s="93">
        <v>0</v>
      </c>
      <c r="S58" s="93"/>
      <c r="T58" s="71"/>
      <c r="U58" s="8"/>
    </row>
    <row r="59" spans="1:22" ht="11.25" customHeight="1">
      <c r="A59" s="116"/>
      <c r="B59" s="160"/>
      <c r="C59" s="120"/>
      <c r="D59" s="122"/>
      <c r="E59" s="124"/>
      <c r="F59" s="36" t="s">
        <v>30</v>
      </c>
      <c r="G59" s="58">
        <f t="shared" si="29"/>
        <v>0</v>
      </c>
      <c r="H59" s="55"/>
      <c r="I59" s="55"/>
      <c r="J59" s="55"/>
      <c r="K59" s="35">
        <f t="shared" si="30"/>
        <v>347544</v>
      </c>
      <c r="L59" s="55"/>
      <c r="M59" s="55"/>
      <c r="N59" s="55">
        <v>347544</v>
      </c>
      <c r="O59" s="82">
        <f t="shared" si="31"/>
        <v>0</v>
      </c>
      <c r="P59" s="93"/>
      <c r="Q59" s="93"/>
      <c r="R59" s="93"/>
      <c r="S59" s="93"/>
      <c r="T59" s="71"/>
      <c r="U59" s="8"/>
    </row>
    <row r="60" spans="1:22" ht="13.5" customHeight="1">
      <c r="A60" s="116"/>
      <c r="B60" s="160"/>
      <c r="C60" s="121"/>
      <c r="D60" s="123"/>
      <c r="E60" s="124"/>
      <c r="F60" s="58" t="s">
        <v>51</v>
      </c>
      <c r="G60" s="58">
        <f t="shared" si="29"/>
        <v>0</v>
      </c>
      <c r="H60" s="58"/>
      <c r="I60" s="58"/>
      <c r="J60" s="58"/>
      <c r="K60" s="35">
        <f t="shared" si="30"/>
        <v>0</v>
      </c>
      <c r="L60" s="58"/>
      <c r="M60" s="58"/>
      <c r="N60" s="58"/>
      <c r="O60" s="82">
        <f t="shared" si="31"/>
        <v>100000</v>
      </c>
      <c r="P60" s="83"/>
      <c r="Q60" s="83"/>
      <c r="R60" s="83">
        <v>100000</v>
      </c>
      <c r="S60" s="83"/>
      <c r="T60" s="73"/>
      <c r="U60" s="72"/>
      <c r="V60" s="80"/>
    </row>
    <row r="61" spans="1:22" ht="11.25" customHeight="1">
      <c r="A61" s="116"/>
      <c r="B61" s="160"/>
      <c r="C61" s="121"/>
      <c r="D61" s="123"/>
      <c r="E61" s="125"/>
      <c r="F61" s="14" t="s">
        <v>21</v>
      </c>
      <c r="G61" s="58">
        <f t="shared" ref="G61:J61" si="32">SUM(G58:G60)</f>
        <v>0</v>
      </c>
      <c r="H61" s="58">
        <f t="shared" si="32"/>
        <v>0</v>
      </c>
      <c r="I61" s="58">
        <f t="shared" si="32"/>
        <v>0</v>
      </c>
      <c r="J61" s="58">
        <f t="shared" si="32"/>
        <v>0</v>
      </c>
      <c r="K61" s="58">
        <f t="shared" ref="K61:T61" si="33">SUM(K58:K60)</f>
        <v>347544</v>
      </c>
      <c r="L61" s="58">
        <f t="shared" si="33"/>
        <v>0</v>
      </c>
      <c r="M61" s="58">
        <f t="shared" si="33"/>
        <v>0</v>
      </c>
      <c r="N61" s="58">
        <f t="shared" si="33"/>
        <v>347544</v>
      </c>
      <c r="O61" s="83">
        <f t="shared" si="33"/>
        <v>100000</v>
      </c>
      <c r="P61" s="83">
        <f t="shared" si="33"/>
        <v>0</v>
      </c>
      <c r="Q61" s="83">
        <f t="shared" si="33"/>
        <v>0</v>
      </c>
      <c r="R61" s="83">
        <f t="shared" si="33"/>
        <v>100000</v>
      </c>
      <c r="S61" s="83">
        <f t="shared" si="33"/>
        <v>0</v>
      </c>
      <c r="T61" s="58">
        <f t="shared" si="33"/>
        <v>0</v>
      </c>
      <c r="U61" s="8"/>
    </row>
    <row r="62" spans="1:22" ht="14.25" customHeight="1" thickBot="1">
      <c r="A62" s="18" t="s">
        <v>14</v>
      </c>
      <c r="B62" s="19" t="s">
        <v>23</v>
      </c>
      <c r="C62" s="126" t="s">
        <v>34</v>
      </c>
      <c r="D62" s="127"/>
      <c r="E62" s="127"/>
      <c r="F62" s="165"/>
      <c r="G62" s="20">
        <f>G54+G57+G61</f>
        <v>43182</v>
      </c>
      <c r="H62" s="20">
        <f t="shared" ref="H62:T62" si="34">H54+H57+H61</f>
        <v>0</v>
      </c>
      <c r="I62" s="20">
        <f t="shared" si="34"/>
        <v>0</v>
      </c>
      <c r="J62" s="20">
        <f t="shared" si="34"/>
        <v>43182</v>
      </c>
      <c r="K62" s="20">
        <f>K54+K57+K61</f>
        <v>447544</v>
      </c>
      <c r="L62" s="20">
        <f t="shared" si="34"/>
        <v>0</v>
      </c>
      <c r="M62" s="20">
        <f t="shared" si="34"/>
        <v>0</v>
      </c>
      <c r="N62" s="20">
        <f t="shared" si="34"/>
        <v>447544</v>
      </c>
      <c r="O62" s="90">
        <f t="shared" si="34"/>
        <v>250339</v>
      </c>
      <c r="P62" s="90">
        <f t="shared" si="34"/>
        <v>0</v>
      </c>
      <c r="Q62" s="90">
        <f t="shared" si="34"/>
        <v>0</v>
      </c>
      <c r="R62" s="90">
        <f t="shared" si="34"/>
        <v>250339</v>
      </c>
      <c r="S62" s="90">
        <f t="shared" si="34"/>
        <v>0</v>
      </c>
      <c r="T62" s="90">
        <f t="shared" si="34"/>
        <v>0</v>
      </c>
      <c r="U62" s="8"/>
    </row>
    <row r="63" spans="1:22" ht="13.5" customHeight="1" thickBot="1">
      <c r="A63" s="21" t="s">
        <v>14</v>
      </c>
      <c r="B63" s="136" t="s">
        <v>39</v>
      </c>
      <c r="C63" s="137"/>
      <c r="D63" s="137"/>
      <c r="E63" s="137"/>
      <c r="F63" s="138"/>
      <c r="G63" s="22">
        <f>G42+G48+G62</f>
        <v>496062</v>
      </c>
      <c r="H63" s="22">
        <f t="shared" ref="H63:T63" si="35">H42+H48+H62</f>
        <v>158075</v>
      </c>
      <c r="I63" s="22">
        <f t="shared" si="35"/>
        <v>0</v>
      </c>
      <c r="J63" s="22">
        <f t="shared" si="35"/>
        <v>337987</v>
      </c>
      <c r="K63" s="22">
        <f t="shared" si="35"/>
        <v>921410</v>
      </c>
      <c r="L63" s="22">
        <f t="shared" si="35"/>
        <v>144810</v>
      </c>
      <c r="M63" s="22">
        <f t="shared" si="35"/>
        <v>0</v>
      </c>
      <c r="N63" s="22">
        <f t="shared" si="35"/>
        <v>776600</v>
      </c>
      <c r="O63" s="91">
        <f t="shared" si="35"/>
        <v>642742</v>
      </c>
      <c r="P63" s="91">
        <f t="shared" si="35"/>
        <v>190988</v>
      </c>
      <c r="Q63" s="91">
        <f t="shared" si="35"/>
        <v>0</v>
      </c>
      <c r="R63" s="91">
        <f t="shared" si="35"/>
        <v>451754</v>
      </c>
      <c r="S63" s="91">
        <f t="shared" si="35"/>
        <v>1207718</v>
      </c>
      <c r="T63" s="91">
        <f t="shared" si="35"/>
        <v>523763</v>
      </c>
      <c r="U63" s="23"/>
    </row>
    <row r="64" spans="1:22" ht="13.5" customHeight="1" thickBot="1">
      <c r="A64" s="24" t="s">
        <v>22</v>
      </c>
      <c r="B64" s="145" t="s">
        <v>40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8"/>
    </row>
    <row r="65" spans="1:21" ht="13.5" customHeight="1" thickBot="1">
      <c r="A65" s="25" t="s">
        <v>22</v>
      </c>
      <c r="B65" s="26" t="s">
        <v>14</v>
      </c>
      <c r="C65" s="147" t="s">
        <v>41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8"/>
    </row>
    <row r="66" spans="1:21" ht="14.25" customHeight="1">
      <c r="A66" s="116" t="s">
        <v>22</v>
      </c>
      <c r="B66" s="160" t="s">
        <v>14</v>
      </c>
      <c r="C66" s="120" t="s">
        <v>14</v>
      </c>
      <c r="D66" s="122" t="s">
        <v>77</v>
      </c>
      <c r="E66" s="124" t="s">
        <v>18</v>
      </c>
      <c r="F66" s="36" t="s">
        <v>29</v>
      </c>
      <c r="G66" s="68">
        <f>H66+J66</f>
        <v>42632</v>
      </c>
      <c r="H66" s="55"/>
      <c r="I66" s="55"/>
      <c r="J66" s="55">
        <v>42632</v>
      </c>
      <c r="K66" s="35">
        <f t="shared" ref="K66:K67" si="36">L66+N66</f>
        <v>50300</v>
      </c>
      <c r="L66" s="55"/>
      <c r="M66" s="55"/>
      <c r="N66" s="55">
        <v>50300</v>
      </c>
      <c r="O66" s="82">
        <f>P66+R66</f>
        <v>50300</v>
      </c>
      <c r="P66" s="93"/>
      <c r="Q66" s="93"/>
      <c r="R66" s="93">
        <v>50300</v>
      </c>
      <c r="S66" s="110">
        <v>42000</v>
      </c>
      <c r="T66" s="69">
        <v>45000</v>
      </c>
      <c r="U66" s="8"/>
    </row>
    <row r="67" spans="1:21" ht="12" customHeight="1">
      <c r="A67" s="116"/>
      <c r="B67" s="160"/>
      <c r="C67" s="121"/>
      <c r="D67" s="123"/>
      <c r="E67" s="124"/>
      <c r="F67" s="15" t="s">
        <v>43</v>
      </c>
      <c r="G67" s="13">
        <f>H67+J67</f>
        <v>0</v>
      </c>
      <c r="H67" s="58"/>
      <c r="I67" s="58"/>
      <c r="J67" s="58"/>
      <c r="K67" s="10">
        <f t="shared" si="36"/>
        <v>0</v>
      </c>
      <c r="L67" s="13"/>
      <c r="M67" s="13"/>
      <c r="N67" s="13"/>
      <c r="O67" s="82">
        <f>P67+R67</f>
        <v>0</v>
      </c>
      <c r="P67" s="83"/>
      <c r="Q67" s="83"/>
      <c r="R67" s="83"/>
      <c r="S67" s="87"/>
      <c r="T67" s="57"/>
      <c r="U67" s="8"/>
    </row>
    <row r="68" spans="1:21" ht="14.25" customHeight="1">
      <c r="A68" s="116"/>
      <c r="B68" s="160"/>
      <c r="C68" s="121"/>
      <c r="D68" s="123"/>
      <c r="E68" s="125"/>
      <c r="F68" s="14" t="s">
        <v>21</v>
      </c>
      <c r="G68" s="13">
        <f t="shared" ref="G68:J68" si="37">SUM(G66:G67)</f>
        <v>42632</v>
      </c>
      <c r="H68" s="13">
        <f t="shared" si="37"/>
        <v>0</v>
      </c>
      <c r="I68" s="13">
        <f t="shared" si="37"/>
        <v>0</v>
      </c>
      <c r="J68" s="13">
        <f t="shared" si="37"/>
        <v>42632</v>
      </c>
      <c r="K68" s="13">
        <f t="shared" ref="K68:T68" si="38">SUM(K66:K67)</f>
        <v>50300</v>
      </c>
      <c r="L68" s="13">
        <f t="shared" si="38"/>
        <v>0</v>
      </c>
      <c r="M68" s="13">
        <f t="shared" si="38"/>
        <v>0</v>
      </c>
      <c r="N68" s="13">
        <f t="shared" si="38"/>
        <v>50300</v>
      </c>
      <c r="O68" s="83">
        <f t="shared" si="38"/>
        <v>50300</v>
      </c>
      <c r="P68" s="83">
        <f t="shared" si="38"/>
        <v>0</v>
      </c>
      <c r="Q68" s="83">
        <f t="shared" si="38"/>
        <v>0</v>
      </c>
      <c r="R68" s="83">
        <f t="shared" si="38"/>
        <v>50300</v>
      </c>
      <c r="S68" s="87">
        <f t="shared" si="38"/>
        <v>42000</v>
      </c>
      <c r="T68" s="13">
        <f t="shared" si="38"/>
        <v>45000</v>
      </c>
      <c r="U68" s="8"/>
    </row>
    <row r="69" spans="1:21" ht="13.5" customHeight="1">
      <c r="A69" s="116" t="s">
        <v>22</v>
      </c>
      <c r="B69" s="160" t="s">
        <v>14</v>
      </c>
      <c r="C69" s="120" t="s">
        <v>22</v>
      </c>
      <c r="D69" s="122" t="s">
        <v>87</v>
      </c>
      <c r="E69" s="124" t="s">
        <v>18</v>
      </c>
      <c r="F69" s="36" t="s">
        <v>51</v>
      </c>
      <c r="G69" s="58">
        <f>H69+J69</f>
        <v>0</v>
      </c>
      <c r="H69" s="55"/>
      <c r="I69" s="55"/>
      <c r="J69" s="55"/>
      <c r="K69" s="35">
        <f t="shared" ref="K69:K70" si="39">L69+N69</f>
        <v>1448100</v>
      </c>
      <c r="L69" s="55"/>
      <c r="M69" s="55"/>
      <c r="N69" s="55">
        <v>1448100</v>
      </c>
      <c r="O69" s="82">
        <f>P69+R69</f>
        <v>1448100</v>
      </c>
      <c r="P69" s="93"/>
      <c r="Q69" s="93"/>
      <c r="R69" s="93">
        <v>1448100</v>
      </c>
      <c r="S69" s="93"/>
      <c r="T69" s="71"/>
      <c r="U69" s="8"/>
    </row>
    <row r="70" spans="1:21" ht="13.5" customHeight="1">
      <c r="A70" s="116"/>
      <c r="B70" s="160"/>
      <c r="C70" s="121"/>
      <c r="D70" s="123"/>
      <c r="E70" s="124"/>
      <c r="F70" s="36" t="s">
        <v>29</v>
      </c>
      <c r="G70" s="58">
        <f>H70+J70</f>
        <v>0</v>
      </c>
      <c r="H70" s="58"/>
      <c r="I70" s="58"/>
      <c r="J70" s="58"/>
      <c r="K70" s="35">
        <f t="shared" si="39"/>
        <v>0</v>
      </c>
      <c r="L70" s="58"/>
      <c r="M70" s="58"/>
      <c r="N70" s="58"/>
      <c r="O70" s="82">
        <f>P70+R70</f>
        <v>290000</v>
      </c>
      <c r="P70" s="83"/>
      <c r="Q70" s="83"/>
      <c r="R70" s="83">
        <v>290000</v>
      </c>
      <c r="S70" s="83"/>
      <c r="T70" s="73"/>
      <c r="U70" s="8"/>
    </row>
    <row r="71" spans="1:21" ht="14.25" customHeight="1">
      <c r="A71" s="116"/>
      <c r="B71" s="160"/>
      <c r="C71" s="121"/>
      <c r="D71" s="123"/>
      <c r="E71" s="125"/>
      <c r="F71" s="14" t="s">
        <v>21</v>
      </c>
      <c r="G71" s="58">
        <f t="shared" ref="G71:J71" si="40">SUM(G69:G70)</f>
        <v>0</v>
      </c>
      <c r="H71" s="58">
        <f t="shared" si="40"/>
        <v>0</v>
      </c>
      <c r="I71" s="58">
        <f t="shared" si="40"/>
        <v>0</v>
      </c>
      <c r="J71" s="58">
        <f t="shared" si="40"/>
        <v>0</v>
      </c>
      <c r="K71" s="58">
        <f t="shared" ref="K71:T71" si="41">SUM(K69:K70)</f>
        <v>1448100</v>
      </c>
      <c r="L71" s="58">
        <f t="shared" si="41"/>
        <v>0</v>
      </c>
      <c r="M71" s="58">
        <f t="shared" si="41"/>
        <v>0</v>
      </c>
      <c r="N71" s="58">
        <f t="shared" si="41"/>
        <v>1448100</v>
      </c>
      <c r="O71" s="83">
        <f t="shared" si="41"/>
        <v>1738100</v>
      </c>
      <c r="P71" s="83">
        <f t="shared" si="41"/>
        <v>0</v>
      </c>
      <c r="Q71" s="83">
        <f t="shared" si="41"/>
        <v>0</v>
      </c>
      <c r="R71" s="83">
        <f t="shared" si="41"/>
        <v>1738100</v>
      </c>
      <c r="S71" s="83">
        <f t="shared" si="41"/>
        <v>0</v>
      </c>
      <c r="T71" s="58">
        <f t="shared" si="41"/>
        <v>0</v>
      </c>
      <c r="U71" s="8"/>
    </row>
    <row r="72" spans="1:21" ht="14.25" customHeight="1">
      <c r="A72" s="116" t="s">
        <v>22</v>
      </c>
      <c r="B72" s="160" t="s">
        <v>14</v>
      </c>
      <c r="C72" s="120" t="s">
        <v>23</v>
      </c>
      <c r="D72" s="133" t="s">
        <v>93</v>
      </c>
      <c r="E72" s="124" t="s">
        <v>18</v>
      </c>
      <c r="F72" s="36" t="s">
        <v>29</v>
      </c>
      <c r="G72" s="58">
        <f>H72+J72</f>
        <v>3707</v>
      </c>
      <c r="H72" s="55"/>
      <c r="I72" s="55"/>
      <c r="J72" s="55">
        <v>3707</v>
      </c>
      <c r="K72" s="35">
        <f t="shared" ref="K72:K73" si="42">L72+N72</f>
        <v>0</v>
      </c>
      <c r="L72" s="55"/>
      <c r="M72" s="55"/>
      <c r="N72" s="55"/>
      <c r="O72" s="82">
        <f>P72+R72</f>
        <v>0</v>
      </c>
      <c r="P72" s="93"/>
      <c r="Q72" s="93"/>
      <c r="R72" s="93">
        <v>0</v>
      </c>
      <c r="S72" s="93"/>
      <c r="T72" s="71"/>
      <c r="U72" s="72"/>
    </row>
    <row r="73" spans="1:21" ht="11.25" customHeight="1">
      <c r="A73" s="116"/>
      <c r="B73" s="160"/>
      <c r="C73" s="121"/>
      <c r="D73" s="134"/>
      <c r="E73" s="124"/>
      <c r="F73" s="36" t="s">
        <v>43</v>
      </c>
      <c r="G73" s="58">
        <f>H73+J73</f>
        <v>0</v>
      </c>
      <c r="H73" s="58"/>
      <c r="I73" s="58"/>
      <c r="J73" s="58"/>
      <c r="K73" s="35">
        <f t="shared" si="42"/>
        <v>0</v>
      </c>
      <c r="L73" s="58"/>
      <c r="M73" s="58"/>
      <c r="N73" s="58"/>
      <c r="O73" s="82">
        <f>P73+R73</f>
        <v>0</v>
      </c>
      <c r="P73" s="83"/>
      <c r="Q73" s="83"/>
      <c r="R73" s="83"/>
      <c r="S73" s="83"/>
      <c r="T73" s="73"/>
      <c r="U73" s="72"/>
    </row>
    <row r="74" spans="1:21" ht="13.5" customHeight="1">
      <c r="A74" s="116"/>
      <c r="B74" s="160"/>
      <c r="C74" s="121"/>
      <c r="D74" s="122"/>
      <c r="E74" s="125"/>
      <c r="F74" s="14" t="s">
        <v>21</v>
      </c>
      <c r="G74" s="58">
        <f t="shared" ref="G74:T74" si="43">SUM(G72:G73)</f>
        <v>3707</v>
      </c>
      <c r="H74" s="58">
        <f t="shared" si="43"/>
        <v>0</v>
      </c>
      <c r="I74" s="58">
        <f t="shared" si="43"/>
        <v>0</v>
      </c>
      <c r="J74" s="58">
        <f t="shared" si="43"/>
        <v>3707</v>
      </c>
      <c r="K74" s="58">
        <f t="shared" si="43"/>
        <v>0</v>
      </c>
      <c r="L74" s="58">
        <f t="shared" si="43"/>
        <v>0</v>
      </c>
      <c r="M74" s="58">
        <f t="shared" si="43"/>
        <v>0</v>
      </c>
      <c r="N74" s="58">
        <f t="shared" si="43"/>
        <v>0</v>
      </c>
      <c r="O74" s="83">
        <f t="shared" si="43"/>
        <v>0</v>
      </c>
      <c r="P74" s="83">
        <f t="shared" si="43"/>
        <v>0</v>
      </c>
      <c r="Q74" s="83">
        <f t="shared" si="43"/>
        <v>0</v>
      </c>
      <c r="R74" s="83">
        <f t="shared" si="43"/>
        <v>0</v>
      </c>
      <c r="S74" s="83">
        <f t="shared" si="43"/>
        <v>0</v>
      </c>
      <c r="T74" s="58">
        <f t="shared" si="43"/>
        <v>0</v>
      </c>
      <c r="U74" s="72"/>
    </row>
    <row r="75" spans="1:21" ht="14.25" customHeight="1" thickBot="1">
      <c r="A75" s="18" t="s">
        <v>22</v>
      </c>
      <c r="B75" s="19" t="s">
        <v>14</v>
      </c>
      <c r="C75" s="126" t="s">
        <v>34</v>
      </c>
      <c r="D75" s="127"/>
      <c r="E75" s="127"/>
      <c r="F75" s="127"/>
      <c r="G75" s="74">
        <f>SUM(G71+G68+G74)</f>
        <v>46339</v>
      </c>
      <c r="H75" s="74">
        <f t="shared" ref="H75:T75" si="44">SUM(H71+H68+H74)</f>
        <v>0</v>
      </c>
      <c r="I75" s="74">
        <f t="shared" si="44"/>
        <v>0</v>
      </c>
      <c r="J75" s="74">
        <f t="shared" si="44"/>
        <v>46339</v>
      </c>
      <c r="K75" s="74">
        <f t="shared" si="44"/>
        <v>1498400</v>
      </c>
      <c r="L75" s="74">
        <f t="shared" si="44"/>
        <v>0</v>
      </c>
      <c r="M75" s="74">
        <f t="shared" si="44"/>
        <v>0</v>
      </c>
      <c r="N75" s="74">
        <f t="shared" si="44"/>
        <v>1498400</v>
      </c>
      <c r="O75" s="97">
        <f t="shared" si="44"/>
        <v>1788400</v>
      </c>
      <c r="P75" s="97">
        <f t="shared" si="44"/>
        <v>0</v>
      </c>
      <c r="Q75" s="97">
        <f t="shared" si="44"/>
        <v>0</v>
      </c>
      <c r="R75" s="97">
        <f t="shared" si="44"/>
        <v>1788400</v>
      </c>
      <c r="S75" s="97">
        <f t="shared" si="44"/>
        <v>42000</v>
      </c>
      <c r="T75" s="97">
        <f t="shared" si="44"/>
        <v>45000</v>
      </c>
      <c r="U75" s="72"/>
    </row>
    <row r="76" spans="1:21" ht="15" customHeight="1" thickBot="1">
      <c r="A76" s="6" t="s">
        <v>22</v>
      </c>
      <c r="B76" s="28" t="s">
        <v>22</v>
      </c>
      <c r="C76" s="216" t="s">
        <v>45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8"/>
    </row>
    <row r="77" spans="1:21" ht="12.75" customHeight="1">
      <c r="A77" s="116" t="s">
        <v>22</v>
      </c>
      <c r="B77" s="160" t="s">
        <v>22</v>
      </c>
      <c r="C77" s="120" t="s">
        <v>14</v>
      </c>
      <c r="D77" s="122" t="s">
        <v>46</v>
      </c>
      <c r="E77" s="159" t="s">
        <v>18</v>
      </c>
      <c r="F77" s="36" t="s">
        <v>29</v>
      </c>
      <c r="G77" s="68">
        <f t="shared" ref="G77:G80" si="45">H77+J77</f>
        <v>3997</v>
      </c>
      <c r="H77" s="55"/>
      <c r="I77" s="55"/>
      <c r="J77" s="35">
        <v>3997</v>
      </c>
      <c r="K77" s="35">
        <f t="shared" ref="K77:K80" si="46">L77+N77</f>
        <v>0</v>
      </c>
      <c r="L77" s="55"/>
      <c r="M77" s="55"/>
      <c r="N77" s="35">
        <v>0</v>
      </c>
      <c r="O77" s="82">
        <f t="shared" ref="O77:O80" si="47">P77+R77</f>
        <v>0</v>
      </c>
      <c r="P77" s="93"/>
      <c r="Q77" s="93"/>
      <c r="R77" s="82">
        <v>0</v>
      </c>
      <c r="S77" s="110"/>
      <c r="T77" s="69"/>
      <c r="U77" s="8"/>
    </row>
    <row r="78" spans="1:21" ht="11.25" customHeight="1">
      <c r="A78" s="116"/>
      <c r="B78" s="160"/>
      <c r="C78" s="120"/>
      <c r="D78" s="122"/>
      <c r="E78" s="124"/>
      <c r="F78" s="66" t="s">
        <v>42</v>
      </c>
      <c r="G78" s="58">
        <f t="shared" si="45"/>
        <v>0</v>
      </c>
      <c r="H78" s="55"/>
      <c r="I78" s="55"/>
      <c r="J78" s="35">
        <v>0</v>
      </c>
      <c r="K78" s="35">
        <f t="shared" si="46"/>
        <v>0</v>
      </c>
      <c r="L78" s="55"/>
      <c r="M78" s="55"/>
      <c r="N78" s="35">
        <v>0</v>
      </c>
      <c r="O78" s="82">
        <f t="shared" si="47"/>
        <v>0</v>
      </c>
      <c r="P78" s="93"/>
      <c r="Q78" s="93"/>
      <c r="R78" s="82">
        <v>0</v>
      </c>
      <c r="S78" s="110"/>
      <c r="T78" s="69"/>
      <c r="U78" s="8"/>
    </row>
    <row r="79" spans="1:21" ht="12.75" customHeight="1">
      <c r="A79" s="116"/>
      <c r="B79" s="160"/>
      <c r="C79" s="120"/>
      <c r="D79" s="122"/>
      <c r="E79" s="124"/>
      <c r="F79" s="32" t="s">
        <v>72</v>
      </c>
      <c r="G79" s="12">
        <f t="shared" si="45"/>
        <v>1854</v>
      </c>
      <c r="H79" s="70"/>
      <c r="I79" s="70"/>
      <c r="J79" s="9">
        <v>1854</v>
      </c>
      <c r="K79" s="9">
        <f t="shared" si="46"/>
        <v>0</v>
      </c>
      <c r="L79" s="70"/>
      <c r="M79" s="70"/>
      <c r="N79" s="9">
        <v>0</v>
      </c>
      <c r="O79" s="94">
        <f t="shared" si="47"/>
        <v>0</v>
      </c>
      <c r="P79" s="95"/>
      <c r="Q79" s="95"/>
      <c r="R79" s="94">
        <v>0</v>
      </c>
      <c r="S79" s="110"/>
      <c r="T79" s="69"/>
      <c r="U79" s="8"/>
    </row>
    <row r="80" spans="1:21" ht="12.75" customHeight="1">
      <c r="A80" s="116"/>
      <c r="B80" s="160"/>
      <c r="C80" s="121"/>
      <c r="D80" s="123"/>
      <c r="E80" s="124"/>
      <c r="F80" s="32" t="s">
        <v>73</v>
      </c>
      <c r="G80" s="12">
        <f t="shared" si="45"/>
        <v>21026</v>
      </c>
      <c r="H80" s="12"/>
      <c r="I80" s="12"/>
      <c r="J80" s="12">
        <v>21026</v>
      </c>
      <c r="K80" s="9">
        <f t="shared" si="46"/>
        <v>0</v>
      </c>
      <c r="L80" s="12"/>
      <c r="M80" s="12"/>
      <c r="N80" s="12">
        <v>0</v>
      </c>
      <c r="O80" s="94">
        <f t="shared" si="47"/>
        <v>0</v>
      </c>
      <c r="P80" s="96"/>
      <c r="Q80" s="96"/>
      <c r="R80" s="96">
        <v>0</v>
      </c>
      <c r="S80" s="87"/>
      <c r="T80" s="57"/>
      <c r="U80" s="8"/>
    </row>
    <row r="81" spans="1:23" ht="12.75" customHeight="1">
      <c r="A81" s="116"/>
      <c r="B81" s="160"/>
      <c r="C81" s="121"/>
      <c r="D81" s="123"/>
      <c r="E81" s="125"/>
      <c r="F81" s="14" t="s">
        <v>21</v>
      </c>
      <c r="G81" s="13">
        <f t="shared" ref="G81:J81" si="48">SUM(G77:G80)</f>
        <v>26877</v>
      </c>
      <c r="H81" s="13">
        <f t="shared" si="48"/>
        <v>0</v>
      </c>
      <c r="I81" s="13">
        <f t="shared" si="48"/>
        <v>0</v>
      </c>
      <c r="J81" s="13">
        <f t="shared" si="48"/>
        <v>26877</v>
      </c>
      <c r="K81" s="13">
        <f t="shared" ref="K81:T81" si="49">SUM(K77:K80)</f>
        <v>0</v>
      </c>
      <c r="L81" s="13">
        <f t="shared" si="49"/>
        <v>0</v>
      </c>
      <c r="M81" s="13">
        <f t="shared" si="49"/>
        <v>0</v>
      </c>
      <c r="N81" s="13">
        <f t="shared" si="49"/>
        <v>0</v>
      </c>
      <c r="O81" s="87">
        <f t="shared" si="49"/>
        <v>0</v>
      </c>
      <c r="P81" s="87">
        <f t="shared" si="49"/>
        <v>0</v>
      </c>
      <c r="Q81" s="87">
        <f t="shared" si="49"/>
        <v>0</v>
      </c>
      <c r="R81" s="87">
        <f t="shared" si="49"/>
        <v>0</v>
      </c>
      <c r="S81" s="87">
        <f t="shared" si="49"/>
        <v>0</v>
      </c>
      <c r="T81" s="13">
        <f t="shared" si="49"/>
        <v>0</v>
      </c>
      <c r="U81" s="8"/>
    </row>
    <row r="82" spans="1:23" ht="12" customHeight="1">
      <c r="A82" s="116" t="s">
        <v>22</v>
      </c>
      <c r="B82" s="160" t="s">
        <v>22</v>
      </c>
      <c r="C82" s="120" t="s">
        <v>22</v>
      </c>
      <c r="D82" s="122" t="s">
        <v>71</v>
      </c>
      <c r="E82" s="124" t="s">
        <v>18</v>
      </c>
      <c r="F82" s="36" t="s">
        <v>79</v>
      </c>
      <c r="G82" s="58">
        <f t="shared" ref="G82:G83" si="50">H82+J82</f>
        <v>46339</v>
      </c>
      <c r="H82" s="55"/>
      <c r="I82" s="55"/>
      <c r="J82" s="55">
        <v>46339</v>
      </c>
      <c r="K82" s="35">
        <f t="shared" ref="K82:K83" si="51">L82+N82</f>
        <v>0</v>
      </c>
      <c r="L82" s="55"/>
      <c r="M82" s="55"/>
      <c r="N82" s="55">
        <v>0</v>
      </c>
      <c r="O82" s="82">
        <f t="shared" ref="O82:O83" si="52">P82+R82</f>
        <v>0</v>
      </c>
      <c r="P82" s="93"/>
      <c r="Q82" s="93"/>
      <c r="R82" s="93">
        <v>0</v>
      </c>
      <c r="S82" s="110"/>
      <c r="T82" s="69"/>
      <c r="U82" s="8"/>
    </row>
    <row r="83" spans="1:23" ht="12" customHeight="1">
      <c r="A83" s="116"/>
      <c r="B83" s="160"/>
      <c r="C83" s="120"/>
      <c r="D83" s="122"/>
      <c r="E83" s="124"/>
      <c r="F83" s="62" t="s">
        <v>72</v>
      </c>
      <c r="G83" s="58">
        <f t="shared" si="50"/>
        <v>0</v>
      </c>
      <c r="H83" s="55"/>
      <c r="I83" s="55"/>
      <c r="J83" s="55"/>
      <c r="K83" s="35">
        <f t="shared" si="51"/>
        <v>0</v>
      </c>
      <c r="L83" s="55"/>
      <c r="M83" s="55"/>
      <c r="N83" s="55">
        <v>0</v>
      </c>
      <c r="O83" s="82">
        <f t="shared" si="52"/>
        <v>0</v>
      </c>
      <c r="P83" s="93"/>
      <c r="Q83" s="93"/>
      <c r="R83" s="93">
        <v>0</v>
      </c>
      <c r="S83" s="110"/>
      <c r="T83" s="69"/>
      <c r="U83" s="8"/>
    </row>
    <row r="84" spans="1:23" ht="12" customHeight="1">
      <c r="A84" s="116"/>
      <c r="B84" s="160"/>
      <c r="C84" s="121"/>
      <c r="D84" s="123"/>
      <c r="E84" s="125"/>
      <c r="F84" s="14" t="s">
        <v>21</v>
      </c>
      <c r="G84" s="13">
        <f t="shared" ref="G84:T84" si="53">SUM(G82:G83)</f>
        <v>46339</v>
      </c>
      <c r="H84" s="13">
        <f t="shared" si="53"/>
        <v>0</v>
      </c>
      <c r="I84" s="13">
        <f t="shared" si="53"/>
        <v>0</v>
      </c>
      <c r="J84" s="13">
        <f t="shared" si="53"/>
        <v>46339</v>
      </c>
      <c r="K84" s="58">
        <f t="shared" si="53"/>
        <v>0</v>
      </c>
      <c r="L84" s="58">
        <f t="shared" si="53"/>
        <v>0</v>
      </c>
      <c r="M84" s="58">
        <f t="shared" si="53"/>
        <v>0</v>
      </c>
      <c r="N84" s="58">
        <f t="shared" si="53"/>
        <v>0</v>
      </c>
      <c r="O84" s="83">
        <f t="shared" si="53"/>
        <v>0</v>
      </c>
      <c r="P84" s="83">
        <f t="shared" si="53"/>
        <v>0</v>
      </c>
      <c r="Q84" s="83">
        <f t="shared" si="53"/>
        <v>0</v>
      </c>
      <c r="R84" s="83">
        <f t="shared" si="53"/>
        <v>0</v>
      </c>
      <c r="S84" s="83">
        <f t="shared" si="53"/>
        <v>0</v>
      </c>
      <c r="T84" s="58">
        <f t="shared" si="53"/>
        <v>0</v>
      </c>
      <c r="U84" s="8"/>
    </row>
    <row r="85" spans="1:23" ht="12.75" customHeight="1">
      <c r="A85" s="116" t="s">
        <v>22</v>
      </c>
      <c r="B85" s="117" t="s">
        <v>22</v>
      </c>
      <c r="C85" s="121" t="s">
        <v>23</v>
      </c>
      <c r="D85" s="123" t="s">
        <v>88</v>
      </c>
      <c r="E85" s="124" t="s">
        <v>18</v>
      </c>
      <c r="F85" s="36" t="s">
        <v>79</v>
      </c>
      <c r="G85" s="58">
        <f t="shared" ref="G85:G86" si="54">H85+J85</f>
        <v>0</v>
      </c>
      <c r="H85" s="35"/>
      <c r="I85" s="35"/>
      <c r="J85" s="35"/>
      <c r="K85" s="35">
        <f t="shared" ref="K85:K86" si="55">L85+N85</f>
        <v>0</v>
      </c>
      <c r="L85" s="35"/>
      <c r="M85" s="35"/>
      <c r="N85" s="35">
        <v>0</v>
      </c>
      <c r="O85" s="82">
        <f t="shared" ref="O85:O86" si="56">P85+R85</f>
        <v>0</v>
      </c>
      <c r="P85" s="82"/>
      <c r="Q85" s="82"/>
      <c r="R85" s="82">
        <v>0</v>
      </c>
      <c r="S85" s="82">
        <v>521316</v>
      </c>
      <c r="T85" s="36"/>
      <c r="U85" s="8"/>
    </row>
    <row r="86" spans="1:23" ht="12.75" customHeight="1">
      <c r="A86" s="116"/>
      <c r="B86" s="118"/>
      <c r="C86" s="121"/>
      <c r="D86" s="123"/>
      <c r="E86" s="124"/>
      <c r="F86" s="32" t="s">
        <v>73</v>
      </c>
      <c r="G86" s="58">
        <f t="shared" si="54"/>
        <v>0</v>
      </c>
      <c r="H86" s="35"/>
      <c r="I86" s="35"/>
      <c r="J86" s="35"/>
      <c r="K86" s="35">
        <f t="shared" si="55"/>
        <v>0</v>
      </c>
      <c r="L86" s="35"/>
      <c r="M86" s="35"/>
      <c r="N86" s="35">
        <v>0</v>
      </c>
      <c r="O86" s="82">
        <f t="shared" si="56"/>
        <v>0</v>
      </c>
      <c r="P86" s="82"/>
      <c r="Q86" s="82"/>
      <c r="R86" s="82">
        <v>0</v>
      </c>
      <c r="S86" s="82">
        <v>926784</v>
      </c>
      <c r="T86" s="36"/>
      <c r="U86" s="8"/>
    </row>
    <row r="87" spans="1:23" ht="12" customHeight="1">
      <c r="A87" s="116"/>
      <c r="B87" s="119"/>
      <c r="C87" s="121"/>
      <c r="D87" s="123"/>
      <c r="E87" s="125"/>
      <c r="F87" s="14" t="s">
        <v>21</v>
      </c>
      <c r="G87" s="58">
        <f t="shared" ref="G87:J87" si="57">SUM(G85:G86)</f>
        <v>0</v>
      </c>
      <c r="H87" s="58">
        <f t="shared" si="57"/>
        <v>0</v>
      </c>
      <c r="I87" s="58">
        <f t="shared" si="57"/>
        <v>0</v>
      </c>
      <c r="J87" s="58">
        <f t="shared" si="57"/>
        <v>0</v>
      </c>
      <c r="K87" s="58">
        <f t="shared" ref="K87:T87" si="58">SUM(K85:K86)</f>
        <v>0</v>
      </c>
      <c r="L87" s="58">
        <f t="shared" si="58"/>
        <v>0</v>
      </c>
      <c r="M87" s="58">
        <f t="shared" si="58"/>
        <v>0</v>
      </c>
      <c r="N87" s="58">
        <f t="shared" si="58"/>
        <v>0</v>
      </c>
      <c r="O87" s="83">
        <f t="shared" si="58"/>
        <v>0</v>
      </c>
      <c r="P87" s="83">
        <f t="shared" si="58"/>
        <v>0</v>
      </c>
      <c r="Q87" s="83">
        <f t="shared" si="58"/>
        <v>0</v>
      </c>
      <c r="R87" s="83">
        <f t="shared" si="58"/>
        <v>0</v>
      </c>
      <c r="S87" s="83">
        <f t="shared" si="58"/>
        <v>1448100</v>
      </c>
      <c r="T87" s="58">
        <f t="shared" si="58"/>
        <v>0</v>
      </c>
      <c r="U87" s="8"/>
    </row>
    <row r="88" spans="1:23" ht="12.75" customHeight="1">
      <c r="A88" s="116" t="s">
        <v>22</v>
      </c>
      <c r="B88" s="117" t="s">
        <v>22</v>
      </c>
      <c r="C88" s="121" t="s">
        <v>26</v>
      </c>
      <c r="D88" s="123" t="s">
        <v>101</v>
      </c>
      <c r="E88" s="124" t="s">
        <v>18</v>
      </c>
      <c r="F88" s="36" t="s">
        <v>79</v>
      </c>
      <c r="G88" s="58">
        <f t="shared" ref="G88:G89" si="59">H88+J88</f>
        <v>0</v>
      </c>
      <c r="H88" s="35"/>
      <c r="I88" s="35"/>
      <c r="J88" s="35"/>
      <c r="K88" s="35">
        <f t="shared" ref="K88:K89" si="60">L88+N88</f>
        <v>0</v>
      </c>
      <c r="L88" s="35"/>
      <c r="M88" s="35"/>
      <c r="N88" s="35">
        <v>0</v>
      </c>
      <c r="O88" s="82">
        <f t="shared" ref="O88:O89" si="61">P88+R88</f>
        <v>60000</v>
      </c>
      <c r="P88" s="82"/>
      <c r="Q88" s="82"/>
      <c r="R88" s="82">
        <v>60000</v>
      </c>
      <c r="S88" s="82">
        <v>5792</v>
      </c>
      <c r="T88" s="36"/>
      <c r="U88" s="8"/>
      <c r="W88" s="104"/>
    </row>
    <row r="89" spans="1:23" ht="12.75" customHeight="1">
      <c r="A89" s="116"/>
      <c r="B89" s="118"/>
      <c r="C89" s="121"/>
      <c r="D89" s="123"/>
      <c r="E89" s="124"/>
      <c r="F89" s="32" t="s">
        <v>73</v>
      </c>
      <c r="G89" s="58">
        <f t="shared" si="59"/>
        <v>0</v>
      </c>
      <c r="H89" s="35"/>
      <c r="I89" s="35"/>
      <c r="J89" s="35"/>
      <c r="K89" s="35">
        <f t="shared" si="60"/>
        <v>0</v>
      </c>
      <c r="L89" s="35"/>
      <c r="M89" s="35"/>
      <c r="N89" s="35">
        <v>0</v>
      </c>
      <c r="O89" s="82">
        <f t="shared" si="61"/>
        <v>0</v>
      </c>
      <c r="P89" s="82"/>
      <c r="Q89" s="82"/>
      <c r="R89" s="82">
        <v>0</v>
      </c>
      <c r="S89" s="82">
        <v>52132</v>
      </c>
      <c r="T89" s="36"/>
      <c r="U89" s="8"/>
    </row>
    <row r="90" spans="1:23" ht="12" customHeight="1">
      <c r="A90" s="116"/>
      <c r="B90" s="119"/>
      <c r="C90" s="121"/>
      <c r="D90" s="123"/>
      <c r="E90" s="125"/>
      <c r="F90" s="14" t="s">
        <v>21</v>
      </c>
      <c r="G90" s="58">
        <f t="shared" ref="G90:T90" si="62">SUM(G88:G89)</f>
        <v>0</v>
      </c>
      <c r="H90" s="58">
        <f t="shared" si="62"/>
        <v>0</v>
      </c>
      <c r="I90" s="58">
        <f t="shared" si="62"/>
        <v>0</v>
      </c>
      <c r="J90" s="58">
        <f t="shared" si="62"/>
        <v>0</v>
      </c>
      <c r="K90" s="58">
        <f t="shared" si="62"/>
        <v>0</v>
      </c>
      <c r="L90" s="58">
        <f t="shared" si="62"/>
        <v>0</v>
      </c>
      <c r="M90" s="58">
        <f t="shared" si="62"/>
        <v>0</v>
      </c>
      <c r="N90" s="58">
        <f t="shared" si="62"/>
        <v>0</v>
      </c>
      <c r="O90" s="83">
        <f t="shared" si="62"/>
        <v>60000</v>
      </c>
      <c r="P90" s="83">
        <f t="shared" si="62"/>
        <v>0</v>
      </c>
      <c r="Q90" s="83">
        <f t="shared" si="62"/>
        <v>0</v>
      </c>
      <c r="R90" s="83">
        <f t="shared" si="62"/>
        <v>60000</v>
      </c>
      <c r="S90" s="83">
        <f t="shared" si="62"/>
        <v>57924</v>
      </c>
      <c r="T90" s="58">
        <f t="shared" si="62"/>
        <v>0</v>
      </c>
      <c r="U90" s="8"/>
    </row>
    <row r="91" spans="1:23" ht="14.25" customHeight="1" thickBot="1">
      <c r="A91" s="18" t="s">
        <v>22</v>
      </c>
      <c r="B91" s="65" t="s">
        <v>22</v>
      </c>
      <c r="C91" s="126" t="s">
        <v>34</v>
      </c>
      <c r="D91" s="127"/>
      <c r="E91" s="127"/>
      <c r="F91" s="127"/>
      <c r="G91" s="20">
        <f t="shared" ref="G91:T91" si="63">G81+G84+G87+G90</f>
        <v>73216</v>
      </c>
      <c r="H91" s="20">
        <f t="shared" si="63"/>
        <v>0</v>
      </c>
      <c r="I91" s="20">
        <f t="shared" si="63"/>
        <v>0</v>
      </c>
      <c r="J91" s="20">
        <f t="shared" si="63"/>
        <v>73216</v>
      </c>
      <c r="K91" s="20">
        <f t="shared" si="63"/>
        <v>0</v>
      </c>
      <c r="L91" s="20">
        <f t="shared" si="63"/>
        <v>0</v>
      </c>
      <c r="M91" s="20">
        <f t="shared" si="63"/>
        <v>0</v>
      </c>
      <c r="N91" s="20">
        <f t="shared" si="63"/>
        <v>0</v>
      </c>
      <c r="O91" s="90">
        <f t="shared" si="63"/>
        <v>60000</v>
      </c>
      <c r="P91" s="90">
        <f t="shared" si="63"/>
        <v>0</v>
      </c>
      <c r="Q91" s="90">
        <f t="shared" si="63"/>
        <v>0</v>
      </c>
      <c r="R91" s="90">
        <f t="shared" si="63"/>
        <v>60000</v>
      </c>
      <c r="S91" s="90">
        <f t="shared" si="63"/>
        <v>1506024</v>
      </c>
      <c r="T91" s="90">
        <f t="shared" si="63"/>
        <v>0</v>
      </c>
      <c r="U91" s="8"/>
    </row>
    <row r="92" spans="1:23" ht="12.75" customHeight="1" thickBot="1">
      <c r="A92" s="21" t="s">
        <v>22</v>
      </c>
      <c r="B92" s="161" t="s">
        <v>39</v>
      </c>
      <c r="C92" s="143"/>
      <c r="D92" s="143"/>
      <c r="E92" s="143"/>
      <c r="F92" s="143"/>
      <c r="G92" s="46">
        <f t="shared" ref="G92:T92" si="64">G75+G91</f>
        <v>119555</v>
      </c>
      <c r="H92" s="46">
        <f t="shared" si="64"/>
        <v>0</v>
      </c>
      <c r="I92" s="46">
        <f t="shared" si="64"/>
        <v>0</v>
      </c>
      <c r="J92" s="46">
        <f t="shared" si="64"/>
        <v>119555</v>
      </c>
      <c r="K92" s="46">
        <f t="shared" si="64"/>
        <v>1498400</v>
      </c>
      <c r="L92" s="46">
        <f t="shared" si="64"/>
        <v>0</v>
      </c>
      <c r="M92" s="46">
        <f t="shared" si="64"/>
        <v>0</v>
      </c>
      <c r="N92" s="46">
        <f t="shared" si="64"/>
        <v>1498400</v>
      </c>
      <c r="O92" s="88">
        <f t="shared" si="64"/>
        <v>1848400</v>
      </c>
      <c r="P92" s="88">
        <f t="shared" si="64"/>
        <v>0</v>
      </c>
      <c r="Q92" s="88">
        <f t="shared" si="64"/>
        <v>0</v>
      </c>
      <c r="R92" s="88">
        <f t="shared" si="64"/>
        <v>1848400</v>
      </c>
      <c r="S92" s="88">
        <f t="shared" si="64"/>
        <v>1548024</v>
      </c>
      <c r="T92" s="88">
        <f t="shared" si="64"/>
        <v>45000</v>
      </c>
      <c r="U92" s="23"/>
    </row>
    <row r="93" spans="1:23" ht="12.75" customHeight="1" thickBot="1">
      <c r="A93" s="24" t="s">
        <v>23</v>
      </c>
      <c r="B93" s="162" t="s">
        <v>47</v>
      </c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4"/>
      <c r="U93" s="8"/>
    </row>
    <row r="94" spans="1:23" ht="12.75" customHeight="1" thickBot="1">
      <c r="A94" s="25" t="s">
        <v>23</v>
      </c>
      <c r="B94" s="26" t="s">
        <v>14</v>
      </c>
      <c r="C94" s="147" t="s">
        <v>48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8"/>
    </row>
    <row r="95" spans="1:23" ht="13.5" customHeight="1">
      <c r="A95" s="116" t="s">
        <v>23</v>
      </c>
      <c r="B95" s="117" t="s">
        <v>14</v>
      </c>
      <c r="C95" s="121" t="s">
        <v>14</v>
      </c>
      <c r="D95" s="123" t="s">
        <v>49</v>
      </c>
      <c r="E95" s="159" t="s">
        <v>18</v>
      </c>
      <c r="F95" s="29" t="s">
        <v>19</v>
      </c>
      <c r="G95" s="67">
        <f t="shared" ref="G95:G96" si="65">H95+J95</f>
        <v>0</v>
      </c>
      <c r="H95" s="10"/>
      <c r="I95" s="10"/>
      <c r="J95" s="10"/>
      <c r="K95" s="10">
        <f t="shared" ref="K95:K96" si="66">L95+N95</f>
        <v>0</v>
      </c>
      <c r="L95" s="10"/>
      <c r="M95" s="10"/>
      <c r="N95" s="10"/>
      <c r="O95" s="85">
        <f t="shared" ref="O95:O96" si="67">P95+R95</f>
        <v>0</v>
      </c>
      <c r="P95" s="85"/>
      <c r="Q95" s="85"/>
      <c r="R95" s="85"/>
      <c r="S95" s="85"/>
      <c r="T95" s="11"/>
      <c r="U95" s="8"/>
    </row>
    <row r="96" spans="1:23" ht="13.5" customHeight="1">
      <c r="A96" s="116"/>
      <c r="B96" s="118"/>
      <c r="C96" s="121"/>
      <c r="D96" s="123"/>
      <c r="E96" s="124"/>
      <c r="F96" s="29" t="s">
        <v>51</v>
      </c>
      <c r="G96" s="13">
        <f t="shared" si="65"/>
        <v>0</v>
      </c>
      <c r="H96" s="10"/>
      <c r="I96" s="10"/>
      <c r="J96" s="10"/>
      <c r="K96" s="10">
        <f t="shared" si="66"/>
        <v>0</v>
      </c>
      <c r="L96" s="10"/>
      <c r="M96" s="10"/>
      <c r="N96" s="10"/>
      <c r="O96" s="85">
        <f t="shared" si="67"/>
        <v>0</v>
      </c>
      <c r="P96" s="85"/>
      <c r="Q96" s="85"/>
      <c r="R96" s="85"/>
      <c r="S96" s="85">
        <v>57924</v>
      </c>
      <c r="T96" s="11">
        <v>115848</v>
      </c>
      <c r="U96" s="8"/>
    </row>
    <row r="97" spans="1:21" ht="13.5" customHeight="1">
      <c r="A97" s="116"/>
      <c r="B97" s="119"/>
      <c r="C97" s="121"/>
      <c r="D97" s="123"/>
      <c r="E97" s="125"/>
      <c r="F97" s="14" t="s">
        <v>21</v>
      </c>
      <c r="G97" s="13">
        <f t="shared" ref="G97:J97" si="68">SUM(G95+G96)</f>
        <v>0</v>
      </c>
      <c r="H97" s="13">
        <f t="shared" si="68"/>
        <v>0</v>
      </c>
      <c r="I97" s="13">
        <f t="shared" si="68"/>
        <v>0</v>
      </c>
      <c r="J97" s="13">
        <f t="shared" si="68"/>
        <v>0</v>
      </c>
      <c r="K97" s="13">
        <f t="shared" ref="K97:T97" si="69">SUM(K95+K96)</f>
        <v>0</v>
      </c>
      <c r="L97" s="13">
        <f t="shared" si="69"/>
        <v>0</v>
      </c>
      <c r="M97" s="13">
        <f t="shared" si="69"/>
        <v>0</v>
      </c>
      <c r="N97" s="13">
        <f t="shared" si="69"/>
        <v>0</v>
      </c>
      <c r="O97" s="87">
        <f t="shared" si="69"/>
        <v>0</v>
      </c>
      <c r="P97" s="87">
        <f t="shared" si="69"/>
        <v>0</v>
      </c>
      <c r="Q97" s="87">
        <f t="shared" si="69"/>
        <v>0</v>
      </c>
      <c r="R97" s="87">
        <f t="shared" si="69"/>
        <v>0</v>
      </c>
      <c r="S97" s="87">
        <f t="shared" si="69"/>
        <v>57924</v>
      </c>
      <c r="T97" s="13">
        <f t="shared" si="69"/>
        <v>115848</v>
      </c>
      <c r="U97" s="8"/>
    </row>
    <row r="98" spans="1:21" ht="15" customHeight="1">
      <c r="A98" s="116" t="s">
        <v>23</v>
      </c>
      <c r="B98" s="117" t="s">
        <v>14</v>
      </c>
      <c r="C98" s="121" t="s">
        <v>22</v>
      </c>
      <c r="D98" s="123" t="s">
        <v>50</v>
      </c>
      <c r="E98" s="157" t="s">
        <v>18</v>
      </c>
      <c r="F98" s="29" t="s">
        <v>19</v>
      </c>
      <c r="G98" s="13">
        <f t="shared" ref="G98:G99" si="70">H98+J98</f>
        <v>0</v>
      </c>
      <c r="H98" s="10"/>
      <c r="I98" s="10"/>
      <c r="J98" s="10"/>
      <c r="K98" s="10">
        <f t="shared" ref="K98:K99" si="71">L98+N98</f>
        <v>0</v>
      </c>
      <c r="L98" s="10"/>
      <c r="M98" s="10"/>
      <c r="N98" s="10"/>
      <c r="O98" s="85">
        <f t="shared" ref="O98:O99" si="72">P98+R98</f>
        <v>0</v>
      </c>
      <c r="P98" s="85"/>
      <c r="Q98" s="85"/>
      <c r="R98" s="85"/>
      <c r="S98" s="85"/>
      <c r="T98" s="11"/>
      <c r="U98" s="8"/>
    </row>
    <row r="99" spans="1:21" ht="14.25" customHeight="1">
      <c r="A99" s="116"/>
      <c r="B99" s="118"/>
      <c r="C99" s="121"/>
      <c r="D99" s="123"/>
      <c r="E99" s="157"/>
      <c r="F99" s="29" t="s">
        <v>51</v>
      </c>
      <c r="G99" s="12">
        <f t="shared" si="70"/>
        <v>21722</v>
      </c>
      <c r="H99" s="9"/>
      <c r="I99" s="9"/>
      <c r="J99" s="9">
        <v>21722</v>
      </c>
      <c r="K99" s="9">
        <f t="shared" si="71"/>
        <v>490037</v>
      </c>
      <c r="L99" s="9"/>
      <c r="M99" s="9"/>
      <c r="N99" s="9">
        <v>490037</v>
      </c>
      <c r="O99" s="94">
        <f t="shared" si="72"/>
        <v>490037</v>
      </c>
      <c r="P99" s="94"/>
      <c r="Q99" s="94"/>
      <c r="R99" s="94">
        <v>490037</v>
      </c>
      <c r="S99" s="85">
        <v>1527166</v>
      </c>
      <c r="T99" s="11"/>
      <c r="U99" s="8"/>
    </row>
    <row r="100" spans="1:21" ht="13.5" customHeight="1">
      <c r="A100" s="116"/>
      <c r="B100" s="119"/>
      <c r="C100" s="121"/>
      <c r="D100" s="123"/>
      <c r="E100" s="158"/>
      <c r="F100" s="14" t="s">
        <v>21</v>
      </c>
      <c r="G100" s="13">
        <f t="shared" ref="G100:J100" si="73">SUM(G98:G99)</f>
        <v>21722</v>
      </c>
      <c r="H100" s="13">
        <f t="shared" si="73"/>
        <v>0</v>
      </c>
      <c r="I100" s="13">
        <f t="shared" si="73"/>
        <v>0</v>
      </c>
      <c r="J100" s="13">
        <f t="shared" si="73"/>
        <v>21722</v>
      </c>
      <c r="K100" s="13">
        <f t="shared" ref="K100:T100" si="74">SUM(K98:K99)</f>
        <v>490037</v>
      </c>
      <c r="L100" s="13">
        <f t="shared" si="74"/>
        <v>0</v>
      </c>
      <c r="M100" s="13">
        <f t="shared" si="74"/>
        <v>0</v>
      </c>
      <c r="N100" s="13">
        <f t="shared" si="74"/>
        <v>490037</v>
      </c>
      <c r="O100" s="87">
        <f t="shared" si="74"/>
        <v>490037</v>
      </c>
      <c r="P100" s="87">
        <f t="shared" si="74"/>
        <v>0</v>
      </c>
      <c r="Q100" s="87">
        <f t="shared" si="74"/>
        <v>0</v>
      </c>
      <c r="R100" s="87">
        <f t="shared" si="74"/>
        <v>490037</v>
      </c>
      <c r="S100" s="87">
        <f t="shared" si="74"/>
        <v>1527166</v>
      </c>
      <c r="T100" s="87">
        <f t="shared" si="74"/>
        <v>0</v>
      </c>
      <c r="U100" s="8"/>
    </row>
    <row r="101" spans="1:21" ht="14.25" customHeight="1">
      <c r="A101" s="116" t="s">
        <v>23</v>
      </c>
      <c r="B101" s="117" t="s">
        <v>14</v>
      </c>
      <c r="C101" s="121" t="s">
        <v>23</v>
      </c>
      <c r="D101" s="123" t="s">
        <v>89</v>
      </c>
      <c r="E101" s="156" t="s">
        <v>18</v>
      </c>
      <c r="F101" s="36" t="s">
        <v>29</v>
      </c>
      <c r="G101" s="58">
        <f t="shared" ref="G101:G103" si="75">H101+J101</f>
        <v>0</v>
      </c>
      <c r="H101" s="35"/>
      <c r="I101" s="35"/>
      <c r="J101" s="35"/>
      <c r="K101" s="35">
        <f t="shared" ref="K101:K103" si="76">L101+N101</f>
        <v>0</v>
      </c>
      <c r="L101" s="35"/>
      <c r="M101" s="35"/>
      <c r="N101" s="35"/>
      <c r="O101" s="82">
        <f t="shared" ref="O101:O103" si="77">P101+R101</f>
        <v>0</v>
      </c>
      <c r="P101" s="82"/>
      <c r="Q101" s="82"/>
      <c r="R101" s="82"/>
      <c r="S101" s="82">
        <v>54304</v>
      </c>
      <c r="T101" s="36">
        <v>54304</v>
      </c>
      <c r="U101" s="8"/>
    </row>
    <row r="102" spans="1:21" ht="14.25" customHeight="1">
      <c r="A102" s="116"/>
      <c r="B102" s="118"/>
      <c r="C102" s="121"/>
      <c r="D102" s="123"/>
      <c r="E102" s="157"/>
      <c r="F102" s="36" t="s">
        <v>44</v>
      </c>
      <c r="G102" s="58">
        <f t="shared" si="75"/>
        <v>0</v>
      </c>
      <c r="H102" s="35"/>
      <c r="I102" s="35"/>
      <c r="J102" s="35"/>
      <c r="K102" s="35">
        <f t="shared" si="76"/>
        <v>0</v>
      </c>
      <c r="L102" s="35"/>
      <c r="M102" s="35"/>
      <c r="N102" s="35"/>
      <c r="O102" s="82">
        <f t="shared" si="77"/>
        <v>0</v>
      </c>
      <c r="P102" s="82"/>
      <c r="Q102" s="82"/>
      <c r="R102" s="82"/>
      <c r="S102" s="82">
        <v>54304</v>
      </c>
      <c r="T102" s="36">
        <v>54304</v>
      </c>
      <c r="U102" s="8"/>
    </row>
    <row r="103" spans="1:21" ht="14.25" customHeight="1">
      <c r="A103" s="116"/>
      <c r="B103" s="118"/>
      <c r="C103" s="121"/>
      <c r="D103" s="123"/>
      <c r="E103" s="157"/>
      <c r="F103" s="36" t="s">
        <v>25</v>
      </c>
      <c r="G103" s="58">
        <f t="shared" si="75"/>
        <v>0</v>
      </c>
      <c r="H103" s="35"/>
      <c r="I103" s="35"/>
      <c r="J103" s="35"/>
      <c r="K103" s="35">
        <f t="shared" si="76"/>
        <v>0</v>
      </c>
      <c r="L103" s="35"/>
      <c r="M103" s="35"/>
      <c r="N103" s="35">
        <v>0</v>
      </c>
      <c r="O103" s="82">
        <f t="shared" si="77"/>
        <v>0</v>
      </c>
      <c r="P103" s="82"/>
      <c r="Q103" s="82"/>
      <c r="R103" s="82"/>
      <c r="S103" s="82">
        <v>615442</v>
      </c>
      <c r="T103" s="36">
        <v>615442</v>
      </c>
      <c r="U103" s="8"/>
    </row>
    <row r="104" spans="1:21" ht="14.25" customHeight="1">
      <c r="A104" s="116"/>
      <c r="B104" s="119"/>
      <c r="C104" s="121"/>
      <c r="D104" s="123"/>
      <c r="E104" s="158"/>
      <c r="F104" s="14" t="s">
        <v>21</v>
      </c>
      <c r="G104" s="13">
        <f>SUM(G101:G103)</f>
        <v>0</v>
      </c>
      <c r="H104" s="13">
        <f t="shared" ref="H104:T104" si="78">SUM(H101:H103)</f>
        <v>0</v>
      </c>
      <c r="I104" s="13">
        <f t="shared" si="78"/>
        <v>0</v>
      </c>
      <c r="J104" s="13">
        <f t="shared" si="78"/>
        <v>0</v>
      </c>
      <c r="K104" s="13">
        <f t="shared" si="78"/>
        <v>0</v>
      </c>
      <c r="L104" s="13">
        <f t="shared" si="78"/>
        <v>0</v>
      </c>
      <c r="M104" s="13">
        <f t="shared" si="78"/>
        <v>0</v>
      </c>
      <c r="N104" s="13">
        <f t="shared" si="78"/>
        <v>0</v>
      </c>
      <c r="O104" s="87">
        <f t="shared" si="78"/>
        <v>0</v>
      </c>
      <c r="P104" s="87">
        <f t="shared" si="78"/>
        <v>0</v>
      </c>
      <c r="Q104" s="87">
        <f t="shared" si="78"/>
        <v>0</v>
      </c>
      <c r="R104" s="87">
        <f t="shared" si="78"/>
        <v>0</v>
      </c>
      <c r="S104" s="87">
        <f t="shared" si="78"/>
        <v>724050</v>
      </c>
      <c r="T104" s="13">
        <f t="shared" si="78"/>
        <v>724050</v>
      </c>
      <c r="U104" s="8"/>
    </row>
    <row r="105" spans="1:21" ht="13.5" customHeight="1">
      <c r="A105" s="128" t="s">
        <v>23</v>
      </c>
      <c r="B105" s="117" t="s">
        <v>14</v>
      </c>
      <c r="C105" s="131" t="s">
        <v>26</v>
      </c>
      <c r="D105" s="133" t="s">
        <v>52</v>
      </c>
      <c r="E105" s="135" t="s">
        <v>18</v>
      </c>
      <c r="F105" s="36" t="s">
        <v>29</v>
      </c>
      <c r="G105" s="58">
        <f t="shared" ref="G105:G108" si="79">H105+J105</f>
        <v>0</v>
      </c>
      <c r="H105" s="35"/>
      <c r="I105" s="35"/>
      <c r="J105" s="35">
        <v>0</v>
      </c>
      <c r="K105" s="35">
        <f t="shared" ref="K105:K108" si="80">L105+N105</f>
        <v>0</v>
      </c>
      <c r="L105" s="35"/>
      <c r="M105" s="35"/>
      <c r="N105" s="35"/>
      <c r="O105" s="82">
        <f t="shared" ref="O105:O108" si="81">P105+R105</f>
        <v>0</v>
      </c>
      <c r="P105" s="82"/>
      <c r="Q105" s="82"/>
      <c r="R105" s="82">
        <v>0</v>
      </c>
      <c r="S105" s="85"/>
      <c r="T105" s="11"/>
      <c r="U105" s="8"/>
    </row>
    <row r="106" spans="1:21" ht="13.5" customHeight="1">
      <c r="A106" s="129"/>
      <c r="B106" s="118"/>
      <c r="C106" s="132"/>
      <c r="D106" s="134"/>
      <c r="E106" s="124"/>
      <c r="F106" s="32" t="s">
        <v>51</v>
      </c>
      <c r="G106" s="58">
        <f t="shared" si="79"/>
        <v>17667</v>
      </c>
      <c r="H106" s="35"/>
      <c r="I106" s="35"/>
      <c r="J106" s="35">
        <v>17667</v>
      </c>
      <c r="K106" s="35">
        <f t="shared" si="80"/>
        <v>0</v>
      </c>
      <c r="L106" s="35"/>
      <c r="M106" s="35"/>
      <c r="N106" s="35"/>
      <c r="O106" s="82">
        <f t="shared" si="81"/>
        <v>0</v>
      </c>
      <c r="P106" s="82"/>
      <c r="Q106" s="82"/>
      <c r="R106" s="82"/>
      <c r="S106" s="85"/>
      <c r="T106" s="11"/>
      <c r="U106" s="8"/>
    </row>
    <row r="107" spans="1:21" ht="13.5" customHeight="1">
      <c r="A107" s="129"/>
      <c r="B107" s="118"/>
      <c r="C107" s="132"/>
      <c r="D107" s="134"/>
      <c r="E107" s="124"/>
      <c r="F107" s="29" t="s">
        <v>19</v>
      </c>
      <c r="G107" s="58">
        <f t="shared" si="79"/>
        <v>0</v>
      </c>
      <c r="H107" s="35">
        <v>0</v>
      </c>
      <c r="I107" s="35"/>
      <c r="J107" s="35"/>
      <c r="K107" s="35">
        <f t="shared" si="80"/>
        <v>0</v>
      </c>
      <c r="L107" s="35"/>
      <c r="M107" s="35"/>
      <c r="N107" s="35"/>
      <c r="O107" s="82">
        <f t="shared" si="81"/>
        <v>0</v>
      </c>
      <c r="P107" s="82">
        <v>0</v>
      </c>
      <c r="Q107" s="82"/>
      <c r="R107" s="82"/>
      <c r="S107" s="85"/>
      <c r="T107" s="11"/>
      <c r="U107" s="8"/>
    </row>
    <row r="108" spans="1:21" ht="13.5" customHeight="1">
      <c r="A108" s="129"/>
      <c r="B108" s="118"/>
      <c r="C108" s="132"/>
      <c r="D108" s="134"/>
      <c r="E108" s="124"/>
      <c r="F108" s="29" t="s">
        <v>69</v>
      </c>
      <c r="G108" s="58">
        <f t="shared" si="79"/>
        <v>0</v>
      </c>
      <c r="H108" s="35"/>
      <c r="I108" s="35"/>
      <c r="J108" s="35"/>
      <c r="K108" s="35">
        <f t="shared" si="80"/>
        <v>0</v>
      </c>
      <c r="L108" s="35"/>
      <c r="M108" s="35"/>
      <c r="N108" s="35"/>
      <c r="O108" s="82">
        <f t="shared" si="81"/>
        <v>0</v>
      </c>
      <c r="P108" s="82"/>
      <c r="Q108" s="82"/>
      <c r="R108" s="82"/>
      <c r="S108" s="85"/>
      <c r="T108" s="11"/>
      <c r="U108" s="8"/>
    </row>
    <row r="109" spans="1:21" ht="13.5" customHeight="1">
      <c r="A109" s="130"/>
      <c r="B109" s="119"/>
      <c r="C109" s="120"/>
      <c r="D109" s="122"/>
      <c r="E109" s="125"/>
      <c r="F109" s="14" t="s">
        <v>21</v>
      </c>
      <c r="G109" s="58">
        <f t="shared" ref="G109:J109" si="82">SUM(G105:G108)</f>
        <v>17667</v>
      </c>
      <c r="H109" s="58">
        <f t="shared" si="82"/>
        <v>0</v>
      </c>
      <c r="I109" s="58">
        <f t="shared" si="82"/>
        <v>0</v>
      </c>
      <c r="J109" s="58">
        <f t="shared" si="82"/>
        <v>17667</v>
      </c>
      <c r="K109" s="58">
        <f t="shared" ref="K109:T109" si="83">SUM(K105:K108)</f>
        <v>0</v>
      </c>
      <c r="L109" s="58">
        <f t="shared" si="83"/>
        <v>0</v>
      </c>
      <c r="M109" s="58">
        <f t="shared" si="83"/>
        <v>0</v>
      </c>
      <c r="N109" s="58">
        <f t="shared" si="83"/>
        <v>0</v>
      </c>
      <c r="O109" s="83">
        <f t="shared" si="83"/>
        <v>0</v>
      </c>
      <c r="P109" s="83">
        <f t="shared" si="83"/>
        <v>0</v>
      </c>
      <c r="Q109" s="83">
        <f t="shared" si="83"/>
        <v>0</v>
      </c>
      <c r="R109" s="83">
        <f t="shared" si="83"/>
        <v>0</v>
      </c>
      <c r="S109" s="87">
        <f t="shared" si="83"/>
        <v>0</v>
      </c>
      <c r="T109" s="13">
        <f t="shared" si="83"/>
        <v>0</v>
      </c>
      <c r="U109" s="8"/>
    </row>
    <row r="110" spans="1:21" ht="13.5" customHeight="1">
      <c r="A110" s="116" t="s">
        <v>23</v>
      </c>
      <c r="B110" s="117" t="s">
        <v>14</v>
      </c>
      <c r="C110" s="121" t="s">
        <v>27</v>
      </c>
      <c r="D110" s="123" t="s">
        <v>53</v>
      </c>
      <c r="E110" s="124" t="s">
        <v>18</v>
      </c>
      <c r="F110" s="36" t="s">
        <v>29</v>
      </c>
      <c r="G110" s="58">
        <f t="shared" ref="G110:G113" si="84">H110+J110</f>
        <v>6719</v>
      </c>
      <c r="H110" s="35"/>
      <c r="I110" s="35"/>
      <c r="J110" s="35">
        <v>6719</v>
      </c>
      <c r="K110" s="35">
        <f t="shared" ref="K110:K113" si="85">L110+N110</f>
        <v>46000</v>
      </c>
      <c r="L110" s="35"/>
      <c r="M110" s="35"/>
      <c r="N110" s="35">
        <v>46000</v>
      </c>
      <c r="O110" s="105">
        <f t="shared" ref="O110:O113" si="86">P110+R110</f>
        <v>49108</v>
      </c>
      <c r="P110" s="105"/>
      <c r="Q110" s="105"/>
      <c r="R110" s="105">
        <v>49108</v>
      </c>
      <c r="S110" s="85">
        <v>231696</v>
      </c>
      <c r="T110" s="101"/>
      <c r="U110" s="8"/>
    </row>
    <row r="111" spans="1:21" ht="13.5" customHeight="1">
      <c r="A111" s="116"/>
      <c r="B111" s="118"/>
      <c r="C111" s="121"/>
      <c r="D111" s="123"/>
      <c r="E111" s="124"/>
      <c r="F111" s="29" t="s">
        <v>44</v>
      </c>
      <c r="G111" s="13">
        <f t="shared" si="84"/>
        <v>23864</v>
      </c>
      <c r="H111" s="10"/>
      <c r="I111" s="10"/>
      <c r="J111" s="10">
        <v>23864</v>
      </c>
      <c r="K111" s="10">
        <f t="shared" si="85"/>
        <v>13225</v>
      </c>
      <c r="L111" s="10"/>
      <c r="M111" s="10"/>
      <c r="N111" s="10">
        <v>13225</v>
      </c>
      <c r="O111" s="105">
        <f t="shared" si="86"/>
        <v>9908.01</v>
      </c>
      <c r="P111" s="105"/>
      <c r="Q111" s="105"/>
      <c r="R111" s="105">
        <v>9908.01</v>
      </c>
      <c r="S111" s="85"/>
      <c r="T111" s="101"/>
      <c r="U111" s="8"/>
    </row>
    <row r="112" spans="1:21" ht="13.5" customHeight="1">
      <c r="A112" s="116"/>
      <c r="B112" s="118"/>
      <c r="C112" s="121"/>
      <c r="D112" s="123"/>
      <c r="E112" s="124"/>
      <c r="F112" s="98" t="s">
        <v>19</v>
      </c>
      <c r="G112" s="13"/>
      <c r="H112" s="10"/>
      <c r="I112" s="10"/>
      <c r="J112" s="10"/>
      <c r="K112" s="10"/>
      <c r="L112" s="10"/>
      <c r="M112" s="10"/>
      <c r="N112" s="10"/>
      <c r="O112" s="105">
        <f t="shared" si="86"/>
        <v>0</v>
      </c>
      <c r="P112" s="105"/>
      <c r="Q112" s="105"/>
      <c r="R112" s="105">
        <v>0</v>
      </c>
      <c r="S112" s="85"/>
      <c r="T112" s="101"/>
      <c r="U112" s="8"/>
    </row>
    <row r="113" spans="1:25" ht="13.5" customHeight="1">
      <c r="A113" s="116"/>
      <c r="B113" s="118"/>
      <c r="C113" s="121"/>
      <c r="D113" s="123"/>
      <c r="E113" s="124"/>
      <c r="F113" s="15" t="s">
        <v>25</v>
      </c>
      <c r="G113" s="13">
        <f t="shared" si="84"/>
        <v>135281</v>
      </c>
      <c r="H113" s="10"/>
      <c r="I113" s="10"/>
      <c r="J113" s="10">
        <v>135281</v>
      </c>
      <c r="K113" s="10">
        <f t="shared" si="85"/>
        <v>74945</v>
      </c>
      <c r="L113" s="10"/>
      <c r="M113" s="10"/>
      <c r="N113" s="10">
        <v>74945</v>
      </c>
      <c r="O113" s="102">
        <f t="shared" si="86"/>
        <v>56145.27</v>
      </c>
      <c r="P113" s="102"/>
      <c r="Q113" s="102"/>
      <c r="R113" s="102">
        <v>56145.27</v>
      </c>
      <c r="S113" s="85"/>
      <c r="T113" s="101"/>
      <c r="U113" s="8"/>
    </row>
    <row r="114" spans="1:25" ht="13.5" customHeight="1">
      <c r="A114" s="116"/>
      <c r="B114" s="119"/>
      <c r="C114" s="121"/>
      <c r="D114" s="123"/>
      <c r="E114" s="125"/>
      <c r="F114" s="14" t="s">
        <v>21</v>
      </c>
      <c r="G114" s="13">
        <f t="shared" ref="G114:J114" si="87">SUM(G110:G113)</f>
        <v>165864</v>
      </c>
      <c r="H114" s="13">
        <f t="shared" si="87"/>
        <v>0</v>
      </c>
      <c r="I114" s="13">
        <f t="shared" si="87"/>
        <v>0</v>
      </c>
      <c r="J114" s="13">
        <f t="shared" si="87"/>
        <v>165864</v>
      </c>
      <c r="K114" s="13">
        <f t="shared" ref="K114:T114" si="88">SUM(K110:K113)</f>
        <v>134170</v>
      </c>
      <c r="L114" s="13">
        <f t="shared" si="88"/>
        <v>0</v>
      </c>
      <c r="M114" s="13">
        <f t="shared" si="88"/>
        <v>0</v>
      </c>
      <c r="N114" s="13">
        <f t="shared" si="88"/>
        <v>134170</v>
      </c>
      <c r="O114" s="103">
        <f t="shared" si="88"/>
        <v>115161.28</v>
      </c>
      <c r="P114" s="103">
        <f t="shared" si="88"/>
        <v>0</v>
      </c>
      <c r="Q114" s="103">
        <f t="shared" si="88"/>
        <v>0</v>
      </c>
      <c r="R114" s="103">
        <f t="shared" si="88"/>
        <v>115161.28</v>
      </c>
      <c r="S114" s="103">
        <f t="shared" si="88"/>
        <v>231696</v>
      </c>
      <c r="T114" s="103">
        <f t="shared" si="88"/>
        <v>0</v>
      </c>
      <c r="U114" s="8"/>
    </row>
    <row r="115" spans="1:25" ht="18" customHeight="1" thickBot="1">
      <c r="A115" s="18" t="s">
        <v>23</v>
      </c>
      <c r="B115" s="19" t="s">
        <v>14</v>
      </c>
      <c r="C115" s="126" t="s">
        <v>34</v>
      </c>
      <c r="D115" s="127"/>
      <c r="E115" s="127"/>
      <c r="F115" s="127"/>
      <c r="G115" s="20">
        <f>G97+G100+G104+G109+G114</f>
        <v>205253</v>
      </c>
      <c r="H115" s="20">
        <f t="shared" ref="H115:T115" si="89">H97+H100+H104+H109+H114</f>
        <v>0</v>
      </c>
      <c r="I115" s="20">
        <f t="shared" si="89"/>
        <v>0</v>
      </c>
      <c r="J115" s="20">
        <f t="shared" si="89"/>
        <v>205253</v>
      </c>
      <c r="K115" s="20">
        <f t="shared" si="89"/>
        <v>624207</v>
      </c>
      <c r="L115" s="20">
        <f t="shared" si="89"/>
        <v>0</v>
      </c>
      <c r="M115" s="20">
        <f t="shared" si="89"/>
        <v>0</v>
      </c>
      <c r="N115" s="20">
        <f t="shared" si="89"/>
        <v>624207</v>
      </c>
      <c r="O115" s="111">
        <f t="shared" si="89"/>
        <v>605198.28</v>
      </c>
      <c r="P115" s="111">
        <f t="shared" si="89"/>
        <v>0</v>
      </c>
      <c r="Q115" s="111">
        <f t="shared" si="89"/>
        <v>0</v>
      </c>
      <c r="R115" s="111">
        <f t="shared" si="89"/>
        <v>605198.28</v>
      </c>
      <c r="S115" s="111">
        <f t="shared" si="89"/>
        <v>2540836</v>
      </c>
      <c r="T115" s="111">
        <f t="shared" si="89"/>
        <v>839898</v>
      </c>
      <c r="U115" s="23"/>
    </row>
    <row r="116" spans="1:25" ht="16.5" customHeight="1" thickBot="1">
      <c r="A116" s="37" t="s">
        <v>23</v>
      </c>
      <c r="B116" s="38" t="s">
        <v>22</v>
      </c>
      <c r="C116" s="114" t="s">
        <v>54</v>
      </c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8"/>
    </row>
    <row r="117" spans="1:25" ht="15" customHeight="1">
      <c r="A117" s="116" t="s">
        <v>23</v>
      </c>
      <c r="B117" s="117" t="s">
        <v>22</v>
      </c>
      <c r="C117" s="120" t="s">
        <v>14</v>
      </c>
      <c r="D117" s="122" t="s">
        <v>90</v>
      </c>
      <c r="E117" s="124" t="s">
        <v>18</v>
      </c>
      <c r="F117" s="62" t="s">
        <v>19</v>
      </c>
      <c r="G117" s="55">
        <f>H117+J117</f>
        <v>0</v>
      </c>
      <c r="H117" s="59"/>
      <c r="I117" s="59"/>
      <c r="J117" s="59"/>
      <c r="K117" s="35">
        <f t="shared" ref="K117" si="90">L117+N117</f>
        <v>0</v>
      </c>
      <c r="L117" s="59"/>
      <c r="M117" s="59"/>
      <c r="N117" s="59"/>
      <c r="O117" s="82">
        <f t="shared" ref="O117" si="91">P117+R117</f>
        <v>0</v>
      </c>
      <c r="P117" s="84"/>
      <c r="Q117" s="84"/>
      <c r="R117" s="84"/>
      <c r="S117" s="84"/>
      <c r="T117" s="79"/>
      <c r="U117" s="8"/>
    </row>
    <row r="118" spans="1:25" ht="15" customHeight="1">
      <c r="A118" s="116"/>
      <c r="B118" s="118"/>
      <c r="C118" s="120"/>
      <c r="D118" s="122"/>
      <c r="E118" s="124"/>
      <c r="F118" s="62" t="s">
        <v>99</v>
      </c>
      <c r="G118" s="55"/>
      <c r="H118" s="59"/>
      <c r="I118" s="59"/>
      <c r="J118" s="59"/>
      <c r="K118" s="35"/>
      <c r="L118" s="59"/>
      <c r="M118" s="59"/>
      <c r="N118" s="59"/>
      <c r="O118" s="82"/>
      <c r="P118" s="84"/>
      <c r="Q118" s="84"/>
      <c r="R118" s="84"/>
      <c r="S118" s="84">
        <v>28962</v>
      </c>
      <c r="T118" s="79"/>
      <c r="U118" s="8"/>
    </row>
    <row r="119" spans="1:25" ht="15" customHeight="1">
      <c r="A119" s="116"/>
      <c r="B119" s="119"/>
      <c r="C119" s="121"/>
      <c r="D119" s="123"/>
      <c r="E119" s="125"/>
      <c r="F119" s="14" t="s">
        <v>21</v>
      </c>
      <c r="G119" s="58">
        <f>SUM(G117+G118)</f>
        <v>0</v>
      </c>
      <c r="H119" s="58">
        <f t="shared" ref="H119:T119" si="92">SUM(H117+H118)</f>
        <v>0</v>
      </c>
      <c r="I119" s="58">
        <f t="shared" si="92"/>
        <v>0</v>
      </c>
      <c r="J119" s="58">
        <f t="shared" si="92"/>
        <v>0</v>
      </c>
      <c r="K119" s="58">
        <f t="shared" si="92"/>
        <v>0</v>
      </c>
      <c r="L119" s="58">
        <f t="shared" si="92"/>
        <v>0</v>
      </c>
      <c r="M119" s="58">
        <f t="shared" si="92"/>
        <v>0</v>
      </c>
      <c r="N119" s="58">
        <f t="shared" si="92"/>
        <v>0</v>
      </c>
      <c r="O119" s="83">
        <f t="shared" si="92"/>
        <v>0</v>
      </c>
      <c r="P119" s="83">
        <f t="shared" si="92"/>
        <v>0</v>
      </c>
      <c r="Q119" s="83">
        <f t="shared" si="92"/>
        <v>0</v>
      </c>
      <c r="R119" s="83">
        <f t="shared" si="92"/>
        <v>0</v>
      </c>
      <c r="S119" s="83">
        <f t="shared" si="92"/>
        <v>28962</v>
      </c>
      <c r="T119" s="58">
        <f t="shared" si="92"/>
        <v>0</v>
      </c>
      <c r="U119" s="8"/>
    </row>
    <row r="120" spans="1:25" ht="15.75" customHeight="1" thickBot="1">
      <c r="A120" s="18" t="s">
        <v>23</v>
      </c>
      <c r="B120" s="19" t="s">
        <v>22</v>
      </c>
      <c r="C120" s="126" t="s">
        <v>34</v>
      </c>
      <c r="D120" s="127"/>
      <c r="E120" s="127"/>
      <c r="F120" s="127"/>
      <c r="G120" s="81">
        <f t="shared" ref="G120:T120" si="93">SUM(G119)</f>
        <v>0</v>
      </c>
      <c r="H120" s="81">
        <f t="shared" si="93"/>
        <v>0</v>
      </c>
      <c r="I120" s="81">
        <f t="shared" si="93"/>
        <v>0</v>
      </c>
      <c r="J120" s="81">
        <f t="shared" si="93"/>
        <v>0</v>
      </c>
      <c r="K120" s="81">
        <f t="shared" si="93"/>
        <v>0</v>
      </c>
      <c r="L120" s="81">
        <f t="shared" si="93"/>
        <v>0</v>
      </c>
      <c r="M120" s="81">
        <f t="shared" si="93"/>
        <v>0</v>
      </c>
      <c r="N120" s="81">
        <f t="shared" si="93"/>
        <v>0</v>
      </c>
      <c r="O120" s="92">
        <f t="shared" si="93"/>
        <v>0</v>
      </c>
      <c r="P120" s="92">
        <f t="shared" si="93"/>
        <v>0</v>
      </c>
      <c r="Q120" s="92">
        <f t="shared" si="93"/>
        <v>0</v>
      </c>
      <c r="R120" s="92">
        <f t="shared" si="93"/>
        <v>0</v>
      </c>
      <c r="S120" s="92">
        <f t="shared" si="93"/>
        <v>28962</v>
      </c>
      <c r="T120" s="92">
        <f t="shared" si="93"/>
        <v>0</v>
      </c>
      <c r="U120" s="23"/>
    </row>
    <row r="121" spans="1:25" ht="15.75" customHeight="1" thickBot="1">
      <c r="A121" s="76" t="s">
        <v>23</v>
      </c>
      <c r="B121" s="75" t="s">
        <v>23</v>
      </c>
      <c r="C121" s="114" t="s">
        <v>94</v>
      </c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23"/>
    </row>
    <row r="122" spans="1:25" ht="12" customHeight="1">
      <c r="A122" s="116" t="s">
        <v>23</v>
      </c>
      <c r="B122" s="117" t="s">
        <v>23</v>
      </c>
      <c r="C122" s="121" t="s">
        <v>14</v>
      </c>
      <c r="D122" s="123" t="s">
        <v>95</v>
      </c>
      <c r="E122" s="124" t="s">
        <v>18</v>
      </c>
      <c r="F122" s="36" t="s">
        <v>19</v>
      </c>
      <c r="G122" s="58">
        <f t="shared" ref="G122:G124" si="94">H122+J122</f>
        <v>0</v>
      </c>
      <c r="H122" s="35"/>
      <c r="I122" s="35"/>
      <c r="J122" s="35"/>
      <c r="K122" s="82">
        <f t="shared" ref="K122:K124" si="95">L122+N122</f>
        <v>0</v>
      </c>
      <c r="L122" s="82">
        <v>0</v>
      </c>
      <c r="M122" s="82"/>
      <c r="N122" s="82">
        <v>0</v>
      </c>
      <c r="O122" s="82">
        <f t="shared" ref="O122:O124" si="96">P122+R122</f>
        <v>0</v>
      </c>
      <c r="P122" s="82"/>
      <c r="Q122" s="82"/>
      <c r="R122" s="82"/>
      <c r="S122" s="82">
        <v>10527</v>
      </c>
      <c r="T122" s="36">
        <v>10528</v>
      </c>
      <c r="U122" s="8"/>
    </row>
    <row r="123" spans="1:25" ht="12" customHeight="1">
      <c r="A123" s="116"/>
      <c r="B123" s="118"/>
      <c r="C123" s="121"/>
      <c r="D123" s="123"/>
      <c r="E123" s="124"/>
      <c r="F123" s="32" t="s">
        <v>44</v>
      </c>
      <c r="G123" s="58">
        <f t="shared" si="94"/>
        <v>0</v>
      </c>
      <c r="H123" s="35"/>
      <c r="I123" s="35"/>
      <c r="J123" s="35"/>
      <c r="K123" s="82">
        <f t="shared" si="95"/>
        <v>0</v>
      </c>
      <c r="L123" s="82"/>
      <c r="M123" s="82"/>
      <c r="N123" s="82"/>
      <c r="O123" s="82">
        <f t="shared" si="96"/>
        <v>0</v>
      </c>
      <c r="P123" s="82"/>
      <c r="Q123" s="82"/>
      <c r="R123" s="82"/>
      <c r="S123" s="82">
        <v>10528</v>
      </c>
      <c r="T123" s="36">
        <v>10527</v>
      </c>
      <c r="U123" s="8"/>
    </row>
    <row r="124" spans="1:25" ht="12" customHeight="1">
      <c r="A124" s="116"/>
      <c r="B124" s="118"/>
      <c r="C124" s="121"/>
      <c r="D124" s="123"/>
      <c r="E124" s="124"/>
      <c r="F124" s="36" t="s">
        <v>25</v>
      </c>
      <c r="G124" s="58">
        <f t="shared" si="94"/>
        <v>0</v>
      </c>
      <c r="H124" s="35"/>
      <c r="I124" s="35"/>
      <c r="J124" s="35"/>
      <c r="K124" s="82">
        <f t="shared" si="95"/>
        <v>0</v>
      </c>
      <c r="L124" s="82"/>
      <c r="M124" s="82"/>
      <c r="N124" s="82"/>
      <c r="O124" s="82">
        <f t="shared" si="96"/>
        <v>0</v>
      </c>
      <c r="P124" s="82"/>
      <c r="Q124" s="82"/>
      <c r="R124" s="82"/>
      <c r="S124" s="82">
        <v>44109</v>
      </c>
      <c r="T124" s="36">
        <v>44109</v>
      </c>
      <c r="U124" s="8"/>
    </row>
    <row r="125" spans="1:25" s="80" customFormat="1" ht="12" customHeight="1">
      <c r="A125" s="116"/>
      <c r="B125" s="119"/>
      <c r="C125" s="121"/>
      <c r="D125" s="123"/>
      <c r="E125" s="125"/>
      <c r="F125" s="14" t="s">
        <v>21</v>
      </c>
      <c r="G125" s="58">
        <f t="shared" ref="G125:T125" si="97">SUM(G122:G124)</f>
        <v>0</v>
      </c>
      <c r="H125" s="58">
        <f t="shared" si="97"/>
        <v>0</v>
      </c>
      <c r="I125" s="58">
        <f t="shared" si="97"/>
        <v>0</v>
      </c>
      <c r="J125" s="58">
        <f t="shared" si="97"/>
        <v>0</v>
      </c>
      <c r="K125" s="83">
        <f t="shared" si="97"/>
        <v>0</v>
      </c>
      <c r="L125" s="83">
        <f t="shared" si="97"/>
        <v>0</v>
      </c>
      <c r="M125" s="83">
        <f t="shared" si="97"/>
        <v>0</v>
      </c>
      <c r="N125" s="83">
        <f t="shared" si="97"/>
        <v>0</v>
      </c>
      <c r="O125" s="83">
        <f t="shared" si="97"/>
        <v>0</v>
      </c>
      <c r="P125" s="83">
        <f t="shared" si="97"/>
        <v>0</v>
      </c>
      <c r="Q125" s="83">
        <f t="shared" si="97"/>
        <v>0</v>
      </c>
      <c r="R125" s="83">
        <f t="shared" si="97"/>
        <v>0</v>
      </c>
      <c r="S125" s="83">
        <f t="shared" si="97"/>
        <v>65164</v>
      </c>
      <c r="T125" s="58">
        <f t="shared" si="97"/>
        <v>65164</v>
      </c>
      <c r="U125" s="72"/>
      <c r="V125" s="3"/>
      <c r="W125" s="3"/>
      <c r="X125" s="3"/>
      <c r="Y125" s="3"/>
    </row>
    <row r="126" spans="1:25" ht="12" customHeight="1">
      <c r="A126" s="116" t="s">
        <v>23</v>
      </c>
      <c r="B126" s="117" t="s">
        <v>23</v>
      </c>
      <c r="C126" s="121" t="s">
        <v>22</v>
      </c>
      <c r="D126" s="123" t="s">
        <v>96</v>
      </c>
      <c r="E126" s="124" t="s">
        <v>18</v>
      </c>
      <c r="F126" s="36" t="s">
        <v>19</v>
      </c>
      <c r="G126" s="58">
        <f t="shared" ref="G126:G128" si="98">H126+J126</f>
        <v>0</v>
      </c>
      <c r="H126" s="35"/>
      <c r="I126" s="35"/>
      <c r="J126" s="35"/>
      <c r="K126" s="35">
        <f t="shared" ref="K126:K128" si="99">L126+N126</f>
        <v>0</v>
      </c>
      <c r="L126" s="35"/>
      <c r="M126" s="35"/>
      <c r="N126" s="35"/>
      <c r="O126" s="82">
        <f t="shared" ref="O126:O128" si="100">P126+R126</f>
        <v>0</v>
      </c>
      <c r="P126" s="82"/>
      <c r="Q126" s="82"/>
      <c r="R126" s="82"/>
      <c r="S126" s="82">
        <v>27260</v>
      </c>
      <c r="T126" s="36">
        <v>27261</v>
      </c>
      <c r="U126" s="8"/>
    </row>
    <row r="127" spans="1:25" ht="12" customHeight="1">
      <c r="A127" s="116"/>
      <c r="B127" s="118"/>
      <c r="C127" s="121"/>
      <c r="D127" s="123"/>
      <c r="E127" s="124"/>
      <c r="F127" s="32" t="s">
        <v>44</v>
      </c>
      <c r="G127" s="58">
        <f t="shared" si="98"/>
        <v>0</v>
      </c>
      <c r="H127" s="35"/>
      <c r="I127" s="35"/>
      <c r="J127" s="35"/>
      <c r="K127" s="35">
        <f t="shared" si="99"/>
        <v>0</v>
      </c>
      <c r="L127" s="35"/>
      <c r="M127" s="35"/>
      <c r="N127" s="35"/>
      <c r="O127" s="82">
        <f t="shared" si="100"/>
        <v>0</v>
      </c>
      <c r="P127" s="82"/>
      <c r="Q127" s="82"/>
      <c r="R127" s="82"/>
      <c r="S127" s="82">
        <v>27261</v>
      </c>
      <c r="T127" s="36">
        <v>27260</v>
      </c>
      <c r="U127" s="8"/>
    </row>
    <row r="128" spans="1:25" ht="12" customHeight="1">
      <c r="A128" s="116"/>
      <c r="B128" s="118"/>
      <c r="C128" s="121"/>
      <c r="D128" s="123"/>
      <c r="E128" s="124"/>
      <c r="F128" s="36" t="s">
        <v>25</v>
      </c>
      <c r="G128" s="58">
        <f t="shared" si="98"/>
        <v>0</v>
      </c>
      <c r="H128" s="35"/>
      <c r="I128" s="35"/>
      <c r="J128" s="35"/>
      <c r="K128" s="35">
        <f t="shared" si="99"/>
        <v>0</v>
      </c>
      <c r="L128" s="35"/>
      <c r="M128" s="35"/>
      <c r="N128" s="35"/>
      <c r="O128" s="82">
        <f t="shared" si="100"/>
        <v>0</v>
      </c>
      <c r="P128" s="82"/>
      <c r="Q128" s="82"/>
      <c r="R128" s="82"/>
      <c r="S128" s="82">
        <v>308952</v>
      </c>
      <c r="T128" s="36">
        <v>308952</v>
      </c>
      <c r="U128" s="8"/>
    </row>
    <row r="129" spans="1:25" s="80" customFormat="1" ht="12" customHeight="1">
      <c r="A129" s="116"/>
      <c r="B129" s="119"/>
      <c r="C129" s="121"/>
      <c r="D129" s="123"/>
      <c r="E129" s="125"/>
      <c r="F129" s="14" t="s">
        <v>21</v>
      </c>
      <c r="G129" s="58">
        <f t="shared" ref="G129:T129" si="101">SUM(G126:G128)</f>
        <v>0</v>
      </c>
      <c r="H129" s="58">
        <f t="shared" si="101"/>
        <v>0</v>
      </c>
      <c r="I129" s="58">
        <f t="shared" si="101"/>
        <v>0</v>
      </c>
      <c r="J129" s="58">
        <f t="shared" si="101"/>
        <v>0</v>
      </c>
      <c r="K129" s="58">
        <f t="shared" si="101"/>
        <v>0</v>
      </c>
      <c r="L129" s="58">
        <f t="shared" si="101"/>
        <v>0</v>
      </c>
      <c r="M129" s="58">
        <f t="shared" si="101"/>
        <v>0</v>
      </c>
      <c r="N129" s="58">
        <f t="shared" si="101"/>
        <v>0</v>
      </c>
      <c r="O129" s="83">
        <f t="shared" si="101"/>
        <v>0</v>
      </c>
      <c r="P129" s="83">
        <f t="shared" si="101"/>
        <v>0</v>
      </c>
      <c r="Q129" s="83">
        <f t="shared" si="101"/>
        <v>0</v>
      </c>
      <c r="R129" s="83">
        <f t="shared" si="101"/>
        <v>0</v>
      </c>
      <c r="S129" s="83">
        <f t="shared" si="101"/>
        <v>363473</v>
      </c>
      <c r="T129" s="58">
        <f t="shared" si="101"/>
        <v>363473</v>
      </c>
      <c r="U129" s="72"/>
      <c r="V129" s="3"/>
      <c r="W129" s="3"/>
      <c r="X129" s="3"/>
      <c r="Y129" s="3"/>
    </row>
    <row r="130" spans="1:25" ht="12" customHeight="1">
      <c r="A130" s="116" t="s">
        <v>23</v>
      </c>
      <c r="B130" s="117" t="s">
        <v>23</v>
      </c>
      <c r="C130" s="121" t="s">
        <v>23</v>
      </c>
      <c r="D130" s="123" t="s">
        <v>97</v>
      </c>
      <c r="E130" s="124" t="s">
        <v>18</v>
      </c>
      <c r="F130" s="36" t="s">
        <v>19</v>
      </c>
      <c r="G130" s="58">
        <f t="shared" ref="G130:G132" si="102">H130+J130</f>
        <v>0</v>
      </c>
      <c r="H130" s="35"/>
      <c r="I130" s="35"/>
      <c r="J130" s="35"/>
      <c r="K130" s="35">
        <f t="shared" ref="K130:K132" si="103">L130+N130</f>
        <v>0</v>
      </c>
      <c r="L130" s="35"/>
      <c r="M130" s="35"/>
      <c r="N130" s="35">
        <v>0</v>
      </c>
      <c r="O130" s="82">
        <f t="shared" ref="O130:O132" si="104">P130+R130</f>
        <v>2500</v>
      </c>
      <c r="P130" s="82">
        <v>2500</v>
      </c>
      <c r="Q130" s="82"/>
      <c r="R130" s="82"/>
      <c r="S130" s="82">
        <v>58467</v>
      </c>
      <c r="T130" s="36">
        <v>58467</v>
      </c>
      <c r="U130" s="8"/>
    </row>
    <row r="131" spans="1:25" ht="12" customHeight="1">
      <c r="A131" s="116"/>
      <c r="B131" s="118"/>
      <c r="C131" s="121"/>
      <c r="D131" s="123"/>
      <c r="E131" s="124"/>
      <c r="F131" s="32" t="s">
        <v>44</v>
      </c>
      <c r="G131" s="58">
        <f t="shared" si="102"/>
        <v>0</v>
      </c>
      <c r="H131" s="35"/>
      <c r="I131" s="35"/>
      <c r="J131" s="35"/>
      <c r="K131" s="35">
        <f t="shared" si="103"/>
        <v>0</v>
      </c>
      <c r="L131" s="35"/>
      <c r="M131" s="35"/>
      <c r="N131" s="35"/>
      <c r="O131" s="82">
        <f t="shared" si="104"/>
        <v>0</v>
      </c>
      <c r="P131" s="82"/>
      <c r="Q131" s="82"/>
      <c r="R131" s="82"/>
      <c r="S131" s="82">
        <v>58467</v>
      </c>
      <c r="T131" s="36">
        <v>58467</v>
      </c>
      <c r="U131" s="8"/>
    </row>
    <row r="132" spans="1:25" ht="12" customHeight="1">
      <c r="A132" s="116"/>
      <c r="B132" s="118"/>
      <c r="C132" s="121"/>
      <c r="D132" s="123"/>
      <c r="E132" s="124"/>
      <c r="F132" s="36" t="s">
        <v>25</v>
      </c>
      <c r="G132" s="58">
        <f t="shared" si="102"/>
        <v>0</v>
      </c>
      <c r="H132" s="35"/>
      <c r="I132" s="35"/>
      <c r="J132" s="35"/>
      <c r="K132" s="35">
        <f t="shared" si="103"/>
        <v>0</v>
      </c>
      <c r="L132" s="35"/>
      <c r="M132" s="35"/>
      <c r="N132" s="35"/>
      <c r="O132" s="82">
        <f t="shared" si="104"/>
        <v>0</v>
      </c>
      <c r="P132" s="82"/>
      <c r="Q132" s="82"/>
      <c r="R132" s="82"/>
      <c r="S132" s="82">
        <v>245091</v>
      </c>
      <c r="T132" s="36">
        <v>245091</v>
      </c>
      <c r="U132" s="8"/>
    </row>
    <row r="133" spans="1:25" s="80" customFormat="1" ht="12" customHeight="1">
      <c r="A133" s="116"/>
      <c r="B133" s="119"/>
      <c r="C133" s="121"/>
      <c r="D133" s="123"/>
      <c r="E133" s="125"/>
      <c r="F133" s="14" t="s">
        <v>21</v>
      </c>
      <c r="G133" s="58">
        <f t="shared" ref="G133:T133" si="105">SUM(G130:G132)</f>
        <v>0</v>
      </c>
      <c r="H133" s="58">
        <f t="shared" si="105"/>
        <v>0</v>
      </c>
      <c r="I133" s="58">
        <f t="shared" si="105"/>
        <v>0</v>
      </c>
      <c r="J133" s="58">
        <f t="shared" si="105"/>
        <v>0</v>
      </c>
      <c r="K133" s="58">
        <f t="shared" si="105"/>
        <v>0</v>
      </c>
      <c r="L133" s="58">
        <f t="shared" si="105"/>
        <v>0</v>
      </c>
      <c r="M133" s="58">
        <f t="shared" si="105"/>
        <v>0</v>
      </c>
      <c r="N133" s="58">
        <f t="shared" si="105"/>
        <v>0</v>
      </c>
      <c r="O133" s="83">
        <f t="shared" si="105"/>
        <v>2500</v>
      </c>
      <c r="P133" s="83">
        <f t="shared" si="105"/>
        <v>2500</v>
      </c>
      <c r="Q133" s="83">
        <f t="shared" si="105"/>
        <v>0</v>
      </c>
      <c r="R133" s="83">
        <f t="shared" si="105"/>
        <v>0</v>
      </c>
      <c r="S133" s="83">
        <f t="shared" si="105"/>
        <v>362025</v>
      </c>
      <c r="T133" s="58">
        <f t="shared" si="105"/>
        <v>362025</v>
      </c>
      <c r="U133" s="72"/>
      <c r="V133" s="3"/>
      <c r="W133" s="3"/>
      <c r="X133" s="3"/>
      <c r="Y133" s="3"/>
    </row>
    <row r="134" spans="1:25" ht="12.75" customHeight="1">
      <c r="A134" s="116" t="s">
        <v>23</v>
      </c>
      <c r="B134" s="117" t="s">
        <v>23</v>
      </c>
      <c r="C134" s="120" t="s">
        <v>26</v>
      </c>
      <c r="D134" s="122" t="s">
        <v>100</v>
      </c>
      <c r="E134" s="124" t="s">
        <v>18</v>
      </c>
      <c r="F134" s="62" t="s">
        <v>19</v>
      </c>
      <c r="G134" s="55">
        <f>H134+J134</f>
        <v>0</v>
      </c>
      <c r="H134" s="59"/>
      <c r="I134" s="59"/>
      <c r="J134" s="59"/>
      <c r="K134" s="82">
        <f t="shared" ref="K134:K136" si="106">L134+N134</f>
        <v>0</v>
      </c>
      <c r="L134" s="84"/>
      <c r="M134" s="84"/>
      <c r="N134" s="84">
        <v>0</v>
      </c>
      <c r="O134" s="82">
        <f t="shared" ref="O134:O136" si="107">P134+R134</f>
        <v>0</v>
      </c>
      <c r="P134" s="84"/>
      <c r="Q134" s="84"/>
      <c r="R134" s="84"/>
      <c r="S134" s="84">
        <v>22265</v>
      </c>
      <c r="T134" s="79">
        <v>22265</v>
      </c>
      <c r="U134" s="8"/>
    </row>
    <row r="135" spans="1:25" ht="12.75" customHeight="1">
      <c r="A135" s="116"/>
      <c r="B135" s="118"/>
      <c r="C135" s="120"/>
      <c r="D135" s="122"/>
      <c r="E135" s="124"/>
      <c r="F135" s="62" t="s">
        <v>25</v>
      </c>
      <c r="G135" s="55">
        <f>H135+J135</f>
        <v>0</v>
      </c>
      <c r="H135" s="59"/>
      <c r="I135" s="59"/>
      <c r="J135" s="59"/>
      <c r="K135" s="82">
        <f t="shared" si="106"/>
        <v>0</v>
      </c>
      <c r="L135" s="84"/>
      <c r="M135" s="84"/>
      <c r="N135" s="84"/>
      <c r="O135" s="82">
        <f t="shared" si="107"/>
        <v>0</v>
      </c>
      <c r="P135" s="84"/>
      <c r="Q135" s="84"/>
      <c r="R135" s="84"/>
      <c r="S135" s="84">
        <v>252330</v>
      </c>
      <c r="T135" s="79">
        <v>252331</v>
      </c>
      <c r="U135" s="8"/>
    </row>
    <row r="136" spans="1:25" ht="12.75" customHeight="1">
      <c r="A136" s="116"/>
      <c r="B136" s="118"/>
      <c r="C136" s="120"/>
      <c r="D136" s="122"/>
      <c r="E136" s="124"/>
      <c r="F136" s="62" t="s">
        <v>44</v>
      </c>
      <c r="G136" s="55">
        <f>H136+J136</f>
        <v>0</v>
      </c>
      <c r="H136" s="59"/>
      <c r="I136" s="59"/>
      <c r="J136" s="59"/>
      <c r="K136" s="82">
        <f t="shared" si="106"/>
        <v>0</v>
      </c>
      <c r="L136" s="84"/>
      <c r="M136" s="84"/>
      <c r="N136" s="84"/>
      <c r="O136" s="82">
        <f t="shared" si="107"/>
        <v>0</v>
      </c>
      <c r="P136" s="84"/>
      <c r="Q136" s="84"/>
      <c r="R136" s="84"/>
      <c r="S136" s="84">
        <v>22265</v>
      </c>
      <c r="T136" s="79">
        <v>22265</v>
      </c>
      <c r="U136" s="8"/>
    </row>
    <row r="137" spans="1:25" s="80" customFormat="1" ht="12.75" customHeight="1">
      <c r="A137" s="116"/>
      <c r="B137" s="119"/>
      <c r="C137" s="121"/>
      <c r="D137" s="123"/>
      <c r="E137" s="125"/>
      <c r="F137" s="14" t="s">
        <v>21</v>
      </c>
      <c r="G137" s="58">
        <f>SUM(G134+G136)</f>
        <v>0</v>
      </c>
      <c r="H137" s="58">
        <f t="shared" ref="H137:R137" si="108">SUM(H134+H136)</f>
        <v>0</v>
      </c>
      <c r="I137" s="58">
        <f t="shared" si="108"/>
        <v>0</v>
      </c>
      <c r="J137" s="58">
        <f t="shared" si="108"/>
        <v>0</v>
      </c>
      <c r="K137" s="58">
        <f t="shared" si="108"/>
        <v>0</v>
      </c>
      <c r="L137" s="58">
        <f t="shared" si="108"/>
        <v>0</v>
      </c>
      <c r="M137" s="58">
        <f t="shared" si="108"/>
        <v>0</v>
      </c>
      <c r="N137" s="58">
        <f t="shared" si="108"/>
        <v>0</v>
      </c>
      <c r="O137" s="83">
        <f t="shared" si="108"/>
        <v>0</v>
      </c>
      <c r="P137" s="83">
        <f t="shared" si="108"/>
        <v>0</v>
      </c>
      <c r="Q137" s="83">
        <f t="shared" si="108"/>
        <v>0</v>
      </c>
      <c r="R137" s="83">
        <f t="shared" si="108"/>
        <v>0</v>
      </c>
      <c r="S137" s="83">
        <f>SUM(S134+S135+S136)</f>
        <v>296860</v>
      </c>
      <c r="T137" s="83">
        <f>SUM(T134+T135+T136)</f>
        <v>296861</v>
      </c>
      <c r="U137" s="72"/>
      <c r="V137" s="3"/>
      <c r="W137" s="3"/>
      <c r="X137" s="3"/>
      <c r="Y137" s="3"/>
    </row>
    <row r="138" spans="1:25" ht="14.25" customHeight="1">
      <c r="A138" s="116" t="s">
        <v>23</v>
      </c>
      <c r="B138" s="117" t="s">
        <v>23</v>
      </c>
      <c r="C138" s="120" t="s">
        <v>27</v>
      </c>
      <c r="D138" s="122" t="s">
        <v>102</v>
      </c>
      <c r="E138" s="124" t="s">
        <v>18</v>
      </c>
      <c r="F138" s="36" t="s">
        <v>42</v>
      </c>
      <c r="G138" s="55">
        <f>H138+J138</f>
        <v>0</v>
      </c>
      <c r="H138" s="59"/>
      <c r="I138" s="59"/>
      <c r="J138" s="59"/>
      <c r="K138" s="35">
        <f t="shared" ref="K138:K139" si="109">L138+N138</f>
        <v>4381</v>
      </c>
      <c r="L138" s="59"/>
      <c r="M138" s="59"/>
      <c r="N138" s="59">
        <v>4381</v>
      </c>
      <c r="O138" s="82">
        <f t="shared" ref="O138:O139" si="110">P138+R138</f>
        <v>4381</v>
      </c>
      <c r="P138" s="84"/>
      <c r="Q138" s="84"/>
      <c r="R138" s="84">
        <v>4381</v>
      </c>
      <c r="S138" s="84">
        <v>0</v>
      </c>
      <c r="T138" s="79">
        <v>0</v>
      </c>
      <c r="U138" s="8"/>
    </row>
    <row r="139" spans="1:25" ht="14.25" customHeight="1">
      <c r="A139" s="116"/>
      <c r="B139" s="118"/>
      <c r="C139" s="120"/>
      <c r="D139" s="122"/>
      <c r="E139" s="124"/>
      <c r="F139" s="62" t="s">
        <v>99</v>
      </c>
      <c r="G139" s="55">
        <f>H139+J139</f>
        <v>0</v>
      </c>
      <c r="H139" s="59"/>
      <c r="I139" s="59"/>
      <c r="J139" s="59"/>
      <c r="K139" s="35">
        <f t="shared" si="109"/>
        <v>0</v>
      </c>
      <c r="L139" s="59"/>
      <c r="M139" s="59"/>
      <c r="N139" s="59"/>
      <c r="O139" s="82">
        <f t="shared" si="110"/>
        <v>0</v>
      </c>
      <c r="P139" s="84"/>
      <c r="Q139" s="84"/>
      <c r="R139" s="84">
        <v>0</v>
      </c>
      <c r="S139" s="84">
        <v>0</v>
      </c>
      <c r="T139" s="79">
        <v>0</v>
      </c>
      <c r="U139" s="8"/>
    </row>
    <row r="140" spans="1:25" ht="14.25" customHeight="1">
      <c r="A140" s="116"/>
      <c r="B140" s="119"/>
      <c r="C140" s="121"/>
      <c r="D140" s="123"/>
      <c r="E140" s="125"/>
      <c r="F140" s="14" t="s">
        <v>21</v>
      </c>
      <c r="G140" s="58">
        <f>SUM(G138+G139)</f>
        <v>0</v>
      </c>
      <c r="H140" s="58">
        <f t="shared" ref="H140:T140" si="111">SUM(H138+H139)</f>
        <v>0</v>
      </c>
      <c r="I140" s="58">
        <f t="shared" si="111"/>
        <v>0</v>
      </c>
      <c r="J140" s="58">
        <f t="shared" si="111"/>
        <v>0</v>
      </c>
      <c r="K140" s="58">
        <f t="shared" si="111"/>
        <v>4381</v>
      </c>
      <c r="L140" s="58">
        <f t="shared" si="111"/>
        <v>0</v>
      </c>
      <c r="M140" s="58">
        <f t="shared" si="111"/>
        <v>0</v>
      </c>
      <c r="N140" s="58">
        <f t="shared" si="111"/>
        <v>4381</v>
      </c>
      <c r="O140" s="83">
        <f t="shared" si="111"/>
        <v>4381</v>
      </c>
      <c r="P140" s="83">
        <f t="shared" si="111"/>
        <v>0</v>
      </c>
      <c r="Q140" s="83">
        <f t="shared" si="111"/>
        <v>0</v>
      </c>
      <c r="R140" s="83">
        <f t="shared" si="111"/>
        <v>4381</v>
      </c>
      <c r="S140" s="83">
        <f t="shared" si="111"/>
        <v>0</v>
      </c>
      <c r="T140" s="58">
        <f t="shared" si="111"/>
        <v>0</v>
      </c>
      <c r="U140" s="8"/>
    </row>
    <row r="141" spans="1:25" ht="14.25" customHeight="1" thickBot="1">
      <c r="A141" s="18" t="s">
        <v>23</v>
      </c>
      <c r="B141" s="19" t="s">
        <v>23</v>
      </c>
      <c r="C141" s="126" t="s">
        <v>34</v>
      </c>
      <c r="D141" s="127"/>
      <c r="E141" s="127"/>
      <c r="F141" s="127"/>
      <c r="G141" s="20">
        <f>G125+G129+G133+G137+G140</f>
        <v>0</v>
      </c>
      <c r="H141" s="20">
        <f t="shared" ref="H141:T141" si="112">H125+H129+H133+H137+H140</f>
        <v>0</v>
      </c>
      <c r="I141" s="20">
        <f t="shared" si="112"/>
        <v>0</v>
      </c>
      <c r="J141" s="20">
        <f t="shared" si="112"/>
        <v>0</v>
      </c>
      <c r="K141" s="20">
        <f t="shared" si="112"/>
        <v>4381</v>
      </c>
      <c r="L141" s="20">
        <f t="shared" si="112"/>
        <v>0</v>
      </c>
      <c r="M141" s="20">
        <f t="shared" si="112"/>
        <v>0</v>
      </c>
      <c r="N141" s="20">
        <f t="shared" si="112"/>
        <v>4381</v>
      </c>
      <c r="O141" s="20">
        <f t="shared" si="112"/>
        <v>6881</v>
      </c>
      <c r="P141" s="20">
        <f t="shared" si="112"/>
        <v>2500</v>
      </c>
      <c r="Q141" s="20">
        <f t="shared" si="112"/>
        <v>0</v>
      </c>
      <c r="R141" s="20">
        <f t="shared" si="112"/>
        <v>4381</v>
      </c>
      <c r="S141" s="20">
        <f t="shared" si="112"/>
        <v>1087522</v>
      </c>
      <c r="T141" s="20">
        <f t="shared" si="112"/>
        <v>1087523</v>
      </c>
      <c r="U141" s="23"/>
    </row>
    <row r="142" spans="1:25" s="2" customFormat="1" ht="14.25" customHeight="1" thickBot="1">
      <c r="A142" s="39" t="s">
        <v>23</v>
      </c>
      <c r="B142" s="153" t="s">
        <v>39</v>
      </c>
      <c r="C142" s="154"/>
      <c r="D142" s="154"/>
      <c r="E142" s="154"/>
      <c r="F142" s="155"/>
      <c r="G142" s="40">
        <f t="shared" ref="G142:T142" si="113">SUM(G115+G120+G141)</f>
        <v>205253</v>
      </c>
      <c r="H142" s="40">
        <f t="shared" si="113"/>
        <v>0</v>
      </c>
      <c r="I142" s="40">
        <f t="shared" si="113"/>
        <v>0</v>
      </c>
      <c r="J142" s="40">
        <f t="shared" si="113"/>
        <v>205253</v>
      </c>
      <c r="K142" s="40">
        <f t="shared" si="113"/>
        <v>628588</v>
      </c>
      <c r="L142" s="40">
        <f t="shared" si="113"/>
        <v>0</v>
      </c>
      <c r="M142" s="40">
        <f t="shared" si="113"/>
        <v>0</v>
      </c>
      <c r="N142" s="40">
        <f t="shared" si="113"/>
        <v>628588</v>
      </c>
      <c r="O142" s="40">
        <f t="shared" si="113"/>
        <v>612079.28</v>
      </c>
      <c r="P142" s="40">
        <f t="shared" si="113"/>
        <v>2500</v>
      </c>
      <c r="Q142" s="40">
        <f t="shared" si="113"/>
        <v>0</v>
      </c>
      <c r="R142" s="40">
        <f t="shared" si="113"/>
        <v>609579.28</v>
      </c>
      <c r="S142" s="40">
        <f t="shared" si="113"/>
        <v>3657320</v>
      </c>
      <c r="T142" s="40">
        <f t="shared" si="113"/>
        <v>1927421</v>
      </c>
      <c r="U142" s="77"/>
      <c r="V142" s="3"/>
      <c r="W142" s="3"/>
      <c r="X142" s="3"/>
      <c r="Y142" s="3"/>
    </row>
    <row r="143" spans="1:25" s="2" customFormat="1" ht="14.25" customHeight="1" thickBot="1">
      <c r="A143" s="42" t="s">
        <v>26</v>
      </c>
      <c r="B143" s="151" t="s">
        <v>55</v>
      </c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41"/>
      <c r="V143" s="3"/>
      <c r="W143" s="3"/>
    </row>
    <row r="144" spans="1:25" ht="14.25" customHeight="1" thickBot="1">
      <c r="A144" s="37" t="s">
        <v>26</v>
      </c>
      <c r="B144" s="38" t="s">
        <v>14</v>
      </c>
      <c r="C144" s="147" t="s">
        <v>67</v>
      </c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8"/>
    </row>
    <row r="145" spans="1:21" ht="15" customHeight="1">
      <c r="A145" s="116" t="s">
        <v>26</v>
      </c>
      <c r="B145" s="117" t="s">
        <v>14</v>
      </c>
      <c r="C145" s="120" t="s">
        <v>14</v>
      </c>
      <c r="D145" s="122" t="s">
        <v>68</v>
      </c>
      <c r="E145" s="124" t="s">
        <v>18</v>
      </c>
      <c r="F145" s="32" t="s">
        <v>108</v>
      </c>
      <c r="G145" s="67">
        <f t="shared" ref="G145:G146" si="114">H145+J145</f>
        <v>29251</v>
      </c>
      <c r="H145" s="33"/>
      <c r="I145" s="33"/>
      <c r="J145" s="33">
        <v>29251</v>
      </c>
      <c r="K145" s="10">
        <f t="shared" ref="K145:K146" si="115">L145+N145</f>
        <v>0</v>
      </c>
      <c r="L145" s="33"/>
      <c r="M145" s="33"/>
      <c r="N145" s="33"/>
      <c r="O145" s="82">
        <f t="shared" ref="O145:O146" si="116">P145+R145</f>
        <v>0</v>
      </c>
      <c r="P145" s="84"/>
      <c r="Q145" s="84"/>
      <c r="R145" s="84">
        <v>0</v>
      </c>
      <c r="S145" s="84"/>
      <c r="T145" s="34"/>
      <c r="U145" s="8"/>
    </row>
    <row r="146" spans="1:21" ht="15" customHeight="1">
      <c r="A146" s="116"/>
      <c r="B146" s="118"/>
      <c r="C146" s="120"/>
      <c r="D146" s="122"/>
      <c r="E146" s="124"/>
      <c r="F146" s="32" t="s">
        <v>105</v>
      </c>
      <c r="G146" s="58">
        <f t="shared" si="114"/>
        <v>0</v>
      </c>
      <c r="H146" s="59"/>
      <c r="I146" s="59"/>
      <c r="J146" s="59">
        <v>0</v>
      </c>
      <c r="K146" s="35">
        <f t="shared" si="115"/>
        <v>0</v>
      </c>
      <c r="L146" s="59"/>
      <c r="M146" s="59"/>
      <c r="N146" s="59"/>
      <c r="O146" s="82">
        <f t="shared" si="116"/>
        <v>18000</v>
      </c>
      <c r="P146" s="84"/>
      <c r="Q146" s="84"/>
      <c r="R146" s="84">
        <v>18000</v>
      </c>
      <c r="S146" s="84">
        <v>115848</v>
      </c>
      <c r="T146" s="79">
        <v>136700</v>
      </c>
      <c r="U146" s="8"/>
    </row>
    <row r="147" spans="1:21" ht="15" customHeight="1">
      <c r="A147" s="116"/>
      <c r="B147" s="119"/>
      <c r="C147" s="121"/>
      <c r="D147" s="123"/>
      <c r="E147" s="125"/>
      <c r="F147" s="14" t="s">
        <v>21</v>
      </c>
      <c r="G147" s="13">
        <f t="shared" ref="G147:J147" si="117">SUM(G145:G146)</f>
        <v>29251</v>
      </c>
      <c r="H147" s="13">
        <f t="shared" si="117"/>
        <v>0</v>
      </c>
      <c r="I147" s="13">
        <f t="shared" si="117"/>
        <v>0</v>
      </c>
      <c r="J147" s="13">
        <f t="shared" si="117"/>
        <v>29251</v>
      </c>
      <c r="K147" s="13">
        <f t="shared" ref="K147:T147" si="118">SUM(K145:K146)</f>
        <v>0</v>
      </c>
      <c r="L147" s="13">
        <f t="shared" si="118"/>
        <v>0</v>
      </c>
      <c r="M147" s="13">
        <f t="shared" si="118"/>
        <v>0</v>
      </c>
      <c r="N147" s="13">
        <f t="shared" si="118"/>
        <v>0</v>
      </c>
      <c r="O147" s="87">
        <f t="shared" si="118"/>
        <v>18000</v>
      </c>
      <c r="P147" s="87">
        <f t="shared" si="118"/>
        <v>0</v>
      </c>
      <c r="Q147" s="87">
        <f t="shared" si="118"/>
        <v>0</v>
      </c>
      <c r="R147" s="87">
        <f t="shared" si="118"/>
        <v>18000</v>
      </c>
      <c r="S147" s="87">
        <f t="shared" si="118"/>
        <v>115848</v>
      </c>
      <c r="T147" s="13">
        <f t="shared" si="118"/>
        <v>136700</v>
      </c>
      <c r="U147" s="8"/>
    </row>
    <row r="148" spans="1:21" ht="15.75" customHeight="1" thickBot="1">
      <c r="A148" s="18" t="s">
        <v>26</v>
      </c>
      <c r="B148" s="19" t="s">
        <v>14</v>
      </c>
      <c r="C148" s="126" t="s">
        <v>34</v>
      </c>
      <c r="D148" s="127"/>
      <c r="E148" s="127"/>
      <c r="F148" s="127"/>
      <c r="G148" s="20">
        <f t="shared" ref="G148" si="119">SUM(G147)</f>
        <v>29251</v>
      </c>
      <c r="H148" s="20">
        <f t="shared" ref="H148" si="120">SUM(H147)</f>
        <v>0</v>
      </c>
      <c r="I148" s="20">
        <f t="shared" ref="I148" si="121">SUM(I147)</f>
        <v>0</v>
      </c>
      <c r="J148" s="20">
        <f t="shared" ref="J148" si="122">SUM(J147)</f>
        <v>29251</v>
      </c>
      <c r="K148" s="20">
        <f t="shared" ref="K148:T148" si="123">SUM(K147)</f>
        <v>0</v>
      </c>
      <c r="L148" s="20">
        <f t="shared" si="123"/>
        <v>0</v>
      </c>
      <c r="M148" s="20">
        <f t="shared" si="123"/>
        <v>0</v>
      </c>
      <c r="N148" s="20">
        <f t="shared" si="123"/>
        <v>0</v>
      </c>
      <c r="O148" s="90">
        <f t="shared" si="123"/>
        <v>18000</v>
      </c>
      <c r="P148" s="90">
        <f t="shared" si="123"/>
        <v>0</v>
      </c>
      <c r="Q148" s="90">
        <f t="shared" si="123"/>
        <v>0</v>
      </c>
      <c r="R148" s="90">
        <f t="shared" si="123"/>
        <v>18000</v>
      </c>
      <c r="S148" s="90">
        <f t="shared" si="123"/>
        <v>115848</v>
      </c>
      <c r="T148" s="20">
        <f t="shared" si="123"/>
        <v>136700</v>
      </c>
      <c r="U148" s="23"/>
    </row>
    <row r="149" spans="1:21" ht="17.25" customHeight="1" thickBot="1">
      <c r="A149" s="21" t="s">
        <v>26</v>
      </c>
      <c r="B149" s="142" t="s">
        <v>39</v>
      </c>
      <c r="C149" s="143"/>
      <c r="D149" s="143"/>
      <c r="E149" s="143"/>
      <c r="F149" s="143"/>
      <c r="G149" s="22">
        <f t="shared" ref="G149:T149" si="124">SUM(G148)</f>
        <v>29251</v>
      </c>
      <c r="H149" s="22">
        <f t="shared" si="124"/>
        <v>0</v>
      </c>
      <c r="I149" s="22">
        <f t="shared" si="124"/>
        <v>0</v>
      </c>
      <c r="J149" s="22">
        <f t="shared" si="124"/>
        <v>29251</v>
      </c>
      <c r="K149" s="22">
        <f t="shared" si="124"/>
        <v>0</v>
      </c>
      <c r="L149" s="22">
        <f t="shared" si="124"/>
        <v>0</v>
      </c>
      <c r="M149" s="22">
        <f t="shared" si="124"/>
        <v>0</v>
      </c>
      <c r="N149" s="22">
        <f t="shared" si="124"/>
        <v>0</v>
      </c>
      <c r="O149" s="91">
        <f t="shared" si="124"/>
        <v>18000</v>
      </c>
      <c r="P149" s="91">
        <f t="shared" si="124"/>
        <v>0</v>
      </c>
      <c r="Q149" s="91">
        <f t="shared" si="124"/>
        <v>0</v>
      </c>
      <c r="R149" s="91">
        <f t="shared" si="124"/>
        <v>18000</v>
      </c>
      <c r="S149" s="91">
        <f t="shared" si="124"/>
        <v>115848</v>
      </c>
      <c r="T149" s="91">
        <f t="shared" si="124"/>
        <v>136700</v>
      </c>
      <c r="U149" s="23"/>
    </row>
    <row r="150" spans="1:21" ht="17.25" customHeight="1" thickBot="1">
      <c r="A150" s="24" t="s">
        <v>27</v>
      </c>
      <c r="B150" s="145" t="s">
        <v>56</v>
      </c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8"/>
    </row>
    <row r="151" spans="1:21" ht="17.25" customHeight="1" thickBot="1">
      <c r="A151" s="6" t="s">
        <v>27</v>
      </c>
      <c r="B151" s="7" t="s">
        <v>14</v>
      </c>
      <c r="C151" s="115" t="s">
        <v>57</v>
      </c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8"/>
    </row>
    <row r="152" spans="1:21" ht="13.5" customHeight="1">
      <c r="A152" s="149" t="s">
        <v>27</v>
      </c>
      <c r="B152" s="118" t="s">
        <v>14</v>
      </c>
      <c r="C152" s="132" t="s">
        <v>14</v>
      </c>
      <c r="D152" s="134" t="s">
        <v>58</v>
      </c>
      <c r="E152" s="124" t="s">
        <v>18</v>
      </c>
      <c r="F152" s="30" t="s">
        <v>42</v>
      </c>
      <c r="G152" s="27">
        <f>H152+J152</f>
        <v>0</v>
      </c>
      <c r="H152" s="43"/>
      <c r="I152" s="43"/>
      <c r="J152" s="43"/>
      <c r="K152" s="10">
        <f t="shared" ref="K152:K153" si="125">L152+N152</f>
        <v>0</v>
      </c>
      <c r="L152" s="33"/>
      <c r="M152" s="33"/>
      <c r="N152" s="33"/>
      <c r="O152" s="86">
        <f>SUM(P152+R152)</f>
        <v>0</v>
      </c>
      <c r="P152" s="86"/>
      <c r="Q152" s="86"/>
      <c r="R152" s="86">
        <v>0</v>
      </c>
      <c r="S152" s="86"/>
      <c r="T152" s="34"/>
      <c r="U152" s="8"/>
    </row>
    <row r="153" spans="1:21" ht="13.5" customHeight="1">
      <c r="A153" s="129"/>
      <c r="B153" s="118"/>
      <c r="C153" s="132"/>
      <c r="D153" s="134"/>
      <c r="E153" s="124"/>
      <c r="F153" s="29" t="s">
        <v>69</v>
      </c>
      <c r="G153" s="27">
        <f>H153+J153</f>
        <v>0</v>
      </c>
      <c r="H153" s="44"/>
      <c r="I153" s="44"/>
      <c r="J153" s="44"/>
      <c r="K153" s="10">
        <f t="shared" si="125"/>
        <v>0</v>
      </c>
      <c r="L153" s="10"/>
      <c r="M153" s="10"/>
      <c r="N153" s="10"/>
      <c r="O153" s="85"/>
      <c r="P153" s="85"/>
      <c r="Q153" s="85"/>
      <c r="R153" s="85"/>
      <c r="S153" s="85"/>
      <c r="T153" s="11"/>
      <c r="U153" s="8"/>
    </row>
    <row r="154" spans="1:21" ht="13.5" customHeight="1">
      <c r="A154" s="130"/>
      <c r="B154" s="119"/>
      <c r="C154" s="120"/>
      <c r="D154" s="122"/>
      <c r="E154" s="125"/>
      <c r="F154" s="14" t="s">
        <v>21</v>
      </c>
      <c r="G154" s="13">
        <f t="shared" ref="G154:T154" si="126">SUM(G152:G153)</f>
        <v>0</v>
      </c>
      <c r="H154" s="13">
        <f t="shared" si="126"/>
        <v>0</v>
      </c>
      <c r="I154" s="13">
        <f t="shared" si="126"/>
        <v>0</v>
      </c>
      <c r="J154" s="13">
        <f t="shared" si="126"/>
        <v>0</v>
      </c>
      <c r="K154" s="13">
        <f t="shared" si="126"/>
        <v>0</v>
      </c>
      <c r="L154" s="13">
        <f t="shared" si="126"/>
        <v>0</v>
      </c>
      <c r="M154" s="13">
        <f t="shared" si="126"/>
        <v>0</v>
      </c>
      <c r="N154" s="13">
        <f t="shared" si="126"/>
        <v>0</v>
      </c>
      <c r="O154" s="87">
        <f t="shared" si="126"/>
        <v>0</v>
      </c>
      <c r="P154" s="87">
        <f t="shared" si="126"/>
        <v>0</v>
      </c>
      <c r="Q154" s="87">
        <f t="shared" si="126"/>
        <v>0</v>
      </c>
      <c r="R154" s="87">
        <f t="shared" si="126"/>
        <v>0</v>
      </c>
      <c r="S154" s="87">
        <f t="shared" si="126"/>
        <v>0</v>
      </c>
      <c r="T154" s="13">
        <f t="shared" si="126"/>
        <v>0</v>
      </c>
      <c r="U154" s="8"/>
    </row>
    <row r="155" spans="1:21" ht="13.5" customHeight="1">
      <c r="A155" s="116" t="s">
        <v>26</v>
      </c>
      <c r="B155" s="117" t="s">
        <v>14</v>
      </c>
      <c r="C155" s="120" t="s">
        <v>22</v>
      </c>
      <c r="D155" s="122" t="s">
        <v>91</v>
      </c>
      <c r="E155" s="124" t="s">
        <v>18</v>
      </c>
      <c r="F155" s="32" t="s">
        <v>42</v>
      </c>
      <c r="G155" s="55">
        <f>H155+J155</f>
        <v>0</v>
      </c>
      <c r="H155" s="59"/>
      <c r="I155" s="59"/>
      <c r="J155" s="59"/>
      <c r="K155" s="35">
        <f t="shared" ref="K155:K156" si="127">L155+N155</f>
        <v>0</v>
      </c>
      <c r="L155" s="59"/>
      <c r="M155" s="59"/>
      <c r="N155" s="59"/>
      <c r="O155" s="82">
        <f t="shared" ref="O155:O156" si="128">P155+R155</f>
        <v>0</v>
      </c>
      <c r="P155" s="84"/>
      <c r="Q155" s="84"/>
      <c r="R155" s="84"/>
      <c r="S155" s="84"/>
      <c r="T155" s="79"/>
      <c r="U155" s="8"/>
    </row>
    <row r="156" spans="1:21" ht="13.5" customHeight="1">
      <c r="A156" s="116"/>
      <c r="B156" s="118"/>
      <c r="C156" s="120"/>
      <c r="D156" s="122"/>
      <c r="E156" s="124"/>
      <c r="F156" s="32" t="s">
        <v>69</v>
      </c>
      <c r="G156" s="55">
        <f>H156+J156</f>
        <v>0</v>
      </c>
      <c r="H156" s="59"/>
      <c r="I156" s="59"/>
      <c r="J156" s="59"/>
      <c r="K156" s="35">
        <f t="shared" si="127"/>
        <v>0</v>
      </c>
      <c r="L156" s="59"/>
      <c r="M156" s="59"/>
      <c r="N156" s="59"/>
      <c r="O156" s="82">
        <f t="shared" si="128"/>
        <v>0</v>
      </c>
      <c r="P156" s="84"/>
      <c r="Q156" s="84"/>
      <c r="R156" s="84">
        <v>0</v>
      </c>
      <c r="S156" s="84"/>
      <c r="T156" s="79"/>
      <c r="U156" s="8"/>
    </row>
    <row r="157" spans="1:21" ht="13.5" customHeight="1">
      <c r="A157" s="116"/>
      <c r="B157" s="119"/>
      <c r="C157" s="121"/>
      <c r="D157" s="123"/>
      <c r="E157" s="125"/>
      <c r="F157" s="78" t="s">
        <v>21</v>
      </c>
      <c r="G157" s="58">
        <f t="shared" ref="G157:T157" si="129">SUM(G155:G156)</f>
        <v>0</v>
      </c>
      <c r="H157" s="58">
        <f t="shared" si="129"/>
        <v>0</v>
      </c>
      <c r="I157" s="58">
        <f t="shared" si="129"/>
        <v>0</v>
      </c>
      <c r="J157" s="58">
        <f t="shared" si="129"/>
        <v>0</v>
      </c>
      <c r="K157" s="58">
        <f t="shared" si="129"/>
        <v>0</v>
      </c>
      <c r="L157" s="58">
        <f t="shared" si="129"/>
        <v>0</v>
      </c>
      <c r="M157" s="58">
        <f t="shared" si="129"/>
        <v>0</v>
      </c>
      <c r="N157" s="58">
        <f t="shared" si="129"/>
        <v>0</v>
      </c>
      <c r="O157" s="83">
        <f t="shared" si="129"/>
        <v>0</v>
      </c>
      <c r="P157" s="83">
        <f t="shared" si="129"/>
        <v>0</v>
      </c>
      <c r="Q157" s="83">
        <f t="shared" si="129"/>
        <v>0</v>
      </c>
      <c r="R157" s="83">
        <f t="shared" si="129"/>
        <v>0</v>
      </c>
      <c r="S157" s="83">
        <f t="shared" si="129"/>
        <v>0</v>
      </c>
      <c r="T157" s="58">
        <f t="shared" si="129"/>
        <v>0</v>
      </c>
      <c r="U157" s="8"/>
    </row>
    <row r="158" spans="1:21" ht="13.5" customHeight="1" thickBot="1">
      <c r="A158" s="45" t="s">
        <v>27</v>
      </c>
      <c r="B158" s="64" t="s">
        <v>14</v>
      </c>
      <c r="C158" s="126" t="s">
        <v>34</v>
      </c>
      <c r="D158" s="127"/>
      <c r="E158" s="127"/>
      <c r="F158" s="127"/>
      <c r="G158" s="20">
        <f>SUM(G154+G157)</f>
        <v>0</v>
      </c>
      <c r="H158" s="20">
        <f t="shared" ref="H158:R158" si="130">SUM(H154+H157)</f>
        <v>0</v>
      </c>
      <c r="I158" s="20">
        <f t="shared" si="130"/>
        <v>0</v>
      </c>
      <c r="J158" s="20">
        <f t="shared" si="130"/>
        <v>0</v>
      </c>
      <c r="K158" s="20">
        <f t="shared" si="130"/>
        <v>0</v>
      </c>
      <c r="L158" s="20">
        <f t="shared" si="130"/>
        <v>0</v>
      </c>
      <c r="M158" s="20">
        <f t="shared" si="130"/>
        <v>0</v>
      </c>
      <c r="N158" s="20">
        <f t="shared" si="130"/>
        <v>0</v>
      </c>
      <c r="O158" s="90">
        <f t="shared" si="130"/>
        <v>0</v>
      </c>
      <c r="P158" s="90">
        <f t="shared" si="130"/>
        <v>0</v>
      </c>
      <c r="Q158" s="90">
        <f t="shared" si="130"/>
        <v>0</v>
      </c>
      <c r="R158" s="90">
        <f t="shared" si="130"/>
        <v>0</v>
      </c>
      <c r="S158" s="90">
        <f t="shared" ref="S158" si="131">SUM(S154+S157)</f>
        <v>0</v>
      </c>
      <c r="T158" s="20">
        <f t="shared" ref="T158" si="132">SUM(T154+T157)</f>
        <v>0</v>
      </c>
      <c r="U158" s="8"/>
    </row>
    <row r="159" spans="1:21" ht="14.25" customHeight="1" thickBot="1">
      <c r="A159" s="21" t="s">
        <v>27</v>
      </c>
      <c r="B159" s="142" t="s">
        <v>39</v>
      </c>
      <c r="C159" s="143"/>
      <c r="D159" s="143"/>
      <c r="E159" s="143"/>
      <c r="F159" s="144"/>
      <c r="G159" s="22">
        <f>SUM(G158)</f>
        <v>0</v>
      </c>
      <c r="H159" s="22">
        <f t="shared" ref="H159:T159" si="133">SUM(H158)</f>
        <v>0</v>
      </c>
      <c r="I159" s="22">
        <f t="shared" si="133"/>
        <v>0</v>
      </c>
      <c r="J159" s="22">
        <f t="shared" si="133"/>
        <v>0</v>
      </c>
      <c r="K159" s="22">
        <f t="shared" si="133"/>
        <v>0</v>
      </c>
      <c r="L159" s="22">
        <f t="shared" si="133"/>
        <v>0</v>
      </c>
      <c r="M159" s="22">
        <f t="shared" si="133"/>
        <v>0</v>
      </c>
      <c r="N159" s="22">
        <f t="shared" si="133"/>
        <v>0</v>
      </c>
      <c r="O159" s="91">
        <f t="shared" si="133"/>
        <v>0</v>
      </c>
      <c r="P159" s="91">
        <f t="shared" si="133"/>
        <v>0</v>
      </c>
      <c r="Q159" s="91">
        <f t="shared" si="133"/>
        <v>0</v>
      </c>
      <c r="R159" s="91">
        <f t="shared" si="133"/>
        <v>0</v>
      </c>
      <c r="S159" s="91">
        <f t="shared" si="133"/>
        <v>0</v>
      </c>
      <c r="T159" s="22">
        <f t="shared" si="133"/>
        <v>0</v>
      </c>
      <c r="U159" s="23"/>
    </row>
    <row r="160" spans="1:21" ht="14.25" customHeight="1" thickBot="1">
      <c r="A160" s="24" t="s">
        <v>31</v>
      </c>
      <c r="B160" s="145" t="s">
        <v>59</v>
      </c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8"/>
    </row>
    <row r="161" spans="1:21" ht="14.25" customHeight="1" thickBot="1">
      <c r="A161" s="25" t="s">
        <v>31</v>
      </c>
      <c r="B161" s="26" t="s">
        <v>14</v>
      </c>
      <c r="C161" s="147" t="s">
        <v>60</v>
      </c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8"/>
    </row>
    <row r="162" spans="1:21" ht="17.25" customHeight="1">
      <c r="A162" s="149" t="s">
        <v>31</v>
      </c>
      <c r="B162" s="150" t="s">
        <v>14</v>
      </c>
      <c r="C162" s="132" t="s">
        <v>14</v>
      </c>
      <c r="D162" s="134" t="s">
        <v>61</v>
      </c>
      <c r="E162" s="124" t="s">
        <v>18</v>
      </c>
      <c r="F162" s="31" t="s">
        <v>19</v>
      </c>
      <c r="G162" s="67">
        <f t="shared" ref="G162" si="134">H162+J162</f>
        <v>3678</v>
      </c>
      <c r="H162" s="33">
        <v>3678</v>
      </c>
      <c r="I162" s="33"/>
      <c r="J162" s="33"/>
      <c r="K162" s="10">
        <f t="shared" ref="K162" si="135">L162+N162</f>
        <v>3186</v>
      </c>
      <c r="L162" s="33">
        <v>3186</v>
      </c>
      <c r="M162" s="33"/>
      <c r="N162" s="33"/>
      <c r="O162" s="85">
        <f t="shared" ref="O162" si="136">P162+R162</f>
        <v>3186</v>
      </c>
      <c r="P162" s="86">
        <v>3186</v>
      </c>
      <c r="Q162" s="86"/>
      <c r="R162" s="86"/>
      <c r="S162" s="86">
        <v>3700</v>
      </c>
      <c r="T162" s="34">
        <v>3800</v>
      </c>
      <c r="U162" s="8"/>
    </row>
    <row r="163" spans="1:21" ht="12.75" customHeight="1">
      <c r="A163" s="130"/>
      <c r="B163" s="119"/>
      <c r="C163" s="120"/>
      <c r="D163" s="122"/>
      <c r="E163" s="125"/>
      <c r="F163" s="14" t="s">
        <v>21</v>
      </c>
      <c r="G163" s="13">
        <f t="shared" ref="G163:J163" si="137">SUM(G162:G162)</f>
        <v>3678</v>
      </c>
      <c r="H163" s="13">
        <f t="shared" si="137"/>
        <v>3678</v>
      </c>
      <c r="I163" s="13">
        <f t="shared" si="137"/>
        <v>0</v>
      </c>
      <c r="J163" s="13">
        <f t="shared" si="137"/>
        <v>0</v>
      </c>
      <c r="K163" s="13">
        <f t="shared" ref="K163:T163" si="138">SUM(K162:K162)</f>
        <v>3186</v>
      </c>
      <c r="L163" s="13">
        <f t="shared" si="138"/>
        <v>3186</v>
      </c>
      <c r="M163" s="13">
        <f t="shared" si="138"/>
        <v>0</v>
      </c>
      <c r="N163" s="13">
        <f t="shared" si="138"/>
        <v>0</v>
      </c>
      <c r="O163" s="87">
        <f t="shared" si="138"/>
        <v>3186</v>
      </c>
      <c r="P163" s="87">
        <f t="shared" si="138"/>
        <v>3186</v>
      </c>
      <c r="Q163" s="87">
        <f t="shared" si="138"/>
        <v>0</v>
      </c>
      <c r="R163" s="87">
        <f t="shared" si="138"/>
        <v>0</v>
      </c>
      <c r="S163" s="87">
        <f t="shared" si="138"/>
        <v>3700</v>
      </c>
      <c r="T163" s="13">
        <f t="shared" si="138"/>
        <v>3800</v>
      </c>
      <c r="U163" s="8"/>
    </row>
    <row r="164" spans="1:21" ht="15" customHeight="1" thickBot="1">
      <c r="A164" s="45" t="s">
        <v>31</v>
      </c>
      <c r="B164" s="64" t="s">
        <v>14</v>
      </c>
      <c r="C164" s="126" t="s">
        <v>34</v>
      </c>
      <c r="D164" s="127"/>
      <c r="E164" s="127"/>
      <c r="F164" s="127"/>
      <c r="G164" s="20">
        <f t="shared" ref="G164:T164" si="139">SUM(G162:G162)</f>
        <v>3678</v>
      </c>
      <c r="H164" s="20">
        <f t="shared" si="139"/>
        <v>3678</v>
      </c>
      <c r="I164" s="20">
        <f t="shared" si="139"/>
        <v>0</v>
      </c>
      <c r="J164" s="20">
        <f t="shared" si="139"/>
        <v>0</v>
      </c>
      <c r="K164" s="20">
        <f t="shared" si="139"/>
        <v>3186</v>
      </c>
      <c r="L164" s="20">
        <f t="shared" si="139"/>
        <v>3186</v>
      </c>
      <c r="M164" s="20">
        <f t="shared" si="139"/>
        <v>0</v>
      </c>
      <c r="N164" s="20">
        <f t="shared" si="139"/>
        <v>0</v>
      </c>
      <c r="O164" s="90">
        <f t="shared" si="139"/>
        <v>3186</v>
      </c>
      <c r="P164" s="90">
        <f t="shared" si="139"/>
        <v>3186</v>
      </c>
      <c r="Q164" s="90">
        <f t="shared" si="139"/>
        <v>0</v>
      </c>
      <c r="R164" s="90">
        <f t="shared" si="139"/>
        <v>0</v>
      </c>
      <c r="S164" s="90">
        <f t="shared" si="139"/>
        <v>3700</v>
      </c>
      <c r="T164" s="20">
        <f t="shared" si="139"/>
        <v>3800</v>
      </c>
      <c r="U164" s="8"/>
    </row>
    <row r="165" spans="1:21" ht="15" customHeight="1" thickBot="1">
      <c r="A165" s="21" t="s">
        <v>31</v>
      </c>
      <c r="B165" s="142" t="s">
        <v>39</v>
      </c>
      <c r="C165" s="143"/>
      <c r="D165" s="143"/>
      <c r="E165" s="143"/>
      <c r="F165" s="144"/>
      <c r="G165" s="22">
        <f t="shared" ref="G165:T165" si="140">SUM(G164)</f>
        <v>3678</v>
      </c>
      <c r="H165" s="22">
        <f t="shared" si="140"/>
        <v>3678</v>
      </c>
      <c r="I165" s="22">
        <f t="shared" si="140"/>
        <v>0</v>
      </c>
      <c r="J165" s="22">
        <f t="shared" si="140"/>
        <v>0</v>
      </c>
      <c r="K165" s="22">
        <f t="shared" si="140"/>
        <v>3186</v>
      </c>
      <c r="L165" s="22">
        <f t="shared" si="140"/>
        <v>3186</v>
      </c>
      <c r="M165" s="22">
        <f t="shared" si="140"/>
        <v>0</v>
      </c>
      <c r="N165" s="22">
        <f t="shared" si="140"/>
        <v>0</v>
      </c>
      <c r="O165" s="91">
        <f t="shared" si="140"/>
        <v>3186</v>
      </c>
      <c r="P165" s="91">
        <f t="shared" si="140"/>
        <v>3186</v>
      </c>
      <c r="Q165" s="91">
        <f t="shared" si="140"/>
        <v>0</v>
      </c>
      <c r="R165" s="91">
        <f t="shared" si="140"/>
        <v>0</v>
      </c>
      <c r="S165" s="91">
        <f t="shared" si="140"/>
        <v>3700</v>
      </c>
      <c r="T165" s="91">
        <f t="shared" si="140"/>
        <v>3800</v>
      </c>
      <c r="U165" s="23"/>
    </row>
    <row r="166" spans="1:21" ht="15" customHeight="1" thickBot="1">
      <c r="A166" s="24" t="s">
        <v>33</v>
      </c>
      <c r="B166" s="145" t="s">
        <v>62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8"/>
    </row>
    <row r="167" spans="1:21" ht="13.5" customHeight="1" thickBot="1">
      <c r="A167" s="25" t="s">
        <v>33</v>
      </c>
      <c r="B167" s="26" t="s">
        <v>14</v>
      </c>
      <c r="C167" s="147" t="s">
        <v>63</v>
      </c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8"/>
    </row>
    <row r="168" spans="1:21" ht="12.75" customHeight="1">
      <c r="A168" s="149" t="s">
        <v>33</v>
      </c>
      <c r="B168" s="150" t="s">
        <v>14</v>
      </c>
      <c r="C168" s="132" t="s">
        <v>14</v>
      </c>
      <c r="D168" s="134" t="s">
        <v>104</v>
      </c>
      <c r="E168" s="124" t="s">
        <v>18</v>
      </c>
      <c r="F168" s="31" t="s">
        <v>19</v>
      </c>
      <c r="G168" s="67">
        <f t="shared" ref="G168:G169" si="141">H168+J168</f>
        <v>9587</v>
      </c>
      <c r="H168" s="33">
        <v>9587</v>
      </c>
      <c r="I168" s="33"/>
      <c r="J168" s="33"/>
      <c r="K168" s="10">
        <f t="shared" ref="K168:K169" si="142">L168+N168</f>
        <v>8690</v>
      </c>
      <c r="L168" s="33">
        <v>8690</v>
      </c>
      <c r="M168" s="33"/>
      <c r="N168" s="33"/>
      <c r="O168" s="85">
        <f t="shared" ref="O168:O169" si="143">P168+R168</f>
        <v>15046</v>
      </c>
      <c r="P168" s="86">
        <v>15046</v>
      </c>
      <c r="Q168" s="86"/>
      <c r="R168" s="86"/>
      <c r="S168" s="86">
        <v>9600</v>
      </c>
      <c r="T168" s="34">
        <v>9650</v>
      </c>
      <c r="U168" s="8"/>
    </row>
    <row r="169" spans="1:21" ht="12.75" customHeight="1">
      <c r="A169" s="129"/>
      <c r="B169" s="118"/>
      <c r="C169" s="132"/>
      <c r="D169" s="134"/>
      <c r="E169" s="124"/>
      <c r="F169" s="31" t="s">
        <v>19</v>
      </c>
      <c r="G169" s="13">
        <f t="shared" si="141"/>
        <v>2201</v>
      </c>
      <c r="H169" s="33">
        <v>2201</v>
      </c>
      <c r="I169" s="33"/>
      <c r="J169" s="33"/>
      <c r="K169" s="10">
        <f t="shared" si="142"/>
        <v>0</v>
      </c>
      <c r="L169" s="33"/>
      <c r="M169" s="33"/>
      <c r="N169" s="33"/>
      <c r="O169" s="85">
        <f t="shared" si="143"/>
        <v>2000</v>
      </c>
      <c r="P169" s="86">
        <v>2000</v>
      </c>
      <c r="Q169" s="86"/>
      <c r="R169" s="86"/>
      <c r="S169" s="86"/>
      <c r="T169" s="34"/>
      <c r="U169" s="8"/>
    </row>
    <row r="170" spans="1:21" ht="15" customHeight="1">
      <c r="A170" s="130"/>
      <c r="B170" s="119"/>
      <c r="C170" s="120"/>
      <c r="D170" s="122"/>
      <c r="E170" s="125"/>
      <c r="F170" s="14" t="s">
        <v>21</v>
      </c>
      <c r="G170" s="13">
        <f>SUM(G168:G169)</f>
        <v>11788</v>
      </c>
      <c r="H170" s="13">
        <f>SUM(H168:H169)</f>
        <v>11788</v>
      </c>
      <c r="I170" s="13">
        <f t="shared" ref="I170:J170" si="144">SUM(I168:I168)</f>
        <v>0</v>
      </c>
      <c r="J170" s="13">
        <f t="shared" si="144"/>
        <v>0</v>
      </c>
      <c r="K170" s="13">
        <f t="shared" ref="K170:T170" si="145">SUM(K168:K168)</f>
        <v>8690</v>
      </c>
      <c r="L170" s="13">
        <f t="shared" si="145"/>
        <v>8690</v>
      </c>
      <c r="M170" s="13">
        <f t="shared" si="145"/>
        <v>0</v>
      </c>
      <c r="N170" s="13">
        <f t="shared" si="145"/>
        <v>0</v>
      </c>
      <c r="O170" s="87">
        <f>SUM(O168:O169)</f>
        <v>17046</v>
      </c>
      <c r="P170" s="87">
        <f>SUM(P168:P169)</f>
        <v>17046</v>
      </c>
      <c r="Q170" s="87">
        <f t="shared" si="145"/>
        <v>0</v>
      </c>
      <c r="R170" s="87">
        <f t="shared" si="145"/>
        <v>0</v>
      </c>
      <c r="S170" s="87">
        <f t="shared" si="145"/>
        <v>9600</v>
      </c>
      <c r="T170" s="13">
        <f t="shared" si="145"/>
        <v>9650</v>
      </c>
      <c r="U170" s="8"/>
    </row>
    <row r="171" spans="1:21" ht="14.25" customHeight="1" thickBot="1">
      <c r="A171" s="45" t="s">
        <v>33</v>
      </c>
      <c r="B171" s="64" t="s">
        <v>14</v>
      </c>
      <c r="C171" s="126" t="s">
        <v>34</v>
      </c>
      <c r="D171" s="127"/>
      <c r="E171" s="127"/>
      <c r="F171" s="127"/>
      <c r="G171" s="46">
        <f t="shared" ref="G171:T171" si="146">SUM(G170)</f>
        <v>11788</v>
      </c>
      <c r="H171" s="46">
        <f t="shared" si="146"/>
        <v>11788</v>
      </c>
      <c r="I171" s="46">
        <f t="shared" si="146"/>
        <v>0</v>
      </c>
      <c r="J171" s="46">
        <f t="shared" si="146"/>
        <v>0</v>
      </c>
      <c r="K171" s="46">
        <f t="shared" si="146"/>
        <v>8690</v>
      </c>
      <c r="L171" s="46">
        <f t="shared" si="146"/>
        <v>8690</v>
      </c>
      <c r="M171" s="46">
        <f t="shared" si="146"/>
        <v>0</v>
      </c>
      <c r="N171" s="46">
        <f t="shared" si="146"/>
        <v>0</v>
      </c>
      <c r="O171" s="88">
        <f t="shared" si="146"/>
        <v>17046</v>
      </c>
      <c r="P171" s="88">
        <f t="shared" si="146"/>
        <v>17046</v>
      </c>
      <c r="Q171" s="88">
        <f t="shared" si="146"/>
        <v>0</v>
      </c>
      <c r="R171" s="88">
        <f t="shared" si="146"/>
        <v>0</v>
      </c>
      <c r="S171" s="88">
        <f t="shared" si="146"/>
        <v>9600</v>
      </c>
      <c r="T171" s="88">
        <f t="shared" si="146"/>
        <v>9650</v>
      </c>
      <c r="U171" s="8"/>
    </row>
    <row r="172" spans="1:21" ht="14.25" customHeight="1" thickBot="1">
      <c r="A172" s="21" t="s">
        <v>33</v>
      </c>
      <c r="B172" s="136" t="s">
        <v>39</v>
      </c>
      <c r="C172" s="137"/>
      <c r="D172" s="137"/>
      <c r="E172" s="137"/>
      <c r="F172" s="138"/>
      <c r="G172" s="47">
        <f>SUM(G171)</f>
        <v>11788</v>
      </c>
      <c r="H172" s="47">
        <f t="shared" ref="H172:T172" si="147">SUM(H171)</f>
        <v>11788</v>
      </c>
      <c r="I172" s="47">
        <f t="shared" si="147"/>
        <v>0</v>
      </c>
      <c r="J172" s="47">
        <f t="shared" si="147"/>
        <v>0</v>
      </c>
      <c r="K172" s="47">
        <f t="shared" si="147"/>
        <v>8690</v>
      </c>
      <c r="L172" s="47">
        <f t="shared" si="147"/>
        <v>8690</v>
      </c>
      <c r="M172" s="47">
        <f t="shared" si="147"/>
        <v>0</v>
      </c>
      <c r="N172" s="47">
        <f t="shared" si="147"/>
        <v>0</v>
      </c>
      <c r="O172" s="89">
        <f t="shared" si="147"/>
        <v>17046</v>
      </c>
      <c r="P172" s="89">
        <f t="shared" si="147"/>
        <v>17046</v>
      </c>
      <c r="Q172" s="89">
        <f t="shared" si="147"/>
        <v>0</v>
      </c>
      <c r="R172" s="89">
        <f t="shared" si="147"/>
        <v>0</v>
      </c>
      <c r="S172" s="89">
        <f t="shared" si="147"/>
        <v>9600</v>
      </c>
      <c r="T172" s="89">
        <f t="shared" si="147"/>
        <v>9650</v>
      </c>
      <c r="U172" s="8"/>
    </row>
    <row r="173" spans="1:21" s="49" customFormat="1" ht="14.25" customHeight="1" thickBot="1">
      <c r="A173" s="139" t="s">
        <v>64</v>
      </c>
      <c r="B173" s="140"/>
      <c r="C173" s="140"/>
      <c r="D173" s="140"/>
      <c r="E173" s="140"/>
      <c r="F173" s="141"/>
      <c r="G173" s="48">
        <f t="shared" ref="G173:T173" si="148">G63+G92+G142+G149+G159+G165+G172</f>
        <v>865587</v>
      </c>
      <c r="H173" s="48">
        <f t="shared" si="148"/>
        <v>173541</v>
      </c>
      <c r="I173" s="48">
        <f t="shared" si="148"/>
        <v>0</v>
      </c>
      <c r="J173" s="48">
        <f t="shared" si="148"/>
        <v>692046</v>
      </c>
      <c r="K173" s="48">
        <f t="shared" si="148"/>
        <v>3060274</v>
      </c>
      <c r="L173" s="48">
        <f t="shared" si="148"/>
        <v>156686</v>
      </c>
      <c r="M173" s="48">
        <f t="shared" si="148"/>
        <v>0</v>
      </c>
      <c r="N173" s="48">
        <f t="shared" si="148"/>
        <v>2903588</v>
      </c>
      <c r="O173" s="113">
        <f t="shared" si="148"/>
        <v>3141453.2800000003</v>
      </c>
      <c r="P173" s="113">
        <f t="shared" si="148"/>
        <v>213720</v>
      </c>
      <c r="Q173" s="113">
        <f t="shared" si="148"/>
        <v>0</v>
      </c>
      <c r="R173" s="113">
        <f t="shared" si="148"/>
        <v>2927733.2800000003</v>
      </c>
      <c r="S173" s="48">
        <f t="shared" si="148"/>
        <v>6542210</v>
      </c>
      <c r="T173" s="48">
        <f t="shared" si="148"/>
        <v>2646334</v>
      </c>
      <c r="U173" s="56"/>
    </row>
    <row r="174" spans="1:21" ht="12.75" customHeight="1">
      <c r="D174" s="3"/>
      <c r="U174" s="4"/>
    </row>
    <row r="175" spans="1:21" ht="14.25" customHeight="1">
      <c r="D175" s="51" t="s">
        <v>65</v>
      </c>
      <c r="R175" s="112" t="s">
        <v>66</v>
      </c>
      <c r="U175" s="4"/>
    </row>
    <row r="176" spans="1:21" ht="14.25" customHeight="1">
      <c r="D176" s="51"/>
      <c r="R176" s="112"/>
      <c r="U176" s="4"/>
    </row>
    <row r="177" spans="4:21" ht="14.25" customHeight="1">
      <c r="D177" s="51"/>
      <c r="R177" s="112"/>
      <c r="U177" s="4"/>
    </row>
    <row r="178" spans="4:21" ht="14.25" customHeight="1">
      <c r="D178" s="51"/>
      <c r="R178" s="112"/>
      <c r="U178" s="4"/>
    </row>
    <row r="179" spans="4:21" ht="14.25" customHeight="1">
      <c r="D179" s="51"/>
      <c r="R179" s="112"/>
      <c r="U179" s="4"/>
    </row>
    <row r="180" spans="4:21" ht="14.25" customHeight="1">
      <c r="D180" s="51"/>
      <c r="R180" s="112"/>
      <c r="U180" s="4"/>
    </row>
    <row r="181" spans="4:21" ht="14.25" customHeight="1">
      <c r="D181" s="51"/>
      <c r="R181" s="112"/>
      <c r="U181" s="4"/>
    </row>
    <row r="182" spans="4:21" ht="14.25" customHeight="1">
      <c r="D182" s="51"/>
      <c r="R182" s="112"/>
      <c r="U182" s="4"/>
    </row>
  </sheetData>
  <mergeCells count="236">
    <mergeCell ref="B138:B140"/>
    <mergeCell ref="C138:C140"/>
    <mergeCell ref="D138:D140"/>
    <mergeCell ref="E138:E140"/>
    <mergeCell ref="A58:A61"/>
    <mergeCell ref="B58:B61"/>
    <mergeCell ref="C58:C61"/>
    <mergeCell ref="D58:D61"/>
    <mergeCell ref="E58:E61"/>
    <mergeCell ref="A69:A71"/>
    <mergeCell ref="B69:B71"/>
    <mergeCell ref="C69:C71"/>
    <mergeCell ref="D69:D71"/>
    <mergeCell ref="E69:E71"/>
    <mergeCell ref="C76:T76"/>
    <mergeCell ref="C75:F75"/>
    <mergeCell ref="A88:A90"/>
    <mergeCell ref="B88:B90"/>
    <mergeCell ref="C62:F62"/>
    <mergeCell ref="B63:F63"/>
    <mergeCell ref="B64:T64"/>
    <mergeCell ref="C65:T65"/>
    <mergeCell ref="A66:A68"/>
    <mergeCell ref="B66:B68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A10:T10"/>
    <mergeCell ref="B11:T11"/>
    <mergeCell ref="C12:T12"/>
    <mergeCell ref="A13:A15"/>
    <mergeCell ref="B13:B15"/>
    <mergeCell ref="C13:C15"/>
    <mergeCell ref="D13:D15"/>
    <mergeCell ref="E13:E15"/>
    <mergeCell ref="L7:M7"/>
    <mergeCell ref="N7:N8"/>
    <mergeCell ref="O7:O8"/>
    <mergeCell ref="P7:Q7"/>
    <mergeCell ref="R7:R8"/>
    <mergeCell ref="A9:T9"/>
    <mergeCell ref="F6:F8"/>
    <mergeCell ref="G6:J6"/>
    <mergeCell ref="K6:N6"/>
    <mergeCell ref="O6:R6"/>
    <mergeCell ref="S6:S8"/>
    <mergeCell ref="T6:T8"/>
    <mergeCell ref="G7:G8"/>
    <mergeCell ref="H7:I7"/>
    <mergeCell ref="J7:J8"/>
    <mergeCell ref="K7:K8"/>
    <mergeCell ref="A16:A20"/>
    <mergeCell ref="B16:B20"/>
    <mergeCell ref="C16:C20"/>
    <mergeCell ref="D16:D20"/>
    <mergeCell ref="E16:E20"/>
    <mergeCell ref="A21:A23"/>
    <mergeCell ref="B21:B23"/>
    <mergeCell ref="C21:C23"/>
    <mergeCell ref="D21:D23"/>
    <mergeCell ref="E21:E23"/>
    <mergeCell ref="A24:A28"/>
    <mergeCell ref="B24:B28"/>
    <mergeCell ref="C24:C28"/>
    <mergeCell ref="D24:D28"/>
    <mergeCell ref="E24:E28"/>
    <mergeCell ref="A29:A34"/>
    <mergeCell ref="B29:B34"/>
    <mergeCell ref="C29:C34"/>
    <mergeCell ref="D29:D34"/>
    <mergeCell ref="E29:E34"/>
    <mergeCell ref="C42:F42"/>
    <mergeCell ref="C43:T43"/>
    <mergeCell ref="A44:A47"/>
    <mergeCell ref="B44:B47"/>
    <mergeCell ref="C44:C47"/>
    <mergeCell ref="D44:D47"/>
    <mergeCell ref="E44:E47"/>
    <mergeCell ref="A35:A37"/>
    <mergeCell ref="B35:B37"/>
    <mergeCell ref="C35:C37"/>
    <mergeCell ref="D35:D37"/>
    <mergeCell ref="E35:E37"/>
    <mergeCell ref="A38:A41"/>
    <mergeCell ref="B38:B41"/>
    <mergeCell ref="C38:C41"/>
    <mergeCell ref="D38:D41"/>
    <mergeCell ref="E38:E41"/>
    <mergeCell ref="C48:F48"/>
    <mergeCell ref="C49:T49"/>
    <mergeCell ref="A50:A54"/>
    <mergeCell ref="B50:B54"/>
    <mergeCell ref="C50:C54"/>
    <mergeCell ref="D50:D54"/>
    <mergeCell ref="E50:E54"/>
    <mergeCell ref="A55:A57"/>
    <mergeCell ref="B55:B57"/>
    <mergeCell ref="C55:C57"/>
    <mergeCell ref="D55:D57"/>
    <mergeCell ref="E55:E57"/>
    <mergeCell ref="C66:C68"/>
    <mergeCell ref="D66:D68"/>
    <mergeCell ref="E66:E68"/>
    <mergeCell ref="B92:F92"/>
    <mergeCell ref="B93:T93"/>
    <mergeCell ref="A72:A74"/>
    <mergeCell ref="B72:B74"/>
    <mergeCell ref="C72:C74"/>
    <mergeCell ref="D72:D74"/>
    <mergeCell ref="E72:E74"/>
    <mergeCell ref="C88:C90"/>
    <mergeCell ref="D88:D90"/>
    <mergeCell ref="E88:E90"/>
    <mergeCell ref="C94:T94"/>
    <mergeCell ref="C91:F91"/>
    <mergeCell ref="A77:A81"/>
    <mergeCell ref="B77:B81"/>
    <mergeCell ref="C77:C81"/>
    <mergeCell ref="D77:D81"/>
    <mergeCell ref="E77:E81"/>
    <mergeCell ref="A82:A84"/>
    <mergeCell ref="B82:B84"/>
    <mergeCell ref="C82:C84"/>
    <mergeCell ref="D82:D84"/>
    <mergeCell ref="E82:E84"/>
    <mergeCell ref="A101:A104"/>
    <mergeCell ref="B101:B104"/>
    <mergeCell ref="C101:C104"/>
    <mergeCell ref="D101:D104"/>
    <mergeCell ref="E101:E104"/>
    <mergeCell ref="A95:A97"/>
    <mergeCell ref="B95:B97"/>
    <mergeCell ref="C95:C97"/>
    <mergeCell ref="D95:D97"/>
    <mergeCell ref="E95:E97"/>
    <mergeCell ref="A98:A100"/>
    <mergeCell ref="B98:B100"/>
    <mergeCell ref="C98:C100"/>
    <mergeCell ref="D98:D100"/>
    <mergeCell ref="E98:E100"/>
    <mergeCell ref="B142:F142"/>
    <mergeCell ref="A122:A125"/>
    <mergeCell ref="B122:B125"/>
    <mergeCell ref="C122:C125"/>
    <mergeCell ref="D122:D125"/>
    <mergeCell ref="E122:E125"/>
    <mergeCell ref="C121:T121"/>
    <mergeCell ref="A126:A129"/>
    <mergeCell ref="B126:B129"/>
    <mergeCell ref="C126:C129"/>
    <mergeCell ref="D126:D129"/>
    <mergeCell ref="E126:E129"/>
    <mergeCell ref="A130:A133"/>
    <mergeCell ref="B130:B133"/>
    <mergeCell ref="C130:C133"/>
    <mergeCell ref="D130:D133"/>
    <mergeCell ref="E130:E133"/>
    <mergeCell ref="C141:F141"/>
    <mergeCell ref="A134:A137"/>
    <mergeCell ref="B134:B137"/>
    <mergeCell ref="C134:C137"/>
    <mergeCell ref="D134:D137"/>
    <mergeCell ref="E134:E137"/>
    <mergeCell ref="A138:A140"/>
    <mergeCell ref="B143:T143"/>
    <mergeCell ref="C144:T144"/>
    <mergeCell ref="D162:D163"/>
    <mergeCell ref="E162:E163"/>
    <mergeCell ref="C148:F148"/>
    <mergeCell ref="B149:F149"/>
    <mergeCell ref="B150:T150"/>
    <mergeCell ref="C151:T151"/>
    <mergeCell ref="A152:A154"/>
    <mergeCell ref="B152:B154"/>
    <mergeCell ref="C152:C154"/>
    <mergeCell ref="D152:D154"/>
    <mergeCell ref="E152:E154"/>
    <mergeCell ref="A155:A157"/>
    <mergeCell ref="B155:B157"/>
    <mergeCell ref="C155:C157"/>
    <mergeCell ref="D155:D157"/>
    <mergeCell ref="E155:E157"/>
    <mergeCell ref="A145:A147"/>
    <mergeCell ref="B145:B147"/>
    <mergeCell ref="C145:C147"/>
    <mergeCell ref="D145:D147"/>
    <mergeCell ref="E145:E147"/>
    <mergeCell ref="C171:F171"/>
    <mergeCell ref="B172:F172"/>
    <mergeCell ref="A173:F173"/>
    <mergeCell ref="A85:A87"/>
    <mergeCell ref="B85:B87"/>
    <mergeCell ref="C85:C87"/>
    <mergeCell ref="D85:D87"/>
    <mergeCell ref="E85:E87"/>
    <mergeCell ref="C164:F164"/>
    <mergeCell ref="B165:F165"/>
    <mergeCell ref="B166:T166"/>
    <mergeCell ref="C167:T167"/>
    <mergeCell ref="A168:A170"/>
    <mergeCell ref="B168:B170"/>
    <mergeCell ref="C168:C170"/>
    <mergeCell ref="D168:D170"/>
    <mergeCell ref="E168:E170"/>
    <mergeCell ref="C158:F158"/>
    <mergeCell ref="B159:F159"/>
    <mergeCell ref="B160:T160"/>
    <mergeCell ref="C161:T161"/>
    <mergeCell ref="A162:A163"/>
    <mergeCell ref="B162:B163"/>
    <mergeCell ref="C162:C163"/>
    <mergeCell ref="C116:T116"/>
    <mergeCell ref="A117:A119"/>
    <mergeCell ref="B117:B119"/>
    <mergeCell ref="C117:C119"/>
    <mergeCell ref="D117:D119"/>
    <mergeCell ref="E117:E119"/>
    <mergeCell ref="C115:F115"/>
    <mergeCell ref="C120:F120"/>
    <mergeCell ref="A105:A109"/>
    <mergeCell ref="B105:B109"/>
    <mergeCell ref="C105:C109"/>
    <mergeCell ref="D105:D109"/>
    <mergeCell ref="E105:E109"/>
    <mergeCell ref="A110:A114"/>
    <mergeCell ref="B110:B114"/>
    <mergeCell ref="C110:C114"/>
    <mergeCell ref="D110:D114"/>
    <mergeCell ref="E110:E114"/>
  </mergeCells>
  <pageMargins left="0" right="0" top="0.15748031496062992" bottom="0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2015-12-14T06:48:49Z</dcterms:modified>
</cp:coreProperties>
</file>