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3"/>
  </bookViews>
  <sheets>
    <sheet name="pajamos" sheetId="1" r:id="rId1"/>
    <sheet name="2 priedas" sheetId="2" r:id="rId2"/>
    <sheet name="3 priedas" sheetId="3" r:id="rId3"/>
    <sheet name="4 priedas" sheetId="4" r:id="rId4"/>
    <sheet name="5 priedas" sheetId="5" r:id="rId5"/>
    <sheet name=" 6 pried" sheetId="6" r:id="rId6"/>
    <sheet name="SB" sheetId="7" r:id="rId7"/>
    <sheet name="D-2015" sheetId="8" r:id="rId8"/>
    <sheet name="skol. lėšos" sheetId="9" r:id="rId9"/>
    <sheet name="Lik" sheetId="10" r:id="rId10"/>
    <sheet name="BĮ suv." sheetId="11" r:id="rId11"/>
    <sheet name="7 priedas" sheetId="12" r:id="rId12"/>
    <sheet name="BĮ lik." sheetId="13" r:id="rId13"/>
    <sheet name="paskola" sheetId="14" r:id="rId14"/>
  </sheets>
  <definedNames/>
  <calcPr fullCalcOnLoad="1"/>
</workbook>
</file>

<file path=xl/sharedStrings.xml><?xml version="1.0" encoding="utf-8"?>
<sst xmlns="http://schemas.openxmlformats.org/spreadsheetml/2006/main" count="3042" uniqueCount="652">
  <si>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</si>
  <si>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</si>
  <si>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</si>
  <si>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</si>
  <si>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</si>
  <si>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</si>
  <si>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</si>
  <si>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</si>
  <si>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</si>
  <si>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</si>
  <si>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</si>
  <si>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</si>
  <si>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</si>
  <si>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</si>
  <si>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</si>
  <si>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</si>
  <si>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</si>
  <si>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</si>
  <si>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</si>
  <si>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</si>
  <si>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</si>
  <si>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</si>
  <si>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</si>
  <si>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</si>
  <si>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</si>
  <si>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</si>
  <si>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</si>
  <si>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</si>
  <si>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</si>
  <si>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</si>
  <si>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</si>
  <si>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</si>
  <si>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</si>
  <si>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</si>
  <si>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</si>
  <si>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</si>
  <si>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</si>
  <si>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</si>
  <si>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</si>
  <si>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</si>
  <si>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</si>
  <si>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</si>
  <si>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</si>
  <si>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</si>
  <si>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</si>
  <si>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</si>
  <si>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</si>
  <si>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</si>
  <si>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</si>
  <si>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</si>
  <si>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</si>
  <si>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</si>
  <si>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</si>
  <si>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</si>
  <si>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</si>
  <si>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</si>
  <si>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</si>
  <si>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</si>
  <si>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</si>
  <si>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</si>
  <si>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</si>
  <si>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</si>
  <si>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</si>
  <si>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</si>
  <si>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</si>
  <si>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</si>
  <si>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</si>
  <si>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</si>
  <si>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</si>
  <si>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</si>
  <si>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</si>
  <si>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</si>
  <si>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</si>
  <si>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</si>
  <si>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</si>
  <si>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</si>
  <si>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</si>
  <si>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</si>
  <si>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</si>
  <si>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</si>
  <si>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</si>
  <si>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</si>
  <si>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</si>
  <si>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</si>
  <si>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</si>
  <si>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</si>
  <si>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</si>
  <si>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</si>
  <si>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</si>
  <si>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</si>
  <si>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</si>
  <si>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</si>
  <si>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</si>
  <si>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</si>
  <si>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</si>
  <si>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</si>
  <si>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</si>
  <si>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</si>
  <si>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</si>
  <si>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</si>
  <si>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</si>
  <si>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</si>
  <si>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</si>
  <si>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</si>
  <si>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</si>
  <si>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</si>
  <si>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</si>
  <si>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</si>
  <si>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</si>
  <si>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</si>
  <si>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</si>
  <si>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</si>
  <si>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</si>
  <si>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</si>
  <si>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</si>
  <si>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</si>
  <si>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</si>
  <si>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</si>
  <si>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</si>
  <si>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</si>
  <si>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</si>
  <si>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</si>
  <si>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</si>
  <si>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</si>
  <si>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</si>
  <si>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</si>
  <si>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</si>
  <si>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</si>
  <si>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</si>
  <si>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</si>
  <si>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</si>
  <si>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</si>
  <si>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</si>
  <si>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</si>
  <si>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</si>
  <si>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</si>
  <si>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</si>
  <si>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</si>
  <si>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</si>
  <si>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</si>
  <si>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</si>
  <si>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</si>
  <si>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</si>
  <si>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</si>
  <si>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</si>
  <si>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</si>
  <si>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</si>
  <si>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</si>
  <si>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</si>
  <si>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</si>
  <si>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</si>
  <si>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</si>
  <si>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</si>
  <si>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</si>
  <si>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</si>
  <si>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</si>
  <si>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</si>
  <si>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</si>
  <si>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</si>
  <si>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</si>
  <si>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</si>
  <si>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</si>
  <si>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</si>
  <si>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</si>
  <si>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</si>
  <si>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</si>
  <si>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</si>
  <si>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</si>
  <si>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</si>
  <si>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</si>
  <si>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</si>
  <si>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</si>
  <si>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</si>
  <si>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</si>
  <si>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</si>
  <si>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</si>
  <si>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</si>
  <si>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</si>
  <si>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</si>
  <si>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</si>
  <si>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</si>
  <si>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</si>
  <si>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</si>
  <si>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</si>
  <si>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</si>
  <si>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</si>
  <si>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</si>
  <si>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</si>
  <si>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</si>
  <si>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</si>
  <si>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</si>
  <si>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</si>
  <si>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</si>
  <si>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</si>
  <si>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</si>
  <si>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</si>
  <si>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</si>
  <si>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</si>
  <si>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</si>
  <si>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</si>
  <si>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</si>
  <si>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</si>
  <si>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</si>
  <si>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</si>
  <si>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</si>
  <si>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</si>
  <si>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</si>
  <si>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</si>
  <si>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</si>
  <si>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</si>
  <si>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</si>
  <si>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</si>
  <si>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</si>
  <si>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</si>
  <si>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</si>
  <si>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</si>
  <si>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</si>
  <si>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</si>
  <si>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</si>
  <si>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</si>
  <si>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</si>
  <si>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</si>
  <si>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</si>
  <si>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</si>
  <si>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</si>
  <si>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</si>
  <si>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</si>
  <si>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</si>
  <si>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</si>
  <si>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</si>
  <si>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</si>
  <si>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</si>
  <si>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</si>
  <si>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</si>
  <si>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</si>
  <si>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</si>
  <si>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</si>
  <si>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</si>
  <si>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</si>
  <si>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</si>
  <si>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</si>
  <si>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</si>
  <si>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</si>
  <si>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</si>
  <si>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</si>
  <si>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</si>
  <si>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</si>
  <si>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</si>
  <si>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</si>
  <si>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</si>
  <si>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</si>
  <si>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</si>
  <si>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</si>
  <si>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</si>
  <si>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</si>
  <si>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</si>
  <si>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</si>
  <si>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</si>
  <si>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</si>
  <si>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</si>
  <si>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</si>
  <si>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</si>
  <si>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</si>
  <si>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</si>
  <si>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</si>
  <si>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</si>
  <si>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</si>
  <si>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</si>
  <si>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</si>
  <si>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</si>
  <si>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</si>
  <si>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</si>
  <si>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</si>
  <si>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</si>
  <si>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</si>
  <si>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</si>
  <si>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</si>
  <si>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</si>
  <si>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</si>
  <si>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</si>
  <si>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</si>
  <si>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</si>
  <si>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</si>
  <si>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</si>
  <si>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</si>
  <si>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</si>
  <si>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</si>
  <si>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</si>
  <si>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</si>
  <si>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</si>
  <si>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</si>
  <si>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</si>
  <si>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</si>
  <si>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</si>
  <si>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</si>
  <si>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</si>
  <si>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</si>
  <si>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</si>
  <si>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</si>
  <si>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</si>
  <si>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</si>
  <si>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</si>
  <si>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</si>
  <si>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</si>
  <si>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</si>
  <si>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</si>
  <si>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</si>
  <si>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</si>
  <si>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</si>
  <si>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</si>
  <si>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</si>
  <si>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</si>
  <si>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</si>
  <si>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</si>
  <si>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</si>
  <si>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</si>
  <si>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</si>
  <si>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</si>
  <si>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</si>
  <si>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</si>
  <si>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</si>
  <si>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</si>
  <si>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</si>
  <si>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</si>
  <si>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</si>
  <si>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</si>
  <si>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</si>
  <si>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</si>
  <si>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</si>
  <si>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</si>
  <si>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</si>
  <si>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</si>
  <si>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</si>
  <si>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</si>
  <si>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</si>
  <si>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</si>
  <si>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</si>
  <si>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</si>
  <si>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</si>
  <si>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</si>
  <si>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</si>
  <si>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</si>
  <si>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</si>
  <si>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</si>
  <si>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</si>
  <si>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</si>
  <si>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</si>
  <si>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</si>
  <si>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</si>
  <si>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</si>
  <si>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</si>
  <si>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</si>
  <si>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</si>
  <si>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</si>
  <si>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</si>
  <si>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</si>
  <si>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</si>
  <si>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</si>
  <si>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</si>
  <si>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</si>
  <si>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</si>
  <si>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</si>
  <si>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</si>
  <si>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</si>
  <si>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</si>
  <si>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</si>
  <si>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</si>
  <si>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</si>
  <si>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</si>
  <si>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</si>
  <si>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</si>
  <si>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</si>
  <si>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</si>
  <si>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</si>
  <si>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</si>
  <si>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</si>
  <si>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</si>
  <si>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</si>
  <si>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</si>
  <si>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</si>
  <si>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</si>
  <si>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</si>
  <si>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</si>
  <si>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</si>
  <si>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</si>
  <si>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</si>
  <si>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</si>
  <si>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</si>
  <si>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</si>
  <si>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</si>
  <si>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</si>
  <si>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</si>
  <si>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</si>
  <si>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</si>
  <si>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</si>
  <si>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</si>
  <si>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</si>
  <si>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</si>
  <si>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</si>
  <si>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</si>
  <si>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</si>
  <si>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</si>
  <si>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</si>
  <si>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</si>
  <si>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</si>
  <si>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</si>
  <si>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</si>
  <si>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</si>
  <si>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</si>
  <si>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</si>
  <si>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</si>
  <si>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</si>
  <si>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</si>
  <si>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</si>
  <si>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</si>
  <si>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</si>
  <si>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</si>
  <si>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</si>
  <si>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</si>
  <si>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</si>
  <si>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</si>
  <si>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</si>
  <si>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</si>
  <si>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</si>
  <si>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</si>
  <si>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</si>
  <si>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</si>
  <si>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</si>
  <si>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</si>
  <si>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</si>
  <si>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</si>
  <si>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</si>
  <si>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</si>
  <si>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</si>
  <si>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</si>
  <si>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</si>
  <si>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</si>
  <si>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</si>
  <si>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</si>
  <si>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</si>
  <si>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</si>
  <si>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</si>
  <si>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</si>
  <si>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</si>
  <si>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</si>
  <si>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</si>
  <si>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</si>
  <si>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</si>
  <si>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</si>
  <si>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</si>
  <si>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</si>
  <si>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56.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</si>
  <si>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</si>
  <si>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</si>
  <si>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</si>
  <si>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</si>
  <si>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</si>
  <si>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</si>
  <si>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</si>
  <si>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</si>
  <si>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įstaigos pajamos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</si>
  <si>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</si>
  <si>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</si>
  <si>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</si>
  <si>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</si>
  <si>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</si>
  <si>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</si>
  <si>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</si>
  <si>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</si>
  <si>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</si>
  <si>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</si>
  <si>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</si>
  <si>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>2014 METŲ ASIGNAVIMŲ SAVARANKIŠKOSIOMS SAVIVALDYBĖS FUNKCIJOMS VYKDYTI</t>
  </si>
  <si>
    <t>6 priedo 4 dalis</t>
  </si>
  <si>
    <t>Gyventojams suteiktų lengvatų kompensavimui (2012 m.- 2013 m.)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</si>
  <si>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</si>
  <si>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</si>
  <si>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</si>
  <si>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</si>
  <si>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</si>
  <si>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</si>
  <si>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</si>
  <si>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57.</t>
  </si>
  <si>
    <t>58.</t>
  </si>
  <si>
    <t>59.</t>
  </si>
  <si>
    <t>60.</t>
  </si>
  <si>
    <t>2015 m. EUR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</si>
  <si>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Arial"/>
        <family val="2"/>
      </rPr>
      <t xml:space="preserve"> 2013 m. - 57,34 proc.</t>
    </r>
    <r>
      <rPr>
        <sz val="11"/>
        <color indexed="8"/>
        <rFont val="Times New Roman"/>
        <family val="1"/>
      </rPr>
      <t xml:space="preserve">; 2014 m. - 67,78 proc.; 2015 m. - 72,8 proc.) </t>
    </r>
  </si>
  <si>
    <t>Biudžetinių įstaigų pajamos</t>
  </si>
  <si>
    <t>Būsto nuomos ar išperkamosios būsto nuomos mokesčių dalies kompensacijai</t>
  </si>
  <si>
    <t>54.</t>
  </si>
  <si>
    <t>55.</t>
  </si>
  <si>
    <t>2015 M. RIETAVO SAVIVALDYBĖS BIUDŽETO PAJAMOS</t>
  </si>
  <si>
    <t xml:space="preserve">                                                                        1 priedas </t>
  </si>
  <si>
    <t>sprendimo Nr. T1-XX</t>
  </si>
  <si>
    <t>(Eurais)</t>
  </si>
  <si>
    <t>2015 METŲ ASIGNAVIMŲ SAVARANKIŠKOSIOMS SAVIVALDYBĖS FUNKCIJOMS VYKDYTI</t>
  </si>
  <si>
    <t>Prisidėjimas prie projektų (iš paskolos - deficitas)</t>
  </si>
  <si>
    <t>Kompesacijos šaltam vandeniui</t>
  </si>
  <si>
    <t>Kredito ir palūkanų apmokėjimas</t>
  </si>
  <si>
    <t>Kreditų ir palūkanų apmokėjimas</t>
  </si>
  <si>
    <t>Kompensacijų administravimas</t>
  </si>
  <si>
    <t>RIETAVO SAVIVALDYBĖS 2015 METŲ ASIGNAVIMAI</t>
  </si>
  <si>
    <t>Nepavaldžių biudžetinių, viešųjų įstaigų ir draugijų programų rėmimas</t>
  </si>
  <si>
    <t>15.2.3.</t>
  </si>
  <si>
    <t>16.2.3.</t>
  </si>
  <si>
    <t>17.1.3.</t>
  </si>
  <si>
    <t>18.2.3.</t>
  </si>
  <si>
    <t>2015 METŲ ASIGNAVIMŲ  SAVARANKIŠKOSIOMS SAVIVALDYBĖS FUNKCIJOMS VYKDYTI      
 SAVIVALDYBĖS FUNKCIJOMS VYKDYTI</t>
  </si>
  <si>
    <t>1.3.2.</t>
  </si>
  <si>
    <t>1.3.3.</t>
  </si>
  <si>
    <t>1.5.2.</t>
  </si>
  <si>
    <t>5.1.4.</t>
  </si>
  <si>
    <t>sprendimo Nr. T1-</t>
  </si>
  <si>
    <t>61.</t>
  </si>
  <si>
    <t>62.</t>
  </si>
  <si>
    <t>Valstybės investicijų programoje numatytiems odjektams finansuoti, iš jų:</t>
  </si>
  <si>
    <t>63.</t>
  </si>
  <si>
    <t>Rietavo miesto katilinės statybai</t>
  </si>
  <si>
    <t>Rietavo Lauryno Ivinskio gimnazijos pastato Rietave, Daržų g. 1, sporto salės priestato statybai</t>
  </si>
  <si>
    <t>Pėsčiųjų ir dviračių takui Rietavo miesto Plungės gatvėje, kuri sutampa su krašto keliu Nr. 164 Mažeikiai-Plungė-Tauragė, tęsti</t>
  </si>
  <si>
    <t>Rietavo miesto vietinės reikšmės keliui Nr. RT0223 Drobstų pramoninėje zonoje rekonstruoti</t>
  </si>
  <si>
    <t>64.</t>
  </si>
  <si>
    <t>Pėščiųjų ir dviračių takui Rietavo Oginskių kultūros istorijos muziejaus valdomo Rietavo dvaro teritorijoje įrengti</t>
  </si>
  <si>
    <t>65.</t>
  </si>
  <si>
    <t>1 448100</t>
  </si>
  <si>
    <t>66.</t>
  </si>
  <si>
    <t>67.</t>
  </si>
  <si>
    <t>Specialioji tikslinė dotacija iš kitų valdymo lygių (vietinės reikšmės keliams (gatvėms) tiesti, taisyti, prižiūrėti ir saugaus eismo sąlygoms užtikrinti</t>
  </si>
  <si>
    <t>Iš viso (1+5+9+16+19+23+24+25)</t>
  </si>
  <si>
    <t>4.5.1.2.</t>
  </si>
  <si>
    <t>Vietinės reikšmės kelių priežūra ir plėtra</t>
  </si>
  <si>
    <t>( DOTACIJOS  )</t>
  </si>
  <si>
    <t xml:space="preserve">                                                                               sprendimo Nr. XX</t>
  </si>
  <si>
    <t>Rietavo lopšelis-darželis</t>
  </si>
  <si>
    <t>Tverų gimnazija</t>
  </si>
  <si>
    <t>Įstaigų pajamos</t>
  </si>
  <si>
    <t>2 priedas</t>
  </si>
  <si>
    <t xml:space="preserve">IŠ SAVIVALDYBĖS BIUDŽETO IŠLAIKOMŲ ĮSTAIGŲ </t>
  </si>
  <si>
    <t>PAJAMŲ UŽ TEIKIAMAS PASLAUGAS IR PATALPŲ NUOMĄ</t>
  </si>
  <si>
    <t>ĮMOKOS Į SAVIVALDYBĖS 2015 METŲ BIUDŽETĄ</t>
  </si>
  <si>
    <t>Eurais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</si>
  <si>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</si>
  <si>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</si>
  <si>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</si>
  <si>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</si>
  <si>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</si>
  <si>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Rietavo lopšelis - darželis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</si>
  <si>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</si>
  <si>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</si>
  <si>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</si>
  <si>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</si>
  <si>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</si>
  <si>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</si>
  <si>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</si>
  <si>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</si>
  <si>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</si>
  <si>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</si>
  <si>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68.</t>
  </si>
  <si>
    <t>69.</t>
  </si>
  <si>
    <t>Dotacija iš kitų valdymo lygių pedagoginių darbuotojų skaičiaus optimizavimui</t>
  </si>
  <si>
    <t>Dotacijos  (33+57+58+64+65+66)</t>
  </si>
  <si>
    <t>7 priedas</t>
  </si>
  <si>
    <t>2015 METŲ ĮSTAIGŲ PAJAMŲ UŽ TEIKIAMAS PASLAUGAS IR PATALPŲ NUOMĄ LĖŠŲ</t>
  </si>
  <si>
    <t>(Eur)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</si>
  <si>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</si>
  <si>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</si>
  <si>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</si>
  <si>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</si>
  <si>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</si>
  <si>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</si>
  <si>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</si>
  <si>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</si>
  <si>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</si>
  <si>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</si>
  <si>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</si>
  <si>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</si>
  <si>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</si>
  <si>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</si>
  <si>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</si>
  <si>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7 priedas 2 dalis</t>
  </si>
  <si>
    <t>2014 METŲ ĮSTAIGŲ PAJAMŲ UŽ TEIKIAMAS PASLAUGAS IR PATALPŲ NUOMĄ LĖŠŲ LIKUČIO PASKIRSTYMAS</t>
  </si>
  <si>
    <t>IR 2014 METŲ LĖŠŲ LIKUČIŲ PASKIRSTYMAS</t>
  </si>
  <si>
    <t>PASKIRSTYMAS</t>
  </si>
  <si>
    <t>7 priedas 1 dalis</t>
  </si>
  <si>
    <t>Administracija</t>
  </si>
  <si>
    <t>sprendimo Nr. T1-88</t>
  </si>
  <si>
    <t xml:space="preserve">Europos sąjungos finansinės paramos lėšos - 83466,67 Eur, iš jų ilgalikiam turtui - 36413,21 Eur </t>
  </si>
  <si>
    <t xml:space="preserve"> </t>
  </si>
  <si>
    <t>RIETAVO SAVIVALDYBĖS ADMINISTRACIJOS, PRISIDĖJIMUI PRIE 2015 M. VYKDOMŲ PROJEKTŲ                     LĖŠŲ POREIKIS</t>
  </si>
  <si>
    <t>Projekto pavadinimas</t>
  </si>
  <si>
    <t>Bendra projekto vertė, tūkst. eurų</t>
  </si>
  <si>
    <t>Lėšų poreikis  2015 m. tūkst. Eur</t>
  </si>
  <si>
    <t>Prog-rama</t>
  </si>
  <si>
    <t>Rietavo Oginskių kultūros istorijos muziejaus kompleksinis sutvrakymas ir pritaikymas kultūrinėms, edukacinėms reikmėms (ES)</t>
  </si>
  <si>
    <t>04</t>
  </si>
  <si>
    <t>Rietavo Oginskių dvaro sodybos parko su prieigomis specialiojo plano ir Rietavo Oginskių dvaro sodybos parko su prieigomis detaliojo plano rengimas (ES)</t>
  </si>
  <si>
    <t>Pastato Parko g. 10, Rietave, renovacija (ES)</t>
  </si>
  <si>
    <t>05</t>
  </si>
  <si>
    <t>Telšių regiono komunalinių atliekų tvarkymo sistemos plėtra prisidėjimas prie projekto (ES)</t>
  </si>
  <si>
    <t>Vandens tiekimo ir nuotekų tvarkymo infrastruktūros plėtra Rietavo savivaldybės teritorijoje (Medingėnuose)</t>
  </si>
  <si>
    <t>4 priedas</t>
  </si>
  <si>
    <t xml:space="preserve">RIETAVO SAVIVALDYBĖS 2015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</si>
  <si>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</si>
  <si>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</si>
  <si>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</si>
  <si>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</si>
  <si>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</si>
  <si>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</si>
  <si>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3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</si>
  <si>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</si>
  <si>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</si>
  <si>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</si>
  <si>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</si>
  <si>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</si>
  <si>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</si>
  <si>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</si>
  <si>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</si>
  <si>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</si>
  <si>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</si>
  <si>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</si>
  <si>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</si>
  <si>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</si>
  <si>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</si>
  <si>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</si>
  <si>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Jaunimo teisių apsauga</t>
  </si>
  <si>
    <t>Būsto nuomos ar išperk. Būsto nuomos dalies kompens.</t>
  </si>
  <si>
    <t>Darbo rinka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</si>
  <si>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</si>
  <si>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</si>
  <si>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</si>
  <si>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</si>
  <si>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stebė-sena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</si>
  <si>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</si>
  <si>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</si>
  <si>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</si>
  <si>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</si>
  <si>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</si>
  <si>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</si>
  <si>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</si>
  <si>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</si>
  <si>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</si>
  <si>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 xml:space="preserve"> Rietavo savivaldybės tarybos</t>
  </si>
  <si>
    <t xml:space="preserve">                          Rietavo savivaldybės tarybos</t>
  </si>
  <si>
    <t>5 priedas</t>
  </si>
  <si>
    <t xml:space="preserve">2015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</si>
  <si>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</si>
  <si>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</si>
  <si>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</si>
  <si>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Asignavimų iš viso</t>
  </si>
  <si>
    <t>2015 m. lapkričio 19 d.</t>
  </si>
  <si>
    <t xml:space="preserve">                                                                                         2015 m. lapkričio 19 d.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</si>
</sst>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</numFmts>
  <fonts count="9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 Baltic"/>
      <family val="0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7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3" fillId="0" borderId="19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11" fillId="0" borderId="17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right"/>
    </xf>
    <xf numFmtId="0" fontId="5" fillId="0" borderId="2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74" fontId="30" fillId="0" borderId="1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27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12" fillId="0" borderId="15" xfId="0" applyFont="1" applyFill="1" applyBorder="1" applyAlignment="1">
      <alignment wrapText="1"/>
    </xf>
    <xf numFmtId="0" fontId="22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28" fillId="0" borderId="21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1" fillId="34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6" fontId="5" fillId="0" borderId="15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wrapText="1"/>
    </xf>
    <xf numFmtId="0" fontId="32" fillId="0" borderId="10" xfId="0" applyFont="1" applyFill="1" applyBorder="1" applyAlignment="1">
      <alignment vertical="top" wrapText="1"/>
    </xf>
    <xf numFmtId="9" fontId="32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2" fillId="0" borderId="2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2" fillId="0" borderId="23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ill="1" applyBorder="1" applyAlignment="1">
      <alignment/>
    </xf>
    <xf numFmtId="1" fontId="5" fillId="0" borderId="20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4" fontId="0" fillId="0" borderId="0" xfId="0" applyNumberFormat="1" applyFill="1" applyAlignment="1">
      <alignment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0" fillId="0" borderId="10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30" fillId="0" borderId="20" xfId="0" applyNumberFormat="1" applyFont="1" applyFill="1" applyBorder="1" applyAlignment="1">
      <alignment horizontal="right"/>
    </xf>
    <xf numFmtId="1" fontId="30" fillId="0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30" fillId="0" borderId="14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30" fillId="0" borderId="2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1" fontId="29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1" fontId="30" fillId="0" borderId="18" xfId="0" applyNumberFormat="1" applyFont="1" applyFill="1" applyBorder="1" applyAlignment="1">
      <alignment/>
    </xf>
    <xf numFmtId="1" fontId="30" fillId="0" borderId="20" xfId="0" applyNumberFormat="1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" fontId="29" fillId="0" borderId="2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22" fillId="0" borderId="0" xfId="0" applyFont="1" applyAlignment="1">
      <alignment/>
    </xf>
    <xf numFmtId="174" fontId="4" fillId="0" borderId="14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3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1" fontId="0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" fontId="23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17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/>
    </xf>
    <xf numFmtId="0" fontId="12" fillId="0" borderId="2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10" xfId="0" applyFont="1" applyBorder="1" applyAlignment="1">
      <alignment/>
    </xf>
    <xf numFmtId="1" fontId="41" fillId="0" borderId="10" xfId="0" applyNumberFormat="1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2" fillId="0" borderId="10" xfId="0" applyFont="1" applyFill="1" applyBorder="1" applyAlignment="1">
      <alignment wrapText="1"/>
    </xf>
    <xf numFmtId="0" fontId="42" fillId="0" borderId="11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0" fontId="24" fillId="0" borderId="17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42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 vertical="top" wrapText="1"/>
    </xf>
    <xf numFmtId="174" fontId="5" fillId="0" borderId="1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wrapText="1"/>
    </xf>
    <xf numFmtId="0" fontId="82" fillId="0" borderId="10" xfId="0" applyFont="1" applyFill="1" applyBorder="1" applyAlignment="1">
      <alignment/>
    </xf>
    <xf numFmtId="0" fontId="8" fillId="0" borderId="0" xfId="0" applyFont="1" applyAlignment="1">
      <alignment wrapText="1"/>
    </xf>
    <xf numFmtId="0" fontId="17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179" fontId="17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right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179" fontId="17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179" fontId="12" fillId="0" borderId="10" xfId="0" applyNumberFormat="1" applyFont="1" applyFill="1" applyBorder="1" applyAlignment="1">
      <alignment horizontal="right"/>
    </xf>
    <xf numFmtId="1" fontId="17" fillId="0" borderId="10" xfId="0" applyNumberFormat="1" applyFont="1" applyBorder="1" applyAlignment="1">
      <alignment horizontal="right"/>
    </xf>
    <xf numFmtId="174" fontId="17" fillId="0" borderId="1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6" fontId="23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7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81" fillId="0" borderId="20" xfId="0" applyNumberFormat="1" applyFont="1" applyFill="1" applyBorder="1" applyAlignment="1">
      <alignment/>
    </xf>
    <xf numFmtId="1" fontId="81" fillId="0" borderId="20" xfId="0" applyNumberFormat="1" applyFont="1" applyFill="1" applyBorder="1" applyAlignment="1">
      <alignment/>
    </xf>
    <xf numFmtId="2" fontId="81" fillId="0" borderId="10" xfId="0" applyNumberFormat="1" applyFont="1" applyFill="1" applyBorder="1" applyAlignment="1">
      <alignment/>
    </xf>
    <xf numFmtId="2" fontId="81" fillId="0" borderId="10" xfId="0" applyNumberFormat="1" applyFont="1" applyFill="1" applyBorder="1" applyAlignment="1">
      <alignment horizontal="right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10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/>
    </xf>
    <xf numFmtId="0" fontId="85" fillId="0" borderId="14" xfId="0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right"/>
    </xf>
    <xf numFmtId="0" fontId="86" fillId="0" borderId="11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2" fontId="82" fillId="0" borderId="10" xfId="0" applyNumberFormat="1" applyFont="1" applyFill="1" applyBorder="1" applyAlignment="1">
      <alignment/>
    </xf>
    <xf numFmtId="0" fontId="83" fillId="0" borderId="10" xfId="0" applyFont="1" applyFill="1" applyBorder="1" applyAlignment="1">
      <alignment horizontal="right"/>
    </xf>
    <xf numFmtId="0" fontId="83" fillId="0" borderId="12" xfId="0" applyFont="1" applyFill="1" applyBorder="1" applyAlignment="1">
      <alignment horizontal="center"/>
    </xf>
    <xf numFmtId="1" fontId="88" fillId="0" borderId="10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right"/>
    </xf>
    <xf numFmtId="0" fontId="84" fillId="0" borderId="13" xfId="0" applyFont="1" applyFill="1" applyBorder="1" applyAlignment="1">
      <alignment/>
    </xf>
    <xf numFmtId="1" fontId="89" fillId="0" borderId="20" xfId="0" applyNumberFormat="1" applyFont="1" applyFill="1" applyBorder="1" applyAlignment="1">
      <alignment/>
    </xf>
    <xf numFmtId="1" fontId="89" fillId="0" borderId="10" xfId="0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Alignment="1">
      <alignment/>
    </xf>
    <xf numFmtId="2" fontId="89" fillId="0" borderId="18" xfId="0" applyNumberFormat="1" applyFont="1" applyFill="1" applyBorder="1" applyAlignment="1">
      <alignment/>
    </xf>
    <xf numFmtId="2" fontId="89" fillId="0" borderId="12" xfId="0" applyNumberFormat="1" applyFont="1" applyFill="1" applyBorder="1" applyAlignment="1">
      <alignment/>
    </xf>
    <xf numFmtId="1" fontId="89" fillId="0" borderId="12" xfId="0" applyNumberFormat="1" applyFont="1" applyFill="1" applyBorder="1" applyAlignment="1">
      <alignment/>
    </xf>
    <xf numFmtId="0" fontId="88" fillId="0" borderId="11" xfId="0" applyFont="1" applyFill="1" applyBorder="1" applyAlignment="1">
      <alignment wrapText="1"/>
    </xf>
    <xf numFmtId="0" fontId="83" fillId="0" borderId="10" xfId="0" applyFont="1" applyFill="1" applyBorder="1" applyAlignment="1">
      <alignment horizontal="center"/>
    </xf>
    <xf numFmtId="1" fontId="88" fillId="0" borderId="20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8" fillId="0" borderId="10" xfId="0" applyFont="1" applyFill="1" applyBorder="1" applyAlignment="1">
      <alignment wrapText="1"/>
    </xf>
    <xf numFmtId="0" fontId="83" fillId="0" borderId="13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/>
    </xf>
    <xf numFmtId="2" fontId="89" fillId="0" borderId="20" xfId="0" applyNumberFormat="1" applyFont="1" applyFill="1" applyBorder="1" applyAlignment="1">
      <alignment/>
    </xf>
    <xf numFmtId="2" fontId="89" fillId="0" borderId="10" xfId="0" applyNumberFormat="1" applyFont="1" applyFill="1" applyBorder="1" applyAlignment="1">
      <alignment/>
    </xf>
    <xf numFmtId="174" fontId="89" fillId="0" borderId="10" xfId="0" applyNumberFormat="1" applyFont="1" applyFill="1" applyBorder="1" applyAlignment="1">
      <alignment/>
    </xf>
    <xf numFmtId="0" fontId="84" fillId="0" borderId="16" xfId="0" applyFont="1" applyFill="1" applyBorder="1" applyAlignment="1">
      <alignment/>
    </xf>
    <xf numFmtId="0" fontId="88" fillId="0" borderId="10" xfId="0" applyFont="1" applyFill="1" applyBorder="1" applyAlignment="1">
      <alignment vertical="center" wrapText="1"/>
    </xf>
    <xf numFmtId="0" fontId="83" fillId="0" borderId="14" xfId="0" applyFont="1" applyFill="1" applyBorder="1" applyAlignment="1">
      <alignment horizontal="center"/>
    </xf>
    <xf numFmtId="0" fontId="84" fillId="0" borderId="15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/>
    </xf>
    <xf numFmtId="1" fontId="81" fillId="0" borderId="10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right"/>
    </xf>
    <xf numFmtId="0" fontId="86" fillId="0" borderId="11" xfId="0" applyFont="1" applyFill="1" applyBorder="1" applyAlignment="1">
      <alignment/>
    </xf>
    <xf numFmtId="1" fontId="82" fillId="0" borderId="10" xfId="0" applyNumberFormat="1" applyFont="1" applyFill="1" applyBorder="1" applyAlignment="1">
      <alignment/>
    </xf>
    <xf numFmtId="0" fontId="88" fillId="0" borderId="12" xfId="0" applyFont="1" applyFill="1" applyBorder="1" applyAlignment="1">
      <alignment wrapText="1"/>
    </xf>
    <xf numFmtId="0" fontId="83" fillId="0" borderId="10" xfId="0" applyFont="1" applyFill="1" applyBorder="1" applyAlignment="1">
      <alignment wrapText="1"/>
    </xf>
    <xf numFmtId="0" fontId="87" fillId="0" borderId="20" xfId="0" applyFont="1" applyFill="1" applyBorder="1" applyAlignment="1">
      <alignment horizontal="center"/>
    </xf>
    <xf numFmtId="1" fontId="86" fillId="0" borderId="10" xfId="0" applyNumberFormat="1" applyFont="1" applyFill="1" applyBorder="1" applyAlignment="1">
      <alignment/>
    </xf>
    <xf numFmtId="0" fontId="88" fillId="0" borderId="16" xfId="0" applyFont="1" applyFill="1" applyBorder="1" applyAlignment="1">
      <alignment wrapText="1"/>
    </xf>
    <xf numFmtId="0" fontId="87" fillId="0" borderId="14" xfId="0" applyFont="1" applyFill="1" applyBorder="1" applyAlignment="1">
      <alignment horizontal="center"/>
    </xf>
    <xf numFmtId="0" fontId="82" fillId="0" borderId="12" xfId="0" applyFont="1" applyFill="1" applyBorder="1" applyAlignment="1">
      <alignment/>
    </xf>
    <xf numFmtId="0" fontId="81" fillId="0" borderId="15" xfId="0" applyFont="1" applyFill="1" applyBorder="1" applyAlignment="1">
      <alignment horizontal="right"/>
    </xf>
    <xf numFmtId="0" fontId="84" fillId="0" borderId="17" xfId="0" applyFont="1" applyFill="1" applyBorder="1" applyAlignment="1">
      <alignment/>
    </xf>
    <xf numFmtId="0" fontId="81" fillId="0" borderId="11" xfId="0" applyFont="1" applyFill="1" applyBorder="1" applyAlignment="1">
      <alignment horizontal="right"/>
    </xf>
    <xf numFmtId="0" fontId="86" fillId="0" borderId="14" xfId="0" applyFont="1" applyFill="1" applyBorder="1" applyAlignment="1">
      <alignment wrapText="1"/>
    </xf>
    <xf numFmtId="0" fontId="81" fillId="0" borderId="13" xfId="0" applyFont="1" applyFill="1" applyBorder="1" applyAlignment="1">
      <alignment horizontal="right"/>
    </xf>
    <xf numFmtId="2" fontId="82" fillId="0" borderId="20" xfId="0" applyNumberFormat="1" applyFont="1" applyFill="1" applyBorder="1" applyAlignment="1">
      <alignment/>
    </xf>
    <xf numFmtId="1" fontId="82" fillId="0" borderId="20" xfId="0" applyNumberFormat="1" applyFont="1" applyFill="1" applyBorder="1" applyAlignment="1">
      <alignment/>
    </xf>
    <xf numFmtId="0" fontId="81" fillId="0" borderId="13" xfId="0" applyFont="1" applyFill="1" applyBorder="1" applyAlignment="1">
      <alignment/>
    </xf>
    <xf numFmtId="2" fontId="88" fillId="0" borderId="20" xfId="0" applyNumberFormat="1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0" fontId="82" fillId="0" borderId="10" xfId="0" applyFont="1" applyFill="1" applyBorder="1" applyAlignment="1">
      <alignment horizontal="right"/>
    </xf>
    <xf numFmtId="0" fontId="82" fillId="0" borderId="14" xfId="0" applyFont="1" applyFill="1" applyBorder="1" applyAlignment="1">
      <alignment horizontal="center"/>
    </xf>
    <xf numFmtId="0" fontId="81" fillId="0" borderId="14" xfId="0" applyFont="1" applyFill="1" applyBorder="1" applyAlignment="1">
      <alignment/>
    </xf>
    <xf numFmtId="1" fontId="89" fillId="0" borderId="10" xfId="0" applyNumberFormat="1" applyFont="1" applyFill="1" applyBorder="1" applyAlignment="1">
      <alignment horizontal="right"/>
    </xf>
    <xf numFmtId="14" fontId="81" fillId="0" borderId="10" xfId="0" applyNumberFormat="1" applyFont="1" applyFill="1" applyBorder="1" applyAlignment="1">
      <alignment horizontal="right"/>
    </xf>
    <xf numFmtId="0" fontId="83" fillId="0" borderId="12" xfId="0" applyFont="1" applyFill="1" applyBorder="1" applyAlignment="1">
      <alignment/>
    </xf>
    <xf numFmtId="0" fontId="83" fillId="0" borderId="14" xfId="0" applyFont="1" applyFill="1" applyBorder="1" applyAlignment="1">
      <alignment horizontal="right"/>
    </xf>
    <xf numFmtId="0" fontId="86" fillId="0" borderId="15" xfId="0" applyFont="1" applyFill="1" applyBorder="1" applyAlignment="1">
      <alignment/>
    </xf>
    <xf numFmtId="0" fontId="83" fillId="0" borderId="16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1" fillId="0" borderId="16" xfId="0" applyFont="1" applyFill="1" applyBorder="1" applyAlignment="1">
      <alignment horizontal="right"/>
    </xf>
    <xf numFmtId="0" fontId="84" fillId="0" borderId="10" xfId="0" applyFont="1" applyFill="1" applyBorder="1" applyAlignment="1">
      <alignment/>
    </xf>
    <xf numFmtId="0" fontId="81" fillId="0" borderId="14" xfId="0" applyFont="1" applyFill="1" applyBorder="1" applyAlignment="1">
      <alignment horizontal="right"/>
    </xf>
    <xf numFmtId="0" fontId="90" fillId="0" borderId="20" xfId="0" applyFont="1" applyFill="1" applyBorder="1" applyAlignment="1">
      <alignment/>
    </xf>
    <xf numFmtId="0" fontId="82" fillId="0" borderId="20" xfId="0" applyFont="1" applyFill="1" applyBorder="1" applyAlignment="1">
      <alignment/>
    </xf>
    <xf numFmtId="0" fontId="88" fillId="0" borderId="21" xfId="0" applyFont="1" applyFill="1" applyBorder="1" applyAlignment="1">
      <alignment wrapText="1"/>
    </xf>
    <xf numFmtId="0" fontId="84" fillId="0" borderId="19" xfId="0" applyFont="1" applyFill="1" applyBorder="1" applyAlignment="1">
      <alignment/>
    </xf>
    <xf numFmtId="0" fontId="88" fillId="0" borderId="20" xfId="0" applyFont="1" applyFill="1" applyBorder="1" applyAlignment="1">
      <alignment wrapText="1"/>
    </xf>
    <xf numFmtId="0" fontId="82" fillId="0" borderId="20" xfId="0" applyFont="1" applyFill="1" applyBorder="1" applyAlignment="1">
      <alignment/>
    </xf>
    <xf numFmtId="0" fontId="86" fillId="0" borderId="17" xfId="0" applyFont="1" applyFill="1" applyBorder="1" applyAlignment="1">
      <alignment/>
    </xf>
    <xf numFmtId="1" fontId="88" fillId="0" borderId="18" xfId="0" applyNumberFormat="1" applyFont="1" applyFill="1" applyBorder="1" applyAlignment="1">
      <alignment/>
    </xf>
    <xf numFmtId="0" fontId="83" fillId="0" borderId="11" xfId="0" applyFont="1" applyFill="1" applyBorder="1" applyAlignment="1">
      <alignment horizontal="center"/>
    </xf>
    <xf numFmtId="0" fontId="83" fillId="0" borderId="18" xfId="0" applyFont="1" applyFill="1" applyBorder="1" applyAlignment="1">
      <alignment horizontal="center"/>
    </xf>
    <xf numFmtId="0" fontId="81" fillId="0" borderId="11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9" fillId="0" borderId="16" xfId="0" applyFont="1" applyFill="1" applyBorder="1" applyAlignment="1">
      <alignment wrapText="1"/>
    </xf>
    <xf numFmtId="1" fontId="89" fillId="0" borderId="13" xfId="0" applyNumberFormat="1" applyFont="1" applyFill="1" applyBorder="1" applyAlignment="1">
      <alignment/>
    </xf>
    <xf numFmtId="0" fontId="83" fillId="0" borderId="14" xfId="0" applyFont="1" applyFill="1" applyBorder="1" applyAlignment="1">
      <alignment/>
    </xf>
    <xf numFmtId="2" fontId="83" fillId="0" borderId="10" xfId="0" applyNumberFormat="1" applyFont="1" applyFill="1" applyBorder="1" applyAlignment="1">
      <alignment/>
    </xf>
    <xf numFmtId="0" fontId="81" fillId="0" borderId="19" xfId="0" applyFont="1" applyFill="1" applyBorder="1" applyAlignment="1">
      <alignment horizontal="left"/>
    </xf>
    <xf numFmtId="0" fontId="86" fillId="0" borderId="10" xfId="0" applyFont="1" applyFill="1" applyBorder="1" applyAlignment="1">
      <alignment horizontal="left"/>
    </xf>
    <xf numFmtId="0" fontId="83" fillId="0" borderId="19" xfId="0" applyFont="1" applyFill="1" applyBorder="1" applyAlignment="1">
      <alignment horizontal="left"/>
    </xf>
    <xf numFmtId="1" fontId="83" fillId="0" borderId="14" xfId="0" applyNumberFormat="1" applyFont="1" applyFill="1" applyBorder="1" applyAlignment="1">
      <alignment horizontal="right"/>
    </xf>
    <xf numFmtId="1" fontId="81" fillId="0" borderId="14" xfId="0" applyNumberFormat="1" applyFont="1" applyFill="1" applyBorder="1" applyAlignment="1">
      <alignment horizontal="right"/>
    </xf>
    <xf numFmtId="1" fontId="81" fillId="0" borderId="13" xfId="0" applyNumberFormat="1" applyFont="1" applyFill="1" applyBorder="1" applyAlignment="1">
      <alignment horizontal="right"/>
    </xf>
    <xf numFmtId="0" fontId="91" fillId="0" borderId="10" xfId="0" applyFont="1" applyFill="1" applyBorder="1" applyAlignment="1">
      <alignment horizontal="center"/>
    </xf>
    <xf numFmtId="0" fontId="92" fillId="0" borderId="25" xfId="0" applyFont="1" applyFill="1" applyBorder="1" applyAlignment="1">
      <alignment wrapText="1"/>
    </xf>
    <xf numFmtId="0" fontId="93" fillId="0" borderId="10" xfId="0" applyFont="1" applyFill="1" applyBorder="1" applyAlignment="1">
      <alignment/>
    </xf>
    <xf numFmtId="2" fontId="94" fillId="0" borderId="26" xfId="0" applyNumberFormat="1" applyFont="1" applyFill="1" applyBorder="1" applyAlignment="1">
      <alignment/>
    </xf>
    <xf numFmtId="2" fontId="88" fillId="0" borderId="14" xfId="0" applyNumberFormat="1" applyFont="1" applyFill="1" applyBorder="1" applyAlignment="1">
      <alignment/>
    </xf>
    <xf numFmtId="0" fontId="84" fillId="0" borderId="22" xfId="0" applyFont="1" applyFill="1" applyBorder="1" applyAlignment="1">
      <alignment/>
    </xf>
    <xf numFmtId="0" fontId="81" fillId="0" borderId="11" xfId="0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/>
    </xf>
    <xf numFmtId="0" fontId="89" fillId="0" borderId="10" xfId="0" applyFont="1" applyFill="1" applyBorder="1" applyAlignment="1">
      <alignment wrapText="1"/>
    </xf>
    <xf numFmtId="0" fontId="88" fillId="0" borderId="14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1" fillId="0" borderId="12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1" fontId="35" fillId="35" borderId="10" xfId="0" applyNumberFormat="1" applyFont="1" applyFill="1" applyBorder="1" applyAlignment="1">
      <alignment horizontal="right"/>
    </xf>
    <xf numFmtId="1" fontId="24" fillId="35" borderId="10" xfId="0" applyNumberFormat="1" applyFont="1" applyFill="1" applyBorder="1" applyAlignment="1">
      <alignment horizontal="center" vertical="top" wrapText="1"/>
    </xf>
    <xf numFmtId="1" fontId="23" fillId="35" borderId="10" xfId="0" applyNumberFormat="1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  <xf numFmtId="1" fontId="23" fillId="35" borderId="10" xfId="0" applyNumberFormat="1" applyFont="1" applyFill="1" applyBorder="1" applyAlignment="1">
      <alignment horizontal="center" vertical="top" wrapText="1"/>
    </xf>
    <xf numFmtId="1" fontId="29" fillId="35" borderId="20" xfId="0" applyNumberFormat="1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12" fillId="18" borderId="13" xfId="0" applyFont="1" applyFill="1" applyBorder="1" applyAlignment="1">
      <alignment/>
    </xf>
    <xf numFmtId="0" fontId="31" fillId="18" borderId="10" xfId="0" applyFont="1" applyFill="1" applyBorder="1" applyAlignment="1">
      <alignment/>
    </xf>
    <xf numFmtId="2" fontId="5" fillId="18" borderId="14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" fontId="95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9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81" fillId="0" borderId="12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 wrapText="1"/>
    </xf>
    <xf numFmtId="0" fontId="81" fillId="0" borderId="14" xfId="0" applyFont="1" applyFill="1" applyBorder="1" applyAlignment="1">
      <alignment horizontal="center" wrapText="1"/>
    </xf>
    <xf numFmtId="0" fontId="83" fillId="0" borderId="0" xfId="0" applyFont="1" applyFill="1" applyAlignment="1">
      <alignment horizontal="center"/>
    </xf>
    <xf numFmtId="0" fontId="97" fillId="0" borderId="17" xfId="0" applyFont="1" applyFill="1" applyBorder="1" applyAlignment="1">
      <alignment horizontal="center" wrapText="1"/>
    </xf>
    <xf numFmtId="0" fontId="97" fillId="0" borderId="15" xfId="0" applyFont="1" applyFill="1" applyBorder="1" applyAlignment="1">
      <alignment horizontal="center" wrapText="1"/>
    </xf>
    <xf numFmtId="0" fontId="97" fillId="0" borderId="16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left"/>
    </xf>
    <xf numFmtId="1" fontId="21" fillId="0" borderId="21" xfId="0" applyNumberFormat="1" applyFont="1" applyFill="1" applyBorder="1" applyAlignment="1">
      <alignment horizontal="left"/>
    </xf>
    <xf numFmtId="1" fontId="21" fillId="0" borderId="2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1"/>
  <sheetViews>
    <sheetView zoomScalePageLayoutView="0" workbookViewId="0" topLeftCell="A73">
      <selection activeCell="J71" sqref="J71"/>
    </sheetView>
  </sheetViews>
  <sheetFormatPr defaultColWidth="9.140625" defaultRowHeight="12.75"/>
  <cols>
    <col min="1" max="1" width="0.2890625" style="133" customWidth="1"/>
    <col min="2" max="2" width="5.421875" style="133" customWidth="1"/>
    <col min="3" max="3" width="69.00390625" style="133" customWidth="1"/>
    <col min="4" max="4" width="11.57421875" style="133" customWidth="1"/>
    <col min="5" max="16384" width="9.140625" style="133" customWidth="1"/>
  </cols>
  <sheetData>
    <row r="1" spans="3:4" ht="15">
      <c r="C1" s="571" t="s">
        <v>9</v>
      </c>
      <c r="D1" s="571"/>
    </row>
    <row r="2" spans="3:4" ht="15">
      <c r="C2" s="572" t="s">
        <v>651</v>
      </c>
      <c r="D2" s="572"/>
    </row>
    <row r="3" spans="3:4" ht="15">
      <c r="C3" s="572" t="s">
        <v>533</v>
      </c>
      <c r="D3" s="572"/>
    </row>
    <row r="4" spans="3:4" ht="12.75">
      <c r="C4" s="525"/>
      <c r="D4" s="525"/>
    </row>
    <row r="5" spans="3:4" ht="12.75">
      <c r="C5" s="573" t="s">
        <v>493</v>
      </c>
      <c r="D5" s="573"/>
    </row>
    <row r="6" spans="3:4" ht="12.75" customHeight="1">
      <c r="C6" s="568" t="s">
        <v>492</v>
      </c>
      <c r="D6" s="568"/>
    </row>
    <row r="7" ht="16.5" customHeight="1">
      <c r="C7" s="526"/>
    </row>
    <row r="8" spans="2:4" ht="39" customHeight="1">
      <c r="B8" s="527" t="s">
        <v>423</v>
      </c>
      <c r="C8" s="144" t="s">
        <v>292</v>
      </c>
      <c r="D8" s="528" t="s">
        <v>486</v>
      </c>
    </row>
    <row r="9" spans="2:4" ht="18.75" customHeight="1">
      <c r="B9" s="116" t="s">
        <v>14</v>
      </c>
      <c r="C9" s="145" t="s">
        <v>293</v>
      </c>
      <c r="D9" s="163">
        <f>D10+D11+D12</f>
        <v>2849494</v>
      </c>
    </row>
    <row r="10" spans="2:4" ht="32.25" customHeight="1">
      <c r="B10" s="116" t="s">
        <v>19</v>
      </c>
      <c r="C10" s="164" t="s">
        <v>487</v>
      </c>
      <c r="D10" s="546">
        <v>1421542</v>
      </c>
    </row>
    <row r="11" spans="2:4" ht="23.25" customHeight="1">
      <c r="B11" s="116" t="s">
        <v>21</v>
      </c>
      <c r="C11" s="146" t="s">
        <v>294</v>
      </c>
      <c r="D11" s="338">
        <v>643775</v>
      </c>
    </row>
    <row r="12" spans="2:4" ht="32.25" customHeight="1">
      <c r="B12" s="116" t="s">
        <v>23</v>
      </c>
      <c r="C12" s="147" t="s">
        <v>295</v>
      </c>
      <c r="D12" s="165">
        <v>784177</v>
      </c>
    </row>
    <row r="13" spans="2:4" ht="18.75" customHeight="1">
      <c r="B13" s="116" t="s">
        <v>26</v>
      </c>
      <c r="C13" s="148" t="s">
        <v>296</v>
      </c>
      <c r="D13" s="166">
        <f>D14+D15+D16</f>
        <v>121128</v>
      </c>
    </row>
    <row r="14" spans="2:4" ht="18" customHeight="1">
      <c r="B14" s="116" t="s">
        <v>28</v>
      </c>
      <c r="C14" s="149" t="s">
        <v>297</v>
      </c>
      <c r="D14" s="167">
        <v>68061</v>
      </c>
    </row>
    <row r="15" spans="2:4" ht="18" customHeight="1">
      <c r="B15" s="116" t="s">
        <v>30</v>
      </c>
      <c r="C15" s="149" t="s">
        <v>298</v>
      </c>
      <c r="D15" s="167">
        <v>2490</v>
      </c>
    </row>
    <row r="16" spans="2:4" ht="15.75" customHeight="1">
      <c r="B16" s="116" t="s">
        <v>33</v>
      </c>
      <c r="C16" s="149" t="s">
        <v>299</v>
      </c>
      <c r="D16" s="167">
        <v>50577</v>
      </c>
    </row>
    <row r="17" spans="2:4" ht="18.75" customHeight="1">
      <c r="B17" s="116" t="s">
        <v>35</v>
      </c>
      <c r="C17" s="150" t="s">
        <v>300</v>
      </c>
      <c r="D17" s="166">
        <f>D18+D20+D19</f>
        <v>244625</v>
      </c>
    </row>
    <row r="18" spans="2:4" ht="15" customHeight="1">
      <c r="B18" s="116" t="s">
        <v>36</v>
      </c>
      <c r="C18" s="151" t="s">
        <v>301</v>
      </c>
      <c r="D18" s="167">
        <v>23170</v>
      </c>
    </row>
    <row r="19" spans="2:4" ht="15" customHeight="1">
      <c r="B19" s="116" t="s">
        <v>38</v>
      </c>
      <c r="C19" s="146" t="s">
        <v>307</v>
      </c>
      <c r="D19" s="167">
        <v>10426</v>
      </c>
    </row>
    <row r="20" spans="2:4" ht="16.5" customHeight="1">
      <c r="B20" s="116" t="s">
        <v>40</v>
      </c>
      <c r="C20" s="152" t="s">
        <v>302</v>
      </c>
      <c r="D20" s="167">
        <f>D21+D23+D22</f>
        <v>211029</v>
      </c>
    </row>
    <row r="21" spans="2:4" ht="15" customHeight="1">
      <c r="B21" s="116" t="s">
        <v>42</v>
      </c>
      <c r="C21" s="153" t="s">
        <v>303</v>
      </c>
      <c r="D21" s="167">
        <v>10137</v>
      </c>
    </row>
    <row r="22" spans="2:4" ht="15" customHeight="1">
      <c r="B22" s="109" t="s">
        <v>44</v>
      </c>
      <c r="C22" s="153" t="s">
        <v>464</v>
      </c>
      <c r="D22" s="167"/>
    </row>
    <row r="23" spans="2:4" ht="15" customHeight="1">
      <c r="B23" s="116" t="s">
        <v>46</v>
      </c>
      <c r="C23" s="154" t="s">
        <v>304</v>
      </c>
      <c r="D23" s="167">
        <v>200892</v>
      </c>
    </row>
    <row r="24" spans="2:4" ht="15.75" customHeight="1">
      <c r="B24" s="116" t="s">
        <v>49</v>
      </c>
      <c r="C24" s="155" t="s">
        <v>305</v>
      </c>
      <c r="D24" s="168">
        <f>D25+D26</f>
        <v>29541</v>
      </c>
    </row>
    <row r="25" spans="2:4" ht="32.25" customHeight="1">
      <c r="B25" s="116" t="s">
        <v>52</v>
      </c>
      <c r="C25" s="146" t="s">
        <v>306</v>
      </c>
      <c r="D25" s="167">
        <v>28962</v>
      </c>
    </row>
    <row r="26" spans="2:4" ht="15" customHeight="1">
      <c r="B26" s="116" t="s">
        <v>57</v>
      </c>
      <c r="C26" s="152" t="s">
        <v>465</v>
      </c>
      <c r="D26" s="167">
        <v>579</v>
      </c>
    </row>
    <row r="27" spans="2:4" ht="15" customHeight="1">
      <c r="B27" s="116" t="s">
        <v>61</v>
      </c>
      <c r="C27" s="169" t="s">
        <v>488</v>
      </c>
      <c r="D27" s="551">
        <f>D28+D29+D30</f>
        <v>140744</v>
      </c>
    </row>
    <row r="28" spans="2:4" ht="15" customHeight="1">
      <c r="B28" s="116" t="s">
        <v>65</v>
      </c>
      <c r="C28" s="146" t="s">
        <v>161</v>
      </c>
      <c r="D28" s="167">
        <v>17593</v>
      </c>
    </row>
    <row r="29" spans="2:4" ht="15.75" customHeight="1">
      <c r="B29" s="116" t="s">
        <v>68</v>
      </c>
      <c r="C29" s="156" t="s">
        <v>309</v>
      </c>
      <c r="D29" s="167">
        <v>63378</v>
      </c>
    </row>
    <row r="30" spans="2:4" ht="15.75" customHeight="1">
      <c r="B30" s="116" t="s">
        <v>70</v>
      </c>
      <c r="C30" s="156" t="s">
        <v>310</v>
      </c>
      <c r="D30" s="167">
        <v>59773</v>
      </c>
    </row>
    <row r="31" spans="2:4" ht="15.75" customHeight="1">
      <c r="B31" s="116" t="s">
        <v>311</v>
      </c>
      <c r="C31" s="158" t="s">
        <v>308</v>
      </c>
      <c r="D31" s="170">
        <v>290</v>
      </c>
    </row>
    <row r="32" spans="2:4" ht="15.75" customHeight="1">
      <c r="B32" s="116" t="s">
        <v>478</v>
      </c>
      <c r="C32" s="117" t="s">
        <v>312</v>
      </c>
      <c r="D32" s="170">
        <v>20896</v>
      </c>
    </row>
    <row r="33" spans="2:4" ht="15.75" customHeight="1">
      <c r="B33" s="116" t="s">
        <v>479</v>
      </c>
      <c r="C33" s="158" t="s">
        <v>466</v>
      </c>
      <c r="D33" s="171">
        <f>D34+D35+D36+D37+D38</f>
        <v>213282</v>
      </c>
    </row>
    <row r="34" spans="2:4" ht="15.75" customHeight="1">
      <c r="B34" s="116" t="s">
        <v>480</v>
      </c>
      <c r="C34" s="125" t="s">
        <v>467</v>
      </c>
      <c r="D34" s="173">
        <v>45008</v>
      </c>
    </row>
    <row r="35" spans="2:4" ht="15.75" customHeight="1">
      <c r="B35" s="116" t="s">
        <v>481</v>
      </c>
      <c r="C35" s="125" t="s">
        <v>468</v>
      </c>
      <c r="D35" s="173">
        <v>14506</v>
      </c>
    </row>
    <row r="36" spans="2:4" ht="15.75" customHeight="1">
      <c r="B36" s="116" t="s">
        <v>366</v>
      </c>
      <c r="C36" s="125" t="s">
        <v>469</v>
      </c>
      <c r="D36" s="173">
        <v>122090</v>
      </c>
    </row>
    <row r="37" spans="2:4" ht="15.75" customHeight="1">
      <c r="B37" s="109" t="s">
        <v>313</v>
      </c>
      <c r="C37" s="125" t="s">
        <v>470</v>
      </c>
      <c r="D37" s="455">
        <v>27479</v>
      </c>
    </row>
    <row r="38" spans="2:4" ht="15.75" customHeight="1">
      <c r="B38" s="116" t="s">
        <v>314</v>
      </c>
      <c r="C38" s="114" t="s">
        <v>471</v>
      </c>
      <c r="D38" s="529">
        <v>4199</v>
      </c>
    </row>
    <row r="39" spans="2:4" ht="15.75">
      <c r="B39" s="116" t="s">
        <v>316</v>
      </c>
      <c r="C39" s="110" t="s">
        <v>529</v>
      </c>
      <c r="D39" s="166">
        <f>D9+D13+D17+D24+D27+D32+D33+D31</f>
        <v>3620000</v>
      </c>
    </row>
    <row r="40" spans="2:4" ht="15" customHeight="1">
      <c r="B40" s="116" t="s">
        <v>318</v>
      </c>
      <c r="C40" s="111" t="s">
        <v>561</v>
      </c>
      <c r="D40" s="354">
        <f>D41+D64+D65+D71+D72+D73</f>
        <v>5165987.87</v>
      </c>
    </row>
    <row r="41" spans="2:4" ht="16.5" customHeight="1">
      <c r="B41" s="116" t="s">
        <v>320</v>
      </c>
      <c r="C41" s="112" t="s">
        <v>315</v>
      </c>
      <c r="D41" s="113">
        <f>D42+D43</f>
        <v>2226262.2</v>
      </c>
    </row>
    <row r="42" spans="2:4" ht="14.25" customHeight="1">
      <c r="B42" s="116" t="s">
        <v>322</v>
      </c>
      <c r="C42" s="114" t="s">
        <v>317</v>
      </c>
      <c r="D42" s="552">
        <v>1601977</v>
      </c>
    </row>
    <row r="43" spans="2:4" ht="15.75" customHeight="1">
      <c r="B43" s="116" t="s">
        <v>325</v>
      </c>
      <c r="C43" s="114" t="s">
        <v>319</v>
      </c>
      <c r="D43" s="172">
        <f>D44+D45+D46+D47+D48+D49+D50+D51+D52+D53+D54+D55+D56+D57+D58+D59+D60+D61+D62+D63</f>
        <v>624285.2</v>
      </c>
    </row>
    <row r="44" spans="2:4" ht="14.25" customHeight="1">
      <c r="B44" s="116" t="s">
        <v>327</v>
      </c>
      <c r="C44" s="114" t="s">
        <v>321</v>
      </c>
      <c r="D44" s="173">
        <v>159378</v>
      </c>
    </row>
    <row r="45" spans="2:4" ht="17.25" customHeight="1">
      <c r="B45" s="116" t="s">
        <v>329</v>
      </c>
      <c r="C45" s="114" t="s">
        <v>323</v>
      </c>
      <c r="D45" s="173">
        <v>44679</v>
      </c>
    </row>
    <row r="46" spans="2:4" ht="18" customHeight="1">
      <c r="B46" s="116" t="s">
        <v>331</v>
      </c>
      <c r="C46" s="114" t="s">
        <v>324</v>
      </c>
      <c r="D46" s="455">
        <v>40320</v>
      </c>
    </row>
    <row r="47" spans="2:4" ht="14.25" customHeight="1">
      <c r="B47" s="116" t="s">
        <v>333</v>
      </c>
      <c r="C47" s="114" t="s">
        <v>326</v>
      </c>
      <c r="D47" s="173">
        <v>126373</v>
      </c>
    </row>
    <row r="48" spans="2:4" ht="14.25" customHeight="1">
      <c r="B48" s="116" t="s">
        <v>335</v>
      </c>
      <c r="C48" s="114" t="s">
        <v>328</v>
      </c>
      <c r="D48" s="173">
        <v>71013</v>
      </c>
    </row>
    <row r="49" spans="2:4" ht="14.25" customHeight="1">
      <c r="B49" s="116" t="s">
        <v>367</v>
      </c>
      <c r="C49" s="115" t="s">
        <v>346</v>
      </c>
      <c r="D49" s="173">
        <v>28238</v>
      </c>
    </row>
    <row r="50" spans="2:4" ht="24" customHeight="1">
      <c r="B50" s="116" t="s">
        <v>337</v>
      </c>
      <c r="C50" s="115" t="s">
        <v>489</v>
      </c>
      <c r="D50" s="173">
        <v>4178</v>
      </c>
    </row>
    <row r="51" spans="2:4" ht="20.25" customHeight="1">
      <c r="B51" s="116" t="s">
        <v>339</v>
      </c>
      <c r="C51" s="115" t="s">
        <v>330</v>
      </c>
      <c r="D51" s="167">
        <v>145</v>
      </c>
    </row>
    <row r="52" spans="2:4" ht="16.5" customHeight="1">
      <c r="B52" s="116" t="s">
        <v>341</v>
      </c>
      <c r="C52" s="115" t="s">
        <v>332</v>
      </c>
      <c r="D52" s="173">
        <v>17088</v>
      </c>
    </row>
    <row r="53" spans="2:5" ht="16.5" customHeight="1">
      <c r="B53" s="116" t="s">
        <v>343</v>
      </c>
      <c r="C53" s="115" t="s">
        <v>334</v>
      </c>
      <c r="D53" s="173">
        <v>14356</v>
      </c>
      <c r="E53" s="569"/>
    </row>
    <row r="54" spans="2:5" ht="20.25" customHeight="1">
      <c r="B54" s="116" t="s">
        <v>440</v>
      </c>
      <c r="C54" s="115" t="s">
        <v>336</v>
      </c>
      <c r="D54" s="173">
        <v>61216</v>
      </c>
      <c r="E54" s="569"/>
    </row>
    <row r="55" spans="2:4" ht="33.75" customHeight="1">
      <c r="B55" s="116" t="s">
        <v>345</v>
      </c>
      <c r="C55" s="115" t="s">
        <v>338</v>
      </c>
      <c r="D55" s="173">
        <v>232</v>
      </c>
    </row>
    <row r="56" spans="2:4" ht="19.5" customHeight="1">
      <c r="B56" s="116" t="s">
        <v>347</v>
      </c>
      <c r="C56" s="115" t="s">
        <v>340</v>
      </c>
      <c r="D56" s="173">
        <v>7600</v>
      </c>
    </row>
    <row r="57" spans="2:4" ht="19.5" customHeight="1">
      <c r="B57" s="109" t="s">
        <v>349</v>
      </c>
      <c r="C57" s="115" t="s">
        <v>342</v>
      </c>
      <c r="D57" s="173">
        <v>6828</v>
      </c>
    </row>
    <row r="58" spans="2:4" ht="19.5" customHeight="1">
      <c r="B58" s="116" t="s">
        <v>408</v>
      </c>
      <c r="C58" s="115" t="s">
        <v>344</v>
      </c>
      <c r="D58" s="173">
        <v>7561</v>
      </c>
    </row>
    <row r="59" spans="2:5" ht="19.5" customHeight="1">
      <c r="B59" s="116" t="s">
        <v>417</v>
      </c>
      <c r="C59" s="115" t="s">
        <v>348</v>
      </c>
      <c r="D59" s="173">
        <v>2751</v>
      </c>
      <c r="E59" s="174"/>
    </row>
    <row r="60" spans="2:4" ht="19.5" customHeight="1">
      <c r="B60" s="116" t="s">
        <v>418</v>
      </c>
      <c r="C60" s="115" t="s">
        <v>350</v>
      </c>
      <c r="D60" s="173">
        <v>4547</v>
      </c>
    </row>
    <row r="61" spans="2:4" ht="19.5" customHeight="1">
      <c r="B61" s="116" t="s">
        <v>490</v>
      </c>
      <c r="C61" s="115" t="s">
        <v>419</v>
      </c>
      <c r="D61" s="173">
        <v>579.2</v>
      </c>
    </row>
    <row r="62" spans="2:6" ht="18" customHeight="1">
      <c r="B62" s="109" t="s">
        <v>491</v>
      </c>
      <c r="C62" s="115" t="s">
        <v>476</v>
      </c>
      <c r="D62" s="173">
        <v>14008</v>
      </c>
      <c r="E62" s="570"/>
      <c r="F62" s="114"/>
    </row>
    <row r="63" spans="2:5" ht="19.5" customHeight="1">
      <c r="B63" s="116" t="s">
        <v>451</v>
      </c>
      <c r="C63" s="115" t="s">
        <v>477</v>
      </c>
      <c r="D63" s="241">
        <v>13195</v>
      </c>
      <c r="E63" s="570"/>
    </row>
    <row r="64" spans="2:5" ht="16.5" customHeight="1">
      <c r="B64" s="530" t="s">
        <v>482</v>
      </c>
      <c r="C64" s="117" t="s">
        <v>351</v>
      </c>
      <c r="D64" s="173">
        <v>278447</v>
      </c>
      <c r="E64" s="376"/>
    </row>
    <row r="65" spans="2:4" s="531" customFormat="1" ht="36" customHeight="1">
      <c r="B65" s="238" t="s">
        <v>483</v>
      </c>
      <c r="C65" s="242" t="s">
        <v>516</v>
      </c>
      <c r="D65" s="240">
        <v>2188137</v>
      </c>
    </row>
    <row r="66" spans="2:4" s="531" customFormat="1" ht="15.75" customHeight="1">
      <c r="B66" s="116" t="s">
        <v>484</v>
      </c>
      <c r="C66" s="114" t="s">
        <v>518</v>
      </c>
      <c r="D66" s="116" t="s">
        <v>525</v>
      </c>
    </row>
    <row r="67" spans="2:4" s="531" customFormat="1" ht="28.5" customHeight="1">
      <c r="B67" s="116" t="s">
        <v>485</v>
      </c>
      <c r="C67" s="114" t="s">
        <v>519</v>
      </c>
      <c r="D67" s="173">
        <v>490037</v>
      </c>
    </row>
    <row r="68" spans="2:4" s="531" customFormat="1" ht="33" customHeight="1">
      <c r="B68" s="238" t="s">
        <v>514</v>
      </c>
      <c r="C68" s="114" t="s">
        <v>520</v>
      </c>
      <c r="D68" s="173">
        <v>100000</v>
      </c>
    </row>
    <row r="69" spans="2:6" s="531" customFormat="1" ht="33" customHeight="1">
      <c r="B69" s="238" t="s">
        <v>515</v>
      </c>
      <c r="C69" s="114" t="s">
        <v>521</v>
      </c>
      <c r="D69" s="173">
        <v>50000</v>
      </c>
      <c r="F69" s="531" t="s">
        <v>588</v>
      </c>
    </row>
    <row r="70" spans="2:4" s="531" customFormat="1" ht="34.5" customHeight="1">
      <c r="B70" s="238" t="s">
        <v>517</v>
      </c>
      <c r="C70" s="114" t="s">
        <v>523</v>
      </c>
      <c r="D70" s="173">
        <v>100000</v>
      </c>
    </row>
    <row r="71" spans="2:4" s="531" customFormat="1" ht="33" customHeight="1">
      <c r="B71" s="116" t="s">
        <v>522</v>
      </c>
      <c r="C71" s="117" t="s">
        <v>528</v>
      </c>
      <c r="D71" s="203">
        <v>342403</v>
      </c>
    </row>
    <row r="72" spans="2:4" s="531" customFormat="1" ht="33" customHeight="1">
      <c r="B72" s="116" t="s">
        <v>524</v>
      </c>
      <c r="C72" s="117" t="s">
        <v>560</v>
      </c>
      <c r="D72" s="203">
        <v>47272</v>
      </c>
    </row>
    <row r="73" spans="2:4" s="531" customFormat="1" ht="32.25" customHeight="1">
      <c r="B73" s="116" t="s">
        <v>526</v>
      </c>
      <c r="C73" s="117" t="s">
        <v>587</v>
      </c>
      <c r="D73" s="284">
        <v>83466.67</v>
      </c>
    </row>
    <row r="74" spans="2:4" s="531" customFormat="1" ht="16.5" customHeight="1">
      <c r="B74" s="239" t="s">
        <v>527</v>
      </c>
      <c r="C74" s="117" t="s">
        <v>0</v>
      </c>
      <c r="D74" s="284">
        <f>D39+D40</f>
        <v>8785987.870000001</v>
      </c>
    </row>
    <row r="75" spans="2:4" s="531" customFormat="1" ht="15.75" customHeight="1">
      <c r="B75" s="116" t="s">
        <v>558</v>
      </c>
      <c r="C75" s="111" t="s">
        <v>497</v>
      </c>
      <c r="D75" s="391">
        <v>449821</v>
      </c>
    </row>
    <row r="76" spans="2:4" s="531" customFormat="1" ht="15.75" customHeight="1">
      <c r="B76" s="116" t="s">
        <v>559</v>
      </c>
      <c r="C76" s="276" t="s">
        <v>0</v>
      </c>
      <c r="D76" s="277">
        <f>D74+D75</f>
        <v>9235808.870000001</v>
      </c>
    </row>
    <row r="77" s="531" customFormat="1" ht="13.5" customHeight="1">
      <c r="C77" s="157"/>
    </row>
    <row r="78" spans="2:3" s="531" customFormat="1" ht="15.75" customHeight="1">
      <c r="B78" s="118"/>
      <c r="C78" s="532"/>
    </row>
    <row r="79" spans="2:3" s="531" customFormat="1" ht="15.75" customHeight="1">
      <c r="B79" s="118"/>
      <c r="C79" s="533"/>
    </row>
    <row r="80" s="531" customFormat="1" ht="15.75" customHeight="1">
      <c r="C80" s="533"/>
    </row>
    <row r="81" s="531" customFormat="1" ht="15.75" customHeight="1">
      <c r="C81" s="533"/>
    </row>
    <row r="82" s="531" customFormat="1" ht="15.75" customHeight="1">
      <c r="C82" s="534"/>
    </row>
    <row r="83" s="531" customFormat="1" ht="15.75" customHeight="1">
      <c r="C83" s="533"/>
    </row>
    <row r="84" s="531" customFormat="1" ht="16.5" customHeight="1">
      <c r="C84" s="533"/>
    </row>
    <row r="85" s="531" customFormat="1" ht="16.5" customHeight="1">
      <c r="C85" s="533"/>
    </row>
    <row r="86" s="531" customFormat="1" ht="15.75" customHeight="1">
      <c r="C86" s="533"/>
    </row>
    <row r="87" s="531" customFormat="1" ht="15.75" customHeight="1">
      <c r="C87" s="533"/>
    </row>
    <row r="88" s="531" customFormat="1" ht="15.75" customHeight="1">
      <c r="C88" s="533"/>
    </row>
    <row r="89" s="531" customFormat="1" ht="15.75" customHeight="1">
      <c r="C89" s="533"/>
    </row>
    <row r="90" ht="12.75">
      <c r="C90" s="533"/>
    </row>
    <row r="91" ht="12.75">
      <c r="C91" s="533"/>
    </row>
  </sheetData>
  <sheetProtection/>
  <mergeCells count="7">
    <mergeCell ref="C6:D6"/>
    <mergeCell ref="E53:E54"/>
    <mergeCell ref="E62:E63"/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26" customWidth="1"/>
    <col min="2" max="2" width="9.140625" style="26" customWidth="1"/>
    <col min="3" max="3" width="40.28125" style="26" customWidth="1"/>
    <col min="4" max="4" width="6.421875" style="26" customWidth="1"/>
    <col min="5" max="5" width="9.421875" style="26" customWidth="1"/>
    <col min="6" max="6" width="9.14062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126" t="s">
        <v>247</v>
      </c>
      <c r="G1" s="127"/>
      <c r="H1" s="127"/>
    </row>
    <row r="2" spans="4:8" ht="15">
      <c r="D2" s="4"/>
      <c r="E2" s="4"/>
      <c r="F2" s="581" t="s">
        <v>650</v>
      </c>
      <c r="G2" s="623"/>
      <c r="H2" s="623"/>
    </row>
    <row r="3" spans="4:8" ht="15">
      <c r="D3" s="39"/>
      <c r="E3" s="39"/>
      <c r="F3" s="4" t="s">
        <v>513</v>
      </c>
      <c r="G3" s="127"/>
      <c r="H3" s="127"/>
    </row>
    <row r="4" spans="5:8" ht="15">
      <c r="E4" s="4"/>
      <c r="F4" s="4" t="s">
        <v>473</v>
      </c>
      <c r="G4" s="4"/>
      <c r="H4" s="127"/>
    </row>
    <row r="6" spans="2:9" ht="14.25">
      <c r="B6" s="647" t="s">
        <v>472</v>
      </c>
      <c r="C6" s="647"/>
      <c r="D6" s="647"/>
      <c r="E6" s="647"/>
      <c r="F6" s="647"/>
      <c r="G6" s="647"/>
      <c r="H6" s="647"/>
      <c r="I6" s="34"/>
    </row>
    <row r="7" spans="2:9" ht="14.25">
      <c r="B7" s="647" t="s">
        <v>415</v>
      </c>
      <c r="C7" s="647"/>
      <c r="D7" s="647"/>
      <c r="E7" s="647"/>
      <c r="F7" s="647"/>
      <c r="G7" s="647"/>
      <c r="H7" s="647"/>
      <c r="I7" s="33"/>
    </row>
    <row r="8" ht="12.75">
      <c r="H8" s="213" t="s">
        <v>495</v>
      </c>
    </row>
    <row r="9" spans="2:8" ht="12.75" customHeight="1">
      <c r="B9" s="654" t="s">
        <v>289</v>
      </c>
      <c r="C9" s="35"/>
      <c r="D9" s="650" t="s">
        <v>291</v>
      </c>
      <c r="E9" s="636" t="s">
        <v>0</v>
      </c>
      <c r="F9" s="639" t="s">
        <v>10</v>
      </c>
      <c r="G9" s="639"/>
      <c r="H9" s="639"/>
    </row>
    <row r="10" spans="2:8" ht="12.75" customHeight="1">
      <c r="B10" s="654"/>
      <c r="C10" s="648" t="s">
        <v>120</v>
      </c>
      <c r="D10" s="651"/>
      <c r="E10" s="637"/>
      <c r="F10" s="639" t="s">
        <v>11</v>
      </c>
      <c r="G10" s="639"/>
      <c r="H10" s="645" t="s">
        <v>12</v>
      </c>
    </row>
    <row r="11" spans="2:8" ht="12.75" customHeight="1">
      <c r="B11" s="654"/>
      <c r="C11" s="648"/>
      <c r="D11" s="651"/>
      <c r="E11" s="637"/>
      <c r="F11" s="636" t="s">
        <v>13</v>
      </c>
      <c r="G11" s="650" t="s">
        <v>243</v>
      </c>
      <c r="H11" s="645"/>
    </row>
    <row r="12" spans="2:8" ht="29.25" customHeight="1">
      <c r="B12" s="654"/>
      <c r="C12" s="649"/>
      <c r="D12" s="652"/>
      <c r="E12" s="638"/>
      <c r="F12" s="638"/>
      <c r="G12" s="652"/>
      <c r="H12" s="645"/>
    </row>
    <row r="13" spans="2:8" ht="15.75">
      <c r="B13" s="28" t="s">
        <v>14</v>
      </c>
      <c r="C13" s="36" t="s">
        <v>1</v>
      </c>
      <c r="D13" s="37"/>
      <c r="E13" s="284">
        <f>F13+H13</f>
        <v>121248</v>
      </c>
      <c r="F13" s="350">
        <f>F14+F23+F34+F39+F46+F44+F48+F51</f>
        <v>93769</v>
      </c>
      <c r="G13" s="350">
        <f>G14+G23+G34+G39+G46+G44+G48+G51</f>
        <v>24078</v>
      </c>
      <c r="H13" s="350">
        <f>H14+H23+H34+H39+H46+H44+H48+H51</f>
        <v>27479</v>
      </c>
    </row>
    <row r="14" spans="2:8" ht="14.25">
      <c r="B14" s="10" t="s">
        <v>15</v>
      </c>
      <c r="C14" s="19" t="s">
        <v>109</v>
      </c>
      <c r="D14" s="37" t="s">
        <v>142</v>
      </c>
      <c r="E14" s="180">
        <f>E15+E16+E18+E19+E20+E21+E22+E17</f>
        <v>0</v>
      </c>
      <c r="F14" s="180">
        <f>F15+F16+F17+F18+F19+F20+F21+F22</f>
        <v>0</v>
      </c>
      <c r="G14" s="180">
        <f>G15+G16+G17+G18+G19+G20+G21+G22</f>
        <v>0</v>
      </c>
      <c r="H14" s="180">
        <f>H15+H16+H17+H18+H19+H20+H21+H22</f>
        <v>0</v>
      </c>
    </row>
    <row r="15" spans="2:8" ht="15">
      <c r="B15" s="38" t="s">
        <v>163</v>
      </c>
      <c r="C15" s="39" t="s">
        <v>275</v>
      </c>
      <c r="D15" s="640"/>
      <c r="E15" s="186">
        <f aca="true" t="shared" si="0" ref="E15:E32">F15+H15</f>
        <v>0</v>
      </c>
      <c r="F15" s="181"/>
      <c r="G15" s="181"/>
      <c r="H15" s="181"/>
    </row>
    <row r="16" spans="2:8" ht="15">
      <c r="B16" s="8" t="s">
        <v>357</v>
      </c>
      <c r="C16" s="39" t="s">
        <v>356</v>
      </c>
      <c r="D16" s="641"/>
      <c r="E16" s="186">
        <f t="shared" si="0"/>
        <v>0</v>
      </c>
      <c r="F16" s="181"/>
      <c r="G16" s="181"/>
      <c r="H16" s="181"/>
    </row>
    <row r="17" spans="2:8" ht="15">
      <c r="B17" s="8" t="s">
        <v>164</v>
      </c>
      <c r="C17" s="39" t="s">
        <v>276</v>
      </c>
      <c r="D17" s="641"/>
      <c r="E17" s="186">
        <f t="shared" si="0"/>
        <v>0</v>
      </c>
      <c r="F17" s="181"/>
      <c r="G17" s="181"/>
      <c r="H17" s="181"/>
    </row>
    <row r="18" spans="2:8" ht="15">
      <c r="B18" s="8" t="s">
        <v>165</v>
      </c>
      <c r="C18" s="4" t="s">
        <v>241</v>
      </c>
      <c r="D18" s="641"/>
      <c r="E18" s="186">
        <f t="shared" si="0"/>
        <v>0</v>
      </c>
      <c r="F18" s="181"/>
      <c r="G18" s="181"/>
      <c r="H18" s="182"/>
    </row>
    <row r="19" spans="2:8" ht="15">
      <c r="B19" s="8" t="s">
        <v>166</v>
      </c>
      <c r="C19" s="4" t="s">
        <v>244</v>
      </c>
      <c r="D19" s="641"/>
      <c r="E19" s="186">
        <f t="shared" si="0"/>
        <v>0</v>
      </c>
      <c r="F19" s="181"/>
      <c r="G19" s="181"/>
      <c r="H19" s="182"/>
    </row>
    <row r="20" spans="2:8" ht="15">
      <c r="B20" s="8" t="s">
        <v>167</v>
      </c>
      <c r="C20" s="4" t="s">
        <v>81</v>
      </c>
      <c r="D20" s="641"/>
      <c r="E20" s="186">
        <f t="shared" si="0"/>
        <v>0</v>
      </c>
      <c r="F20" s="181"/>
      <c r="G20" s="181"/>
      <c r="H20" s="182"/>
    </row>
    <row r="21" spans="2:8" ht="15">
      <c r="B21" s="38" t="s">
        <v>168</v>
      </c>
      <c r="C21" s="4" t="s">
        <v>82</v>
      </c>
      <c r="D21" s="641"/>
      <c r="E21" s="186">
        <f t="shared" si="0"/>
        <v>0</v>
      </c>
      <c r="F21" s="181"/>
      <c r="G21" s="181"/>
      <c r="H21" s="182"/>
    </row>
    <row r="22" spans="2:8" ht="15.75" customHeight="1">
      <c r="B22" s="38" t="s">
        <v>169</v>
      </c>
      <c r="C22" s="40" t="s">
        <v>77</v>
      </c>
      <c r="D22" s="18"/>
      <c r="E22" s="186">
        <f t="shared" si="0"/>
        <v>0</v>
      </c>
      <c r="F22" s="181"/>
      <c r="G22" s="181"/>
      <c r="H22" s="182"/>
    </row>
    <row r="23" spans="2:8" ht="26.25" customHeight="1">
      <c r="B23" s="41" t="s">
        <v>16</v>
      </c>
      <c r="C23" s="42" t="s">
        <v>112</v>
      </c>
      <c r="D23" s="43" t="s">
        <v>146</v>
      </c>
      <c r="E23" s="356">
        <f>F23+H23</f>
        <v>48577</v>
      </c>
      <c r="F23" s="357">
        <f>F24+F26+F27+F28+F29+F30+F32+F25+F31+F33</f>
        <v>48577</v>
      </c>
      <c r="G23" s="357">
        <f>G24+G26+G27+G28+G29+G30+G32+G25+G31+G33</f>
        <v>24078</v>
      </c>
      <c r="H23" s="357">
        <f>H24+H26+H27+H28+H29+H30+H32+H25+H31+H33</f>
        <v>0</v>
      </c>
    </row>
    <row r="24" spans="2:8" ht="15">
      <c r="B24" s="44" t="s">
        <v>170</v>
      </c>
      <c r="C24" s="9" t="s">
        <v>274</v>
      </c>
      <c r="D24" s="45"/>
      <c r="E24" s="205">
        <f t="shared" si="0"/>
        <v>31537</v>
      </c>
      <c r="F24" s="186">
        <v>31537</v>
      </c>
      <c r="G24" s="186">
        <v>24078</v>
      </c>
      <c r="H24" s="186"/>
    </row>
    <row r="25" spans="2:8" ht="15">
      <c r="B25" s="44" t="s">
        <v>160</v>
      </c>
      <c r="C25" s="9" t="s">
        <v>273</v>
      </c>
      <c r="D25" s="46"/>
      <c r="E25" s="205">
        <f t="shared" si="0"/>
        <v>0</v>
      </c>
      <c r="F25" s="186"/>
      <c r="G25" s="186"/>
      <c r="H25" s="186"/>
    </row>
    <row r="26" spans="2:8" ht="15">
      <c r="B26" s="44" t="s">
        <v>171</v>
      </c>
      <c r="C26" s="9" t="s">
        <v>72</v>
      </c>
      <c r="D26" s="47"/>
      <c r="E26" s="205">
        <f t="shared" si="0"/>
        <v>0</v>
      </c>
      <c r="F26" s="186"/>
      <c r="G26" s="186"/>
      <c r="H26" s="186"/>
    </row>
    <row r="27" spans="2:8" ht="15">
      <c r="B27" s="44" t="s">
        <v>167</v>
      </c>
      <c r="C27" s="9" t="s">
        <v>179</v>
      </c>
      <c r="D27" s="47"/>
      <c r="E27" s="205">
        <f t="shared" si="0"/>
        <v>17040</v>
      </c>
      <c r="F27" s="186">
        <v>17040</v>
      </c>
      <c r="G27" s="186"/>
      <c r="H27" s="186"/>
    </row>
    <row r="28" spans="2:8" ht="15">
      <c r="B28" s="44" t="s">
        <v>172</v>
      </c>
      <c r="C28" s="130" t="s">
        <v>2</v>
      </c>
      <c r="D28" s="46"/>
      <c r="E28" s="205">
        <f t="shared" si="0"/>
        <v>0</v>
      </c>
      <c r="F28" s="186"/>
      <c r="G28" s="187"/>
      <c r="H28" s="187"/>
    </row>
    <row r="29" spans="2:8" ht="15">
      <c r="B29" s="44" t="s">
        <v>169</v>
      </c>
      <c r="C29" s="130" t="s">
        <v>77</v>
      </c>
      <c r="D29" s="46"/>
      <c r="E29" s="205">
        <f t="shared" si="0"/>
        <v>0</v>
      </c>
      <c r="F29" s="186"/>
      <c r="G29" s="187"/>
      <c r="H29" s="187"/>
    </row>
    <row r="30" spans="2:8" ht="15">
      <c r="B30" s="44" t="s">
        <v>285</v>
      </c>
      <c r="C30" s="9" t="s">
        <v>4</v>
      </c>
      <c r="D30" s="48"/>
      <c r="E30" s="205">
        <f t="shared" si="0"/>
        <v>0</v>
      </c>
      <c r="F30" s="189"/>
      <c r="G30" s="189"/>
      <c r="H30" s="187"/>
    </row>
    <row r="31" spans="2:8" ht="30">
      <c r="B31" s="88" t="s">
        <v>162</v>
      </c>
      <c r="C31" s="108" t="s">
        <v>503</v>
      </c>
      <c r="D31" s="48"/>
      <c r="E31" s="205">
        <f t="shared" si="0"/>
        <v>0</v>
      </c>
      <c r="F31" s="189"/>
      <c r="G31" s="189"/>
      <c r="H31" s="187"/>
    </row>
    <row r="32" spans="2:8" ht="30">
      <c r="B32" s="88" t="s">
        <v>174</v>
      </c>
      <c r="C32" s="131" t="s">
        <v>113</v>
      </c>
      <c r="D32" s="48"/>
      <c r="E32" s="205">
        <f t="shared" si="0"/>
        <v>0</v>
      </c>
      <c r="F32" s="186"/>
      <c r="G32" s="186"/>
      <c r="H32" s="186"/>
    </row>
    <row r="33" spans="2:8" ht="30">
      <c r="B33" s="88" t="s">
        <v>442</v>
      </c>
      <c r="C33" s="134" t="s">
        <v>441</v>
      </c>
      <c r="D33" s="48"/>
      <c r="E33" s="205">
        <f>F33+H33</f>
        <v>0</v>
      </c>
      <c r="F33" s="181"/>
      <c r="G33" s="181"/>
      <c r="H33" s="181"/>
    </row>
    <row r="34" spans="2:8" ht="30.75" customHeight="1">
      <c r="B34" s="28" t="s">
        <v>17</v>
      </c>
      <c r="C34" s="50" t="s">
        <v>230</v>
      </c>
      <c r="D34" s="52" t="s">
        <v>145</v>
      </c>
      <c r="E34" s="182">
        <f>E35+E37+E36+E38</f>
        <v>0</v>
      </c>
      <c r="F34" s="182">
        <f>F35+F37+F36+F38</f>
        <v>0</v>
      </c>
      <c r="G34" s="182">
        <f>G35+G37+G36+G38</f>
        <v>0</v>
      </c>
      <c r="H34" s="182">
        <f>H35+H37+H36+H38</f>
        <v>0</v>
      </c>
    </row>
    <row r="35" spans="2:8" ht="15">
      <c r="B35" s="38" t="s">
        <v>175</v>
      </c>
      <c r="C35" s="51" t="s">
        <v>3</v>
      </c>
      <c r="D35" s="52"/>
      <c r="E35" s="205">
        <f>F35+H35</f>
        <v>0</v>
      </c>
      <c r="F35" s="186"/>
      <c r="G35" s="186"/>
      <c r="H35" s="187"/>
    </row>
    <row r="36" spans="2:8" ht="15">
      <c r="B36" s="38" t="s">
        <v>176</v>
      </c>
      <c r="C36" s="51" t="s">
        <v>155</v>
      </c>
      <c r="D36" s="53"/>
      <c r="E36" s="205">
        <f>F36+H36</f>
        <v>0</v>
      </c>
      <c r="F36" s="186"/>
      <c r="G36" s="186"/>
      <c r="H36" s="186"/>
    </row>
    <row r="37" spans="2:8" ht="15">
      <c r="B37" s="38" t="s">
        <v>177</v>
      </c>
      <c r="C37" s="4" t="s">
        <v>79</v>
      </c>
      <c r="D37" s="53"/>
      <c r="E37" s="205">
        <f>F37+H37</f>
        <v>0</v>
      </c>
      <c r="F37" s="186"/>
      <c r="G37" s="186"/>
      <c r="H37" s="186"/>
    </row>
    <row r="38" spans="2:8" ht="15">
      <c r="B38" s="38" t="s">
        <v>162</v>
      </c>
      <c r="C38" s="4" t="s">
        <v>427</v>
      </c>
      <c r="D38" s="54"/>
      <c r="E38" s="205">
        <f>F38+H38</f>
        <v>0</v>
      </c>
      <c r="F38" s="205"/>
      <c r="G38" s="205"/>
      <c r="H38" s="205"/>
    </row>
    <row r="39" spans="2:8" ht="14.25">
      <c r="B39" s="28" t="s">
        <v>18</v>
      </c>
      <c r="C39" s="2" t="s">
        <v>116</v>
      </c>
      <c r="D39" s="53" t="s">
        <v>147</v>
      </c>
      <c r="E39" s="349">
        <f>E40+E41+E42+E43</f>
        <v>27479</v>
      </c>
      <c r="F39" s="349">
        <f>F40+F41+F42+F43</f>
        <v>0</v>
      </c>
      <c r="G39" s="349">
        <f>G40+G41+G42+G43</f>
        <v>0</v>
      </c>
      <c r="H39" s="349">
        <f>H40+H41+H42+H43</f>
        <v>27479</v>
      </c>
    </row>
    <row r="40" spans="2:8" ht="15">
      <c r="B40" s="38" t="s">
        <v>162</v>
      </c>
      <c r="C40" s="4" t="s">
        <v>73</v>
      </c>
      <c r="D40" s="52"/>
      <c r="E40" s="205">
        <f>F40+H40</f>
        <v>0</v>
      </c>
      <c r="F40" s="186"/>
      <c r="G40" s="186"/>
      <c r="H40" s="186"/>
    </row>
    <row r="41" spans="2:8" ht="15">
      <c r="B41" s="38" t="s">
        <v>162</v>
      </c>
      <c r="C41" s="4" t="s">
        <v>80</v>
      </c>
      <c r="D41" s="54"/>
      <c r="E41" s="205">
        <f>F41+H41</f>
        <v>0</v>
      </c>
      <c r="F41" s="186"/>
      <c r="G41" s="186"/>
      <c r="H41" s="186"/>
    </row>
    <row r="42" spans="2:8" ht="15">
      <c r="B42" s="38" t="s">
        <v>162</v>
      </c>
      <c r="C42" s="4" t="s">
        <v>159</v>
      </c>
      <c r="D42" s="54"/>
      <c r="E42" s="205">
        <f>F42+H42</f>
        <v>27479</v>
      </c>
      <c r="F42" s="186"/>
      <c r="G42" s="186"/>
      <c r="H42" s="186">
        <v>27479</v>
      </c>
    </row>
    <row r="43" spans="2:8" ht="15">
      <c r="B43" s="38" t="s">
        <v>530</v>
      </c>
      <c r="C43" s="4" t="s">
        <v>531</v>
      </c>
      <c r="D43" s="54"/>
      <c r="E43" s="193">
        <f>F43+H43</f>
        <v>0</v>
      </c>
      <c r="F43" s="205"/>
      <c r="G43" s="205"/>
      <c r="H43" s="205"/>
    </row>
    <row r="44" spans="2:8" ht="28.5">
      <c r="B44" s="28" t="s">
        <v>74</v>
      </c>
      <c r="C44" s="3" t="s">
        <v>197</v>
      </c>
      <c r="D44" s="54" t="s">
        <v>148</v>
      </c>
      <c r="E44" s="204">
        <f>E45</f>
        <v>0</v>
      </c>
      <c r="F44" s="204">
        <f>F45</f>
        <v>0</v>
      </c>
      <c r="G44" s="204">
        <f>G45</f>
        <v>0</v>
      </c>
      <c r="H44" s="204">
        <f>H45</f>
        <v>0</v>
      </c>
    </row>
    <row r="45" spans="2:8" ht="15">
      <c r="B45" s="38" t="s">
        <v>162</v>
      </c>
      <c r="C45" s="4" t="s">
        <v>73</v>
      </c>
      <c r="D45" s="54"/>
      <c r="E45" s="207">
        <f>F45+H45</f>
        <v>0</v>
      </c>
      <c r="F45" s="186"/>
      <c r="G45" s="186"/>
      <c r="H45" s="186"/>
    </row>
    <row r="46" spans="2:8" ht="14.25">
      <c r="B46" s="28" t="s">
        <v>140</v>
      </c>
      <c r="C46" s="17" t="s">
        <v>138</v>
      </c>
      <c r="D46" s="1" t="s">
        <v>143</v>
      </c>
      <c r="E46" s="349">
        <f>F46+H46</f>
        <v>40993</v>
      </c>
      <c r="F46" s="283">
        <f>F47</f>
        <v>40993</v>
      </c>
      <c r="G46" s="283">
        <f>G47</f>
        <v>0</v>
      </c>
      <c r="H46" s="283">
        <f>H47</f>
        <v>0</v>
      </c>
    </row>
    <row r="47" spans="2:8" ht="15">
      <c r="B47" s="8" t="s">
        <v>141</v>
      </c>
      <c r="C47" s="55" t="s">
        <v>139</v>
      </c>
      <c r="D47" s="52"/>
      <c r="E47" s="186">
        <f>F47+H47</f>
        <v>40993</v>
      </c>
      <c r="F47" s="392">
        <v>40993</v>
      </c>
      <c r="G47" s="186"/>
      <c r="H47" s="194"/>
    </row>
    <row r="48" spans="2:9" ht="28.5">
      <c r="B48" s="28" t="s">
        <v>151</v>
      </c>
      <c r="C48" s="3" t="s">
        <v>156</v>
      </c>
      <c r="D48" s="1" t="s">
        <v>36</v>
      </c>
      <c r="E48" s="283">
        <f>E49+E50</f>
        <v>4199</v>
      </c>
      <c r="F48" s="283">
        <f>F49+F50</f>
        <v>4199</v>
      </c>
      <c r="G48" s="283">
        <f>G49+G50</f>
        <v>0</v>
      </c>
      <c r="H48" s="283">
        <f>H49+H50</f>
        <v>0</v>
      </c>
      <c r="I48" s="98"/>
    </row>
    <row r="49" spans="2:8" ht="15">
      <c r="B49" s="8" t="s">
        <v>152</v>
      </c>
      <c r="C49" s="55" t="s">
        <v>118</v>
      </c>
      <c r="D49" s="54"/>
      <c r="E49" s="280">
        <f>F49</f>
        <v>4199</v>
      </c>
      <c r="F49" s="280">
        <v>4199</v>
      </c>
      <c r="G49" s="186"/>
      <c r="H49" s="186"/>
    </row>
    <row r="50" spans="2:8" ht="16.5" customHeight="1">
      <c r="B50" s="8" t="s">
        <v>438</v>
      </c>
      <c r="C50" s="132" t="s">
        <v>462</v>
      </c>
      <c r="D50" s="54"/>
      <c r="E50" s="186">
        <f>F50+H50</f>
        <v>0</v>
      </c>
      <c r="F50" s="186"/>
      <c r="G50" s="186"/>
      <c r="H50" s="186"/>
    </row>
    <row r="51" spans="2:8" ht="14.25">
      <c r="B51" s="56" t="s">
        <v>158</v>
      </c>
      <c r="C51" s="19" t="s">
        <v>157</v>
      </c>
      <c r="D51" s="54" t="s">
        <v>38</v>
      </c>
      <c r="E51" s="187">
        <f>E52+E53</f>
        <v>0</v>
      </c>
      <c r="F51" s="187">
        <f>F52+F53</f>
        <v>0</v>
      </c>
      <c r="G51" s="187">
        <f>G52+G53</f>
        <v>0</v>
      </c>
      <c r="H51" s="187">
        <f>H52+H53</f>
        <v>0</v>
      </c>
    </row>
    <row r="52" spans="2:8" ht="15">
      <c r="B52" s="7"/>
      <c r="C52" s="57" t="s">
        <v>75</v>
      </c>
      <c r="D52" s="58"/>
      <c r="E52" s="205">
        <f>F52+H52</f>
        <v>0</v>
      </c>
      <c r="F52" s="186"/>
      <c r="G52" s="186"/>
      <c r="H52" s="186"/>
    </row>
    <row r="53" spans="2:8" ht="15">
      <c r="B53" s="8"/>
      <c r="C53" s="57" t="s">
        <v>76</v>
      </c>
      <c r="D53" s="58"/>
      <c r="E53" s="205">
        <f>F53+H53</f>
        <v>0</v>
      </c>
      <c r="F53" s="186"/>
      <c r="G53" s="186"/>
      <c r="H53" s="186"/>
    </row>
    <row r="54" spans="2:8" ht="15.75">
      <c r="B54" s="28" t="s">
        <v>19</v>
      </c>
      <c r="C54" s="141" t="s">
        <v>240</v>
      </c>
      <c r="D54" s="1"/>
      <c r="E54" s="187">
        <f>E55</f>
        <v>0</v>
      </c>
      <c r="F54" s="187">
        <f>F55</f>
        <v>0</v>
      </c>
      <c r="G54" s="187">
        <f>G55</f>
        <v>0</v>
      </c>
      <c r="H54" s="187">
        <f>H55</f>
        <v>0</v>
      </c>
    </row>
    <row r="55" spans="2:8" ht="25.5">
      <c r="B55" s="28" t="s">
        <v>20</v>
      </c>
      <c r="C55" s="20" t="s">
        <v>112</v>
      </c>
      <c r="D55" s="52" t="s">
        <v>146</v>
      </c>
      <c r="E55" s="196">
        <f aca="true" t="shared" si="1" ref="E55:E78">F55+H55</f>
        <v>0</v>
      </c>
      <c r="F55" s="196"/>
      <c r="G55" s="196"/>
      <c r="H55" s="196"/>
    </row>
    <row r="56" spans="2:13" ht="28.5">
      <c r="B56" s="28" t="s">
        <v>21</v>
      </c>
      <c r="C56" s="3" t="s">
        <v>83</v>
      </c>
      <c r="D56" s="23"/>
      <c r="E56" s="208">
        <f t="shared" si="1"/>
        <v>0</v>
      </c>
      <c r="F56" s="187">
        <f>F57</f>
        <v>0</v>
      </c>
      <c r="G56" s="187">
        <f>G57</f>
        <v>0</v>
      </c>
      <c r="H56" s="187">
        <f>H57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208">
        <f t="shared" si="1"/>
        <v>0</v>
      </c>
      <c r="F57" s="208">
        <f>F58+F59+F60+F61+F68+F69+F70+F71+F72+F73+F74+F75+F76+F77+F78</f>
        <v>0</v>
      </c>
      <c r="G57" s="208">
        <f>G58+G59+G60+G61+G68+G69+G70+G71+G72+G73+G74+G75+G76+G77+G78</f>
        <v>0</v>
      </c>
      <c r="H57" s="208">
        <f>H58+H59+H60+H61+H68+H69+H70+H71+H72+H73+H74+H75+H76+H77+H78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13" t="s">
        <v>84</v>
      </c>
      <c r="D58" s="23"/>
      <c r="E58" s="209">
        <f t="shared" si="1"/>
        <v>0</v>
      </c>
      <c r="F58" s="186"/>
      <c r="G58" s="187"/>
      <c r="H58" s="187"/>
      <c r="I58" s="59"/>
      <c r="J58" s="60"/>
      <c r="K58" s="60"/>
      <c r="L58" s="61"/>
      <c r="M58" s="61"/>
    </row>
    <row r="59" spans="2:13" ht="30">
      <c r="B59" s="44" t="s">
        <v>237</v>
      </c>
      <c r="C59" s="231" t="s">
        <v>245</v>
      </c>
      <c r="D59" s="79"/>
      <c r="E59" s="209">
        <f t="shared" si="1"/>
        <v>0</v>
      </c>
      <c r="F59" s="186"/>
      <c r="G59" s="187"/>
      <c r="H59" s="187"/>
      <c r="I59" s="59"/>
      <c r="J59" s="60"/>
      <c r="K59" s="60"/>
      <c r="L59" s="61"/>
      <c r="M59" s="61"/>
    </row>
    <row r="60" spans="2:13" ht="15">
      <c r="B60" s="44" t="s">
        <v>238</v>
      </c>
      <c r="C60" s="13" t="s">
        <v>362</v>
      </c>
      <c r="D60" s="62"/>
      <c r="E60" s="209">
        <f t="shared" si="1"/>
        <v>0</v>
      </c>
      <c r="F60" s="186"/>
      <c r="G60" s="186"/>
      <c r="H60" s="186"/>
      <c r="I60" s="63"/>
      <c r="J60" s="60"/>
      <c r="K60" s="64"/>
      <c r="L60" s="64"/>
      <c r="M60" s="64"/>
    </row>
    <row r="61" spans="2:13" ht="15">
      <c r="B61" s="159"/>
      <c r="C61" s="232" t="s">
        <v>150</v>
      </c>
      <c r="D61" s="62"/>
      <c r="E61" s="235">
        <f t="shared" si="1"/>
        <v>0</v>
      </c>
      <c r="F61" s="179">
        <f>F62+F63+F64+F65+F66+F67</f>
        <v>0</v>
      </c>
      <c r="G61" s="179">
        <f>G62+G63+G64+G65+G66+G67</f>
        <v>0</v>
      </c>
      <c r="H61" s="179">
        <f>H62+H63+H64+H65+H66+H67</f>
        <v>0</v>
      </c>
      <c r="I61" s="63"/>
      <c r="J61" s="60"/>
      <c r="K61" s="64"/>
      <c r="L61" s="64"/>
      <c r="M61" s="64"/>
    </row>
    <row r="62" spans="2:13" ht="15">
      <c r="B62" s="44" t="s">
        <v>239</v>
      </c>
      <c r="C62" s="162" t="s">
        <v>90</v>
      </c>
      <c r="D62" s="161"/>
      <c r="E62" s="205">
        <f t="shared" si="1"/>
        <v>0</v>
      </c>
      <c r="F62" s="210"/>
      <c r="G62" s="210"/>
      <c r="H62" s="210"/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62"/>
      <c r="E63" s="205">
        <f t="shared" si="1"/>
        <v>0</v>
      </c>
      <c r="F63" s="186"/>
      <c r="G63" s="186"/>
      <c r="H63" s="186"/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66"/>
      <c r="E64" s="205">
        <f t="shared" si="1"/>
        <v>0</v>
      </c>
      <c r="F64" s="186"/>
      <c r="G64" s="187"/>
      <c r="H64" s="186"/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205">
        <f>F65+H65</f>
        <v>0</v>
      </c>
      <c r="F65" s="186"/>
      <c r="G65" s="186"/>
      <c r="H65" s="186"/>
    </row>
    <row r="66" spans="2:8" ht="15">
      <c r="B66" s="8" t="s">
        <v>238</v>
      </c>
      <c r="C66" s="160" t="s">
        <v>88</v>
      </c>
      <c r="D66" s="62"/>
      <c r="E66" s="205">
        <f>F66+H66</f>
        <v>0</v>
      </c>
      <c r="F66" s="186"/>
      <c r="G66" s="186"/>
      <c r="H66" s="186"/>
    </row>
    <row r="67" spans="2:8" ht="15">
      <c r="B67" s="8" t="s">
        <v>238</v>
      </c>
      <c r="C67" s="160" t="s">
        <v>89</v>
      </c>
      <c r="D67" s="62"/>
      <c r="E67" s="205">
        <f>F67+H67</f>
        <v>0</v>
      </c>
      <c r="F67" s="186"/>
      <c r="G67" s="186"/>
      <c r="H67" s="186"/>
    </row>
    <row r="68" spans="2:8" ht="15">
      <c r="B68" s="44" t="s">
        <v>234</v>
      </c>
      <c r="C68" s="15" t="s">
        <v>501</v>
      </c>
      <c r="D68" s="62"/>
      <c r="E68" s="205">
        <f>F68+H68</f>
        <v>0</v>
      </c>
      <c r="F68" s="186"/>
      <c r="G68" s="186"/>
      <c r="H68" s="186"/>
    </row>
    <row r="69" spans="2:8" ht="15">
      <c r="B69" s="44" t="s">
        <v>234</v>
      </c>
      <c r="C69" s="15" t="s">
        <v>498</v>
      </c>
      <c r="D69" s="62"/>
      <c r="E69" s="205">
        <f>F69+H69</f>
        <v>0</v>
      </c>
      <c r="F69" s="186"/>
      <c r="G69" s="186"/>
      <c r="H69" s="186"/>
    </row>
    <row r="70" spans="2:8" ht="15">
      <c r="B70" s="44" t="s">
        <v>234</v>
      </c>
      <c r="C70" s="15" t="s">
        <v>282</v>
      </c>
      <c r="D70" s="62"/>
      <c r="E70" s="205">
        <f t="shared" si="1"/>
        <v>0</v>
      </c>
      <c r="F70" s="186"/>
      <c r="G70" s="186"/>
      <c r="H70" s="186"/>
    </row>
    <row r="71" spans="2:9" ht="15">
      <c r="B71" s="44" t="s">
        <v>234</v>
      </c>
      <c r="C71" s="15" t="s">
        <v>283</v>
      </c>
      <c r="D71" s="62"/>
      <c r="E71" s="205">
        <f t="shared" si="1"/>
        <v>0</v>
      </c>
      <c r="F71" s="186"/>
      <c r="G71" s="186"/>
      <c r="H71" s="186"/>
      <c r="I71" s="102"/>
    </row>
    <row r="72" spans="2:9" ht="15">
      <c r="B72" s="44" t="s">
        <v>234</v>
      </c>
      <c r="C72" s="15" t="s">
        <v>284</v>
      </c>
      <c r="D72" s="62"/>
      <c r="E72" s="205">
        <f t="shared" si="1"/>
        <v>0</v>
      </c>
      <c r="F72" s="186"/>
      <c r="G72" s="186"/>
      <c r="H72" s="186"/>
      <c r="I72" s="102"/>
    </row>
    <row r="73" spans="2:9" ht="15">
      <c r="B73" s="44" t="s">
        <v>234</v>
      </c>
      <c r="C73" s="15" t="s">
        <v>499</v>
      </c>
      <c r="D73" s="234"/>
      <c r="E73" s="175">
        <f t="shared" si="1"/>
        <v>0</v>
      </c>
      <c r="F73" s="186"/>
      <c r="G73" s="186"/>
      <c r="H73" s="186"/>
      <c r="I73" s="102"/>
    </row>
    <row r="74" spans="2:9" ht="15">
      <c r="B74" s="65" t="s">
        <v>235</v>
      </c>
      <c r="C74" s="15" t="s">
        <v>85</v>
      </c>
      <c r="D74" s="62"/>
      <c r="E74" s="205">
        <f t="shared" si="1"/>
        <v>0</v>
      </c>
      <c r="F74" s="186"/>
      <c r="G74" s="186"/>
      <c r="H74" s="186"/>
      <c r="I74" s="102"/>
    </row>
    <row r="75" spans="2:8" ht="15">
      <c r="B75" s="44" t="s">
        <v>235</v>
      </c>
      <c r="C75" s="15" t="s">
        <v>92</v>
      </c>
      <c r="D75" s="62"/>
      <c r="E75" s="205">
        <f t="shared" si="1"/>
        <v>0</v>
      </c>
      <c r="F75" s="186"/>
      <c r="G75" s="186"/>
      <c r="H75" s="186"/>
    </row>
    <row r="76" spans="2:8" ht="15">
      <c r="B76" s="44" t="s">
        <v>235</v>
      </c>
      <c r="C76" s="15" t="s">
        <v>277</v>
      </c>
      <c r="D76" s="62"/>
      <c r="E76" s="205">
        <f t="shared" si="1"/>
        <v>0</v>
      </c>
      <c r="F76" s="186"/>
      <c r="G76" s="186"/>
      <c r="H76" s="186"/>
    </row>
    <row r="77" spans="2:8" ht="15">
      <c r="B77" s="44" t="s">
        <v>235</v>
      </c>
      <c r="C77" s="15" t="s">
        <v>287</v>
      </c>
      <c r="D77" s="62"/>
      <c r="E77" s="205">
        <f t="shared" si="1"/>
        <v>0</v>
      </c>
      <c r="F77" s="186"/>
      <c r="G77" s="186"/>
      <c r="H77" s="186"/>
    </row>
    <row r="78" spans="2:9" ht="15">
      <c r="B78" s="44" t="s">
        <v>178</v>
      </c>
      <c r="C78" s="15" t="s">
        <v>93</v>
      </c>
      <c r="D78" s="70"/>
      <c r="E78" s="205">
        <f t="shared" si="1"/>
        <v>0</v>
      </c>
      <c r="F78" s="186"/>
      <c r="G78" s="186"/>
      <c r="H78" s="186"/>
      <c r="I78" s="26"/>
    </row>
    <row r="79" spans="2:8" ht="15.75">
      <c r="B79" s="71" t="s">
        <v>23</v>
      </c>
      <c r="C79" s="101" t="s">
        <v>534</v>
      </c>
      <c r="D79" s="72"/>
      <c r="E79" s="187"/>
      <c r="F79" s="187"/>
      <c r="G79" s="187"/>
      <c r="H79" s="187"/>
    </row>
    <row r="80" spans="2:8" ht="14.25">
      <c r="B80" s="71" t="s">
        <v>25</v>
      </c>
      <c r="C80" s="19" t="s">
        <v>109</v>
      </c>
      <c r="D80" s="24" t="s">
        <v>142</v>
      </c>
      <c r="E80" s="187">
        <f>F80+H80</f>
        <v>0</v>
      </c>
      <c r="F80" s="187">
        <f>F81</f>
        <v>0</v>
      </c>
      <c r="G80" s="187">
        <f>G81</f>
        <v>0</v>
      </c>
      <c r="H80" s="187">
        <f>H81</f>
        <v>0</v>
      </c>
    </row>
    <row r="81" spans="2:8" ht="15">
      <c r="B81" s="8" t="s">
        <v>102</v>
      </c>
      <c r="C81" s="13" t="s">
        <v>361</v>
      </c>
      <c r="D81" s="73"/>
      <c r="E81" s="205">
        <f>F81+H81</f>
        <v>0</v>
      </c>
      <c r="F81" s="186"/>
      <c r="G81" s="186"/>
      <c r="H81" s="186"/>
    </row>
    <row r="82" spans="2:8" ht="31.5">
      <c r="B82" s="28" t="s">
        <v>26</v>
      </c>
      <c r="C82" s="94" t="s">
        <v>288</v>
      </c>
      <c r="D82" s="24"/>
      <c r="E82" s="187"/>
      <c r="F82" s="187"/>
      <c r="G82" s="187"/>
      <c r="H82" s="187"/>
    </row>
    <row r="83" spans="2:8" ht="14.25">
      <c r="B83" s="28" t="s">
        <v>27</v>
      </c>
      <c r="C83" s="19" t="s">
        <v>109</v>
      </c>
      <c r="D83" s="24" t="s">
        <v>142</v>
      </c>
      <c r="E83" s="187">
        <f>F83+H83</f>
        <v>0</v>
      </c>
      <c r="F83" s="187">
        <f>F84</f>
        <v>0</v>
      </c>
      <c r="G83" s="187">
        <f>G84</f>
        <v>0</v>
      </c>
      <c r="H83" s="187">
        <f>H84</f>
        <v>0</v>
      </c>
    </row>
    <row r="84" spans="2:8" ht="15">
      <c r="B84" s="8" t="s">
        <v>104</v>
      </c>
      <c r="C84" s="13" t="s">
        <v>361</v>
      </c>
      <c r="D84" s="73"/>
      <c r="E84" s="186">
        <f>F84+H84</f>
        <v>0</v>
      </c>
      <c r="F84" s="186"/>
      <c r="G84" s="186"/>
      <c r="H84" s="186"/>
    </row>
    <row r="85" spans="2:8" ht="15.75">
      <c r="B85" s="28" t="s">
        <v>28</v>
      </c>
      <c r="C85" s="25" t="s">
        <v>31</v>
      </c>
      <c r="D85" s="24"/>
      <c r="E85" s="187"/>
      <c r="F85" s="187"/>
      <c r="G85" s="187"/>
      <c r="H85" s="187"/>
    </row>
    <row r="86" spans="2:8" ht="14.25">
      <c r="B86" s="8" t="s">
        <v>29</v>
      </c>
      <c r="C86" s="74" t="s">
        <v>109</v>
      </c>
      <c r="D86" s="24" t="s">
        <v>142</v>
      </c>
      <c r="E86" s="187">
        <f>F86+H86</f>
        <v>0</v>
      </c>
      <c r="F86" s="187">
        <f>F87</f>
        <v>0</v>
      </c>
      <c r="G86" s="187">
        <f>G87</f>
        <v>0</v>
      </c>
      <c r="H86" s="187">
        <f>H87</f>
        <v>0</v>
      </c>
    </row>
    <row r="87" spans="2:8" ht="15">
      <c r="B87" s="8" t="s">
        <v>105</v>
      </c>
      <c r="C87" s="13" t="s">
        <v>361</v>
      </c>
      <c r="D87" s="24"/>
      <c r="E87" s="186">
        <f>F87+H87</f>
        <v>0</v>
      </c>
      <c r="F87" s="186"/>
      <c r="G87" s="186"/>
      <c r="H87" s="186"/>
    </row>
    <row r="88" spans="2:8" ht="15.75">
      <c r="B88" s="28" t="s">
        <v>30</v>
      </c>
      <c r="C88" s="11" t="s">
        <v>535</v>
      </c>
      <c r="D88" s="24"/>
      <c r="E88" s="187"/>
      <c r="F88" s="187"/>
      <c r="G88" s="187"/>
      <c r="H88" s="186"/>
    </row>
    <row r="89" spans="2:8" ht="14.25">
      <c r="B89" s="28" t="s">
        <v>32</v>
      </c>
      <c r="C89" s="74" t="s">
        <v>109</v>
      </c>
      <c r="D89" s="24" t="s">
        <v>142</v>
      </c>
      <c r="E89" s="187">
        <f>F89+H89</f>
        <v>0</v>
      </c>
      <c r="F89" s="187">
        <f>F90</f>
        <v>0</v>
      </c>
      <c r="G89" s="187">
        <f>G90</f>
        <v>0</v>
      </c>
      <c r="H89" s="187">
        <f>H90</f>
        <v>0</v>
      </c>
    </row>
    <row r="90" spans="2:8" ht="15">
      <c r="B90" s="8" t="s">
        <v>106</v>
      </c>
      <c r="C90" s="13" t="s">
        <v>361</v>
      </c>
      <c r="D90" s="24"/>
      <c r="E90" s="186">
        <f>F90+H90</f>
        <v>0</v>
      </c>
      <c r="F90" s="186"/>
      <c r="G90" s="186"/>
      <c r="H90" s="196"/>
    </row>
    <row r="91" spans="2:8" ht="15.75">
      <c r="B91" s="28" t="s">
        <v>33</v>
      </c>
      <c r="C91" s="11" t="s">
        <v>5</v>
      </c>
      <c r="D91" s="24"/>
      <c r="E91" s="187"/>
      <c r="F91" s="187"/>
      <c r="G91" s="187"/>
      <c r="H91" s="187"/>
    </row>
    <row r="92" spans="2:8" ht="14.25">
      <c r="B92" s="28" t="s">
        <v>34</v>
      </c>
      <c r="C92" s="19" t="s">
        <v>109</v>
      </c>
      <c r="D92" s="24" t="s">
        <v>142</v>
      </c>
      <c r="E92" s="187">
        <f>F92+H92</f>
        <v>0</v>
      </c>
      <c r="F92" s="187">
        <f>F93</f>
        <v>0</v>
      </c>
      <c r="G92" s="187">
        <f>G93</f>
        <v>0</v>
      </c>
      <c r="H92" s="187">
        <f>H93</f>
        <v>0</v>
      </c>
    </row>
    <row r="93" spans="2:8" ht="15">
      <c r="B93" s="8" t="s">
        <v>107</v>
      </c>
      <c r="C93" s="13" t="s">
        <v>361</v>
      </c>
      <c r="D93" s="24"/>
      <c r="E93" s="186">
        <f>F93+H93</f>
        <v>0</v>
      </c>
      <c r="F93" s="186"/>
      <c r="G93" s="186"/>
      <c r="H93" s="186"/>
    </row>
    <row r="94" spans="2:8" ht="21" customHeight="1">
      <c r="B94" s="28" t="s">
        <v>36</v>
      </c>
      <c r="C94" s="17" t="s">
        <v>412</v>
      </c>
      <c r="D94" s="24"/>
      <c r="E94" s="187"/>
      <c r="F94" s="187"/>
      <c r="G94" s="187"/>
      <c r="H94" s="187"/>
    </row>
    <row r="95" spans="2:8" ht="14.25">
      <c r="B95" s="28" t="s">
        <v>37</v>
      </c>
      <c r="C95" s="19" t="s">
        <v>109</v>
      </c>
      <c r="D95" s="24" t="s">
        <v>142</v>
      </c>
      <c r="E95" s="187">
        <f>F95+H95</f>
        <v>0</v>
      </c>
      <c r="F95" s="187">
        <f>F96</f>
        <v>0</v>
      </c>
      <c r="G95" s="187">
        <f>G96</f>
        <v>0</v>
      </c>
      <c r="H95" s="187">
        <f>H96</f>
        <v>0</v>
      </c>
    </row>
    <row r="96" spans="2:8" ht="15">
      <c r="B96" s="8" t="s">
        <v>108</v>
      </c>
      <c r="C96" s="13" t="s">
        <v>361</v>
      </c>
      <c r="D96" s="24"/>
      <c r="E96" s="186">
        <f>F96+H96</f>
        <v>0</v>
      </c>
      <c r="F96" s="186">
        <f>F87+F90+F93</f>
        <v>0</v>
      </c>
      <c r="G96" s="186">
        <f>G87+G90+G93</f>
        <v>0</v>
      </c>
      <c r="H96" s="186">
        <f>H87+H90+H93</f>
        <v>0</v>
      </c>
    </row>
    <row r="97" spans="2:8" ht="15.75">
      <c r="B97" s="28" t="s">
        <v>38</v>
      </c>
      <c r="C97" s="25" t="s">
        <v>6</v>
      </c>
      <c r="D97" s="75"/>
      <c r="E97" s="187"/>
      <c r="F97" s="187"/>
      <c r="G97" s="187"/>
      <c r="H97" s="187"/>
    </row>
    <row r="98" spans="2:8" ht="14.25">
      <c r="B98" s="28" t="s">
        <v>39</v>
      </c>
      <c r="C98" s="19" t="s">
        <v>109</v>
      </c>
      <c r="D98" s="75" t="s">
        <v>142</v>
      </c>
      <c r="E98" s="187">
        <f>E99</f>
        <v>0</v>
      </c>
      <c r="F98" s="187">
        <f>F99</f>
        <v>0</v>
      </c>
      <c r="G98" s="187">
        <f>G99</f>
        <v>0</v>
      </c>
      <c r="H98" s="187">
        <f>H99</f>
        <v>0</v>
      </c>
    </row>
    <row r="99" spans="2:8" ht="15">
      <c r="B99" s="8" t="s">
        <v>428</v>
      </c>
      <c r="C99" s="13" t="s">
        <v>361</v>
      </c>
      <c r="D99" s="75"/>
      <c r="E99" s="186">
        <f>F99+H99</f>
        <v>0</v>
      </c>
      <c r="F99" s="186"/>
      <c r="G99" s="186"/>
      <c r="H99" s="186"/>
    </row>
    <row r="100" spans="2:8" ht="15.75">
      <c r="B100" s="8" t="s">
        <v>40</v>
      </c>
      <c r="C100" s="25" t="s">
        <v>47</v>
      </c>
      <c r="D100" s="75"/>
      <c r="E100" s="187"/>
      <c r="F100" s="187"/>
      <c r="G100" s="187"/>
      <c r="H100" s="187"/>
    </row>
    <row r="101" spans="2:8" ht="14.25">
      <c r="B101" s="8" t="s">
        <v>41</v>
      </c>
      <c r="C101" s="76" t="s">
        <v>109</v>
      </c>
      <c r="D101" s="75" t="s">
        <v>142</v>
      </c>
      <c r="E101" s="187">
        <f>E102</f>
        <v>0</v>
      </c>
      <c r="F101" s="187">
        <f>F102</f>
        <v>0</v>
      </c>
      <c r="G101" s="187">
        <f>G102</f>
        <v>0</v>
      </c>
      <c r="H101" s="187">
        <f>H102</f>
        <v>0</v>
      </c>
    </row>
    <row r="102" spans="2:8" ht="15">
      <c r="B102" s="8" t="s">
        <v>429</v>
      </c>
      <c r="C102" s="13" t="s">
        <v>361</v>
      </c>
      <c r="D102" s="77"/>
      <c r="E102" s="186">
        <f>F102+H102</f>
        <v>0</v>
      </c>
      <c r="F102" s="186"/>
      <c r="G102" s="186"/>
      <c r="H102" s="186"/>
    </row>
    <row r="103" spans="2:8" ht="28.5">
      <c r="B103" s="28" t="s">
        <v>42</v>
      </c>
      <c r="C103" s="3" t="s">
        <v>411</v>
      </c>
      <c r="D103" s="75"/>
      <c r="E103" s="187"/>
      <c r="F103" s="187"/>
      <c r="G103" s="187"/>
      <c r="H103" s="187"/>
    </row>
    <row r="104" spans="2:8" ht="14.25">
      <c r="B104" s="28" t="s">
        <v>43</v>
      </c>
      <c r="C104" s="19" t="s">
        <v>109</v>
      </c>
      <c r="D104" s="75" t="s">
        <v>142</v>
      </c>
      <c r="E104" s="187">
        <f>E105</f>
        <v>0</v>
      </c>
      <c r="F104" s="187">
        <f>F105</f>
        <v>0</v>
      </c>
      <c r="G104" s="187">
        <f>G105</f>
        <v>0</v>
      </c>
      <c r="H104" s="187">
        <f>H105</f>
        <v>0</v>
      </c>
    </row>
    <row r="105" spans="2:8" ht="15">
      <c r="B105" s="38" t="s">
        <v>430</v>
      </c>
      <c r="C105" s="13" t="s">
        <v>361</v>
      </c>
      <c r="D105" s="77"/>
      <c r="E105" s="186">
        <f>F105+H105</f>
        <v>0</v>
      </c>
      <c r="F105" s="186"/>
      <c r="G105" s="186"/>
      <c r="H105" s="186"/>
    </row>
    <row r="106" spans="2:8" ht="15.75">
      <c r="B106" s="28" t="s">
        <v>44</v>
      </c>
      <c r="C106" s="25" t="s">
        <v>53</v>
      </c>
      <c r="D106" s="24"/>
      <c r="E106" s="187">
        <f>E107+E110+E113</f>
        <v>0</v>
      </c>
      <c r="F106" s="187">
        <f>F107+F110+F113</f>
        <v>0</v>
      </c>
      <c r="G106" s="187">
        <f>G107+G110+G113</f>
        <v>0</v>
      </c>
      <c r="H106" s="187">
        <f>H107+H110+H113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187">
        <f>E108+E109</f>
        <v>0</v>
      </c>
      <c r="F107" s="187">
        <f>F108+F109</f>
        <v>0</v>
      </c>
      <c r="G107" s="187">
        <f>G108+G109</f>
        <v>0</v>
      </c>
      <c r="H107" s="187">
        <f>H108+H109</f>
        <v>0</v>
      </c>
    </row>
    <row r="108" spans="2:8" ht="15">
      <c r="B108" s="8" t="s">
        <v>430</v>
      </c>
      <c r="C108" s="12" t="s">
        <v>96</v>
      </c>
      <c r="D108" s="23"/>
      <c r="E108" s="186">
        <f>F108+H108</f>
        <v>0</v>
      </c>
      <c r="F108" s="186"/>
      <c r="G108" s="186"/>
      <c r="H108" s="186"/>
    </row>
    <row r="109" spans="2:8" ht="15">
      <c r="B109" s="8" t="s">
        <v>452</v>
      </c>
      <c r="C109" s="78" t="s">
        <v>125</v>
      </c>
      <c r="D109" s="72"/>
      <c r="E109" s="186">
        <f>F109+H109</f>
        <v>0</v>
      </c>
      <c r="F109" s="186"/>
      <c r="G109" s="186"/>
      <c r="H109" s="186"/>
    </row>
    <row r="110" spans="2:8" ht="25.5">
      <c r="B110" s="28" t="s">
        <v>248</v>
      </c>
      <c r="C110" s="20" t="s">
        <v>112</v>
      </c>
      <c r="D110" s="24" t="s">
        <v>146</v>
      </c>
      <c r="E110" s="187">
        <f>E111+E112</f>
        <v>0</v>
      </c>
      <c r="F110" s="187">
        <f>F111+F112</f>
        <v>0</v>
      </c>
      <c r="G110" s="187">
        <f>G111+G112</f>
        <v>0</v>
      </c>
      <c r="H110" s="187">
        <f>H111+H112</f>
        <v>0</v>
      </c>
    </row>
    <row r="111" spans="2:8" ht="15">
      <c r="B111" s="8" t="s">
        <v>290</v>
      </c>
      <c r="C111" s="12" t="s">
        <v>94</v>
      </c>
      <c r="D111" s="66"/>
      <c r="E111" s="186">
        <f>F111+H111</f>
        <v>0</v>
      </c>
      <c r="F111" s="186"/>
      <c r="G111" s="186"/>
      <c r="H111" s="186"/>
    </row>
    <row r="112" spans="2:8" ht="15">
      <c r="B112" s="8" t="s">
        <v>431</v>
      </c>
      <c r="C112" s="14" t="s">
        <v>95</v>
      </c>
      <c r="D112" s="66"/>
      <c r="E112" s="186">
        <f>F112+H112</f>
        <v>0</v>
      </c>
      <c r="F112" s="186"/>
      <c r="G112" s="186"/>
      <c r="H112" s="186"/>
    </row>
    <row r="113" spans="2:8" ht="14.25">
      <c r="B113" s="28" t="s">
        <v>409</v>
      </c>
      <c r="C113" s="2" t="s">
        <v>78</v>
      </c>
      <c r="D113" s="24" t="s">
        <v>143</v>
      </c>
      <c r="E113" s="187">
        <f>F113+H113</f>
        <v>0</v>
      </c>
      <c r="F113" s="187">
        <f>F114</f>
        <v>0</v>
      </c>
      <c r="G113" s="187">
        <f>G114</f>
        <v>0</v>
      </c>
      <c r="H113" s="187">
        <f>H114</f>
        <v>0</v>
      </c>
    </row>
    <row r="114" spans="2:8" ht="15">
      <c r="B114" s="8" t="s">
        <v>434</v>
      </c>
      <c r="C114" s="4" t="s">
        <v>115</v>
      </c>
      <c r="D114" s="24"/>
      <c r="E114" s="187">
        <f>F114+H114</f>
        <v>0</v>
      </c>
      <c r="F114" s="186"/>
      <c r="G114" s="186"/>
      <c r="H114" s="186"/>
    </row>
    <row r="115" spans="2:8" ht="15.75">
      <c r="B115" s="28" t="s">
        <v>46</v>
      </c>
      <c r="C115" s="25" t="s">
        <v>58</v>
      </c>
      <c r="D115" s="24"/>
      <c r="E115" s="187">
        <f>E116+E119+E122</f>
        <v>0</v>
      </c>
      <c r="F115" s="187">
        <f>F116+F119+F122</f>
        <v>0</v>
      </c>
      <c r="G115" s="187">
        <f>G116+G119+G122</f>
        <v>0</v>
      </c>
      <c r="H115" s="187">
        <f>H116+H119+H122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87">
        <f>E117+E118</f>
        <v>0</v>
      </c>
      <c r="F116" s="187">
        <f>F117+F118</f>
        <v>0</v>
      </c>
      <c r="G116" s="187">
        <f>G117+G118</f>
        <v>0</v>
      </c>
      <c r="H116" s="187">
        <f>H117+H118</f>
        <v>0</v>
      </c>
    </row>
    <row r="117" spans="2:8" ht="15">
      <c r="B117" s="38" t="s">
        <v>430</v>
      </c>
      <c r="C117" s="12" t="s">
        <v>96</v>
      </c>
      <c r="D117" s="23"/>
      <c r="E117" s="186">
        <f>F117+H117</f>
        <v>0</v>
      </c>
      <c r="F117" s="186"/>
      <c r="G117" s="186"/>
      <c r="H117" s="186"/>
    </row>
    <row r="118" spans="2:8" ht="15">
      <c r="B118" s="8" t="s">
        <v>429</v>
      </c>
      <c r="C118" s="78" t="s">
        <v>125</v>
      </c>
      <c r="D118" s="72"/>
      <c r="E118" s="186">
        <f>F118+H118</f>
        <v>0</v>
      </c>
      <c r="F118" s="186"/>
      <c r="G118" s="186"/>
      <c r="H118" s="186"/>
    </row>
    <row r="119" spans="2:8" ht="25.5">
      <c r="B119" s="28" t="s">
        <v>249</v>
      </c>
      <c r="C119" s="20" t="s">
        <v>112</v>
      </c>
      <c r="D119" s="24" t="s">
        <v>146</v>
      </c>
      <c r="E119" s="187">
        <f>E120+E121</f>
        <v>0</v>
      </c>
      <c r="F119" s="187">
        <f>F120+F121</f>
        <v>0</v>
      </c>
      <c r="G119" s="187">
        <f>G120+G121</f>
        <v>0</v>
      </c>
      <c r="H119" s="187">
        <f>H120+H121</f>
        <v>0</v>
      </c>
    </row>
    <row r="120" spans="2:8" ht="15">
      <c r="B120" s="8" t="s">
        <v>290</v>
      </c>
      <c r="C120" s="12" t="s">
        <v>94</v>
      </c>
      <c r="D120" s="66"/>
      <c r="E120" s="186">
        <f>F120+H120</f>
        <v>0</v>
      </c>
      <c r="F120" s="186"/>
      <c r="G120" s="186"/>
      <c r="H120" s="186"/>
    </row>
    <row r="121" spans="2:8" ht="15">
      <c r="B121" s="8" t="s">
        <v>431</v>
      </c>
      <c r="C121" s="14" t="s">
        <v>95</v>
      </c>
      <c r="D121" s="66"/>
      <c r="E121" s="186">
        <f>F121+H121</f>
        <v>0</v>
      </c>
      <c r="F121" s="186"/>
      <c r="G121" s="186"/>
      <c r="H121" s="186"/>
    </row>
    <row r="122" spans="2:8" ht="14.25">
      <c r="B122" s="30" t="s">
        <v>358</v>
      </c>
      <c r="C122" s="2" t="s">
        <v>78</v>
      </c>
      <c r="D122" s="24" t="s">
        <v>143</v>
      </c>
      <c r="E122" s="187">
        <f>F122+H122</f>
        <v>0</v>
      </c>
      <c r="F122" s="187">
        <f>F123</f>
        <v>0</v>
      </c>
      <c r="G122" s="187">
        <f>G123</f>
        <v>0</v>
      </c>
      <c r="H122" s="187">
        <f>H123</f>
        <v>0</v>
      </c>
    </row>
    <row r="123" spans="2:8" ht="15">
      <c r="B123" s="8" t="s">
        <v>434</v>
      </c>
      <c r="C123" s="4" t="s">
        <v>115</v>
      </c>
      <c r="D123" s="24"/>
      <c r="E123" s="196">
        <f>F123+H123</f>
        <v>0</v>
      </c>
      <c r="F123" s="186"/>
      <c r="G123" s="186"/>
      <c r="H123" s="186"/>
    </row>
    <row r="124" spans="2:8" ht="14.25">
      <c r="B124" s="30" t="s">
        <v>49</v>
      </c>
      <c r="C124" s="2" t="s">
        <v>62</v>
      </c>
      <c r="D124" s="24"/>
      <c r="E124" s="187">
        <f>E125+E129</f>
        <v>11256</v>
      </c>
      <c r="F124" s="187">
        <f>F125+F129</f>
        <v>4015</v>
      </c>
      <c r="G124" s="187">
        <f>G125+G129</f>
        <v>0</v>
      </c>
      <c r="H124" s="187">
        <f>H125+H129</f>
        <v>7241</v>
      </c>
    </row>
    <row r="125" spans="2:8" ht="25.5">
      <c r="B125" s="28" t="s">
        <v>50</v>
      </c>
      <c r="C125" s="42" t="s">
        <v>112</v>
      </c>
      <c r="D125" s="24" t="s">
        <v>146</v>
      </c>
      <c r="E125" s="187">
        <f>E126+E127+E128</f>
        <v>7241</v>
      </c>
      <c r="F125" s="187">
        <f>F126+F127+F128</f>
        <v>0</v>
      </c>
      <c r="G125" s="187">
        <f>G126+G127+G128</f>
        <v>0</v>
      </c>
      <c r="H125" s="187">
        <f>H126+H127+H128</f>
        <v>7241</v>
      </c>
    </row>
    <row r="126" spans="2:8" ht="15">
      <c r="B126" s="8" t="s">
        <v>290</v>
      </c>
      <c r="C126" s="12" t="s">
        <v>94</v>
      </c>
      <c r="D126" s="48"/>
      <c r="E126" s="186">
        <f>F126+H126</f>
        <v>0</v>
      </c>
      <c r="F126" s="186"/>
      <c r="G126" s="186"/>
      <c r="H126" s="186"/>
    </row>
    <row r="127" spans="2:8" ht="15">
      <c r="B127" s="8" t="s">
        <v>431</v>
      </c>
      <c r="C127" s="13" t="s">
        <v>95</v>
      </c>
      <c r="D127" s="48"/>
      <c r="E127" s="186">
        <f>F127+H127</f>
        <v>7241</v>
      </c>
      <c r="F127" s="186"/>
      <c r="G127" s="186"/>
      <c r="H127" s="186">
        <v>7241</v>
      </c>
    </row>
    <row r="128" spans="2:8" ht="15">
      <c r="B128" s="29" t="s">
        <v>432</v>
      </c>
      <c r="C128" s="14" t="s">
        <v>97</v>
      </c>
      <c r="D128" s="48"/>
      <c r="E128" s="186">
        <f>F128+H128</f>
        <v>0</v>
      </c>
      <c r="F128" s="186"/>
      <c r="G128" s="186"/>
      <c r="H128" s="186"/>
    </row>
    <row r="129" spans="2:8" ht="14.25">
      <c r="B129" s="30" t="s">
        <v>51</v>
      </c>
      <c r="C129" s="2" t="s">
        <v>78</v>
      </c>
      <c r="D129" s="24" t="s">
        <v>143</v>
      </c>
      <c r="E129" s="187">
        <f>F129+H129</f>
        <v>4015</v>
      </c>
      <c r="F129" s="187">
        <f>F130</f>
        <v>4015</v>
      </c>
      <c r="G129" s="187">
        <f>G130</f>
        <v>0</v>
      </c>
      <c r="H129" s="187">
        <f>H130</f>
        <v>0</v>
      </c>
    </row>
    <row r="130" spans="2:8" ht="15">
      <c r="B130" s="31" t="s">
        <v>434</v>
      </c>
      <c r="C130" s="4" t="s">
        <v>115</v>
      </c>
      <c r="D130" s="24"/>
      <c r="E130" s="196">
        <f>F130+H130</f>
        <v>4015</v>
      </c>
      <c r="F130" s="392">
        <v>4015</v>
      </c>
      <c r="G130" s="186"/>
      <c r="H130" s="186"/>
    </row>
    <row r="131" spans="2:8" ht="15.75">
      <c r="B131" s="30" t="s">
        <v>52</v>
      </c>
      <c r="C131" s="25" t="s">
        <v>7</v>
      </c>
      <c r="D131" s="24"/>
      <c r="E131" s="187">
        <f>E135+E138+E132</f>
        <v>10137</v>
      </c>
      <c r="F131" s="187">
        <f>F135+F138+F132</f>
        <v>0</v>
      </c>
      <c r="G131" s="187">
        <f>G135+G138+G132</f>
        <v>0</v>
      </c>
      <c r="H131" s="187">
        <f>H135+H138+H132</f>
        <v>10137</v>
      </c>
    </row>
    <row r="132" spans="2:8" ht="14.25">
      <c r="B132" s="30" t="s">
        <v>54</v>
      </c>
      <c r="C132" s="19" t="s">
        <v>109</v>
      </c>
      <c r="D132" s="24" t="s">
        <v>142</v>
      </c>
      <c r="E132" s="208">
        <f>F132+H132</f>
        <v>0</v>
      </c>
      <c r="F132" s="187">
        <f>F133+F134</f>
        <v>0</v>
      </c>
      <c r="G132" s="187">
        <f>G133+G134</f>
        <v>0</v>
      </c>
      <c r="H132" s="187">
        <f>H133+H134</f>
        <v>0</v>
      </c>
    </row>
    <row r="133" spans="2:8" ht="15">
      <c r="B133" s="38" t="s">
        <v>430</v>
      </c>
      <c r="C133" s="12" t="s">
        <v>96</v>
      </c>
      <c r="D133" s="139"/>
      <c r="E133" s="186">
        <f>F133+H133</f>
        <v>0</v>
      </c>
      <c r="F133" s="207"/>
      <c r="G133" s="187"/>
      <c r="H133" s="187"/>
    </row>
    <row r="134" spans="2:8" ht="15">
      <c r="B134" s="8" t="s">
        <v>429</v>
      </c>
      <c r="C134" s="78" t="s">
        <v>125</v>
      </c>
      <c r="D134" s="140"/>
      <c r="E134" s="186">
        <f>F134+H134</f>
        <v>0</v>
      </c>
      <c r="F134" s="207"/>
      <c r="G134" s="187"/>
      <c r="H134" s="187"/>
    </row>
    <row r="135" spans="2:8" ht="25.5">
      <c r="B135" s="28" t="s">
        <v>55</v>
      </c>
      <c r="C135" s="42" t="s">
        <v>112</v>
      </c>
      <c r="D135" s="24" t="s">
        <v>146</v>
      </c>
      <c r="E135" s="182">
        <f>E136+E137</f>
        <v>10137</v>
      </c>
      <c r="F135" s="187">
        <f>F136+F137</f>
        <v>0</v>
      </c>
      <c r="G135" s="187">
        <f>G136+G137</f>
        <v>0</v>
      </c>
      <c r="H135" s="187">
        <f>H136+H137</f>
        <v>10137</v>
      </c>
    </row>
    <row r="136" spans="2:8" ht="15">
      <c r="B136" s="8" t="s">
        <v>290</v>
      </c>
      <c r="C136" s="12" t="s">
        <v>94</v>
      </c>
      <c r="D136" s="48"/>
      <c r="E136" s="186">
        <f>F136+H136</f>
        <v>0</v>
      </c>
      <c r="F136" s="186"/>
      <c r="G136" s="186"/>
      <c r="H136" s="186"/>
    </row>
    <row r="137" spans="2:8" ht="15">
      <c r="B137" s="8" t="s">
        <v>431</v>
      </c>
      <c r="C137" s="13" t="s">
        <v>95</v>
      </c>
      <c r="D137" s="48"/>
      <c r="E137" s="186">
        <f>F137+H137</f>
        <v>10137</v>
      </c>
      <c r="F137" s="186"/>
      <c r="G137" s="186"/>
      <c r="H137" s="186">
        <v>10137</v>
      </c>
    </row>
    <row r="138" spans="2:8" ht="14.25">
      <c r="B138" s="30" t="s">
        <v>213</v>
      </c>
      <c r="C138" s="2" t="s">
        <v>78</v>
      </c>
      <c r="D138" s="24" t="s">
        <v>143</v>
      </c>
      <c r="E138" s="187">
        <f>F138+H138</f>
        <v>0</v>
      </c>
      <c r="F138" s="187">
        <f>F139</f>
        <v>0</v>
      </c>
      <c r="G138" s="187">
        <f>G139</f>
        <v>0</v>
      </c>
      <c r="H138" s="187">
        <f>H139</f>
        <v>0</v>
      </c>
    </row>
    <row r="139" spans="2:8" ht="15">
      <c r="B139" s="38" t="s">
        <v>434</v>
      </c>
      <c r="C139" s="4" t="s">
        <v>115</v>
      </c>
      <c r="D139" s="79"/>
      <c r="E139" s="189">
        <f>F139+H139</f>
        <v>0</v>
      </c>
      <c r="F139" s="189"/>
      <c r="G139" s="189"/>
      <c r="H139" s="189"/>
    </row>
    <row r="140" spans="2:8" ht="15.75">
      <c r="B140" s="8" t="s">
        <v>57</v>
      </c>
      <c r="C140" s="25" t="s">
        <v>8</v>
      </c>
      <c r="D140" s="24"/>
      <c r="E140" s="208">
        <f>E141+E144+E148</f>
        <v>0</v>
      </c>
      <c r="F140" s="208">
        <f>F141+F144+F148</f>
        <v>0</v>
      </c>
      <c r="G140" s="208">
        <f>G141+G144+G148</f>
        <v>0</v>
      </c>
      <c r="H140" s="208">
        <f>H141+H144+H148</f>
        <v>0</v>
      </c>
    </row>
    <row r="141" spans="2:8" ht="14.25">
      <c r="B141" s="28" t="s">
        <v>59</v>
      </c>
      <c r="C141" s="19" t="s">
        <v>109</v>
      </c>
      <c r="D141" s="24" t="s">
        <v>142</v>
      </c>
      <c r="E141" s="187">
        <f>E142+E143</f>
        <v>0</v>
      </c>
      <c r="F141" s="187">
        <f>F142+F143</f>
        <v>0</v>
      </c>
      <c r="G141" s="187">
        <f>G142+G143</f>
        <v>0</v>
      </c>
      <c r="H141" s="187">
        <f>H142+H143</f>
        <v>0</v>
      </c>
    </row>
    <row r="142" spans="2:8" ht="15">
      <c r="B142" s="38" t="s">
        <v>430</v>
      </c>
      <c r="C142" s="12" t="s">
        <v>96</v>
      </c>
      <c r="D142" s="23"/>
      <c r="E142" s="186">
        <f>F142+H142</f>
        <v>0</v>
      </c>
      <c r="F142" s="186"/>
      <c r="G142" s="186"/>
      <c r="H142" s="186"/>
    </row>
    <row r="143" spans="2:8" ht="15">
      <c r="B143" s="8" t="s">
        <v>429</v>
      </c>
      <c r="C143" s="78" t="s">
        <v>153</v>
      </c>
      <c r="D143" s="72"/>
      <c r="E143" s="186">
        <f>F143+H143</f>
        <v>0</v>
      </c>
      <c r="F143" s="186"/>
      <c r="G143" s="186"/>
      <c r="H143" s="186"/>
    </row>
    <row r="144" spans="2:8" ht="25.5">
      <c r="B144" s="28" t="s">
        <v>60</v>
      </c>
      <c r="C144" s="42" t="s">
        <v>112</v>
      </c>
      <c r="D144" s="24" t="s">
        <v>146</v>
      </c>
      <c r="E144" s="187">
        <f>E145+E146+E147</f>
        <v>0</v>
      </c>
      <c r="F144" s="187">
        <f>F145+F146+F147</f>
        <v>0</v>
      </c>
      <c r="G144" s="187">
        <f>G145+G146+G147</f>
        <v>0</v>
      </c>
      <c r="H144" s="187">
        <f>H145+H146+H147</f>
        <v>0</v>
      </c>
    </row>
    <row r="145" spans="2:8" ht="15">
      <c r="B145" s="8" t="s">
        <v>290</v>
      </c>
      <c r="C145" s="12" t="s">
        <v>94</v>
      </c>
      <c r="D145" s="48"/>
      <c r="E145" s="186">
        <f>F145+H145</f>
        <v>0</v>
      </c>
      <c r="F145" s="186"/>
      <c r="G145" s="186"/>
      <c r="H145" s="186"/>
    </row>
    <row r="146" spans="2:8" ht="15">
      <c r="B146" s="8" t="s">
        <v>431</v>
      </c>
      <c r="C146" s="13" t="s">
        <v>95</v>
      </c>
      <c r="D146" s="48"/>
      <c r="E146" s="186">
        <f>F146+H146</f>
        <v>0</v>
      </c>
      <c r="F146" s="186"/>
      <c r="G146" s="186"/>
      <c r="H146" s="186"/>
    </row>
    <row r="147" spans="2:8" ht="15">
      <c r="B147" s="44" t="s">
        <v>433</v>
      </c>
      <c r="C147" s="9" t="s">
        <v>286</v>
      </c>
      <c r="D147" s="48"/>
      <c r="E147" s="186">
        <f>F147+H147</f>
        <v>0</v>
      </c>
      <c r="F147" s="186"/>
      <c r="G147" s="186"/>
      <c r="H147" s="186"/>
    </row>
    <row r="148" spans="2:8" ht="14.25">
      <c r="B148" s="28" t="s">
        <v>215</v>
      </c>
      <c r="C148" s="2" t="s">
        <v>78</v>
      </c>
      <c r="D148" s="24" t="s">
        <v>143</v>
      </c>
      <c r="E148" s="203">
        <f>F148+H148</f>
        <v>0</v>
      </c>
      <c r="F148" s="203">
        <f>F149</f>
        <v>0</v>
      </c>
      <c r="G148" s="203">
        <f>G149</f>
        <v>0</v>
      </c>
      <c r="H148" s="203">
        <f>H149</f>
        <v>0</v>
      </c>
    </row>
    <row r="149" spans="2:8" ht="15">
      <c r="B149" s="8" t="s">
        <v>434</v>
      </c>
      <c r="C149" s="4" t="s">
        <v>115</v>
      </c>
      <c r="D149" s="79"/>
      <c r="E149" s="189">
        <f>F149+H149</f>
        <v>0</v>
      </c>
      <c r="F149" s="189"/>
      <c r="G149" s="189"/>
      <c r="H149" s="189"/>
    </row>
    <row r="150" spans="2:8" ht="14.25">
      <c r="B150" s="71" t="s">
        <v>61</v>
      </c>
      <c r="C150" s="358" t="s">
        <v>410</v>
      </c>
      <c r="D150" s="82"/>
      <c r="E150" s="187">
        <f>E151+E154+E159</f>
        <v>21393</v>
      </c>
      <c r="F150" s="187">
        <f>F151+F154+F159</f>
        <v>4015</v>
      </c>
      <c r="G150" s="187">
        <f>G151+G154+G159</f>
        <v>0</v>
      </c>
      <c r="H150" s="187">
        <f>H151+H154+H159</f>
        <v>17378</v>
      </c>
    </row>
    <row r="151" spans="2:8" ht="14.25">
      <c r="B151" s="28" t="s">
        <v>63</v>
      </c>
      <c r="C151" s="19" t="s">
        <v>109</v>
      </c>
      <c r="D151" s="24" t="s">
        <v>142</v>
      </c>
      <c r="E151" s="182">
        <f>E107+E116+E141+E132</f>
        <v>0</v>
      </c>
      <c r="F151" s="182">
        <f>F107+F116+F141+F132</f>
        <v>0</v>
      </c>
      <c r="G151" s="182">
        <f>G107+G116+G141+G132</f>
        <v>0</v>
      </c>
      <c r="H151" s="182">
        <f>H107+H116+H141+H132</f>
        <v>0</v>
      </c>
    </row>
    <row r="152" spans="2:8" ht="15">
      <c r="B152" s="38" t="s">
        <v>430</v>
      </c>
      <c r="C152" s="13" t="s">
        <v>96</v>
      </c>
      <c r="D152" s="66"/>
      <c r="E152" s="186">
        <f>F152+H152</f>
        <v>0</v>
      </c>
      <c r="F152" s="186">
        <f aca="true" t="shared" si="2" ref="F152:H153">F108+F117+F142+F133</f>
        <v>0</v>
      </c>
      <c r="G152" s="186">
        <f t="shared" si="2"/>
        <v>0</v>
      </c>
      <c r="H152" s="186">
        <f t="shared" si="2"/>
        <v>0</v>
      </c>
    </row>
    <row r="153" spans="2:8" ht="15">
      <c r="B153" s="8" t="s">
        <v>429</v>
      </c>
      <c r="C153" s="13" t="s">
        <v>125</v>
      </c>
      <c r="D153" s="63"/>
      <c r="E153" s="186">
        <f>F153+H153</f>
        <v>0</v>
      </c>
      <c r="F153" s="186">
        <f t="shared" si="2"/>
        <v>0</v>
      </c>
      <c r="G153" s="186">
        <f t="shared" si="2"/>
        <v>0</v>
      </c>
      <c r="H153" s="186">
        <f t="shared" si="2"/>
        <v>0</v>
      </c>
    </row>
    <row r="154" spans="2:8" ht="25.5">
      <c r="B154" s="80" t="s">
        <v>64</v>
      </c>
      <c r="C154" s="42" t="s">
        <v>112</v>
      </c>
      <c r="D154" s="23" t="s">
        <v>146</v>
      </c>
      <c r="E154" s="187">
        <f>E155+E156+E157+E158</f>
        <v>17378</v>
      </c>
      <c r="F154" s="187">
        <f>F155+F156+F157+F158</f>
        <v>0</v>
      </c>
      <c r="G154" s="187">
        <f>G155+G156+G157+G158</f>
        <v>0</v>
      </c>
      <c r="H154" s="187">
        <f>H155+H156+H157+H158</f>
        <v>17378</v>
      </c>
    </row>
    <row r="155" spans="2:8" ht="15">
      <c r="B155" s="8" t="s">
        <v>290</v>
      </c>
      <c r="C155" s="21" t="s">
        <v>94</v>
      </c>
      <c r="D155" s="52"/>
      <c r="E155" s="205">
        <f aca="true" t="shared" si="3" ref="E155:H156">E111+E120+E126+E136+E145</f>
        <v>0</v>
      </c>
      <c r="F155" s="186">
        <f t="shared" si="3"/>
        <v>0</v>
      </c>
      <c r="G155" s="186">
        <f t="shared" si="3"/>
        <v>0</v>
      </c>
      <c r="H155" s="186">
        <f t="shared" si="3"/>
        <v>0</v>
      </c>
    </row>
    <row r="156" spans="2:13" ht="15">
      <c r="B156" s="8" t="s">
        <v>431</v>
      </c>
      <c r="C156" s="15" t="s">
        <v>95</v>
      </c>
      <c r="D156" s="79"/>
      <c r="E156" s="205">
        <f t="shared" si="3"/>
        <v>17378</v>
      </c>
      <c r="F156" s="186">
        <f t="shared" si="3"/>
        <v>0</v>
      </c>
      <c r="G156" s="186">
        <f t="shared" si="3"/>
        <v>0</v>
      </c>
      <c r="H156" s="186">
        <f t="shared" si="3"/>
        <v>17378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205">
        <f>E128</f>
        <v>0</v>
      </c>
      <c r="F157" s="186">
        <f>F128</f>
        <v>0</v>
      </c>
      <c r="G157" s="186">
        <f>G128</f>
        <v>0</v>
      </c>
      <c r="H157" s="186">
        <f>H128</f>
        <v>0</v>
      </c>
    </row>
    <row r="158" spans="2:8" ht="15">
      <c r="B158" s="8" t="s">
        <v>433</v>
      </c>
      <c r="C158" s="15" t="s">
        <v>286</v>
      </c>
      <c r="D158" s="22"/>
      <c r="E158" s="205">
        <f>E147</f>
        <v>0</v>
      </c>
      <c r="F158" s="205">
        <f>F147</f>
        <v>0</v>
      </c>
      <c r="G158" s="205">
        <f>G147</f>
        <v>0</v>
      </c>
      <c r="H158" s="205">
        <f>H147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283">
        <f>E160</f>
        <v>4015</v>
      </c>
      <c r="F159" s="283">
        <f>F160</f>
        <v>4015</v>
      </c>
      <c r="G159" s="283">
        <f>G160</f>
        <v>0</v>
      </c>
      <c r="H159" s="283">
        <f>H160</f>
        <v>0</v>
      </c>
    </row>
    <row r="160" spans="2:8" ht="15">
      <c r="B160" s="8" t="s">
        <v>434</v>
      </c>
      <c r="C160" s="9" t="s">
        <v>115</v>
      </c>
      <c r="D160" s="7"/>
      <c r="E160" s="186">
        <f>F160+H160</f>
        <v>4015</v>
      </c>
      <c r="F160" s="186">
        <f>F139+F130+F149+F123+F114</f>
        <v>4015</v>
      </c>
      <c r="G160" s="186">
        <f>G139+G130+G149+G123+G114</f>
        <v>0</v>
      </c>
      <c r="H160" s="186">
        <f>H139+H130+H149+H123+H114</f>
        <v>0</v>
      </c>
    </row>
    <row r="161" spans="2:8" ht="15.75">
      <c r="B161" s="85" t="s">
        <v>65</v>
      </c>
      <c r="C161" s="25" t="s">
        <v>117</v>
      </c>
      <c r="D161" s="7"/>
      <c r="E161" s="283">
        <f>E162</f>
        <v>12454</v>
      </c>
      <c r="F161" s="283">
        <f>F162</f>
        <v>0</v>
      </c>
      <c r="G161" s="283">
        <f>G162</f>
        <v>0</v>
      </c>
      <c r="H161" s="283">
        <f>H162</f>
        <v>12454</v>
      </c>
    </row>
    <row r="162" spans="2:8" ht="25.5">
      <c r="B162" s="38" t="s">
        <v>36</v>
      </c>
      <c r="C162" s="20" t="s">
        <v>110</v>
      </c>
      <c r="D162" s="1" t="s">
        <v>144</v>
      </c>
      <c r="E162" s="196">
        <f>F162+H162</f>
        <v>12454</v>
      </c>
      <c r="F162" s="196"/>
      <c r="G162" s="196"/>
      <c r="H162" s="196">
        <v>12454</v>
      </c>
    </row>
    <row r="163" spans="2:8" ht="15.75">
      <c r="B163" s="28" t="s">
        <v>68</v>
      </c>
      <c r="C163" s="119" t="s">
        <v>352</v>
      </c>
      <c r="D163" s="1"/>
      <c r="E163" s="187">
        <f>E164</f>
        <v>43681</v>
      </c>
      <c r="F163" s="187">
        <f>F164</f>
        <v>0</v>
      </c>
      <c r="G163" s="187">
        <f>G164</f>
        <v>0</v>
      </c>
      <c r="H163" s="187">
        <f>H164</f>
        <v>43681</v>
      </c>
    </row>
    <row r="164" spans="2:8" ht="14.25">
      <c r="B164" s="38" t="s">
        <v>69</v>
      </c>
      <c r="C164" s="19" t="s">
        <v>157</v>
      </c>
      <c r="D164" s="54" t="s">
        <v>38</v>
      </c>
      <c r="E164" s="196">
        <f>E165+E166</f>
        <v>43681</v>
      </c>
      <c r="F164" s="196">
        <f>F165+F166</f>
        <v>0</v>
      </c>
      <c r="G164" s="196">
        <f>G165+G166</f>
        <v>0</v>
      </c>
      <c r="H164" s="196">
        <f>H165+H166</f>
        <v>43681</v>
      </c>
    </row>
    <row r="165" spans="2:8" ht="15">
      <c r="B165" s="38" t="s">
        <v>436</v>
      </c>
      <c r="C165" s="57" t="s">
        <v>75</v>
      </c>
      <c r="D165" s="58"/>
      <c r="E165" s="205">
        <f>F165+H165</f>
        <v>0</v>
      </c>
      <c r="F165" s="186"/>
      <c r="G165" s="186"/>
      <c r="H165" s="186"/>
    </row>
    <row r="166" spans="2:8" ht="15">
      <c r="B166" s="38" t="s">
        <v>170</v>
      </c>
      <c r="C166" s="57" t="s">
        <v>76</v>
      </c>
      <c r="D166" s="58"/>
      <c r="E166" s="205">
        <f>F166+H166</f>
        <v>43681</v>
      </c>
      <c r="F166" s="186"/>
      <c r="G166" s="186"/>
      <c r="H166" s="186">
        <v>43681</v>
      </c>
    </row>
    <row r="167" spans="2:8" ht="15.75">
      <c r="B167" s="28" t="s">
        <v>70</v>
      </c>
      <c r="C167" s="36" t="s">
        <v>363</v>
      </c>
      <c r="D167" s="121"/>
      <c r="E167" s="203">
        <f>F167+H167</f>
        <v>0</v>
      </c>
      <c r="F167" s="187">
        <f>F168</f>
        <v>0</v>
      </c>
      <c r="G167" s="187">
        <f>G168</f>
        <v>0</v>
      </c>
      <c r="H167" s="187">
        <f>H168</f>
        <v>0</v>
      </c>
    </row>
    <row r="168" spans="2:8" ht="14.25">
      <c r="B168" s="38" t="s">
        <v>71</v>
      </c>
      <c r="C168" s="19" t="s">
        <v>109</v>
      </c>
      <c r="D168" s="122" t="s">
        <v>142</v>
      </c>
      <c r="E168" s="196">
        <f>F168+H168</f>
        <v>0</v>
      </c>
      <c r="F168" s="196"/>
      <c r="G168" s="186"/>
      <c r="H168" s="187"/>
    </row>
    <row r="169" spans="2:8" ht="15.75">
      <c r="B169" s="123" t="s">
        <v>311</v>
      </c>
      <c r="C169" s="107" t="s">
        <v>137</v>
      </c>
      <c r="D169" s="1"/>
      <c r="E169" s="283">
        <f>E170+E171+E172+E173+E174+E176+E177+E178+E175</f>
        <v>198776</v>
      </c>
      <c r="F169" s="283">
        <f>F170+F171+F172+F173+F174+F176+F177+F178+F175</f>
        <v>97784</v>
      </c>
      <c r="G169" s="283">
        <f>G170+G171+G172+G173+G174+G176+G177+G178+G175</f>
        <v>24078</v>
      </c>
      <c r="H169" s="283">
        <f>H170+H171+H172+H173+H174+H176+H177+H178+H175</f>
        <v>100992</v>
      </c>
    </row>
    <row r="170" spans="2:8" ht="14.25">
      <c r="B170" s="28" t="s">
        <v>227</v>
      </c>
      <c r="C170" s="19" t="s">
        <v>109</v>
      </c>
      <c r="D170" s="1" t="s">
        <v>142</v>
      </c>
      <c r="E170" s="186">
        <f>E151+E104+E101+E98+E95+E83+E80+E14+E168</f>
        <v>0</v>
      </c>
      <c r="F170" s="186">
        <f>F151+F104+F101+F98+F95+F83+F80+F14+F168</f>
        <v>0</v>
      </c>
      <c r="G170" s="186">
        <f>G151+G104+G101+G98+G95+G83+G80+G14+G168</f>
        <v>0</v>
      </c>
      <c r="H170" s="186">
        <f>H151+H104+H101+H98+H95+H83+H80+H14+H168</f>
        <v>0</v>
      </c>
    </row>
    <row r="171" spans="2:8" ht="25.5">
      <c r="B171" s="28" t="s">
        <v>265</v>
      </c>
      <c r="C171" s="20" t="s">
        <v>110</v>
      </c>
      <c r="D171" s="1" t="s">
        <v>144</v>
      </c>
      <c r="E171" s="186">
        <f>E57+E161</f>
        <v>12454</v>
      </c>
      <c r="F171" s="186">
        <f>F57+F161</f>
        <v>0</v>
      </c>
      <c r="G171" s="186">
        <f>G57+G161</f>
        <v>0</v>
      </c>
      <c r="H171" s="186">
        <f>H57+H161</f>
        <v>12454</v>
      </c>
    </row>
    <row r="172" spans="2:8" ht="25.5">
      <c r="B172" s="28" t="s">
        <v>266</v>
      </c>
      <c r="C172" s="42" t="s">
        <v>112</v>
      </c>
      <c r="D172" s="1" t="s">
        <v>146</v>
      </c>
      <c r="E172" s="186">
        <f>E23+E55+E154</f>
        <v>65955</v>
      </c>
      <c r="F172" s="186">
        <f>F23+F55+F154</f>
        <v>48577</v>
      </c>
      <c r="G172" s="186">
        <f>G23+G55+G154</f>
        <v>24078</v>
      </c>
      <c r="H172" s="186">
        <f>H23+H55+H154</f>
        <v>17378</v>
      </c>
    </row>
    <row r="173" spans="2:8" ht="28.5">
      <c r="B173" s="28" t="s">
        <v>267</v>
      </c>
      <c r="C173" s="86" t="s">
        <v>230</v>
      </c>
      <c r="D173" s="1" t="s">
        <v>145</v>
      </c>
      <c r="E173" s="186">
        <f>E34</f>
        <v>0</v>
      </c>
      <c r="F173" s="186">
        <f>F34</f>
        <v>0</v>
      </c>
      <c r="G173" s="186">
        <f>G34</f>
        <v>0</v>
      </c>
      <c r="H173" s="186">
        <f>H34</f>
        <v>0</v>
      </c>
    </row>
    <row r="174" spans="2:8" ht="14.25">
      <c r="B174" s="28" t="s">
        <v>268</v>
      </c>
      <c r="C174" s="2" t="s">
        <v>116</v>
      </c>
      <c r="D174" s="1" t="s">
        <v>147</v>
      </c>
      <c r="E174" s="186">
        <f>E39</f>
        <v>27479</v>
      </c>
      <c r="F174" s="186">
        <f>F39</f>
        <v>0</v>
      </c>
      <c r="G174" s="186">
        <f>G39</f>
        <v>0</v>
      </c>
      <c r="H174" s="186">
        <f>H39</f>
        <v>27479</v>
      </c>
    </row>
    <row r="175" spans="2:8" ht="31.5">
      <c r="B175" s="28" t="s">
        <v>269</v>
      </c>
      <c r="C175" s="94" t="s">
        <v>197</v>
      </c>
      <c r="D175" s="1" t="s">
        <v>148</v>
      </c>
      <c r="E175" s="186">
        <f>E44</f>
        <v>0</v>
      </c>
      <c r="F175" s="186">
        <f>F44</f>
        <v>0</v>
      </c>
      <c r="G175" s="186">
        <f>G44</f>
        <v>0</v>
      </c>
      <c r="H175" s="186">
        <f>H44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86">
        <f>F176+H176</f>
        <v>45008</v>
      </c>
      <c r="F176" s="186">
        <f>F159+F46</f>
        <v>45008</v>
      </c>
      <c r="G176" s="186">
        <f>G159+G46</f>
        <v>0</v>
      </c>
      <c r="H176" s="186">
        <f>H159+H46</f>
        <v>0</v>
      </c>
    </row>
    <row r="177" spans="2:8" ht="25.5">
      <c r="B177" s="41" t="s">
        <v>271</v>
      </c>
      <c r="C177" s="6" t="s">
        <v>156</v>
      </c>
      <c r="D177" s="1" t="s">
        <v>36</v>
      </c>
      <c r="E177" s="186">
        <f>F177+H177</f>
        <v>4199</v>
      </c>
      <c r="F177" s="186">
        <f>F48</f>
        <v>4199</v>
      </c>
      <c r="G177" s="186">
        <f>G48</f>
        <v>0</v>
      </c>
      <c r="H177" s="186">
        <f>H48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186">
        <f>F178+H178</f>
        <v>43681</v>
      </c>
      <c r="F178" s="211">
        <f>F51+F164</f>
        <v>0</v>
      </c>
      <c r="G178" s="211">
        <f>G51+G164</f>
        <v>0</v>
      </c>
      <c r="H178" s="211">
        <f>H51+H164</f>
        <v>43681</v>
      </c>
    </row>
    <row r="179" spans="2:8" ht="12.75">
      <c r="B179" s="28"/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3">
    <mergeCell ref="D15:D21"/>
    <mergeCell ref="B9:B12"/>
    <mergeCell ref="D9:D12"/>
    <mergeCell ref="E9:E12"/>
    <mergeCell ref="C10:C12"/>
    <mergeCell ref="F10:G10"/>
    <mergeCell ref="H10:H12"/>
    <mergeCell ref="F11:F12"/>
    <mergeCell ref="G11:G12"/>
    <mergeCell ref="B6:H6"/>
    <mergeCell ref="B7:H7"/>
    <mergeCell ref="F2:H2"/>
    <mergeCell ref="F9:H9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0">
      <selection activeCell="F2" sqref="F2:H2"/>
    </sheetView>
  </sheetViews>
  <sheetFormatPr defaultColWidth="9.140625" defaultRowHeight="12.75"/>
  <cols>
    <col min="1" max="1" width="3.57421875" style="287" customWidth="1"/>
    <col min="2" max="2" width="5.421875" style="287" customWidth="1"/>
    <col min="3" max="3" width="44.28125" style="287" customWidth="1"/>
    <col min="4" max="4" width="7.8515625" style="287" customWidth="1"/>
    <col min="5" max="5" width="8.28125" style="287" customWidth="1"/>
    <col min="6" max="6" width="8.00390625" style="287" customWidth="1"/>
    <col min="7" max="7" width="10.8515625" style="287" customWidth="1"/>
    <col min="8" max="8" width="8.28125" style="287" customWidth="1"/>
    <col min="9" max="9" width="9.00390625" style="287" customWidth="1"/>
    <col min="10" max="10" width="9.140625" style="288" customWidth="1"/>
    <col min="11" max="16384" width="9.140625" style="287" customWidth="1"/>
  </cols>
  <sheetData>
    <row r="1" spans="6:9" ht="12.75" customHeight="1">
      <c r="F1" s="580" t="s">
        <v>9</v>
      </c>
      <c r="G1" s="580"/>
      <c r="H1" s="580"/>
      <c r="I1"/>
    </row>
    <row r="2" spans="6:9" ht="12.75">
      <c r="F2" s="581" t="s">
        <v>650</v>
      </c>
      <c r="G2" s="623"/>
      <c r="H2" s="623"/>
      <c r="I2"/>
    </row>
    <row r="3" spans="6:9" ht="14.25" customHeight="1">
      <c r="F3" s="671" t="s">
        <v>513</v>
      </c>
      <c r="G3" s="671"/>
      <c r="H3" s="671"/>
      <c r="I3"/>
    </row>
    <row r="4" spans="6:9" ht="12.75">
      <c r="F4" s="581" t="s">
        <v>562</v>
      </c>
      <c r="G4" s="581"/>
      <c r="H4" s="581"/>
      <c r="I4"/>
    </row>
    <row r="5" ht="10.5" customHeight="1"/>
    <row r="6" spans="2:8" ht="14.25">
      <c r="B6" s="624" t="s">
        <v>563</v>
      </c>
      <c r="C6" s="624"/>
      <c r="D6" s="624"/>
      <c r="E6" s="624"/>
      <c r="F6" s="624"/>
      <c r="G6" s="624"/>
      <c r="H6" s="624"/>
    </row>
    <row r="7" spans="2:8" ht="14.25">
      <c r="B7" s="289"/>
      <c r="C7" s="624" t="s">
        <v>582</v>
      </c>
      <c r="D7" s="624"/>
      <c r="E7" s="624"/>
      <c r="F7" s="624"/>
      <c r="G7" s="624"/>
      <c r="H7" s="624"/>
    </row>
    <row r="8" spans="2:8" ht="14.25">
      <c r="B8" s="289"/>
      <c r="C8" s="289"/>
      <c r="D8" s="289"/>
      <c r="E8" s="289"/>
      <c r="F8" s="289"/>
      <c r="G8" s="289"/>
      <c r="H8" s="289"/>
    </row>
    <row r="9" spans="2:8" ht="14.25">
      <c r="B9" s="289"/>
      <c r="C9" s="289"/>
      <c r="D9" s="289"/>
      <c r="E9" s="289"/>
      <c r="F9" s="289"/>
      <c r="G9" s="289"/>
      <c r="H9" s="289"/>
    </row>
    <row r="10" spans="2:8" ht="13.5" customHeight="1">
      <c r="B10" s="290"/>
      <c r="C10" s="657"/>
      <c r="D10" s="657"/>
      <c r="E10" s="657"/>
      <c r="F10" s="657"/>
      <c r="G10" s="657"/>
      <c r="H10" s="126" t="s">
        <v>564</v>
      </c>
    </row>
    <row r="11" spans="2:8" ht="12.75" customHeight="1">
      <c r="B11" s="658" t="s">
        <v>423</v>
      </c>
      <c r="C11" s="661" t="s">
        <v>565</v>
      </c>
      <c r="D11" s="664" t="s">
        <v>566</v>
      </c>
      <c r="E11" s="291"/>
      <c r="F11" s="667" t="s">
        <v>10</v>
      </c>
      <c r="G11" s="667"/>
      <c r="H11" s="667"/>
    </row>
    <row r="12" spans="2:8" ht="12.75" customHeight="1">
      <c r="B12" s="659"/>
      <c r="C12" s="662"/>
      <c r="D12" s="665"/>
      <c r="E12" s="292"/>
      <c r="F12" s="667" t="s">
        <v>11</v>
      </c>
      <c r="G12" s="668"/>
      <c r="H12" s="658" t="s">
        <v>12</v>
      </c>
    </row>
    <row r="13" spans="2:8" ht="12.75" customHeight="1">
      <c r="B13" s="659"/>
      <c r="C13" s="662"/>
      <c r="D13" s="665"/>
      <c r="E13" s="292" t="s">
        <v>0</v>
      </c>
      <c r="F13" s="669" t="s">
        <v>13</v>
      </c>
      <c r="G13" s="291" t="s">
        <v>567</v>
      </c>
      <c r="H13" s="659"/>
    </row>
    <row r="14" spans="2:8" ht="12.75" customHeight="1">
      <c r="B14" s="660"/>
      <c r="C14" s="663"/>
      <c r="D14" s="666"/>
      <c r="E14" s="293"/>
      <c r="F14" s="670"/>
      <c r="G14" s="293" t="s">
        <v>568</v>
      </c>
      <c r="H14" s="660"/>
    </row>
    <row r="15" spans="2:9" ht="28.5" customHeight="1">
      <c r="B15" s="106" t="s">
        <v>14</v>
      </c>
      <c r="C15" s="334" t="s">
        <v>112</v>
      </c>
      <c r="D15" s="315" t="s">
        <v>146</v>
      </c>
      <c r="E15" s="335"/>
      <c r="F15" s="335"/>
      <c r="G15" s="336"/>
      <c r="H15" s="335"/>
      <c r="I15" s="296"/>
    </row>
    <row r="16" spans="2:8" ht="15.75">
      <c r="B16" s="106" t="s">
        <v>15</v>
      </c>
      <c r="C16" s="337" t="s">
        <v>1</v>
      </c>
      <c r="D16" s="338"/>
      <c r="E16" s="177">
        <f>'7 priedas'!E16+'BĮ lik.'!E16</f>
        <v>9738</v>
      </c>
      <c r="F16" s="177">
        <f>'7 priedas'!F16+'BĮ lik.'!F16</f>
        <v>9738</v>
      </c>
      <c r="G16" s="177">
        <f>'7 priedas'!G16+'BĮ lik.'!G16</f>
        <v>0</v>
      </c>
      <c r="H16" s="177">
        <f>'7 priedas'!H16+'BĮ lik.'!H16</f>
        <v>0</v>
      </c>
    </row>
    <row r="17" spans="2:10" ht="15.75">
      <c r="B17" s="106" t="s">
        <v>16</v>
      </c>
      <c r="C17" s="339" t="s">
        <v>53</v>
      </c>
      <c r="D17" s="315"/>
      <c r="E17" s="177">
        <f>'7 priedas'!E17+'BĮ lik.'!E17</f>
        <v>800</v>
      </c>
      <c r="F17" s="177">
        <f>'7 priedas'!F17+'BĮ lik.'!F17</f>
        <v>800</v>
      </c>
      <c r="G17" s="177">
        <f>'7 priedas'!G17+'BĮ lik.'!G17</f>
        <v>0</v>
      </c>
      <c r="H17" s="177">
        <f>'7 priedas'!H17+'BĮ lik.'!H17</f>
        <v>0</v>
      </c>
      <c r="J17" s="287"/>
    </row>
    <row r="18" spans="2:10" ht="15.75">
      <c r="B18" s="106" t="s">
        <v>17</v>
      </c>
      <c r="C18" s="339" t="s">
        <v>58</v>
      </c>
      <c r="D18" s="315"/>
      <c r="E18" s="177">
        <f>'7 priedas'!E18+'BĮ lik.'!E18</f>
        <v>1390</v>
      </c>
      <c r="F18" s="177">
        <f>'7 priedas'!F18+'BĮ lik.'!F18</f>
        <v>1390</v>
      </c>
      <c r="G18" s="177">
        <f>'7 priedas'!G18+'BĮ lik.'!G18</f>
        <v>0</v>
      </c>
      <c r="H18" s="177">
        <f>'7 priedas'!H18+'BĮ lik.'!H18</f>
        <v>0</v>
      </c>
      <c r="J18" s="287"/>
    </row>
    <row r="19" spans="2:10" ht="15.75">
      <c r="B19" s="106" t="s">
        <v>18</v>
      </c>
      <c r="C19" s="337" t="s">
        <v>62</v>
      </c>
      <c r="D19" s="315"/>
      <c r="E19" s="177">
        <f>'7 priedas'!E19+'BĮ lik.'!E19</f>
        <v>4485</v>
      </c>
      <c r="F19" s="177">
        <f>'7 priedas'!F19+'BĮ lik.'!F19</f>
        <v>4485</v>
      </c>
      <c r="G19" s="177">
        <f>'7 priedas'!G19+'BĮ lik.'!G19</f>
        <v>0</v>
      </c>
      <c r="H19" s="177">
        <f>'7 priedas'!H19+'BĮ lik.'!H19</f>
        <v>0</v>
      </c>
      <c r="J19" s="287"/>
    </row>
    <row r="20" spans="2:10" ht="15.75">
      <c r="B20" s="106" t="s">
        <v>74</v>
      </c>
      <c r="C20" s="337" t="s">
        <v>7</v>
      </c>
      <c r="D20" s="315"/>
      <c r="E20" s="177">
        <f>'7 priedas'!E20+'BĮ lik.'!E20</f>
        <v>2635</v>
      </c>
      <c r="F20" s="177">
        <f>'7 priedas'!F20+'BĮ lik.'!F20</f>
        <v>2090</v>
      </c>
      <c r="G20" s="177">
        <f>'7 priedas'!G20+'BĮ lik.'!G20</f>
        <v>0</v>
      </c>
      <c r="H20" s="177">
        <f>'7 priedas'!H20+'BĮ lik.'!H20</f>
        <v>545</v>
      </c>
      <c r="J20" s="287"/>
    </row>
    <row r="21" spans="2:10" ht="15.75">
      <c r="B21" s="106" t="s">
        <v>140</v>
      </c>
      <c r="C21" s="337" t="s">
        <v>8</v>
      </c>
      <c r="D21" s="315"/>
      <c r="E21" s="177">
        <f>'7 priedas'!E21+'BĮ lik.'!E21</f>
        <v>3389</v>
      </c>
      <c r="F21" s="177">
        <f>'7 priedas'!F21+'BĮ lik.'!F21</f>
        <v>3389</v>
      </c>
      <c r="G21" s="177">
        <f>'7 priedas'!G21+'BĮ lik.'!G21</f>
        <v>0</v>
      </c>
      <c r="H21" s="177">
        <f>'7 priedas'!H21+'BĮ lik.'!H21</f>
        <v>0</v>
      </c>
      <c r="J21" s="287"/>
    </row>
    <row r="22" spans="2:10" ht="15.75">
      <c r="B22" s="106" t="s">
        <v>151</v>
      </c>
      <c r="C22" s="340" t="s">
        <v>410</v>
      </c>
      <c r="D22" s="315"/>
      <c r="E22" s="177">
        <f>'7 priedas'!E22+'BĮ lik.'!E22</f>
        <v>12699</v>
      </c>
      <c r="F22" s="177">
        <f>'7 priedas'!F22+'BĮ lik.'!F22</f>
        <v>12154</v>
      </c>
      <c r="G22" s="177">
        <f>'7 priedas'!G22+'BĮ lik.'!G22</f>
        <v>0</v>
      </c>
      <c r="H22" s="177">
        <f>'7 priedas'!H22+'BĮ lik.'!H22</f>
        <v>545</v>
      </c>
      <c r="J22" s="287"/>
    </row>
    <row r="23" spans="2:10" ht="26.25" customHeight="1">
      <c r="B23" s="106"/>
      <c r="C23" s="341" t="s">
        <v>569</v>
      </c>
      <c r="D23" s="315"/>
      <c r="E23" s="177">
        <f>'7 priedas'!E23+'BĮ lik.'!E23</f>
        <v>22437</v>
      </c>
      <c r="F23" s="177">
        <f>'7 priedas'!F23+'BĮ lik.'!F23</f>
        <v>21892</v>
      </c>
      <c r="G23" s="177">
        <f>'7 priedas'!G23+'BĮ lik.'!G23</f>
        <v>0</v>
      </c>
      <c r="H23" s="177">
        <f>'7 priedas'!H23+'BĮ lik.'!H23</f>
        <v>545</v>
      </c>
      <c r="J23" s="287"/>
    </row>
    <row r="24" spans="2:10" ht="15.75">
      <c r="B24" s="106" t="s">
        <v>19</v>
      </c>
      <c r="C24" s="339" t="s">
        <v>109</v>
      </c>
      <c r="D24" s="315" t="s">
        <v>142</v>
      </c>
      <c r="E24" s="177">
        <f>'7 priedas'!E24+'BĮ lik.'!E24</f>
        <v>0</v>
      </c>
      <c r="F24" s="177">
        <f>'7 priedas'!F24+'BĮ lik.'!F24</f>
        <v>0</v>
      </c>
      <c r="G24" s="177">
        <f>'7 priedas'!G24+'BĮ lik.'!G24</f>
        <v>0</v>
      </c>
      <c r="H24" s="177">
        <f>'7 priedas'!H24+'BĮ lik.'!H24</f>
        <v>0</v>
      </c>
      <c r="J24" s="287"/>
    </row>
    <row r="25" spans="2:10" ht="15.75">
      <c r="B25" s="106" t="s">
        <v>20</v>
      </c>
      <c r="C25" s="339" t="s">
        <v>534</v>
      </c>
      <c r="D25" s="315"/>
      <c r="E25" s="177">
        <f>'7 priedas'!E25+'BĮ lik.'!E25</f>
        <v>50132</v>
      </c>
      <c r="F25" s="177">
        <f>'7 priedas'!F25+'BĮ lik.'!F25</f>
        <v>50132</v>
      </c>
      <c r="G25" s="177">
        <f>'7 priedas'!G25+'BĮ lik.'!G25</f>
        <v>0</v>
      </c>
      <c r="H25" s="177">
        <f>'7 priedas'!H25+'BĮ lik.'!H25</f>
        <v>0</v>
      </c>
      <c r="J25" s="287"/>
    </row>
    <row r="26" spans="2:10" ht="15.75" customHeight="1">
      <c r="B26" s="106" t="s">
        <v>570</v>
      </c>
      <c r="C26" s="307" t="s">
        <v>288</v>
      </c>
      <c r="D26" s="315"/>
      <c r="E26" s="177">
        <f>'7 priedas'!E26+'BĮ lik.'!E26</f>
        <v>12085</v>
      </c>
      <c r="F26" s="177">
        <f>'7 priedas'!F26+'BĮ lik.'!F26</f>
        <v>7600</v>
      </c>
      <c r="G26" s="177">
        <f>'7 priedas'!G26+'BĮ lik.'!G26</f>
        <v>0</v>
      </c>
      <c r="H26" s="177">
        <f>'7 priedas'!H26+'BĮ lik.'!H26</f>
        <v>4485</v>
      </c>
      <c r="J26" s="287"/>
    </row>
    <row r="27" spans="2:10" ht="15.75">
      <c r="B27" s="106" t="s">
        <v>571</v>
      </c>
      <c r="C27" s="339" t="s">
        <v>572</v>
      </c>
      <c r="D27" s="315"/>
      <c r="E27" s="177">
        <f>'7 priedas'!E27+'BĮ lik.'!E27</f>
        <v>49598</v>
      </c>
      <c r="F27" s="177">
        <f>'7 priedas'!F27+'BĮ lik.'!F27</f>
        <v>49598</v>
      </c>
      <c r="G27" s="177">
        <f>'7 priedas'!G27+'BĮ lik.'!G27</f>
        <v>0</v>
      </c>
      <c r="H27" s="177">
        <f>'7 priedas'!H27+'BĮ lik.'!H27</f>
        <v>0</v>
      </c>
      <c r="J27" s="287"/>
    </row>
    <row r="28" spans="2:10" ht="13.5" customHeight="1">
      <c r="B28" s="106" t="s">
        <v>573</v>
      </c>
      <c r="C28" s="339" t="s">
        <v>535</v>
      </c>
      <c r="D28" s="315"/>
      <c r="E28" s="177">
        <f>'7 priedas'!E28+'BĮ lik.'!E28</f>
        <v>4004</v>
      </c>
      <c r="F28" s="177">
        <f>'7 priedas'!F28+'BĮ lik.'!F28</f>
        <v>4004</v>
      </c>
      <c r="G28" s="177">
        <f>'7 priedas'!G28+'BĮ lik.'!G28</f>
        <v>0</v>
      </c>
      <c r="H28" s="177">
        <f>'7 priedas'!H28+'BĮ lik.'!H28</f>
        <v>0</v>
      </c>
      <c r="J28" s="287"/>
    </row>
    <row r="29" spans="2:8" ht="15.75">
      <c r="B29" s="106" t="s">
        <v>574</v>
      </c>
      <c r="C29" s="339" t="s">
        <v>5</v>
      </c>
      <c r="D29" s="315"/>
      <c r="E29" s="177">
        <f>'7 priedas'!E29+'BĮ lik.'!E29</f>
        <v>5014</v>
      </c>
      <c r="F29" s="177">
        <f>'7 priedas'!F29+'BĮ lik.'!F29</f>
        <v>5014</v>
      </c>
      <c r="G29" s="177">
        <f>'7 priedas'!G29+'BĮ lik.'!G29</f>
        <v>0</v>
      </c>
      <c r="H29" s="177">
        <f>'7 priedas'!H29+'BĮ lik.'!H29</f>
        <v>0</v>
      </c>
    </row>
    <row r="30" spans="2:8" ht="14.25" customHeight="1">
      <c r="B30" s="106"/>
      <c r="C30" s="342" t="s">
        <v>412</v>
      </c>
      <c r="D30" s="315"/>
      <c r="E30" s="177">
        <f>'7 priedas'!E30+'BĮ lik.'!E30</f>
        <v>58616</v>
      </c>
      <c r="F30" s="177">
        <f>'7 priedas'!F30+'BĮ lik.'!F30</f>
        <v>58616</v>
      </c>
      <c r="G30" s="177">
        <f>'7 priedas'!G30+'BĮ lik.'!G30</f>
        <v>0</v>
      </c>
      <c r="H30" s="177">
        <f>'7 priedas'!H30+'BĮ lik.'!H30</f>
        <v>0</v>
      </c>
    </row>
    <row r="31" spans="2:8" ht="15.75">
      <c r="B31" s="106" t="s">
        <v>575</v>
      </c>
      <c r="C31" s="339" t="s">
        <v>6</v>
      </c>
      <c r="D31" s="315"/>
      <c r="E31" s="177">
        <f>'7 priedas'!E31+'BĮ lik.'!E31</f>
        <v>3450</v>
      </c>
      <c r="F31" s="177">
        <f>'7 priedas'!F31+'BĮ lik.'!F31</f>
        <v>3450</v>
      </c>
      <c r="G31" s="177">
        <f>'7 priedas'!G31+'BĮ lik.'!G31</f>
        <v>0</v>
      </c>
      <c r="H31" s="177">
        <f>'7 priedas'!H31+'BĮ lik.'!H31</f>
        <v>0</v>
      </c>
    </row>
    <row r="32" spans="2:8" ht="15.75">
      <c r="B32" s="106" t="s">
        <v>576</v>
      </c>
      <c r="C32" s="339" t="s">
        <v>47</v>
      </c>
      <c r="D32" s="315"/>
      <c r="E32" s="177">
        <f>'7 priedas'!E32+'BĮ lik.'!E32</f>
        <v>5268</v>
      </c>
      <c r="F32" s="177">
        <f>'7 priedas'!F32+'BĮ lik.'!F32</f>
        <v>5268</v>
      </c>
      <c r="G32" s="177">
        <f>'7 priedas'!G32+'BĮ lik.'!G32</f>
        <v>0</v>
      </c>
      <c r="H32" s="177">
        <f>'7 priedas'!H32+'BĮ lik.'!H32</f>
        <v>0</v>
      </c>
    </row>
    <row r="33" spans="2:8" ht="30">
      <c r="B33" s="343" t="s">
        <v>577</v>
      </c>
      <c r="C33" s="311" t="s">
        <v>411</v>
      </c>
      <c r="D33" s="315"/>
      <c r="E33" s="177">
        <f>'7 priedas'!E33+'BĮ lik.'!E33</f>
        <v>463</v>
      </c>
      <c r="F33" s="177">
        <f>'7 priedas'!F33+'BĮ lik.'!F33</f>
        <v>463</v>
      </c>
      <c r="G33" s="177">
        <f>'7 priedas'!G33+'BĮ lik.'!G33</f>
        <v>0</v>
      </c>
      <c r="H33" s="177">
        <f>'7 priedas'!H33+'BĮ lik.'!H33</f>
        <v>0</v>
      </c>
    </row>
    <row r="34" spans="2:8" ht="15">
      <c r="B34" s="106"/>
      <c r="C34" s="344" t="s">
        <v>578</v>
      </c>
      <c r="D34" s="338"/>
      <c r="E34" s="177">
        <f>'7 priedas'!E34+'BĮ lik.'!E34</f>
        <v>130014</v>
      </c>
      <c r="F34" s="177">
        <f>'7 priedas'!F34+'BĮ lik.'!F34</f>
        <v>125529</v>
      </c>
      <c r="G34" s="177">
        <f>'7 priedas'!G34+'BĮ lik.'!G34</f>
        <v>0</v>
      </c>
      <c r="H34" s="177">
        <f>'7 priedas'!H34+'BĮ lik.'!H34</f>
        <v>4485</v>
      </c>
    </row>
    <row r="35" spans="2:8" ht="25.5">
      <c r="B35" s="106" t="s">
        <v>21</v>
      </c>
      <c r="C35" s="341" t="s">
        <v>579</v>
      </c>
      <c r="D35" s="315" t="s">
        <v>144</v>
      </c>
      <c r="E35" s="177">
        <f>'7 priedas'!E35+'BĮ lik.'!E35</f>
        <v>2799</v>
      </c>
      <c r="F35" s="177">
        <f>'7 priedas'!F35+'BĮ lik.'!F35</f>
        <v>2799</v>
      </c>
      <c r="G35" s="177">
        <f>'7 priedas'!G35+'BĮ lik.'!G35</f>
        <v>0</v>
      </c>
      <c r="H35" s="177">
        <f>'7 priedas'!H35+'BĮ lik.'!H35</f>
        <v>0</v>
      </c>
    </row>
    <row r="36" spans="2:8" ht="15.75">
      <c r="B36" s="106" t="s">
        <v>22</v>
      </c>
      <c r="C36" s="316" t="s">
        <v>117</v>
      </c>
      <c r="D36" s="315"/>
      <c r="E36" s="177">
        <f>'7 priedas'!E36+'BĮ lik.'!E36</f>
        <v>2799</v>
      </c>
      <c r="F36" s="177">
        <f>'7 priedas'!F36+'BĮ lik.'!F36</f>
        <v>2799</v>
      </c>
      <c r="G36" s="177">
        <f>'7 priedas'!G36+'BĮ lik.'!G36</f>
        <v>0</v>
      </c>
      <c r="H36" s="177">
        <f>'7 priedas'!H36+'BĮ lik.'!H36</f>
        <v>0</v>
      </c>
    </row>
    <row r="37" spans="2:8" ht="15.75" customHeight="1">
      <c r="B37" s="345"/>
      <c r="C37" s="346" t="s">
        <v>137</v>
      </c>
      <c r="D37" s="347"/>
      <c r="E37" s="177">
        <f>'7 priedas'!E37+'BĮ lik.'!E37</f>
        <v>155250</v>
      </c>
      <c r="F37" s="177">
        <f>'7 priedas'!F37+'BĮ lik.'!F37</f>
        <v>150220</v>
      </c>
      <c r="G37" s="177">
        <f>'7 priedas'!G37+'BĮ lik.'!G37</f>
        <v>0</v>
      </c>
      <c r="H37" s="177">
        <f>'7 priedas'!H37+'BĮ lik.'!H37</f>
        <v>5030</v>
      </c>
    </row>
    <row r="38" spans="2:10" s="271" customFormat="1" ht="12.75">
      <c r="B38" s="321"/>
      <c r="C38" s="322"/>
      <c r="D38" s="322"/>
      <c r="E38" s="323"/>
      <c r="F38" s="323"/>
      <c r="G38" s="323"/>
      <c r="H38" s="323"/>
      <c r="J38" s="324"/>
    </row>
    <row r="43" ht="12.75">
      <c r="C43" s="333"/>
    </row>
  </sheetData>
  <sheetProtection/>
  <mergeCells count="14">
    <mergeCell ref="F1:H1"/>
    <mergeCell ref="F2:H2"/>
    <mergeCell ref="F3:H3"/>
    <mergeCell ref="F4:H4"/>
    <mergeCell ref="B6:H6"/>
    <mergeCell ref="C7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.57421875" style="393" customWidth="1"/>
    <col min="2" max="2" width="5.421875" style="393" customWidth="1"/>
    <col min="3" max="3" width="42.57421875" style="393" customWidth="1"/>
    <col min="4" max="4" width="7.8515625" style="393" customWidth="1"/>
    <col min="5" max="5" width="8.28125" style="393" customWidth="1"/>
    <col min="6" max="6" width="8.00390625" style="393" customWidth="1"/>
    <col min="7" max="7" width="10.8515625" style="393" customWidth="1"/>
    <col min="8" max="8" width="8.28125" style="393" customWidth="1"/>
    <col min="9" max="9" width="9.00390625" style="393" customWidth="1"/>
    <col min="10" max="10" width="9.140625" style="386" customWidth="1"/>
    <col min="11" max="16384" width="9.140625" style="393" customWidth="1"/>
  </cols>
  <sheetData>
    <row r="1" spans="6:9" ht="12.75" customHeight="1">
      <c r="F1" s="682" t="s">
        <v>9</v>
      </c>
      <c r="G1" s="682"/>
      <c r="H1" s="682"/>
      <c r="I1" s="133"/>
    </row>
    <row r="2" spans="6:9" ht="12.75">
      <c r="F2" s="581" t="s">
        <v>650</v>
      </c>
      <c r="G2" s="623"/>
      <c r="H2" s="623"/>
      <c r="I2" s="133"/>
    </row>
    <row r="3" spans="6:9" ht="14.25" customHeight="1">
      <c r="F3" s="671" t="s">
        <v>513</v>
      </c>
      <c r="G3" s="671"/>
      <c r="H3" s="671"/>
      <c r="I3" s="133"/>
    </row>
    <row r="4" spans="6:9" ht="12.75">
      <c r="F4" s="585" t="s">
        <v>584</v>
      </c>
      <c r="G4" s="585"/>
      <c r="H4" s="585"/>
      <c r="I4" s="133"/>
    </row>
    <row r="5" ht="10.5" customHeight="1"/>
    <row r="6" spans="2:8" ht="14.25">
      <c r="B6" s="624" t="s">
        <v>563</v>
      </c>
      <c r="C6" s="624"/>
      <c r="D6" s="624"/>
      <c r="E6" s="624"/>
      <c r="F6" s="624"/>
      <c r="G6" s="624"/>
      <c r="H6" s="624"/>
    </row>
    <row r="7" spans="2:8" ht="14.25">
      <c r="B7" s="289"/>
      <c r="C7" s="624" t="s">
        <v>583</v>
      </c>
      <c r="D7" s="624"/>
      <c r="E7" s="624"/>
      <c r="F7" s="624"/>
      <c r="G7" s="624"/>
      <c r="H7" s="624"/>
    </row>
    <row r="8" spans="2:8" ht="14.25">
      <c r="B8" s="289"/>
      <c r="C8" s="289"/>
      <c r="D8" s="289"/>
      <c r="E8" s="289"/>
      <c r="F8" s="289"/>
      <c r="G8" s="289"/>
      <c r="H8" s="289"/>
    </row>
    <row r="9" spans="2:8" ht="14.25">
      <c r="B9" s="289"/>
      <c r="C9" s="289"/>
      <c r="D9" s="289"/>
      <c r="E9" s="289"/>
      <c r="F9" s="289"/>
      <c r="G9" s="289"/>
      <c r="H9" s="289"/>
    </row>
    <row r="10" spans="2:8" ht="13.5" customHeight="1">
      <c r="B10" s="290"/>
      <c r="C10" s="657"/>
      <c r="D10" s="657"/>
      <c r="E10" s="657"/>
      <c r="F10" s="657"/>
      <c r="G10" s="657"/>
      <c r="H10" s="126" t="s">
        <v>564</v>
      </c>
    </row>
    <row r="11" spans="2:8" ht="12.75" customHeight="1">
      <c r="B11" s="672" t="s">
        <v>423</v>
      </c>
      <c r="C11" s="675" t="s">
        <v>565</v>
      </c>
      <c r="D11" s="625" t="s">
        <v>566</v>
      </c>
      <c r="E11" s="394"/>
      <c r="F11" s="678" t="s">
        <v>10</v>
      </c>
      <c r="G11" s="678"/>
      <c r="H11" s="678"/>
    </row>
    <row r="12" spans="2:8" ht="12.75" customHeight="1">
      <c r="B12" s="673"/>
      <c r="C12" s="676"/>
      <c r="D12" s="626"/>
      <c r="E12" s="395"/>
      <c r="F12" s="678" t="s">
        <v>11</v>
      </c>
      <c r="G12" s="679"/>
      <c r="H12" s="672" t="s">
        <v>12</v>
      </c>
    </row>
    <row r="13" spans="2:8" ht="12.75" customHeight="1">
      <c r="B13" s="673"/>
      <c r="C13" s="676"/>
      <c r="D13" s="626"/>
      <c r="E13" s="395" t="s">
        <v>0</v>
      </c>
      <c r="F13" s="680" t="s">
        <v>13</v>
      </c>
      <c r="G13" s="394" t="s">
        <v>567</v>
      </c>
      <c r="H13" s="673"/>
    </row>
    <row r="14" spans="2:8" ht="12.75" customHeight="1">
      <c r="B14" s="674"/>
      <c r="C14" s="677"/>
      <c r="D14" s="627"/>
      <c r="E14" s="396"/>
      <c r="F14" s="681"/>
      <c r="G14" s="396" t="s">
        <v>568</v>
      </c>
      <c r="H14" s="674"/>
    </row>
    <row r="15" spans="2:9" ht="28.5" customHeight="1">
      <c r="B15" s="89" t="s">
        <v>14</v>
      </c>
      <c r="C15" s="42" t="s">
        <v>112</v>
      </c>
      <c r="D15" s="397" t="s">
        <v>146</v>
      </c>
      <c r="E15" s="387"/>
      <c r="F15" s="387"/>
      <c r="G15" s="398"/>
      <c r="H15" s="387"/>
      <c r="I15" s="399"/>
    </row>
    <row r="16" spans="2:8" ht="15.75">
      <c r="B16" s="106" t="s">
        <v>15</v>
      </c>
      <c r="C16" s="337" t="s">
        <v>1</v>
      </c>
      <c r="D16" s="400"/>
      <c r="E16" s="332">
        <f>F16+H16</f>
        <v>8400</v>
      </c>
      <c r="F16" s="177">
        <v>8400</v>
      </c>
      <c r="G16" s="177"/>
      <c r="H16" s="177"/>
    </row>
    <row r="17" spans="2:10" ht="15.75">
      <c r="B17" s="106" t="s">
        <v>16</v>
      </c>
      <c r="C17" s="339" t="s">
        <v>53</v>
      </c>
      <c r="D17" s="397"/>
      <c r="E17" s="332">
        <f aca="true" t="shared" si="0" ref="E17:E36">F17+H17</f>
        <v>579</v>
      </c>
      <c r="F17" s="177">
        <v>579</v>
      </c>
      <c r="G17" s="177"/>
      <c r="H17" s="177"/>
      <c r="J17" s="393"/>
    </row>
    <row r="18" spans="2:10" ht="15.75">
      <c r="B18" s="106" t="s">
        <v>17</v>
      </c>
      <c r="C18" s="339" t="s">
        <v>58</v>
      </c>
      <c r="D18" s="397"/>
      <c r="E18" s="332">
        <f t="shared" si="0"/>
        <v>1390</v>
      </c>
      <c r="F18" s="177">
        <v>1390</v>
      </c>
      <c r="G18" s="177"/>
      <c r="H18" s="177"/>
      <c r="J18" s="393"/>
    </row>
    <row r="19" spans="2:10" ht="15.75">
      <c r="B19" s="106" t="s">
        <v>18</v>
      </c>
      <c r="C19" s="337" t="s">
        <v>62</v>
      </c>
      <c r="D19" s="397"/>
      <c r="E19" s="332">
        <f t="shared" si="0"/>
        <v>4055</v>
      </c>
      <c r="F19" s="177">
        <v>4055</v>
      </c>
      <c r="G19" s="177"/>
      <c r="H19" s="177"/>
      <c r="J19" s="393"/>
    </row>
    <row r="20" spans="2:10" ht="15.75">
      <c r="B20" s="106" t="s">
        <v>74</v>
      </c>
      <c r="C20" s="337" t="s">
        <v>7</v>
      </c>
      <c r="D20" s="397"/>
      <c r="E20" s="332">
        <f t="shared" si="0"/>
        <v>869</v>
      </c>
      <c r="F20" s="177">
        <v>869</v>
      </c>
      <c r="G20" s="177"/>
      <c r="H20" s="177"/>
      <c r="J20" s="393"/>
    </row>
    <row r="21" spans="2:10" ht="15.75">
      <c r="B21" s="106" t="s">
        <v>140</v>
      </c>
      <c r="C21" s="337" t="s">
        <v>8</v>
      </c>
      <c r="D21" s="397"/>
      <c r="E21" s="332">
        <f t="shared" si="0"/>
        <v>2300</v>
      </c>
      <c r="F21" s="177">
        <v>2300</v>
      </c>
      <c r="G21" s="177"/>
      <c r="H21" s="177"/>
      <c r="J21" s="393"/>
    </row>
    <row r="22" spans="2:10" ht="15.75">
      <c r="B22" s="106" t="s">
        <v>151</v>
      </c>
      <c r="C22" s="401" t="s">
        <v>410</v>
      </c>
      <c r="D22" s="388"/>
      <c r="E22" s="277">
        <f>F22+H22</f>
        <v>9193</v>
      </c>
      <c r="F22" s="302">
        <f>F17+F18+F19+F20+F21</f>
        <v>9193</v>
      </c>
      <c r="G22" s="302">
        <f>G17+G18+G19+G20+G21</f>
        <v>0</v>
      </c>
      <c r="H22" s="302">
        <f>H17+H18+H19+H20+H21</f>
        <v>0</v>
      </c>
      <c r="J22" s="393"/>
    </row>
    <row r="23" spans="2:10" ht="26.25" customHeight="1">
      <c r="B23" s="89"/>
      <c r="C23" s="237" t="s">
        <v>569</v>
      </c>
      <c r="D23" s="388"/>
      <c r="E23" s="277">
        <f t="shared" si="0"/>
        <v>17593</v>
      </c>
      <c r="F23" s="170">
        <f>F22+F16</f>
        <v>17593</v>
      </c>
      <c r="G23" s="170"/>
      <c r="H23" s="170"/>
      <c r="J23" s="393"/>
    </row>
    <row r="24" spans="2:10" ht="15.75">
      <c r="B24" s="89" t="s">
        <v>19</v>
      </c>
      <c r="C24" s="245" t="s">
        <v>109</v>
      </c>
      <c r="D24" s="315" t="s">
        <v>142</v>
      </c>
      <c r="E24" s="332">
        <f t="shared" si="0"/>
        <v>0</v>
      </c>
      <c r="F24" s="170"/>
      <c r="G24" s="170"/>
      <c r="H24" s="170"/>
      <c r="J24" s="393"/>
    </row>
    <row r="25" spans="2:10" ht="15.75">
      <c r="B25" s="402" t="s">
        <v>20</v>
      </c>
      <c r="C25" s="339" t="s">
        <v>547</v>
      </c>
      <c r="D25" s="397"/>
      <c r="E25" s="331">
        <f t="shared" si="0"/>
        <v>48188</v>
      </c>
      <c r="F25" s="177">
        <v>48188</v>
      </c>
      <c r="G25" s="177"/>
      <c r="H25" s="177"/>
      <c r="J25" s="393"/>
    </row>
    <row r="26" spans="2:10" ht="15.75" customHeight="1">
      <c r="B26" s="106" t="s">
        <v>570</v>
      </c>
      <c r="C26" s="307" t="s">
        <v>288</v>
      </c>
      <c r="D26" s="388"/>
      <c r="E26" s="331">
        <f t="shared" si="0"/>
        <v>11585</v>
      </c>
      <c r="F26" s="177">
        <v>7100</v>
      </c>
      <c r="G26" s="177"/>
      <c r="H26" s="177">
        <v>4485</v>
      </c>
      <c r="J26" s="393"/>
    </row>
    <row r="27" spans="2:10" ht="15.75">
      <c r="B27" s="402" t="s">
        <v>571</v>
      </c>
      <c r="C27" s="339" t="s">
        <v>572</v>
      </c>
      <c r="D27" s="397"/>
      <c r="E27" s="331">
        <f t="shared" si="0"/>
        <v>45690</v>
      </c>
      <c r="F27" s="177">
        <v>45690</v>
      </c>
      <c r="G27" s="177"/>
      <c r="H27" s="177"/>
      <c r="J27" s="393"/>
    </row>
    <row r="28" spans="2:10" ht="13.5" customHeight="1">
      <c r="B28" s="106" t="s">
        <v>573</v>
      </c>
      <c r="C28" s="339" t="s">
        <v>535</v>
      </c>
      <c r="D28" s="388"/>
      <c r="E28" s="331">
        <f t="shared" si="0"/>
        <v>3975</v>
      </c>
      <c r="F28" s="177">
        <v>3975</v>
      </c>
      <c r="G28" s="177"/>
      <c r="H28" s="177"/>
      <c r="J28" s="393"/>
    </row>
    <row r="29" spans="2:8" ht="15.75">
      <c r="B29" s="402" t="s">
        <v>574</v>
      </c>
      <c r="C29" s="339" t="s">
        <v>5</v>
      </c>
      <c r="D29" s="397"/>
      <c r="E29" s="331">
        <f t="shared" si="0"/>
        <v>3200</v>
      </c>
      <c r="F29" s="177">
        <v>3200</v>
      </c>
      <c r="G29" s="177"/>
      <c r="H29" s="177"/>
    </row>
    <row r="30" spans="2:8" ht="14.25" customHeight="1">
      <c r="B30" s="89"/>
      <c r="C30" s="342" t="s">
        <v>412</v>
      </c>
      <c r="D30" s="388"/>
      <c r="E30" s="27">
        <f t="shared" si="0"/>
        <v>52865</v>
      </c>
      <c r="F30" s="170">
        <f>F27+F28+F29</f>
        <v>52865</v>
      </c>
      <c r="G30" s="170">
        <f>G27+G28+G29</f>
        <v>0</v>
      </c>
      <c r="H30" s="170">
        <f>H27+H28+H29</f>
        <v>0</v>
      </c>
    </row>
    <row r="31" spans="2:8" ht="15.75">
      <c r="B31" s="402" t="s">
        <v>575</v>
      </c>
      <c r="C31" s="339" t="s">
        <v>6</v>
      </c>
      <c r="D31" s="397"/>
      <c r="E31" s="331">
        <f t="shared" si="0"/>
        <v>3450</v>
      </c>
      <c r="F31" s="177">
        <v>3450</v>
      </c>
      <c r="G31" s="177"/>
      <c r="H31" s="177"/>
    </row>
    <row r="32" spans="2:8" ht="15.75">
      <c r="B32" s="106" t="s">
        <v>576</v>
      </c>
      <c r="C32" s="339" t="s">
        <v>47</v>
      </c>
      <c r="D32" s="388"/>
      <c r="E32" s="331">
        <f t="shared" si="0"/>
        <v>4900</v>
      </c>
      <c r="F32" s="177">
        <v>4900</v>
      </c>
      <c r="G32" s="177"/>
      <c r="H32" s="177"/>
    </row>
    <row r="33" spans="2:8" ht="30">
      <c r="B33" s="310" t="s">
        <v>577</v>
      </c>
      <c r="C33" s="311" t="s">
        <v>411</v>
      </c>
      <c r="D33" s="397"/>
      <c r="E33" s="331">
        <f t="shared" si="0"/>
        <v>463</v>
      </c>
      <c r="F33" s="177">
        <v>463</v>
      </c>
      <c r="G33" s="177"/>
      <c r="H33" s="177"/>
    </row>
    <row r="34" spans="2:8" ht="14.25">
      <c r="B34" s="106"/>
      <c r="C34" s="403" t="s">
        <v>578</v>
      </c>
      <c r="D34" s="104"/>
      <c r="E34" s="27">
        <f t="shared" si="0"/>
        <v>121451</v>
      </c>
      <c r="F34" s="170">
        <f>F25+F26+F30+F31+F32+F33</f>
        <v>116966</v>
      </c>
      <c r="G34" s="170">
        <f>G25+G26+G30+G31+G32+G33</f>
        <v>0</v>
      </c>
      <c r="H34" s="170">
        <f>H25+H26+H30+H31+H32+H33</f>
        <v>4485</v>
      </c>
    </row>
    <row r="35" spans="2:8" ht="25.5">
      <c r="B35" s="89" t="s">
        <v>21</v>
      </c>
      <c r="C35" s="237" t="s">
        <v>579</v>
      </c>
      <c r="D35" s="315" t="s">
        <v>144</v>
      </c>
      <c r="E35" s="27">
        <f t="shared" si="0"/>
        <v>1700</v>
      </c>
      <c r="F35" s="171">
        <f>F36</f>
        <v>1700</v>
      </c>
      <c r="G35" s="171">
        <f>G36</f>
        <v>0</v>
      </c>
      <c r="H35" s="171">
        <f>H36</f>
        <v>0</v>
      </c>
    </row>
    <row r="36" spans="2:8" ht="15.75">
      <c r="B36" s="402" t="s">
        <v>22</v>
      </c>
      <c r="C36" s="316" t="s">
        <v>117</v>
      </c>
      <c r="D36" s="397"/>
      <c r="E36" s="331">
        <f t="shared" si="0"/>
        <v>1700</v>
      </c>
      <c r="F36" s="177">
        <v>1700</v>
      </c>
      <c r="G36" s="177"/>
      <c r="H36" s="177"/>
    </row>
    <row r="37" spans="2:8" ht="15.75" customHeight="1">
      <c r="B37" s="90"/>
      <c r="C37" s="404" t="s">
        <v>137</v>
      </c>
      <c r="D37" s="405"/>
      <c r="E37" s="27">
        <f>F37+H37</f>
        <v>140744</v>
      </c>
      <c r="F37" s="406">
        <f>F35+F34+F23</f>
        <v>136259</v>
      </c>
      <c r="G37" s="406">
        <f>G35+G34+G23</f>
        <v>0</v>
      </c>
      <c r="H37" s="406">
        <f>H35+H34+H23</f>
        <v>4485</v>
      </c>
    </row>
    <row r="38" spans="2:10" s="410" customFormat="1" ht="12.75">
      <c r="B38" s="407"/>
      <c r="C38" s="408"/>
      <c r="D38" s="408"/>
      <c r="E38" s="409"/>
      <c r="F38" s="409"/>
      <c r="G38" s="409"/>
      <c r="H38" s="409"/>
      <c r="J38" s="411"/>
    </row>
  </sheetData>
  <sheetProtection/>
  <mergeCells count="14">
    <mergeCell ref="F1:H1"/>
    <mergeCell ref="F2:H2"/>
    <mergeCell ref="F3:H3"/>
    <mergeCell ref="F4:H4"/>
    <mergeCell ref="B6:H6"/>
    <mergeCell ref="C7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71875" style="287" customWidth="1"/>
    <col min="2" max="2" width="5.421875" style="287" customWidth="1"/>
    <col min="3" max="3" width="41.421875" style="287" customWidth="1"/>
    <col min="4" max="4" width="7.8515625" style="287" customWidth="1"/>
    <col min="5" max="5" width="7.421875" style="287" customWidth="1"/>
    <col min="6" max="6" width="8.00390625" style="287" customWidth="1"/>
    <col min="7" max="7" width="10.7109375" style="287" customWidth="1"/>
    <col min="8" max="8" width="8.28125" style="287" customWidth="1"/>
    <col min="9" max="9" width="9.00390625" style="287" customWidth="1"/>
    <col min="10" max="10" width="9.140625" style="288" customWidth="1"/>
    <col min="11" max="16384" width="9.140625" style="287" customWidth="1"/>
  </cols>
  <sheetData>
    <row r="1" spans="6:9" ht="12.75" customHeight="1">
      <c r="F1" s="580" t="s">
        <v>9</v>
      </c>
      <c r="G1" s="580"/>
      <c r="H1" s="580"/>
      <c r="I1"/>
    </row>
    <row r="2" spans="6:9" ht="12.75">
      <c r="F2" s="581" t="s">
        <v>650</v>
      </c>
      <c r="G2" s="623"/>
      <c r="H2" s="623"/>
      <c r="I2"/>
    </row>
    <row r="3" spans="6:9" ht="14.25" customHeight="1">
      <c r="F3" s="671" t="s">
        <v>513</v>
      </c>
      <c r="G3" s="671"/>
      <c r="H3" s="671"/>
      <c r="I3"/>
    </row>
    <row r="4" spans="6:9" ht="12.75">
      <c r="F4" s="581" t="s">
        <v>580</v>
      </c>
      <c r="G4" s="581"/>
      <c r="H4" s="581"/>
      <c r="I4"/>
    </row>
    <row r="5" ht="10.5" customHeight="1"/>
    <row r="6" spans="2:8" ht="14.25" customHeight="1">
      <c r="B6" s="683" t="s">
        <v>581</v>
      </c>
      <c r="C6" s="683"/>
      <c r="D6" s="683"/>
      <c r="E6" s="683"/>
      <c r="F6" s="683"/>
      <c r="G6" s="683"/>
      <c r="H6" s="683"/>
    </row>
    <row r="7" spans="2:8" ht="14.25" customHeight="1">
      <c r="B7" s="683"/>
      <c r="C7" s="683"/>
      <c r="D7" s="683"/>
      <c r="E7" s="683"/>
      <c r="F7" s="683"/>
      <c r="G7" s="683"/>
      <c r="H7" s="683"/>
    </row>
    <row r="8" spans="2:8" ht="14.25">
      <c r="B8" s="289"/>
      <c r="C8" s="289"/>
      <c r="D8" s="289"/>
      <c r="E8" s="289"/>
      <c r="F8" s="289"/>
      <c r="G8" s="289"/>
      <c r="H8" s="289"/>
    </row>
    <row r="9" spans="2:8" ht="14.25">
      <c r="B9" s="289"/>
      <c r="C9" s="289"/>
      <c r="D9" s="289"/>
      <c r="E9" s="289"/>
      <c r="F9" s="289"/>
      <c r="G9" s="289"/>
      <c r="H9" s="289"/>
    </row>
    <row r="10" spans="2:8" ht="13.5" customHeight="1">
      <c r="B10" s="290"/>
      <c r="C10" s="657"/>
      <c r="D10" s="657"/>
      <c r="E10" s="657"/>
      <c r="F10" s="657"/>
      <c r="G10" s="657"/>
      <c r="H10" s="126" t="s">
        <v>495</v>
      </c>
    </row>
    <row r="11" spans="2:8" ht="12.75" customHeight="1">
      <c r="B11" s="658" t="s">
        <v>423</v>
      </c>
      <c r="C11" s="661" t="s">
        <v>565</v>
      </c>
      <c r="D11" s="664" t="s">
        <v>566</v>
      </c>
      <c r="E11" s="291"/>
      <c r="F11" s="667" t="s">
        <v>10</v>
      </c>
      <c r="G11" s="667"/>
      <c r="H11" s="667"/>
    </row>
    <row r="12" spans="2:8" ht="12.75" customHeight="1">
      <c r="B12" s="659"/>
      <c r="C12" s="662"/>
      <c r="D12" s="665"/>
      <c r="E12" s="292"/>
      <c r="F12" s="667" t="s">
        <v>11</v>
      </c>
      <c r="G12" s="668"/>
      <c r="H12" s="658" t="s">
        <v>12</v>
      </c>
    </row>
    <row r="13" spans="2:8" ht="12.75" customHeight="1">
      <c r="B13" s="659"/>
      <c r="C13" s="662"/>
      <c r="D13" s="665"/>
      <c r="E13" s="292" t="s">
        <v>0</v>
      </c>
      <c r="F13" s="669" t="s">
        <v>13</v>
      </c>
      <c r="G13" s="291" t="s">
        <v>567</v>
      </c>
      <c r="H13" s="659"/>
    </row>
    <row r="14" spans="2:8" ht="12.75" customHeight="1">
      <c r="B14" s="660"/>
      <c r="C14" s="663"/>
      <c r="D14" s="666"/>
      <c r="E14" s="293"/>
      <c r="F14" s="670"/>
      <c r="G14" s="293" t="s">
        <v>568</v>
      </c>
      <c r="H14" s="660"/>
    </row>
    <row r="15" spans="2:9" ht="28.5" customHeight="1">
      <c r="B15" s="294" t="s">
        <v>14</v>
      </c>
      <c r="C15" s="42" t="s">
        <v>112</v>
      </c>
      <c r="D15" s="295" t="s">
        <v>146</v>
      </c>
      <c r="E15" s="178"/>
      <c r="F15" s="325"/>
      <c r="G15" s="326"/>
      <c r="H15" s="325"/>
      <c r="I15" s="296"/>
    </row>
    <row r="16" spans="2:8" ht="15.75">
      <c r="B16" s="297" t="s">
        <v>15</v>
      </c>
      <c r="C16" s="298" t="s">
        <v>1</v>
      </c>
      <c r="D16" s="299"/>
      <c r="E16" s="177">
        <f aca="true" t="shared" si="0" ref="E16:E21">F16+H16</f>
        <v>1338</v>
      </c>
      <c r="F16" s="177">
        <v>1338</v>
      </c>
      <c r="G16" s="177"/>
      <c r="H16" s="327"/>
    </row>
    <row r="17" spans="2:10" ht="15.75">
      <c r="B17" s="297" t="s">
        <v>16</v>
      </c>
      <c r="C17" s="300" t="s">
        <v>53</v>
      </c>
      <c r="D17" s="295"/>
      <c r="E17" s="177">
        <f t="shared" si="0"/>
        <v>221</v>
      </c>
      <c r="F17" s="177">
        <v>221</v>
      </c>
      <c r="G17" s="171"/>
      <c r="H17" s="171"/>
      <c r="J17" s="287"/>
    </row>
    <row r="18" spans="2:10" ht="15.75">
      <c r="B18" s="297" t="s">
        <v>17</v>
      </c>
      <c r="C18" s="300" t="s">
        <v>58</v>
      </c>
      <c r="D18" s="295"/>
      <c r="E18" s="177">
        <f t="shared" si="0"/>
        <v>0</v>
      </c>
      <c r="F18" s="177"/>
      <c r="G18" s="171"/>
      <c r="H18" s="171"/>
      <c r="J18" s="287"/>
    </row>
    <row r="19" spans="2:10" ht="15.75">
      <c r="B19" s="297" t="s">
        <v>18</v>
      </c>
      <c r="C19" s="298" t="s">
        <v>62</v>
      </c>
      <c r="D19" s="295"/>
      <c r="E19" s="177">
        <f t="shared" si="0"/>
        <v>430</v>
      </c>
      <c r="F19" s="177">
        <v>430</v>
      </c>
      <c r="G19" s="171"/>
      <c r="H19" s="171"/>
      <c r="J19" s="287"/>
    </row>
    <row r="20" spans="2:10" ht="15.75">
      <c r="B20" s="297" t="s">
        <v>74</v>
      </c>
      <c r="C20" s="298" t="s">
        <v>7</v>
      </c>
      <c r="D20" s="295"/>
      <c r="E20" s="177">
        <f t="shared" si="0"/>
        <v>1766</v>
      </c>
      <c r="F20" s="389">
        <v>1221</v>
      </c>
      <c r="G20" s="390"/>
      <c r="H20" s="390">
        <v>545</v>
      </c>
      <c r="J20" s="287"/>
    </row>
    <row r="21" spans="2:10" ht="15.75">
      <c r="B21" s="297" t="s">
        <v>140</v>
      </c>
      <c r="C21" s="298" t="s">
        <v>8</v>
      </c>
      <c r="D21" s="295"/>
      <c r="E21" s="177">
        <f t="shared" si="0"/>
        <v>1089</v>
      </c>
      <c r="F21" s="177">
        <v>1089</v>
      </c>
      <c r="G21" s="171"/>
      <c r="H21" s="171"/>
      <c r="J21" s="287"/>
    </row>
    <row r="22" spans="2:10" ht="15.75">
      <c r="B22" s="297" t="s">
        <v>151</v>
      </c>
      <c r="C22" s="328" t="s">
        <v>410</v>
      </c>
      <c r="D22" s="295"/>
      <c r="E22" s="179">
        <f>F22+H22</f>
        <v>3506</v>
      </c>
      <c r="F22" s="179">
        <f>F17+F18+F19+F20+F21</f>
        <v>2961</v>
      </c>
      <c r="G22" s="179">
        <f>G16+G17+G18+G19+G20+G21</f>
        <v>0</v>
      </c>
      <c r="H22" s="179">
        <f>H16+H17+H18+H19+H20+H21</f>
        <v>545</v>
      </c>
      <c r="J22" s="287"/>
    </row>
    <row r="23" spans="2:10" ht="26.25" customHeight="1">
      <c r="B23" s="294"/>
      <c r="C23" s="303" t="s">
        <v>569</v>
      </c>
      <c r="D23" s="301"/>
      <c r="E23" s="325">
        <f>E16+E22</f>
        <v>4844</v>
      </c>
      <c r="F23" s="325">
        <f>F16+F22</f>
        <v>4299</v>
      </c>
      <c r="G23" s="325">
        <f>G16+G22</f>
        <v>0</v>
      </c>
      <c r="H23" s="325">
        <f>H16+H22</f>
        <v>545</v>
      </c>
      <c r="J23" s="287"/>
    </row>
    <row r="24" spans="2:10" ht="15.75">
      <c r="B24" s="294" t="s">
        <v>19</v>
      </c>
      <c r="C24" s="304" t="s">
        <v>109</v>
      </c>
      <c r="D24" s="305" t="s">
        <v>142</v>
      </c>
      <c r="E24" s="170"/>
      <c r="F24" s="170"/>
      <c r="G24" s="325"/>
      <c r="H24" s="325"/>
      <c r="J24" s="287"/>
    </row>
    <row r="25" spans="2:10" ht="15.75">
      <c r="B25" s="306" t="s">
        <v>20</v>
      </c>
      <c r="C25" s="300" t="s">
        <v>547</v>
      </c>
      <c r="D25" s="295"/>
      <c r="E25" s="267">
        <f>F25+H25</f>
        <v>1944</v>
      </c>
      <c r="F25" s="267">
        <v>1944</v>
      </c>
      <c r="G25" s="329"/>
      <c r="H25" s="330"/>
      <c r="J25" s="287"/>
    </row>
    <row r="26" spans="2:10" ht="15.75" customHeight="1">
      <c r="B26" s="297" t="s">
        <v>570</v>
      </c>
      <c r="C26" s="307" t="s">
        <v>288</v>
      </c>
      <c r="D26" s="301"/>
      <c r="E26" s="267">
        <f>F26+H26</f>
        <v>500</v>
      </c>
      <c r="F26" s="309">
        <v>500</v>
      </c>
      <c r="G26" s="325"/>
      <c r="H26" s="330"/>
      <c r="J26" s="287"/>
    </row>
    <row r="27" spans="2:10" ht="15.75">
      <c r="B27" s="306" t="s">
        <v>571</v>
      </c>
      <c r="C27" s="300" t="s">
        <v>572</v>
      </c>
      <c r="D27" s="295"/>
      <c r="E27" s="267">
        <f>F27+H27</f>
        <v>3908</v>
      </c>
      <c r="F27" s="267">
        <v>3908</v>
      </c>
      <c r="G27" s="267"/>
      <c r="H27" s="309"/>
      <c r="J27" s="287"/>
    </row>
    <row r="28" spans="2:10" ht="13.5" customHeight="1">
      <c r="B28" s="297" t="s">
        <v>573</v>
      </c>
      <c r="C28" s="300" t="s">
        <v>535</v>
      </c>
      <c r="D28" s="301"/>
      <c r="E28" s="267">
        <f>F28+H28</f>
        <v>29</v>
      </c>
      <c r="F28" s="309">
        <v>29</v>
      </c>
      <c r="G28" s="325"/>
      <c r="H28" s="330"/>
      <c r="J28" s="287"/>
    </row>
    <row r="29" spans="2:8" ht="15.75">
      <c r="B29" s="306" t="s">
        <v>574</v>
      </c>
      <c r="C29" s="300" t="s">
        <v>5</v>
      </c>
      <c r="D29" s="295"/>
      <c r="E29" s="267">
        <f>F29+H29</f>
        <v>1814</v>
      </c>
      <c r="F29" s="309">
        <v>1814</v>
      </c>
      <c r="G29" s="329"/>
      <c r="H29" s="329"/>
    </row>
    <row r="30" spans="2:8" ht="14.25" customHeight="1">
      <c r="B30" s="294"/>
      <c r="C30" s="308" t="s">
        <v>412</v>
      </c>
      <c r="D30" s="301"/>
      <c r="E30" s="170">
        <f>E27+E28+E29</f>
        <v>5751</v>
      </c>
      <c r="F30" s="170">
        <f>F27+F28+F29</f>
        <v>5751</v>
      </c>
      <c r="G30" s="170">
        <f>G27+G28+G29</f>
        <v>0</v>
      </c>
      <c r="H30" s="170">
        <f>H27+H28+H29</f>
        <v>0</v>
      </c>
    </row>
    <row r="31" spans="2:8" ht="15.75">
      <c r="B31" s="306" t="s">
        <v>575</v>
      </c>
      <c r="C31" s="300" t="s">
        <v>6</v>
      </c>
      <c r="D31" s="295"/>
      <c r="E31" s="267">
        <f>F31+H31</f>
        <v>0</v>
      </c>
      <c r="F31" s="267"/>
      <c r="G31" s="329"/>
      <c r="H31" s="329"/>
    </row>
    <row r="32" spans="2:8" ht="15.75">
      <c r="B32" s="297" t="s">
        <v>576</v>
      </c>
      <c r="C32" s="300" t="s">
        <v>47</v>
      </c>
      <c r="D32" s="301"/>
      <c r="E32" s="309">
        <f>F32+H32</f>
        <v>368</v>
      </c>
      <c r="F32" s="309">
        <v>368</v>
      </c>
      <c r="G32" s="325"/>
      <c r="H32" s="325"/>
    </row>
    <row r="33" spans="2:8" ht="30">
      <c r="B33" s="310" t="s">
        <v>577</v>
      </c>
      <c r="C33" s="311" t="s">
        <v>411</v>
      </c>
      <c r="D33" s="312"/>
      <c r="E33" s="329">
        <f>F33+H33</f>
        <v>0</v>
      </c>
      <c r="F33" s="177"/>
      <c r="G33" s="329"/>
      <c r="H33" s="329"/>
    </row>
    <row r="34" spans="2:8" ht="14.25">
      <c r="B34" s="297"/>
      <c r="C34" s="313" t="s">
        <v>578</v>
      </c>
      <c r="D34" s="314"/>
      <c r="E34" s="325">
        <f>E31+E32+E33+E30+E26+E25</f>
        <v>8563</v>
      </c>
      <c r="F34" s="170">
        <f>F31+F32+F33+F30+F26+F25</f>
        <v>8563</v>
      </c>
      <c r="G34" s="325">
        <f>G31+G32+G33+G30+G26+G25</f>
        <v>0</v>
      </c>
      <c r="H34" s="325">
        <f>H31+H32+H33+H30+H26+H25</f>
        <v>0</v>
      </c>
    </row>
    <row r="35" spans="2:8" ht="25.5">
      <c r="B35" s="294" t="s">
        <v>21</v>
      </c>
      <c r="C35" s="303" t="s">
        <v>579</v>
      </c>
      <c r="D35" s="315" t="s">
        <v>144</v>
      </c>
      <c r="E35" s="329">
        <f>E36</f>
        <v>1099</v>
      </c>
      <c r="F35" s="267">
        <f>F36</f>
        <v>1099</v>
      </c>
      <c r="G35" s="329">
        <f>G36</f>
        <v>0</v>
      </c>
      <c r="H35" s="329">
        <f>H36</f>
        <v>0</v>
      </c>
    </row>
    <row r="36" spans="2:8" ht="15.75">
      <c r="B36" s="306" t="s">
        <v>22</v>
      </c>
      <c r="C36" s="316" t="s">
        <v>117</v>
      </c>
      <c r="D36" s="295"/>
      <c r="E36" s="317">
        <f>F36+H36</f>
        <v>1099</v>
      </c>
      <c r="F36" s="177">
        <v>1099</v>
      </c>
      <c r="G36" s="329"/>
      <c r="H36" s="329"/>
    </row>
    <row r="37" spans="2:8" ht="15.75" customHeight="1">
      <c r="B37" s="318"/>
      <c r="C37" s="268" t="s">
        <v>137</v>
      </c>
      <c r="D37" s="319"/>
      <c r="E37" s="320">
        <f>E23+E34+E36</f>
        <v>14506</v>
      </c>
      <c r="F37" s="320">
        <f>F23+F34+F36</f>
        <v>13961</v>
      </c>
      <c r="G37" s="320">
        <f>G23+G34+G36</f>
        <v>0</v>
      </c>
      <c r="H37" s="320">
        <f>H23+H34+H36</f>
        <v>545</v>
      </c>
    </row>
    <row r="38" spans="2:10" s="271" customFormat="1" ht="12.75">
      <c r="B38" s="321"/>
      <c r="C38" s="322"/>
      <c r="D38" s="322"/>
      <c r="E38" s="323"/>
      <c r="F38" s="323"/>
      <c r="G38" s="323"/>
      <c r="H38" s="323"/>
      <c r="J38" s="324"/>
    </row>
  </sheetData>
  <sheetProtection/>
  <mergeCells count="13">
    <mergeCell ref="F1:H1"/>
    <mergeCell ref="F2:H2"/>
    <mergeCell ref="F3:H3"/>
    <mergeCell ref="F4:H4"/>
    <mergeCell ref="B6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W1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8515625" style="246" customWidth="1"/>
    <col min="2" max="2" width="5.28125" style="246" customWidth="1"/>
    <col min="3" max="3" width="75.00390625" style="246" customWidth="1"/>
    <col min="4" max="4" width="11.7109375" style="246" customWidth="1"/>
    <col min="5" max="5" width="10.28125" style="246" customWidth="1"/>
    <col min="6" max="7" width="7.00390625" style="246" customWidth="1"/>
    <col min="8" max="8" width="6.57421875" style="246" customWidth="1"/>
    <col min="9" max="9" width="10.140625" style="246" bestFit="1" customWidth="1"/>
    <col min="10" max="10" width="6.7109375" style="246" customWidth="1"/>
    <col min="11" max="11" width="10.00390625" style="246" customWidth="1"/>
    <col min="12" max="12" width="7.00390625" style="246" customWidth="1"/>
    <col min="13" max="13" width="10.00390625" style="246" customWidth="1"/>
    <col min="14" max="14" width="6.7109375" style="246" customWidth="1"/>
    <col min="15" max="15" width="9.421875" style="246" customWidth="1"/>
    <col min="16" max="16" width="6.57421875" style="246" customWidth="1"/>
    <col min="17" max="17" width="6.140625" style="246" customWidth="1"/>
    <col min="18" max="18" width="6.7109375" style="246" customWidth="1"/>
    <col min="19" max="19" width="8.00390625" style="246" customWidth="1"/>
    <col min="20" max="20" width="6.57421875" style="246" customWidth="1"/>
    <col min="21" max="21" width="5.8515625" style="246" customWidth="1"/>
    <col min="22" max="22" width="6.57421875" style="246" customWidth="1"/>
    <col min="23" max="23" width="7.57421875" style="246" customWidth="1"/>
    <col min="24" max="16384" width="9.140625" style="246" customWidth="1"/>
  </cols>
  <sheetData>
    <row r="3" spans="2:6" ht="15.75" customHeight="1">
      <c r="B3" s="684" t="s">
        <v>589</v>
      </c>
      <c r="C3" s="684"/>
      <c r="D3" s="684"/>
      <c r="E3" s="684"/>
      <c r="F3" s="684"/>
    </row>
    <row r="4" spans="1:6" ht="15.75">
      <c r="A4" s="359"/>
      <c r="B4" s="684"/>
      <c r="C4" s="684"/>
      <c r="D4" s="684"/>
      <c r="E4" s="684"/>
      <c r="F4" s="684"/>
    </row>
    <row r="6" spans="2:23" ht="58.5" customHeight="1">
      <c r="B6" s="360" t="s">
        <v>423</v>
      </c>
      <c r="C6" s="361" t="s">
        <v>590</v>
      </c>
      <c r="D6" s="361" t="s">
        <v>591</v>
      </c>
      <c r="E6" s="96" t="s">
        <v>592</v>
      </c>
      <c r="F6" s="361" t="s">
        <v>593</v>
      </c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</row>
    <row r="7" spans="2:6" ht="30.75" customHeight="1">
      <c r="B7" s="363" t="s">
        <v>14</v>
      </c>
      <c r="C7" s="364" t="s">
        <v>594</v>
      </c>
      <c r="D7" s="365">
        <v>272.8</v>
      </c>
      <c r="E7" s="366">
        <v>21</v>
      </c>
      <c r="F7" s="367" t="s">
        <v>595</v>
      </c>
    </row>
    <row r="8" spans="2:6" ht="33.75" customHeight="1">
      <c r="B8" s="363" t="s">
        <v>19</v>
      </c>
      <c r="C8" s="368" t="s">
        <v>596</v>
      </c>
      <c r="D8" s="369">
        <v>36.6</v>
      </c>
      <c r="E8" s="366">
        <v>10</v>
      </c>
      <c r="F8" s="367" t="s">
        <v>595</v>
      </c>
    </row>
    <row r="9" spans="2:6" ht="22.5" customHeight="1">
      <c r="B9" s="363" t="s">
        <v>21</v>
      </c>
      <c r="C9" s="368" t="s">
        <v>597</v>
      </c>
      <c r="D9" s="369">
        <v>234.9</v>
      </c>
      <c r="E9" s="366">
        <v>46</v>
      </c>
      <c r="F9" s="367" t="s">
        <v>598</v>
      </c>
    </row>
    <row r="10" spans="2:6" ht="30.75" customHeight="1">
      <c r="B10" s="363" t="s">
        <v>23</v>
      </c>
      <c r="C10" s="368" t="s">
        <v>599</v>
      </c>
      <c r="D10" s="369">
        <v>9553.4</v>
      </c>
      <c r="E10" s="366">
        <v>50.3</v>
      </c>
      <c r="F10" s="367" t="s">
        <v>598</v>
      </c>
    </row>
    <row r="11" spans="2:6" ht="15.75">
      <c r="B11" s="363" t="s">
        <v>26</v>
      </c>
      <c r="C11" s="348" t="s">
        <v>518</v>
      </c>
      <c r="D11" s="372">
        <v>1448100</v>
      </c>
      <c r="E11" s="373">
        <v>290</v>
      </c>
      <c r="F11" s="367" t="s">
        <v>598</v>
      </c>
    </row>
    <row r="12" spans="2:6" ht="31.5">
      <c r="B12" s="363" t="s">
        <v>28</v>
      </c>
      <c r="C12" s="368" t="s">
        <v>600</v>
      </c>
      <c r="D12" s="348"/>
      <c r="E12" s="373">
        <v>60</v>
      </c>
      <c r="F12" s="348">
        <v>5</v>
      </c>
    </row>
    <row r="13" spans="2:6" ht="15.75">
      <c r="B13" s="363" t="s">
        <v>30</v>
      </c>
      <c r="C13" s="268" t="s">
        <v>0</v>
      </c>
      <c r="D13" s="370"/>
      <c r="E13" s="371">
        <f>E7+E8+E9+E10+E11+E12</f>
        <v>477.3</v>
      </c>
      <c r="F13" s="367"/>
    </row>
  </sheetData>
  <sheetProtection/>
  <mergeCells count="1">
    <mergeCell ref="B3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38.5742187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580" t="s">
        <v>9</v>
      </c>
      <c r="F1" s="580"/>
      <c r="G1" s="580"/>
    </row>
    <row r="2" spans="5:7" ht="12.75">
      <c r="E2" s="581" t="s">
        <v>650</v>
      </c>
      <c r="F2" s="582"/>
      <c r="G2" s="582"/>
    </row>
    <row r="3" spans="2:7" ht="15.75">
      <c r="B3" s="246"/>
      <c r="C3" s="247"/>
      <c r="D3" s="247"/>
      <c r="E3" s="581" t="s">
        <v>494</v>
      </c>
      <c r="F3" s="582"/>
      <c r="G3" s="582"/>
    </row>
    <row r="4" spans="2:6" ht="15.75">
      <c r="B4" s="246"/>
      <c r="E4" s="581" t="s">
        <v>537</v>
      </c>
      <c r="F4" s="581"/>
    </row>
    <row r="5" ht="15.75">
      <c r="B5" s="246"/>
    </row>
    <row r="6" spans="1:7" ht="15.75">
      <c r="A6" s="248"/>
      <c r="C6" s="583" t="s">
        <v>538</v>
      </c>
      <c r="D6" s="583"/>
      <c r="E6" s="583"/>
      <c r="F6" s="583"/>
      <c r="G6" s="583"/>
    </row>
    <row r="7" spans="1:7" ht="15.75">
      <c r="A7" s="246"/>
      <c r="B7" s="583" t="s">
        <v>539</v>
      </c>
      <c r="C7" s="583"/>
      <c r="D7" s="583"/>
      <c r="E7" s="583"/>
      <c r="F7" s="583"/>
      <c r="G7" s="583"/>
    </row>
    <row r="8" spans="1:11" ht="15.75">
      <c r="A8" s="249"/>
      <c r="C8" s="574" t="s">
        <v>540</v>
      </c>
      <c r="D8" s="574"/>
      <c r="E8" s="574"/>
      <c r="F8" s="574"/>
      <c r="G8" s="574"/>
      <c r="H8" s="574"/>
      <c r="I8" s="574"/>
      <c r="J8" s="574"/>
      <c r="K8" s="574"/>
    </row>
    <row r="9" spans="2:7" ht="15.75">
      <c r="B9" s="250"/>
      <c r="G9" t="s">
        <v>541</v>
      </c>
    </row>
    <row r="10" spans="2:7" ht="30.75" customHeight="1">
      <c r="B10" s="575" t="s">
        <v>542</v>
      </c>
      <c r="C10" s="576" t="s">
        <v>543</v>
      </c>
      <c r="D10" s="577" t="s">
        <v>0</v>
      </c>
      <c r="E10" s="576" t="s">
        <v>544</v>
      </c>
      <c r="F10" s="576" t="s">
        <v>545</v>
      </c>
      <c r="G10" s="576" t="s">
        <v>161</v>
      </c>
    </row>
    <row r="11" spans="2:7" ht="17.25" customHeight="1">
      <c r="B11" s="575"/>
      <c r="C11" s="576"/>
      <c r="D11" s="578"/>
      <c r="E11" s="576"/>
      <c r="F11" s="576"/>
      <c r="G11" s="576"/>
    </row>
    <row r="12" spans="2:7" ht="18.75" customHeight="1">
      <c r="B12" s="575"/>
      <c r="C12" s="576"/>
      <c r="D12" s="578"/>
      <c r="E12" s="576"/>
      <c r="F12" s="576"/>
      <c r="G12" s="576"/>
    </row>
    <row r="13" spans="2:7" ht="21" customHeight="1">
      <c r="B13" s="575"/>
      <c r="C13" s="576"/>
      <c r="D13" s="579"/>
      <c r="E13" s="576"/>
      <c r="F13" s="576"/>
      <c r="G13" s="576"/>
    </row>
    <row r="14" spans="2:7" ht="21" customHeight="1">
      <c r="B14" s="251" t="s">
        <v>14</v>
      </c>
      <c r="C14" s="252" t="s">
        <v>546</v>
      </c>
      <c r="D14" s="253">
        <f>E14+F14+G14</f>
        <v>52865</v>
      </c>
      <c r="E14" s="254">
        <f>E15+E16+E17</f>
        <v>52865</v>
      </c>
      <c r="F14" s="254">
        <f>F15+F16+F17</f>
        <v>0</v>
      </c>
      <c r="G14" s="254">
        <f>G15+G16+G17</f>
        <v>0</v>
      </c>
    </row>
    <row r="15" spans="2:7" ht="21" customHeight="1">
      <c r="B15" s="255" t="s">
        <v>15</v>
      </c>
      <c r="C15" s="256" t="s">
        <v>31</v>
      </c>
      <c r="D15" s="257">
        <f>E15+F15+G15</f>
        <v>45690</v>
      </c>
      <c r="E15" s="548">
        <v>45690</v>
      </c>
      <c r="F15" s="257"/>
      <c r="G15" s="257"/>
    </row>
    <row r="16" spans="2:7" ht="21" customHeight="1">
      <c r="B16" s="255" t="s">
        <v>16</v>
      </c>
      <c r="C16" s="256" t="s">
        <v>535</v>
      </c>
      <c r="D16" s="257">
        <f aca="true" t="shared" si="0" ref="D16:D31">E16+F16+G16</f>
        <v>3975</v>
      </c>
      <c r="E16" s="547">
        <v>3975</v>
      </c>
      <c r="F16" s="259"/>
      <c r="G16" s="259"/>
    </row>
    <row r="17" spans="2:7" ht="20.25" customHeight="1">
      <c r="B17" s="260" t="s">
        <v>17</v>
      </c>
      <c r="C17" s="256" t="s">
        <v>5</v>
      </c>
      <c r="D17" s="257">
        <f t="shared" si="0"/>
        <v>3200</v>
      </c>
      <c r="E17" s="549">
        <v>3200</v>
      </c>
      <c r="F17" s="177"/>
      <c r="G17" s="177"/>
    </row>
    <row r="18" spans="2:7" ht="29.25" customHeight="1">
      <c r="B18" s="260" t="s">
        <v>19</v>
      </c>
      <c r="C18" s="3" t="s">
        <v>288</v>
      </c>
      <c r="D18" s="254">
        <f t="shared" si="0"/>
        <v>11585</v>
      </c>
      <c r="E18" s="258"/>
      <c r="F18" s="257">
        <v>11585</v>
      </c>
      <c r="G18" s="177"/>
    </row>
    <row r="19" spans="2:7" ht="20.25" customHeight="1">
      <c r="B19" s="260" t="s">
        <v>21</v>
      </c>
      <c r="C19" s="261" t="s">
        <v>534</v>
      </c>
      <c r="D19" s="254">
        <f t="shared" si="0"/>
        <v>48188</v>
      </c>
      <c r="E19" s="257"/>
      <c r="F19" s="548">
        <v>48188</v>
      </c>
      <c r="G19" s="257"/>
    </row>
    <row r="20" spans="2:7" ht="20.25" customHeight="1">
      <c r="B20" s="260" t="s">
        <v>23</v>
      </c>
      <c r="C20" s="261" t="s">
        <v>1</v>
      </c>
      <c r="D20" s="254">
        <f t="shared" si="0"/>
        <v>8400</v>
      </c>
      <c r="E20" s="257"/>
      <c r="F20" s="257"/>
      <c r="G20" s="257">
        <v>8400</v>
      </c>
    </row>
    <row r="21" spans="2:7" ht="20.25" customHeight="1">
      <c r="B21" s="262" t="s">
        <v>26</v>
      </c>
      <c r="C21" s="263" t="s">
        <v>548</v>
      </c>
      <c r="D21" s="254">
        <f>D22+D23+D24+D25+D26</f>
        <v>9193</v>
      </c>
      <c r="E21" s="254">
        <f>E22+E23+E24+E25+E26</f>
        <v>0</v>
      </c>
      <c r="F21" s="254">
        <f>F22+F23+F24+F25+F26</f>
        <v>0</v>
      </c>
      <c r="G21" s="254">
        <f>G22+G23+G24+G25+G26</f>
        <v>9193</v>
      </c>
    </row>
    <row r="22" spans="2:7" ht="17.25" customHeight="1">
      <c r="B22" s="264" t="s">
        <v>27</v>
      </c>
      <c r="C22" s="265" t="s">
        <v>53</v>
      </c>
      <c r="D22" s="257">
        <f t="shared" si="0"/>
        <v>579</v>
      </c>
      <c r="E22" s="257"/>
      <c r="F22" s="257"/>
      <c r="G22" s="257">
        <v>579</v>
      </c>
    </row>
    <row r="23" spans="2:7" ht="18" customHeight="1">
      <c r="B23" s="264" t="s">
        <v>549</v>
      </c>
      <c r="C23" s="265" t="s">
        <v>58</v>
      </c>
      <c r="D23" s="257">
        <f t="shared" si="0"/>
        <v>1390</v>
      </c>
      <c r="E23" s="257"/>
      <c r="F23" s="257"/>
      <c r="G23" s="257">
        <v>1390</v>
      </c>
    </row>
    <row r="24" spans="2:7" ht="18" customHeight="1">
      <c r="B24" s="264" t="s">
        <v>550</v>
      </c>
      <c r="C24" s="256" t="s">
        <v>62</v>
      </c>
      <c r="D24" s="257">
        <f t="shared" si="0"/>
        <v>4055</v>
      </c>
      <c r="E24" s="257"/>
      <c r="F24" s="257"/>
      <c r="G24" s="257">
        <v>4055</v>
      </c>
    </row>
    <row r="25" spans="2:7" ht="17.25" customHeight="1">
      <c r="B25" s="251" t="s">
        <v>551</v>
      </c>
      <c r="C25" s="266" t="s">
        <v>7</v>
      </c>
      <c r="D25" s="257">
        <f t="shared" si="0"/>
        <v>869</v>
      </c>
      <c r="E25" s="257"/>
      <c r="F25" s="257"/>
      <c r="G25" s="257">
        <v>869</v>
      </c>
    </row>
    <row r="26" spans="2:7" ht="17.25" customHeight="1">
      <c r="B26" s="255" t="s">
        <v>552</v>
      </c>
      <c r="C26" s="265" t="s">
        <v>8</v>
      </c>
      <c r="D26" s="257">
        <f t="shared" si="0"/>
        <v>2300</v>
      </c>
      <c r="E26" s="257"/>
      <c r="F26" s="257"/>
      <c r="G26" s="257">
        <v>2300</v>
      </c>
    </row>
    <row r="27" spans="2:7" ht="17.25" customHeight="1">
      <c r="B27" s="255" t="s">
        <v>28</v>
      </c>
      <c r="C27" s="261" t="s">
        <v>553</v>
      </c>
      <c r="D27" s="254">
        <f>D28+D29+D30+D31</f>
        <v>10513</v>
      </c>
      <c r="E27" s="254">
        <f>E28+E29+E30+E31</f>
        <v>10513</v>
      </c>
      <c r="F27" s="254">
        <f>F28+F29+F30+F31</f>
        <v>0</v>
      </c>
      <c r="G27" s="254">
        <f>G28+G29+G30+G31</f>
        <v>0</v>
      </c>
    </row>
    <row r="28" spans="2:7" ht="28.5" customHeight="1">
      <c r="B28" s="260" t="s">
        <v>29</v>
      </c>
      <c r="C28" s="265" t="s">
        <v>411</v>
      </c>
      <c r="D28" s="257">
        <f t="shared" si="0"/>
        <v>463</v>
      </c>
      <c r="E28" s="259">
        <v>463</v>
      </c>
      <c r="F28" s="177"/>
      <c r="G28" s="177"/>
    </row>
    <row r="29" spans="2:7" ht="21.75" customHeight="1">
      <c r="B29" s="260" t="s">
        <v>554</v>
      </c>
      <c r="C29" s="256" t="s">
        <v>6</v>
      </c>
      <c r="D29" s="257">
        <f t="shared" si="0"/>
        <v>3450</v>
      </c>
      <c r="E29" s="257">
        <v>3450</v>
      </c>
      <c r="F29" s="267"/>
      <c r="G29" s="267"/>
    </row>
    <row r="30" spans="2:7" ht="18" customHeight="1">
      <c r="B30" s="260" t="s">
        <v>555</v>
      </c>
      <c r="C30" s="265" t="s">
        <v>153</v>
      </c>
      <c r="D30" s="257">
        <f t="shared" si="0"/>
        <v>4900</v>
      </c>
      <c r="E30" s="550">
        <v>4900</v>
      </c>
      <c r="F30" s="267"/>
      <c r="G30" s="267"/>
    </row>
    <row r="31" spans="2:7" ht="18" customHeight="1">
      <c r="B31" s="260" t="s">
        <v>556</v>
      </c>
      <c r="C31" s="266" t="s">
        <v>117</v>
      </c>
      <c r="D31" s="257">
        <f t="shared" si="0"/>
        <v>1700</v>
      </c>
      <c r="E31" s="258">
        <v>1700</v>
      </c>
      <c r="F31" s="267"/>
      <c r="G31" s="267"/>
    </row>
    <row r="32" spans="2:7" ht="18.75" customHeight="1">
      <c r="B32" s="260" t="s">
        <v>30</v>
      </c>
      <c r="C32" s="268" t="s">
        <v>557</v>
      </c>
      <c r="D32" s="269">
        <f>D14+D18+D19+D21+D27+D20</f>
        <v>140744</v>
      </c>
      <c r="E32" s="269">
        <f>E14+E18+E19+E21+E27+E20</f>
        <v>63378</v>
      </c>
      <c r="F32" s="269">
        <f>F14+F18+F19+F21+F27+F20</f>
        <v>59773</v>
      </c>
      <c r="G32" s="269">
        <f>G14+G18+G19+G21+G27+G20</f>
        <v>17593</v>
      </c>
    </row>
    <row r="33" spans="2:7" ht="20.25" customHeight="1">
      <c r="B33" s="270"/>
      <c r="C33" s="5"/>
      <c r="D33" s="5"/>
      <c r="E33" s="5"/>
      <c r="F33" s="271"/>
      <c r="G33" s="271"/>
    </row>
    <row r="34" spans="2:7" ht="20.25" customHeight="1">
      <c r="B34" s="270"/>
      <c r="C34" s="272"/>
      <c r="D34" s="272"/>
      <c r="E34" s="273"/>
      <c r="F34" s="271"/>
      <c r="G34" s="271"/>
    </row>
    <row r="35" spans="2:7" ht="20.25" customHeight="1">
      <c r="B35" s="270"/>
      <c r="C35" s="272"/>
      <c r="D35" s="272"/>
      <c r="E35" s="274"/>
      <c r="F35" s="271"/>
      <c r="G35" s="271"/>
    </row>
    <row r="36" spans="2:7" ht="19.5" customHeight="1">
      <c r="B36" s="275"/>
      <c r="C36" s="272"/>
      <c r="D36" s="272"/>
      <c r="E36" s="273"/>
      <c r="F36" s="271"/>
      <c r="G36" s="271"/>
    </row>
  </sheetData>
  <sheetProtection/>
  <mergeCells count="14">
    <mergeCell ref="E1:G1"/>
    <mergeCell ref="E2:G2"/>
    <mergeCell ref="E3:G3"/>
    <mergeCell ref="E4:F4"/>
    <mergeCell ref="C6:G6"/>
    <mergeCell ref="B7:G7"/>
    <mergeCell ref="C8:G8"/>
    <mergeCell ref="H8:K8"/>
    <mergeCell ref="B10:B13"/>
    <mergeCell ref="C10:C13"/>
    <mergeCell ref="D10:D13"/>
    <mergeCell ref="E10:E13"/>
    <mergeCell ref="F10:F13"/>
    <mergeCell ref="G10:G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333" customWidth="1"/>
    <col min="2" max="2" width="39.421875" style="333" customWidth="1"/>
    <col min="3" max="3" width="6.421875" style="333" customWidth="1"/>
    <col min="4" max="4" width="11.57421875" style="333" customWidth="1"/>
    <col min="5" max="5" width="12.57421875" style="333" customWidth="1"/>
    <col min="6" max="6" width="11.421875" style="333" customWidth="1"/>
    <col min="7" max="7" width="12.00390625" style="333" customWidth="1"/>
    <col min="8" max="8" width="9.00390625" style="333" customWidth="1"/>
    <col min="9" max="9" width="9.140625" style="416" customWidth="1"/>
    <col min="10" max="16384" width="9.140625" style="333" customWidth="1"/>
  </cols>
  <sheetData>
    <row r="1" spans="6:8" ht="15.75">
      <c r="F1" s="584" t="s">
        <v>9</v>
      </c>
      <c r="G1" s="584"/>
      <c r="H1" s="584"/>
    </row>
    <row r="2" spans="6:8" ht="12.75">
      <c r="F2" s="585" t="s">
        <v>650</v>
      </c>
      <c r="G2" s="586"/>
      <c r="H2" s="586"/>
    </row>
    <row r="3" spans="6:8" ht="15">
      <c r="F3" s="417" t="s">
        <v>494</v>
      </c>
      <c r="G3" s="417"/>
      <c r="H3" s="417"/>
    </row>
    <row r="4" spans="6:8" ht="15">
      <c r="F4" s="417" t="s">
        <v>242</v>
      </c>
      <c r="G4" s="417"/>
      <c r="H4" s="417"/>
    </row>
    <row r="5" spans="1:7" ht="12.75">
      <c r="A5" s="593" t="s">
        <v>502</v>
      </c>
      <c r="B5" s="593"/>
      <c r="C5" s="593"/>
      <c r="D5" s="593"/>
      <c r="E5" s="593"/>
      <c r="F5" s="593"/>
      <c r="G5" s="593"/>
    </row>
    <row r="6" spans="1:7" ht="12.75">
      <c r="A6" s="593" t="s">
        <v>180</v>
      </c>
      <c r="B6" s="593"/>
      <c r="C6" s="593"/>
      <c r="D6" s="593"/>
      <c r="E6" s="593"/>
      <c r="F6" s="593"/>
      <c r="G6" s="593"/>
    </row>
    <row r="7" ht="12.75">
      <c r="G7" s="333" t="s">
        <v>495</v>
      </c>
    </row>
    <row r="8" spans="1:7" ht="12.75" customHeight="1">
      <c r="A8" s="587" t="s">
        <v>181</v>
      </c>
      <c r="B8" s="594" t="s">
        <v>182</v>
      </c>
      <c r="C8" s="597" t="s">
        <v>291</v>
      </c>
      <c r="D8" s="587" t="s">
        <v>0</v>
      </c>
      <c r="E8" s="590" t="s">
        <v>10</v>
      </c>
      <c r="F8" s="590"/>
      <c r="G8" s="590"/>
    </row>
    <row r="9" spans="1:7" ht="12.75" customHeight="1">
      <c r="A9" s="588"/>
      <c r="B9" s="595"/>
      <c r="C9" s="597"/>
      <c r="D9" s="588"/>
      <c r="E9" s="590" t="s">
        <v>11</v>
      </c>
      <c r="F9" s="590"/>
      <c r="G9" s="590" t="s">
        <v>12</v>
      </c>
    </row>
    <row r="10" spans="1:7" ht="12.75" customHeight="1">
      <c r="A10" s="589"/>
      <c r="B10" s="595"/>
      <c r="C10" s="597"/>
      <c r="D10" s="588"/>
      <c r="E10" s="587" t="s">
        <v>13</v>
      </c>
      <c r="F10" s="591" t="s">
        <v>243</v>
      </c>
      <c r="G10" s="590"/>
    </row>
    <row r="11" spans="1:7" ht="13.5" customHeight="1">
      <c r="A11" s="545" t="s">
        <v>183</v>
      </c>
      <c r="B11" s="596"/>
      <c r="C11" s="597"/>
      <c r="D11" s="589"/>
      <c r="E11" s="589"/>
      <c r="F11" s="592"/>
      <c r="G11" s="590"/>
    </row>
    <row r="12" spans="1:7" ht="14.25" customHeight="1">
      <c r="A12" s="418">
        <v>1</v>
      </c>
      <c r="B12" s="419">
        <v>2</v>
      </c>
      <c r="C12" s="420">
        <v>3</v>
      </c>
      <c r="D12" s="421">
        <v>4</v>
      </c>
      <c r="E12" s="421">
        <v>5</v>
      </c>
      <c r="F12" s="422">
        <v>6</v>
      </c>
      <c r="G12" s="418">
        <v>7</v>
      </c>
    </row>
    <row r="13" spans="1:7" ht="15.75">
      <c r="A13" s="423" t="s">
        <v>14</v>
      </c>
      <c r="B13" s="424" t="s">
        <v>1</v>
      </c>
      <c r="C13" s="425"/>
      <c r="D13" s="426">
        <f>D14+D20+D24+D26+D29+D31+D33+D35+D18</f>
        <v>4312234.38</v>
      </c>
      <c r="E13" s="426">
        <f>E14+E20+E24+E26+E29+E31+E33+E35+E18</f>
        <v>1441673.38</v>
      </c>
      <c r="F13" s="426">
        <f>F14+F20+F24+F26+F29+F31+F33+F35+F18</f>
        <v>466329.96</v>
      </c>
      <c r="G13" s="426">
        <f>G14+G20+G24+G26+G29+G31+G33+G35+G18</f>
        <v>2870561</v>
      </c>
    </row>
    <row r="14" spans="1:7" ht="14.25">
      <c r="A14" s="427" t="s">
        <v>15</v>
      </c>
      <c r="B14" s="358" t="s">
        <v>184</v>
      </c>
      <c r="C14" s="428" t="s">
        <v>142</v>
      </c>
      <c r="D14" s="429">
        <f>D15+D16+D17</f>
        <v>150197.2</v>
      </c>
      <c r="E14" s="429">
        <f>E15+E16+E17</f>
        <v>150197.2</v>
      </c>
      <c r="F14" s="429">
        <f>F15+F16+F17</f>
        <v>70048</v>
      </c>
      <c r="G14" s="429">
        <f>G15+G16+G17</f>
        <v>0</v>
      </c>
    </row>
    <row r="15" spans="1:7" ht="15">
      <c r="A15" s="430" t="s">
        <v>185</v>
      </c>
      <c r="B15" s="431" t="s">
        <v>354</v>
      </c>
      <c r="C15" s="542"/>
      <c r="D15" s="432">
        <f aca="true" t="shared" si="0" ref="D15:D32">E15+G15</f>
        <v>125700</v>
      </c>
      <c r="E15" s="433">
        <v>125700</v>
      </c>
      <c r="F15" s="433">
        <v>62925</v>
      </c>
      <c r="G15" s="433"/>
    </row>
    <row r="16" spans="1:7" ht="30">
      <c r="A16" s="430" t="s">
        <v>186</v>
      </c>
      <c r="B16" s="434" t="s">
        <v>421</v>
      </c>
      <c r="C16" s="543"/>
      <c r="D16" s="432">
        <f t="shared" si="0"/>
        <v>11952</v>
      </c>
      <c r="E16" s="433">
        <v>11952</v>
      </c>
      <c r="F16" s="433">
        <v>7123</v>
      </c>
      <c r="G16" s="433"/>
    </row>
    <row r="17" spans="1:7" ht="15">
      <c r="A17" s="430" t="s">
        <v>188</v>
      </c>
      <c r="B17" s="435" t="s">
        <v>420</v>
      </c>
      <c r="C17" s="543"/>
      <c r="D17" s="436">
        <f t="shared" si="0"/>
        <v>12545.2</v>
      </c>
      <c r="E17" s="437">
        <v>12545.2</v>
      </c>
      <c r="F17" s="438"/>
      <c r="G17" s="438"/>
    </row>
    <row r="18" spans="1:7" ht="25.5">
      <c r="A18" s="427" t="s">
        <v>16</v>
      </c>
      <c r="B18" s="439" t="s">
        <v>110</v>
      </c>
      <c r="C18" s="440" t="s">
        <v>144</v>
      </c>
      <c r="D18" s="441">
        <f>D19</f>
        <v>4178</v>
      </c>
      <c r="E18" s="441">
        <f>E19</f>
        <v>4178</v>
      </c>
      <c r="F18" s="441">
        <f>F19</f>
        <v>127</v>
      </c>
      <c r="G18" s="441">
        <f>G19</f>
        <v>0</v>
      </c>
    </row>
    <row r="19" spans="1:7" ht="15">
      <c r="A19" s="430" t="s">
        <v>190</v>
      </c>
      <c r="B19" s="442" t="s">
        <v>187</v>
      </c>
      <c r="C19" s="545"/>
      <c r="D19" s="432">
        <f>E19+G19</f>
        <v>4178</v>
      </c>
      <c r="E19" s="433">
        <v>4178</v>
      </c>
      <c r="F19" s="433">
        <v>127</v>
      </c>
      <c r="G19" s="433"/>
    </row>
    <row r="20" spans="1:7" ht="26.25" customHeight="1">
      <c r="A20" s="427" t="s">
        <v>17</v>
      </c>
      <c r="B20" s="443" t="s">
        <v>189</v>
      </c>
      <c r="C20" s="444" t="s">
        <v>146</v>
      </c>
      <c r="D20" s="445">
        <f>D21+D22+D23</f>
        <v>813174.1799999999</v>
      </c>
      <c r="E20" s="445">
        <f>E21+E22+E23</f>
        <v>789901.1799999999</v>
      </c>
      <c r="F20" s="445">
        <f>F21+F22+F23</f>
        <v>386284.96</v>
      </c>
      <c r="G20" s="445">
        <f>G21+G22+G23</f>
        <v>23273</v>
      </c>
    </row>
    <row r="21" spans="1:7" ht="15">
      <c r="A21" s="430" t="s">
        <v>114</v>
      </c>
      <c r="B21" s="431" t="s">
        <v>354</v>
      </c>
      <c r="C21" s="542"/>
      <c r="D21" s="446">
        <f t="shared" si="0"/>
        <v>709808.98</v>
      </c>
      <c r="E21" s="447">
        <v>686535.98</v>
      </c>
      <c r="F21" s="447">
        <v>323574.76</v>
      </c>
      <c r="G21" s="447">
        <v>23273</v>
      </c>
    </row>
    <row r="22" spans="1:7" ht="30">
      <c r="A22" s="430" t="s">
        <v>509</v>
      </c>
      <c r="B22" s="434" t="s">
        <v>421</v>
      </c>
      <c r="C22" s="543"/>
      <c r="D22" s="446">
        <f>E22+G22</f>
        <v>93627.2</v>
      </c>
      <c r="E22" s="448">
        <v>93627.2</v>
      </c>
      <c r="F22" s="448">
        <v>62710.2</v>
      </c>
      <c r="G22" s="433"/>
    </row>
    <row r="23" spans="1:7" ht="15">
      <c r="A23" s="430" t="s">
        <v>510</v>
      </c>
      <c r="B23" s="449" t="s">
        <v>360</v>
      </c>
      <c r="C23" s="544"/>
      <c r="D23" s="432">
        <f t="shared" si="0"/>
        <v>9738</v>
      </c>
      <c r="E23" s="433">
        <v>9738</v>
      </c>
      <c r="F23" s="433"/>
      <c r="G23" s="433"/>
    </row>
    <row r="24" spans="1:7" ht="25.5">
      <c r="A24" s="427" t="s">
        <v>18</v>
      </c>
      <c r="B24" s="450" t="s">
        <v>191</v>
      </c>
      <c r="C24" s="451" t="s">
        <v>145</v>
      </c>
      <c r="D24" s="429">
        <f>D25</f>
        <v>54579</v>
      </c>
      <c r="E24" s="429">
        <f>E25</f>
        <v>15524</v>
      </c>
      <c r="F24" s="429">
        <f>F25</f>
        <v>9870</v>
      </c>
      <c r="G24" s="429">
        <f>G25</f>
        <v>39055</v>
      </c>
    </row>
    <row r="25" spans="1:7" ht="15">
      <c r="A25" s="430" t="s">
        <v>192</v>
      </c>
      <c r="B25" s="431" t="s">
        <v>354</v>
      </c>
      <c r="C25" s="545"/>
      <c r="D25" s="433">
        <f t="shared" si="0"/>
        <v>54579</v>
      </c>
      <c r="E25" s="433">
        <v>15524</v>
      </c>
      <c r="F25" s="433">
        <v>9870</v>
      </c>
      <c r="G25" s="433">
        <v>39055</v>
      </c>
    </row>
    <row r="26" spans="1:7" ht="14.25">
      <c r="A26" s="427" t="s">
        <v>74</v>
      </c>
      <c r="B26" s="358" t="s">
        <v>116</v>
      </c>
      <c r="C26" s="428" t="s">
        <v>147</v>
      </c>
      <c r="D26" s="445">
        <f>D27+D28</f>
        <v>3019453</v>
      </c>
      <c r="E26" s="445">
        <f>E27+E28</f>
        <v>211220</v>
      </c>
      <c r="F26" s="445">
        <f>F27+F28</f>
        <v>0</v>
      </c>
      <c r="G26" s="445">
        <f>G27+G28</f>
        <v>2808233</v>
      </c>
    </row>
    <row r="27" spans="1:7" ht="15">
      <c r="A27" s="430" t="s">
        <v>119</v>
      </c>
      <c r="B27" s="452" t="s">
        <v>354</v>
      </c>
      <c r="C27" s="428"/>
      <c r="D27" s="446">
        <f t="shared" si="0"/>
        <v>831316</v>
      </c>
      <c r="E27" s="433">
        <v>211220</v>
      </c>
      <c r="F27" s="433"/>
      <c r="G27" s="447">
        <v>620096</v>
      </c>
    </row>
    <row r="28" spans="1:7" ht="27.75" customHeight="1">
      <c r="A28" s="430" t="s">
        <v>511</v>
      </c>
      <c r="B28" s="434" t="s">
        <v>444</v>
      </c>
      <c r="C28" s="451"/>
      <c r="D28" s="432">
        <f t="shared" si="0"/>
        <v>2188137</v>
      </c>
      <c r="E28" s="433"/>
      <c r="F28" s="433"/>
      <c r="G28" s="433">
        <v>2188137</v>
      </c>
    </row>
    <row r="29" spans="1:7" ht="25.5">
      <c r="A29" s="427" t="s">
        <v>140</v>
      </c>
      <c r="B29" s="443" t="s">
        <v>197</v>
      </c>
      <c r="C29" s="451" t="s">
        <v>148</v>
      </c>
      <c r="D29" s="429">
        <f>E29+G29</f>
        <v>2896</v>
      </c>
      <c r="E29" s="429">
        <f>E30</f>
        <v>2896</v>
      </c>
      <c r="F29" s="429">
        <f>F30</f>
        <v>0</v>
      </c>
      <c r="G29" s="429">
        <f>G30</f>
        <v>0</v>
      </c>
    </row>
    <row r="30" spans="1:7" ht="15">
      <c r="A30" s="430" t="s">
        <v>141</v>
      </c>
      <c r="B30" s="431" t="s">
        <v>354</v>
      </c>
      <c r="C30" s="440"/>
      <c r="D30" s="433">
        <f t="shared" si="0"/>
        <v>2896</v>
      </c>
      <c r="E30" s="433">
        <v>2896</v>
      </c>
      <c r="F30" s="433"/>
      <c r="G30" s="433"/>
    </row>
    <row r="31" spans="1:7" ht="14.25">
      <c r="A31" s="427" t="s">
        <v>151</v>
      </c>
      <c r="B31" s="453" t="s">
        <v>78</v>
      </c>
      <c r="C31" s="440" t="s">
        <v>143</v>
      </c>
      <c r="D31" s="429">
        <f t="shared" si="0"/>
        <v>58474</v>
      </c>
      <c r="E31" s="429">
        <f>E32</f>
        <v>58474</v>
      </c>
      <c r="F31" s="429">
        <f>F32</f>
        <v>0</v>
      </c>
      <c r="G31" s="429">
        <f>G32</f>
        <v>0</v>
      </c>
    </row>
    <row r="32" spans="1:7" ht="15">
      <c r="A32" s="427" t="s">
        <v>152</v>
      </c>
      <c r="B32" s="431" t="s">
        <v>354</v>
      </c>
      <c r="C32" s="440"/>
      <c r="D32" s="433">
        <f t="shared" si="0"/>
        <v>58474</v>
      </c>
      <c r="E32" s="433">
        <v>58474</v>
      </c>
      <c r="F32" s="433"/>
      <c r="G32" s="433"/>
    </row>
    <row r="33" spans="1:7" ht="28.5">
      <c r="A33" s="427" t="s">
        <v>158</v>
      </c>
      <c r="B33" s="454" t="s">
        <v>156</v>
      </c>
      <c r="C33" s="440" t="s">
        <v>36</v>
      </c>
      <c r="D33" s="429">
        <f>E33+G33</f>
        <v>208091</v>
      </c>
      <c r="E33" s="429">
        <f>E34</f>
        <v>208091</v>
      </c>
      <c r="F33" s="433"/>
      <c r="G33" s="433"/>
    </row>
    <row r="34" spans="1:7" ht="15">
      <c r="A34" s="427" t="s">
        <v>194</v>
      </c>
      <c r="B34" s="431" t="s">
        <v>354</v>
      </c>
      <c r="C34" s="455"/>
      <c r="D34" s="433">
        <f>E34+G34</f>
        <v>208091</v>
      </c>
      <c r="E34" s="456">
        <v>208091</v>
      </c>
      <c r="F34" s="456"/>
      <c r="G34" s="456"/>
    </row>
    <row r="35" spans="1:7" ht="14.25">
      <c r="A35" s="427" t="s">
        <v>195</v>
      </c>
      <c r="B35" s="457" t="s">
        <v>157</v>
      </c>
      <c r="C35" s="440" t="s">
        <v>38</v>
      </c>
      <c r="D35" s="429">
        <f>E35+G35</f>
        <v>1192</v>
      </c>
      <c r="E35" s="429">
        <f>E36</f>
        <v>1192</v>
      </c>
      <c r="F35" s="429">
        <f>F36+H35</f>
        <v>0</v>
      </c>
      <c r="G35" s="429">
        <f>G36+I35</f>
        <v>0</v>
      </c>
    </row>
    <row r="36" spans="1:7" ht="15">
      <c r="A36" s="427" t="s">
        <v>196</v>
      </c>
      <c r="B36" s="431" t="s">
        <v>354</v>
      </c>
      <c r="C36" s="455"/>
      <c r="D36" s="433">
        <f>E36+G36</f>
        <v>1192</v>
      </c>
      <c r="E36" s="456">
        <v>1192</v>
      </c>
      <c r="F36" s="456"/>
      <c r="G36" s="456"/>
    </row>
    <row r="37" spans="1:7" ht="15.75">
      <c r="A37" s="458" t="s">
        <v>19</v>
      </c>
      <c r="B37" s="459" t="s">
        <v>240</v>
      </c>
      <c r="C37" s="425"/>
      <c r="D37" s="460">
        <f>D39</f>
        <v>21854</v>
      </c>
      <c r="E37" s="460">
        <f>E39</f>
        <v>21134</v>
      </c>
      <c r="F37" s="460">
        <f>F39</f>
        <v>15734</v>
      </c>
      <c r="G37" s="460">
        <f>G39</f>
        <v>720</v>
      </c>
    </row>
    <row r="38" spans="1:7" ht="30.75" customHeight="1">
      <c r="A38" s="427" t="s">
        <v>20</v>
      </c>
      <c r="B38" s="461" t="s">
        <v>189</v>
      </c>
      <c r="C38" s="440" t="s">
        <v>146</v>
      </c>
      <c r="D38" s="429">
        <f>D39</f>
        <v>21854</v>
      </c>
      <c r="E38" s="429">
        <f>E39</f>
        <v>21134</v>
      </c>
      <c r="F38" s="429">
        <f>F39</f>
        <v>15734</v>
      </c>
      <c r="G38" s="429">
        <f>G39</f>
        <v>720</v>
      </c>
    </row>
    <row r="39" spans="1:7" ht="15">
      <c r="A39" s="430" t="s">
        <v>99</v>
      </c>
      <c r="B39" s="431" t="s">
        <v>354</v>
      </c>
      <c r="C39" s="545"/>
      <c r="D39" s="433">
        <f>E39+G39</f>
        <v>21854</v>
      </c>
      <c r="E39" s="433">
        <v>21134</v>
      </c>
      <c r="F39" s="433">
        <v>15734</v>
      </c>
      <c r="G39" s="433">
        <v>720</v>
      </c>
    </row>
    <row r="40" spans="1:7" ht="30.75" customHeight="1">
      <c r="A40" s="458" t="s">
        <v>21</v>
      </c>
      <c r="B40" s="462" t="s">
        <v>83</v>
      </c>
      <c r="C40" s="463"/>
      <c r="D40" s="464">
        <f>E40+G40</f>
        <v>696482</v>
      </c>
      <c r="E40" s="464">
        <f>E42+E43</f>
        <v>696482</v>
      </c>
      <c r="F40" s="464">
        <f>F42+F43</f>
        <v>24519</v>
      </c>
      <c r="G40" s="464">
        <f>G42+G43</f>
        <v>0</v>
      </c>
    </row>
    <row r="41" spans="1:7" ht="25.5">
      <c r="A41" s="427" t="s">
        <v>22</v>
      </c>
      <c r="B41" s="465" t="s">
        <v>110</v>
      </c>
      <c r="C41" s="428" t="s">
        <v>144</v>
      </c>
      <c r="D41" s="429">
        <f>D42+D43</f>
        <v>696482</v>
      </c>
      <c r="E41" s="429">
        <f>E42+E43</f>
        <v>696482</v>
      </c>
      <c r="F41" s="429">
        <f>F42+F43</f>
        <v>24519</v>
      </c>
      <c r="G41" s="429">
        <f>G42+G43</f>
        <v>0</v>
      </c>
    </row>
    <row r="42" spans="1:7" ht="15">
      <c r="A42" s="430" t="s">
        <v>100</v>
      </c>
      <c r="B42" s="431" t="s">
        <v>354</v>
      </c>
      <c r="C42" s="542"/>
      <c r="D42" s="432">
        <f>E42+G42</f>
        <v>474297</v>
      </c>
      <c r="E42" s="433">
        <v>474297</v>
      </c>
      <c r="F42" s="433">
        <v>20184</v>
      </c>
      <c r="G42" s="433"/>
    </row>
    <row r="43" spans="1:7" ht="15">
      <c r="A43" s="430" t="s">
        <v>101</v>
      </c>
      <c r="B43" s="442" t="s">
        <v>187</v>
      </c>
      <c r="C43" s="544"/>
      <c r="D43" s="432">
        <f>E43+G43</f>
        <v>222185</v>
      </c>
      <c r="E43" s="433">
        <v>222185</v>
      </c>
      <c r="F43" s="433">
        <v>4335</v>
      </c>
      <c r="G43" s="433"/>
    </row>
    <row r="44" spans="1:7" ht="15.75">
      <c r="A44" s="458" t="s">
        <v>23</v>
      </c>
      <c r="B44" s="459" t="s">
        <v>24</v>
      </c>
      <c r="C44" s="466"/>
      <c r="D44" s="460">
        <f>D45</f>
        <v>131820</v>
      </c>
      <c r="E44" s="460">
        <f>E45</f>
        <v>131820</v>
      </c>
      <c r="F44" s="460">
        <f>F45</f>
        <v>33031</v>
      </c>
      <c r="G44" s="460">
        <f>G45</f>
        <v>0</v>
      </c>
    </row>
    <row r="45" spans="1:7" ht="25.5">
      <c r="A45" s="427" t="s">
        <v>25</v>
      </c>
      <c r="B45" s="443" t="s">
        <v>197</v>
      </c>
      <c r="C45" s="428" t="s">
        <v>148</v>
      </c>
      <c r="D45" s="429">
        <f>D46+D47</f>
        <v>131820</v>
      </c>
      <c r="E45" s="429">
        <f>E46+E47</f>
        <v>131820</v>
      </c>
      <c r="F45" s="429">
        <f>F46+F47</f>
        <v>33031</v>
      </c>
      <c r="G45" s="429">
        <f>G46+G47</f>
        <v>0</v>
      </c>
    </row>
    <row r="46" spans="1:7" ht="15">
      <c r="A46" s="430" t="s">
        <v>103</v>
      </c>
      <c r="B46" s="442" t="s">
        <v>187</v>
      </c>
      <c r="C46" s="544"/>
      <c r="D46" s="432">
        <f>E46+G46</f>
        <v>131820</v>
      </c>
      <c r="E46" s="433">
        <v>131820</v>
      </c>
      <c r="F46" s="433">
        <v>33031</v>
      </c>
      <c r="G46" s="433"/>
    </row>
    <row r="47" spans="1:7" ht="30">
      <c r="A47" s="430" t="s">
        <v>443</v>
      </c>
      <c r="B47" s="434" t="s">
        <v>444</v>
      </c>
      <c r="C47" s="544"/>
      <c r="D47" s="432">
        <f>E47+G47</f>
        <v>0</v>
      </c>
      <c r="E47" s="433"/>
      <c r="F47" s="433"/>
      <c r="G47" s="433"/>
    </row>
    <row r="48" spans="1:7" ht="15.75">
      <c r="A48" s="458" t="s">
        <v>26</v>
      </c>
      <c r="B48" s="424" t="s">
        <v>534</v>
      </c>
      <c r="C48" s="466"/>
      <c r="D48" s="426">
        <f>D50+D51+D52+D53</f>
        <v>442363.43</v>
      </c>
      <c r="E48" s="426">
        <f>E50+E51+E52+E53</f>
        <v>442363.43</v>
      </c>
      <c r="F48" s="426">
        <f>F50+F51+F52+F53</f>
        <v>269880.3</v>
      </c>
      <c r="G48" s="426">
        <f>G50+G51+G52</f>
        <v>0</v>
      </c>
    </row>
    <row r="49" spans="1:7" ht="14.25">
      <c r="A49" s="430" t="s">
        <v>27</v>
      </c>
      <c r="B49" s="467" t="s">
        <v>184</v>
      </c>
      <c r="C49" s="428" t="s">
        <v>142</v>
      </c>
      <c r="D49" s="429">
        <f>E49+G49</f>
        <v>442363.43</v>
      </c>
      <c r="E49" s="429">
        <f>E50+E51+E52+E53</f>
        <v>442363.43</v>
      </c>
      <c r="F49" s="429">
        <f>F50+F51+F52+F53</f>
        <v>269880.3</v>
      </c>
      <c r="G49" s="429">
        <f>G50+G51+G52</f>
        <v>0</v>
      </c>
    </row>
    <row r="50" spans="1:7" ht="15">
      <c r="A50" s="468" t="s">
        <v>104</v>
      </c>
      <c r="B50" s="469" t="s">
        <v>354</v>
      </c>
      <c r="C50" s="542"/>
      <c r="D50" s="432">
        <f>E50+G50</f>
        <v>242938</v>
      </c>
      <c r="E50" s="433">
        <v>242938</v>
      </c>
      <c r="F50" s="433">
        <v>161099</v>
      </c>
      <c r="G50" s="433"/>
    </row>
    <row r="51" spans="1:7" ht="15">
      <c r="A51" s="470" t="s">
        <v>198</v>
      </c>
      <c r="B51" s="452" t="s">
        <v>420</v>
      </c>
      <c r="C51" s="543"/>
      <c r="D51" s="446">
        <f>E51+G51</f>
        <v>147180.43</v>
      </c>
      <c r="E51" s="447">
        <v>147180.43</v>
      </c>
      <c r="F51" s="447">
        <v>107491.3</v>
      </c>
      <c r="G51" s="433"/>
    </row>
    <row r="52" spans="1:7" ht="15">
      <c r="A52" s="470" t="s">
        <v>199</v>
      </c>
      <c r="B52" s="452" t="s">
        <v>460</v>
      </c>
      <c r="C52" s="543"/>
      <c r="D52" s="432">
        <f>E52+G52</f>
        <v>50132</v>
      </c>
      <c r="E52" s="433">
        <v>50132</v>
      </c>
      <c r="F52" s="433"/>
      <c r="G52" s="433"/>
    </row>
    <row r="53" spans="1:7" ht="15">
      <c r="A53" s="470" t="s">
        <v>512</v>
      </c>
      <c r="B53" s="449" t="s">
        <v>187</v>
      </c>
      <c r="C53" s="544"/>
      <c r="D53" s="432">
        <f>E53+G53</f>
        <v>2113</v>
      </c>
      <c r="E53" s="433">
        <v>2113</v>
      </c>
      <c r="F53" s="433">
        <v>1290</v>
      </c>
      <c r="G53" s="433"/>
    </row>
    <row r="54" spans="1:7" ht="31.5">
      <c r="A54" s="458" t="s">
        <v>28</v>
      </c>
      <c r="B54" s="471" t="s">
        <v>288</v>
      </c>
      <c r="C54" s="466"/>
      <c r="D54" s="426">
        <f>D56+D57+D58</f>
        <v>242208.16999999998</v>
      </c>
      <c r="E54" s="426">
        <f>E56+E57+E58</f>
        <v>237723.16999999998</v>
      </c>
      <c r="F54" s="426">
        <f>F56+F57+F58</f>
        <v>167998.42</v>
      </c>
      <c r="G54" s="426">
        <f>G56+G57+G58</f>
        <v>4485</v>
      </c>
    </row>
    <row r="55" spans="1:7" ht="14.25">
      <c r="A55" s="430" t="s">
        <v>29</v>
      </c>
      <c r="B55" s="358" t="s">
        <v>184</v>
      </c>
      <c r="C55" s="428" t="s">
        <v>142</v>
      </c>
      <c r="D55" s="429">
        <f>E55+G55</f>
        <v>242208.16999999998</v>
      </c>
      <c r="E55" s="429">
        <f>E56+E57+E58</f>
        <v>237723.16999999998</v>
      </c>
      <c r="F55" s="429">
        <f>F56+F57+F58</f>
        <v>167998.42</v>
      </c>
      <c r="G55" s="429">
        <f>G56+G57+G58</f>
        <v>4485</v>
      </c>
    </row>
    <row r="56" spans="1:7" ht="15">
      <c r="A56" s="430" t="s">
        <v>105</v>
      </c>
      <c r="B56" s="431" t="s">
        <v>354</v>
      </c>
      <c r="C56" s="542"/>
      <c r="D56" s="432">
        <f>E56+G56</f>
        <v>210120</v>
      </c>
      <c r="E56" s="433">
        <v>210120</v>
      </c>
      <c r="F56" s="433">
        <v>152726</v>
      </c>
      <c r="G56" s="433"/>
    </row>
    <row r="57" spans="1:7" ht="15">
      <c r="A57" s="430" t="s">
        <v>200</v>
      </c>
      <c r="B57" s="435" t="s">
        <v>420</v>
      </c>
      <c r="C57" s="544"/>
      <c r="D57" s="446">
        <f>E57+G57</f>
        <v>20003.17</v>
      </c>
      <c r="E57" s="447">
        <v>20003.17</v>
      </c>
      <c r="F57" s="447">
        <v>15272.42</v>
      </c>
      <c r="G57" s="433"/>
    </row>
    <row r="58" spans="1:7" ht="15">
      <c r="A58" s="430" t="s">
        <v>368</v>
      </c>
      <c r="B58" s="449" t="s">
        <v>460</v>
      </c>
      <c r="C58" s="544"/>
      <c r="D58" s="432">
        <f>E58+G58</f>
        <v>12085</v>
      </c>
      <c r="E58" s="433">
        <v>7600</v>
      </c>
      <c r="F58" s="433"/>
      <c r="G58" s="433">
        <v>4485</v>
      </c>
    </row>
    <row r="59" spans="1:7" ht="15.75">
      <c r="A59" s="458" t="s">
        <v>30</v>
      </c>
      <c r="B59" s="424" t="s">
        <v>31</v>
      </c>
      <c r="C59" s="466"/>
      <c r="D59" s="426">
        <f>D61+D62+D63</f>
        <v>1210805.5699999998</v>
      </c>
      <c r="E59" s="426">
        <f>E61+E62+E63</f>
        <v>1207871.5699999998</v>
      </c>
      <c r="F59" s="426">
        <f>F61+F62+F63</f>
        <v>794824.83</v>
      </c>
      <c r="G59" s="426">
        <f>G61+G62+G63</f>
        <v>2934</v>
      </c>
    </row>
    <row r="60" spans="1:7" ht="14.25">
      <c r="A60" s="427" t="s">
        <v>32</v>
      </c>
      <c r="B60" s="358" t="s">
        <v>184</v>
      </c>
      <c r="C60" s="428" t="s">
        <v>142</v>
      </c>
      <c r="D60" s="445">
        <f>D61+D62+D63</f>
        <v>1210805.5699999998</v>
      </c>
      <c r="E60" s="445">
        <f>E61+E62+E63</f>
        <v>1207871.5699999998</v>
      </c>
      <c r="F60" s="445">
        <f>F61+F62+F63</f>
        <v>794824.83</v>
      </c>
      <c r="G60" s="445">
        <f>G61+G62+G63</f>
        <v>2934</v>
      </c>
    </row>
    <row r="61" spans="1:7" ht="15">
      <c r="A61" s="430" t="s">
        <v>106</v>
      </c>
      <c r="B61" s="431" t="s">
        <v>354</v>
      </c>
      <c r="C61" s="542"/>
      <c r="D61" s="446">
        <f>E61+G61</f>
        <v>329075</v>
      </c>
      <c r="E61" s="447">
        <v>326575</v>
      </c>
      <c r="F61" s="447">
        <v>172886.37</v>
      </c>
      <c r="G61" s="447">
        <v>2500</v>
      </c>
    </row>
    <row r="62" spans="1:7" ht="15">
      <c r="A62" s="430" t="s">
        <v>201</v>
      </c>
      <c r="B62" s="435" t="s">
        <v>420</v>
      </c>
      <c r="C62" s="543"/>
      <c r="D62" s="446">
        <f>E62+G62</f>
        <v>832132.57</v>
      </c>
      <c r="E62" s="447">
        <v>831698.57</v>
      </c>
      <c r="F62" s="447">
        <v>621938.46</v>
      </c>
      <c r="G62" s="447">
        <v>434</v>
      </c>
    </row>
    <row r="63" spans="1:7" ht="15">
      <c r="A63" s="472" t="s">
        <v>202</v>
      </c>
      <c r="B63" s="449" t="s">
        <v>460</v>
      </c>
      <c r="C63" s="544"/>
      <c r="D63" s="432">
        <f>E63+G63</f>
        <v>49598</v>
      </c>
      <c r="E63" s="433">
        <v>49598</v>
      </c>
      <c r="F63" s="433"/>
      <c r="G63" s="433"/>
    </row>
    <row r="64" spans="1:7" ht="15.75">
      <c r="A64" s="458" t="s">
        <v>33</v>
      </c>
      <c r="B64" s="424" t="s">
        <v>535</v>
      </c>
      <c r="C64" s="466"/>
      <c r="D64" s="426">
        <f>D65</f>
        <v>631706.54</v>
      </c>
      <c r="E64" s="426">
        <f>E65</f>
        <v>631706.54</v>
      </c>
      <c r="F64" s="426">
        <f>F65</f>
        <v>431803.64</v>
      </c>
      <c r="G64" s="426">
        <f>G65</f>
        <v>0</v>
      </c>
    </row>
    <row r="65" spans="1:7" ht="14.25">
      <c r="A65" s="427" t="s">
        <v>34</v>
      </c>
      <c r="B65" s="358" t="s">
        <v>184</v>
      </c>
      <c r="C65" s="428" t="s">
        <v>142</v>
      </c>
      <c r="D65" s="445">
        <f>D66+D67+D68</f>
        <v>631706.54</v>
      </c>
      <c r="E65" s="445">
        <f>E66+E67+E68</f>
        <v>631706.54</v>
      </c>
      <c r="F65" s="445">
        <f>F66+F67+F68</f>
        <v>431803.64</v>
      </c>
      <c r="G65" s="445">
        <f>G66+G67+G68</f>
        <v>0</v>
      </c>
    </row>
    <row r="66" spans="1:7" ht="15">
      <c r="A66" s="430" t="s">
        <v>107</v>
      </c>
      <c r="B66" s="431" t="s">
        <v>354</v>
      </c>
      <c r="C66" s="542"/>
      <c r="D66" s="446">
        <f>E66+G66</f>
        <v>220486</v>
      </c>
      <c r="E66" s="447">
        <v>220486</v>
      </c>
      <c r="F66" s="447">
        <v>124757.74</v>
      </c>
      <c r="G66" s="447"/>
    </row>
    <row r="67" spans="1:7" ht="15">
      <c r="A67" s="430" t="s">
        <v>203</v>
      </c>
      <c r="B67" s="435" t="s">
        <v>420</v>
      </c>
      <c r="C67" s="543"/>
      <c r="D67" s="446">
        <f>E67+G67</f>
        <v>407216.54</v>
      </c>
      <c r="E67" s="447">
        <v>407216.54</v>
      </c>
      <c r="F67" s="447">
        <v>307045.9</v>
      </c>
      <c r="G67" s="433"/>
    </row>
    <row r="68" spans="1:7" ht="15">
      <c r="A68" s="430" t="s">
        <v>252</v>
      </c>
      <c r="B68" s="449" t="s">
        <v>460</v>
      </c>
      <c r="C68" s="543"/>
      <c r="D68" s="432">
        <f>E68+G68</f>
        <v>4004</v>
      </c>
      <c r="E68" s="433">
        <v>4004</v>
      </c>
      <c r="F68" s="433"/>
      <c r="G68" s="433"/>
    </row>
    <row r="69" spans="1:7" ht="15.75">
      <c r="A69" s="458" t="s">
        <v>35</v>
      </c>
      <c r="B69" s="424" t="s">
        <v>5</v>
      </c>
      <c r="C69" s="545"/>
      <c r="D69" s="426">
        <f>D70</f>
        <v>264029.08999999997</v>
      </c>
      <c r="E69" s="426">
        <f>E70</f>
        <v>264029.08999999997</v>
      </c>
      <c r="F69" s="426">
        <f>F70</f>
        <v>181711.27</v>
      </c>
      <c r="G69" s="460">
        <f>G70</f>
        <v>0</v>
      </c>
    </row>
    <row r="70" spans="1:7" ht="14.25">
      <c r="A70" s="427" t="s">
        <v>204</v>
      </c>
      <c r="B70" s="453" t="s">
        <v>184</v>
      </c>
      <c r="C70" s="440" t="s">
        <v>142</v>
      </c>
      <c r="D70" s="473">
        <f>D71+D72+D73</f>
        <v>264029.08999999997</v>
      </c>
      <c r="E70" s="473">
        <f>E71+E72+E73</f>
        <v>264029.08999999997</v>
      </c>
      <c r="F70" s="473">
        <f>F71+F72+F73</f>
        <v>181711.27</v>
      </c>
      <c r="G70" s="474">
        <f>G71+G72+G73</f>
        <v>0</v>
      </c>
    </row>
    <row r="71" spans="1:7" ht="15">
      <c r="A71" s="430" t="s">
        <v>205</v>
      </c>
      <c r="B71" s="431" t="s">
        <v>354</v>
      </c>
      <c r="C71" s="475"/>
      <c r="D71" s="446">
        <f>E71+G71</f>
        <v>76116</v>
      </c>
      <c r="E71" s="447">
        <v>76116</v>
      </c>
      <c r="F71" s="447">
        <v>43670</v>
      </c>
      <c r="G71" s="433"/>
    </row>
    <row r="72" spans="1:7" ht="15">
      <c r="A72" s="430" t="s">
        <v>206</v>
      </c>
      <c r="B72" s="435" t="s">
        <v>420</v>
      </c>
      <c r="C72" s="475"/>
      <c r="D72" s="446">
        <f>E72+G72</f>
        <v>182899.09</v>
      </c>
      <c r="E72" s="447">
        <v>182899.09</v>
      </c>
      <c r="F72" s="447">
        <v>138041.27</v>
      </c>
      <c r="G72" s="433"/>
    </row>
    <row r="73" spans="1:7" ht="15">
      <c r="A73" s="472" t="s">
        <v>207</v>
      </c>
      <c r="B73" s="449" t="s">
        <v>460</v>
      </c>
      <c r="C73" s="475"/>
      <c r="D73" s="432">
        <f>E73+G73</f>
        <v>5014</v>
      </c>
      <c r="E73" s="433">
        <v>5014</v>
      </c>
      <c r="F73" s="433"/>
      <c r="G73" s="433"/>
    </row>
    <row r="74" spans="1:7" ht="15">
      <c r="A74" s="458" t="s">
        <v>38</v>
      </c>
      <c r="B74" s="453" t="s">
        <v>413</v>
      </c>
      <c r="C74" s="466"/>
      <c r="D74" s="476">
        <f>E74+G74</f>
        <v>2106541.2</v>
      </c>
      <c r="E74" s="445">
        <f>E75</f>
        <v>2103607.2</v>
      </c>
      <c r="F74" s="445">
        <f>F75</f>
        <v>1408339.7399999998</v>
      </c>
      <c r="G74" s="445">
        <f>G75</f>
        <v>2934</v>
      </c>
    </row>
    <row r="75" spans="1:7" ht="14.25">
      <c r="A75" s="427" t="s">
        <v>39</v>
      </c>
      <c r="B75" s="358" t="s">
        <v>184</v>
      </c>
      <c r="C75" s="428" t="s">
        <v>142</v>
      </c>
      <c r="D75" s="476">
        <f>D76+D77+D78</f>
        <v>2106541.2</v>
      </c>
      <c r="E75" s="445">
        <f>E76+E77+E78</f>
        <v>2103607.2</v>
      </c>
      <c r="F75" s="445">
        <f>F76+F77+F78</f>
        <v>1408339.7399999998</v>
      </c>
      <c r="G75" s="445">
        <f>G76+G77+G78</f>
        <v>2934</v>
      </c>
    </row>
    <row r="76" spans="1:7" ht="15">
      <c r="A76" s="430" t="s">
        <v>111</v>
      </c>
      <c r="B76" s="431" t="s">
        <v>354</v>
      </c>
      <c r="C76" s="542"/>
      <c r="D76" s="446">
        <f>E76+G76</f>
        <v>625677</v>
      </c>
      <c r="E76" s="446">
        <f aca="true" t="shared" si="1" ref="E76:G78">E61+E66+E71</f>
        <v>623177</v>
      </c>
      <c r="F76" s="446">
        <f t="shared" si="1"/>
        <v>341314.11</v>
      </c>
      <c r="G76" s="446">
        <f t="shared" si="1"/>
        <v>2500</v>
      </c>
    </row>
    <row r="77" spans="1:7" ht="15">
      <c r="A77" s="430" t="s">
        <v>208</v>
      </c>
      <c r="B77" s="435" t="s">
        <v>420</v>
      </c>
      <c r="C77" s="543"/>
      <c r="D77" s="446">
        <f>E77+G77</f>
        <v>1422248.2</v>
      </c>
      <c r="E77" s="446">
        <f t="shared" si="1"/>
        <v>1421814.2</v>
      </c>
      <c r="F77" s="446">
        <f t="shared" si="1"/>
        <v>1067025.63</v>
      </c>
      <c r="G77" s="446">
        <f t="shared" si="1"/>
        <v>434</v>
      </c>
    </row>
    <row r="78" spans="1:7" ht="15">
      <c r="A78" s="430" t="s">
        <v>209</v>
      </c>
      <c r="B78" s="449" t="s">
        <v>360</v>
      </c>
      <c r="C78" s="544"/>
      <c r="D78" s="446">
        <f>E78+G78</f>
        <v>58616</v>
      </c>
      <c r="E78" s="446">
        <f t="shared" si="1"/>
        <v>58616</v>
      </c>
      <c r="F78" s="446">
        <f t="shared" si="1"/>
        <v>0</v>
      </c>
      <c r="G78" s="446">
        <f t="shared" si="1"/>
        <v>0</v>
      </c>
    </row>
    <row r="79" spans="1:7" ht="15.75">
      <c r="A79" s="458" t="s">
        <v>40</v>
      </c>
      <c r="B79" s="424" t="s">
        <v>6</v>
      </c>
      <c r="C79" s="466"/>
      <c r="D79" s="460">
        <f>D81+D82+D83</f>
        <v>97564</v>
      </c>
      <c r="E79" s="460">
        <f>E81+E82+E83</f>
        <v>94364</v>
      </c>
      <c r="F79" s="460">
        <f>F81+F82+F83</f>
        <v>47531</v>
      </c>
      <c r="G79" s="460">
        <f>G81+G82+G83</f>
        <v>3200</v>
      </c>
    </row>
    <row r="80" spans="1:7" ht="14.25">
      <c r="A80" s="427" t="s">
        <v>41</v>
      </c>
      <c r="B80" s="467" t="s">
        <v>184</v>
      </c>
      <c r="C80" s="428" t="s">
        <v>142</v>
      </c>
      <c r="D80" s="429">
        <f>D81+D82+D83</f>
        <v>97564</v>
      </c>
      <c r="E80" s="429">
        <f>E81+E82+E83</f>
        <v>94364</v>
      </c>
      <c r="F80" s="429">
        <f>F81+F82+F83</f>
        <v>47531</v>
      </c>
      <c r="G80" s="429">
        <f>G81+G82+G83</f>
        <v>3200</v>
      </c>
    </row>
    <row r="81" spans="1:7" ht="15">
      <c r="A81" s="430" t="s">
        <v>121</v>
      </c>
      <c r="B81" s="431" t="s">
        <v>354</v>
      </c>
      <c r="C81" s="542"/>
      <c r="D81" s="433">
        <f>E81+G81</f>
        <v>89800</v>
      </c>
      <c r="E81" s="456">
        <v>86600</v>
      </c>
      <c r="F81" s="414">
        <v>47329</v>
      </c>
      <c r="G81" s="456">
        <v>3200</v>
      </c>
    </row>
    <row r="82" spans="1:7" ht="15">
      <c r="A82" s="430" t="s">
        <v>210</v>
      </c>
      <c r="B82" s="449" t="s">
        <v>460</v>
      </c>
      <c r="C82" s="543"/>
      <c r="D82" s="433">
        <f>E82+G82</f>
        <v>3450</v>
      </c>
      <c r="E82" s="456">
        <v>3450</v>
      </c>
      <c r="F82" s="456"/>
      <c r="G82" s="456"/>
    </row>
    <row r="83" spans="1:7" ht="25.5">
      <c r="A83" s="430" t="s">
        <v>446</v>
      </c>
      <c r="B83" s="477" t="s">
        <v>421</v>
      </c>
      <c r="C83" s="428" t="s">
        <v>193</v>
      </c>
      <c r="D83" s="433">
        <f>E83+G83</f>
        <v>4314</v>
      </c>
      <c r="E83" s="433">
        <v>4314</v>
      </c>
      <c r="F83" s="456">
        <v>202</v>
      </c>
      <c r="G83" s="456"/>
    </row>
    <row r="84" spans="1:7" ht="15.75">
      <c r="A84" s="458" t="s">
        <v>42</v>
      </c>
      <c r="B84" s="424" t="s">
        <v>47</v>
      </c>
      <c r="C84" s="425"/>
      <c r="D84" s="460">
        <f>D86+D87</f>
        <v>155337</v>
      </c>
      <c r="E84" s="460">
        <f>E86+E87</f>
        <v>155337</v>
      </c>
      <c r="F84" s="460">
        <f>F86+F87</f>
        <v>81720</v>
      </c>
      <c r="G84" s="460">
        <f>G86+G87</f>
        <v>0</v>
      </c>
    </row>
    <row r="85" spans="1:7" ht="14.25">
      <c r="A85" s="427" t="s">
        <v>43</v>
      </c>
      <c r="B85" s="358" t="s">
        <v>184</v>
      </c>
      <c r="C85" s="428" t="s">
        <v>142</v>
      </c>
      <c r="D85" s="429">
        <f>D86+D87</f>
        <v>155337</v>
      </c>
      <c r="E85" s="429">
        <f>E86+E87</f>
        <v>155337</v>
      </c>
      <c r="F85" s="429">
        <f>F86+F87</f>
        <v>81720</v>
      </c>
      <c r="G85" s="429">
        <f>G86+G87</f>
        <v>0</v>
      </c>
    </row>
    <row r="86" spans="1:7" ht="15">
      <c r="A86" s="430" t="s">
        <v>122</v>
      </c>
      <c r="B86" s="431" t="s">
        <v>354</v>
      </c>
      <c r="C86" s="545"/>
      <c r="D86" s="433">
        <f>E86+G86</f>
        <v>150069</v>
      </c>
      <c r="E86" s="433">
        <v>150069</v>
      </c>
      <c r="F86" s="433">
        <v>81720</v>
      </c>
      <c r="G86" s="433"/>
    </row>
    <row r="87" spans="1:7" ht="15">
      <c r="A87" s="430" t="s">
        <v>211</v>
      </c>
      <c r="B87" s="449" t="s">
        <v>460</v>
      </c>
      <c r="C87" s="545"/>
      <c r="D87" s="433">
        <f>E87+G87</f>
        <v>5268</v>
      </c>
      <c r="E87" s="433">
        <v>5268</v>
      </c>
      <c r="F87" s="433"/>
      <c r="G87" s="433"/>
    </row>
    <row r="88" spans="1:7" ht="28.5">
      <c r="A88" s="478" t="s">
        <v>44</v>
      </c>
      <c r="B88" s="454" t="s">
        <v>411</v>
      </c>
      <c r="C88" s="479"/>
      <c r="D88" s="460">
        <f>D90+D91</f>
        <v>96322</v>
      </c>
      <c r="E88" s="460">
        <f>E90+E91</f>
        <v>96322</v>
      </c>
      <c r="F88" s="460">
        <f>F90+F91</f>
        <v>61136</v>
      </c>
      <c r="G88" s="460">
        <f>G90+G91</f>
        <v>0</v>
      </c>
    </row>
    <row r="89" spans="1:7" ht="14.25">
      <c r="A89" s="427" t="s">
        <v>45</v>
      </c>
      <c r="B89" s="358" t="s">
        <v>184</v>
      </c>
      <c r="C89" s="428" t="s">
        <v>142</v>
      </c>
      <c r="D89" s="429">
        <f>D90+D91</f>
        <v>96322</v>
      </c>
      <c r="E89" s="429">
        <f>E90+E91</f>
        <v>96322</v>
      </c>
      <c r="F89" s="429">
        <f>F90+F91</f>
        <v>61136</v>
      </c>
      <c r="G89" s="429">
        <f>G90+G91</f>
        <v>0</v>
      </c>
    </row>
    <row r="90" spans="1:7" ht="15">
      <c r="A90" s="430" t="s">
        <v>123</v>
      </c>
      <c r="B90" s="431" t="s">
        <v>354</v>
      </c>
      <c r="C90" s="542"/>
      <c r="D90" s="432">
        <f>E90+G90</f>
        <v>95859</v>
      </c>
      <c r="E90" s="433">
        <v>95859</v>
      </c>
      <c r="F90" s="433">
        <v>61136</v>
      </c>
      <c r="G90" s="433"/>
    </row>
    <row r="91" spans="1:7" ht="15">
      <c r="A91" s="430" t="s">
        <v>212</v>
      </c>
      <c r="B91" s="449" t="s">
        <v>460</v>
      </c>
      <c r="C91" s="544"/>
      <c r="D91" s="432">
        <f>E91+G91</f>
        <v>463</v>
      </c>
      <c r="E91" s="433">
        <v>463</v>
      </c>
      <c r="F91" s="433"/>
      <c r="G91" s="433"/>
    </row>
    <row r="92" spans="1:7" ht="15.75">
      <c r="A92" s="427" t="s">
        <v>46</v>
      </c>
      <c r="B92" s="424" t="s">
        <v>53</v>
      </c>
      <c r="C92" s="451"/>
      <c r="D92" s="429">
        <f>D93+D95+D99+D101+D103</f>
        <v>46814</v>
      </c>
      <c r="E92" s="429">
        <f>E93+E95+E99+E101+E103</f>
        <v>46814</v>
      </c>
      <c r="F92" s="429">
        <f>F93+F95+F99+F101+F103</f>
        <v>24877</v>
      </c>
      <c r="G92" s="429">
        <f>G93+G95+G99+G101+G103</f>
        <v>0</v>
      </c>
    </row>
    <row r="93" spans="1:7" ht="14.25">
      <c r="A93" s="427" t="s">
        <v>48</v>
      </c>
      <c r="B93" s="457" t="s">
        <v>109</v>
      </c>
      <c r="C93" s="440" t="s">
        <v>142</v>
      </c>
      <c r="D93" s="429">
        <f>D94</f>
        <v>1071</v>
      </c>
      <c r="E93" s="429">
        <f>E94</f>
        <v>1071</v>
      </c>
      <c r="F93" s="429">
        <f>F94</f>
        <v>0</v>
      </c>
      <c r="G93" s="429">
        <f>G94</f>
        <v>0</v>
      </c>
    </row>
    <row r="94" spans="1:7" ht="15">
      <c r="A94" s="455" t="s">
        <v>124</v>
      </c>
      <c r="B94" s="431" t="s">
        <v>354</v>
      </c>
      <c r="C94" s="545"/>
      <c r="D94" s="433">
        <f>E94+G94</f>
        <v>1071</v>
      </c>
      <c r="E94" s="433">
        <v>1071</v>
      </c>
      <c r="F94" s="433"/>
      <c r="G94" s="433"/>
    </row>
    <row r="95" spans="1:7" ht="38.25">
      <c r="A95" s="427" t="s">
        <v>249</v>
      </c>
      <c r="B95" s="439" t="s">
        <v>112</v>
      </c>
      <c r="C95" s="444" t="s">
        <v>146</v>
      </c>
      <c r="D95" s="429">
        <f>D96+D97+D98</f>
        <v>38707</v>
      </c>
      <c r="E95" s="429">
        <f>E96+E97+E98</f>
        <v>38707</v>
      </c>
      <c r="F95" s="429">
        <f>F96+F97+F98</f>
        <v>21875</v>
      </c>
      <c r="G95" s="429">
        <f>G96+G97+G98</f>
        <v>0</v>
      </c>
    </row>
    <row r="96" spans="1:7" ht="15">
      <c r="A96" s="430" t="s">
        <v>250</v>
      </c>
      <c r="B96" s="452" t="s">
        <v>354</v>
      </c>
      <c r="C96" s="542"/>
      <c r="D96" s="432">
        <f aca="true" t="shared" si="2" ref="D96:D104">E96+G96</f>
        <v>37907</v>
      </c>
      <c r="E96" s="433">
        <v>37907</v>
      </c>
      <c r="F96" s="433">
        <v>21875</v>
      </c>
      <c r="G96" s="433"/>
    </row>
    <row r="97" spans="1:7" ht="15">
      <c r="A97" s="430" t="s">
        <v>453</v>
      </c>
      <c r="B97" s="449" t="s">
        <v>460</v>
      </c>
      <c r="C97" s="475"/>
      <c r="D97" s="432">
        <f t="shared" si="2"/>
        <v>800</v>
      </c>
      <c r="E97" s="433">
        <v>800</v>
      </c>
      <c r="F97" s="429"/>
      <c r="G97" s="429"/>
    </row>
    <row r="98" spans="1:7" ht="25.5">
      <c r="A98" s="430" t="s">
        <v>504</v>
      </c>
      <c r="B98" s="477" t="s">
        <v>421</v>
      </c>
      <c r="C98" s="480"/>
      <c r="D98" s="432">
        <f t="shared" si="2"/>
        <v>0</v>
      </c>
      <c r="E98" s="433"/>
      <c r="F98" s="429"/>
      <c r="G98" s="429"/>
    </row>
    <row r="99" spans="1:7" ht="25.5">
      <c r="A99" s="427" t="s">
        <v>358</v>
      </c>
      <c r="B99" s="443" t="s">
        <v>197</v>
      </c>
      <c r="C99" s="451" t="s">
        <v>148</v>
      </c>
      <c r="D99" s="441">
        <f t="shared" si="2"/>
        <v>4690</v>
      </c>
      <c r="E99" s="429">
        <f>E100</f>
        <v>4690</v>
      </c>
      <c r="F99" s="429">
        <f>F100</f>
        <v>2947</v>
      </c>
      <c r="G99" s="429">
        <f>G100</f>
        <v>0</v>
      </c>
    </row>
    <row r="100" spans="1:7" ht="25.5">
      <c r="A100" s="430" t="s">
        <v>359</v>
      </c>
      <c r="B100" s="477" t="s">
        <v>421</v>
      </c>
      <c r="C100" s="444"/>
      <c r="D100" s="432">
        <f t="shared" si="2"/>
        <v>4690</v>
      </c>
      <c r="E100" s="433">
        <v>4690</v>
      </c>
      <c r="F100" s="481">
        <v>2947</v>
      </c>
      <c r="G100" s="481"/>
    </row>
    <row r="101" spans="1:7" ht="25.5">
      <c r="A101" s="427" t="s">
        <v>370</v>
      </c>
      <c r="B101" s="443" t="s">
        <v>214</v>
      </c>
      <c r="C101" s="440" t="s">
        <v>193</v>
      </c>
      <c r="D101" s="441">
        <f t="shared" si="2"/>
        <v>1176</v>
      </c>
      <c r="E101" s="429">
        <f>E102</f>
        <v>1176</v>
      </c>
      <c r="F101" s="429">
        <f>F102</f>
        <v>55</v>
      </c>
      <c r="G101" s="429">
        <f>G102</f>
        <v>0</v>
      </c>
    </row>
    <row r="102" spans="1:7" ht="25.5">
      <c r="A102" s="430" t="s">
        <v>371</v>
      </c>
      <c r="B102" s="477" t="s">
        <v>421</v>
      </c>
      <c r="C102" s="444"/>
      <c r="D102" s="432">
        <f t="shared" si="2"/>
        <v>1176</v>
      </c>
      <c r="E102" s="433">
        <v>1176</v>
      </c>
      <c r="F102" s="481">
        <v>55</v>
      </c>
      <c r="G102" s="481"/>
    </row>
    <row r="103" spans="1:7" ht="14.25">
      <c r="A103" s="427" t="s">
        <v>372</v>
      </c>
      <c r="B103" s="358" t="s">
        <v>78</v>
      </c>
      <c r="C103" s="428" t="s">
        <v>143</v>
      </c>
      <c r="D103" s="429">
        <f t="shared" si="2"/>
        <v>1170</v>
      </c>
      <c r="E103" s="429">
        <f>E104</f>
        <v>1170</v>
      </c>
      <c r="F103" s="429">
        <f>F104</f>
        <v>0</v>
      </c>
      <c r="G103" s="429">
        <f>G104</f>
        <v>0</v>
      </c>
    </row>
    <row r="104" spans="1:7" ht="18.75" customHeight="1">
      <c r="A104" s="482" t="s">
        <v>373</v>
      </c>
      <c r="B104" s="431" t="s">
        <v>354</v>
      </c>
      <c r="C104" s="483"/>
      <c r="D104" s="432">
        <f t="shared" si="2"/>
        <v>1170</v>
      </c>
      <c r="E104" s="433">
        <v>1170</v>
      </c>
      <c r="F104" s="481"/>
      <c r="G104" s="481"/>
    </row>
    <row r="105" spans="1:7" ht="15.75">
      <c r="A105" s="484" t="s">
        <v>49</v>
      </c>
      <c r="B105" s="485" t="s">
        <v>58</v>
      </c>
      <c r="C105" s="480"/>
      <c r="D105" s="441">
        <f>D106+D108+D112+D114+D116</f>
        <v>61525</v>
      </c>
      <c r="E105" s="441">
        <f>E106+E108+E112+E114+E116</f>
        <v>61525</v>
      </c>
      <c r="F105" s="441">
        <f>F106+F108+F112+F114+F116</f>
        <v>34552</v>
      </c>
      <c r="G105" s="441">
        <f>G106+G108+G112+G114+G116</f>
        <v>0</v>
      </c>
    </row>
    <row r="106" spans="1:7" ht="14.25">
      <c r="A106" s="427" t="s">
        <v>50</v>
      </c>
      <c r="B106" s="457" t="s">
        <v>109</v>
      </c>
      <c r="C106" s="451" t="s">
        <v>142</v>
      </c>
      <c r="D106" s="429">
        <f>D107</f>
        <v>1400</v>
      </c>
      <c r="E106" s="429">
        <f>E107</f>
        <v>1400</v>
      </c>
      <c r="F106" s="429">
        <f>F107</f>
        <v>0</v>
      </c>
      <c r="G106" s="429">
        <f>G107</f>
        <v>0</v>
      </c>
    </row>
    <row r="107" spans="1:7" ht="15">
      <c r="A107" s="430" t="s">
        <v>126</v>
      </c>
      <c r="B107" s="431" t="s">
        <v>354</v>
      </c>
      <c r="C107" s="545"/>
      <c r="D107" s="433">
        <f>E107+G107</f>
        <v>1400</v>
      </c>
      <c r="E107" s="433">
        <v>1400</v>
      </c>
      <c r="F107" s="433"/>
      <c r="G107" s="433"/>
    </row>
    <row r="108" spans="1:7" ht="38.25">
      <c r="A108" s="427" t="s">
        <v>51</v>
      </c>
      <c r="B108" s="439" t="s">
        <v>112</v>
      </c>
      <c r="C108" s="444" t="s">
        <v>146</v>
      </c>
      <c r="D108" s="429">
        <f>D109+D110+D111</f>
        <v>52236</v>
      </c>
      <c r="E108" s="429">
        <f>E109+E110+E111</f>
        <v>52236</v>
      </c>
      <c r="F108" s="429">
        <f>F109+F110+F111</f>
        <v>31220</v>
      </c>
      <c r="G108" s="429">
        <f>G109+G110+G111</f>
        <v>0</v>
      </c>
    </row>
    <row r="109" spans="1:7" ht="15">
      <c r="A109" s="430" t="s">
        <v>127</v>
      </c>
      <c r="B109" s="431" t="s">
        <v>354</v>
      </c>
      <c r="C109" s="542"/>
      <c r="D109" s="432">
        <f aca="true" t="shared" si="3" ref="D109:D117">E109+G109</f>
        <v>50846</v>
      </c>
      <c r="E109" s="433">
        <v>50846</v>
      </c>
      <c r="F109" s="433">
        <v>31220</v>
      </c>
      <c r="G109" s="433"/>
    </row>
    <row r="110" spans="1:7" ht="15">
      <c r="A110" s="430" t="s">
        <v>458</v>
      </c>
      <c r="B110" s="449" t="s">
        <v>460</v>
      </c>
      <c r="C110" s="480"/>
      <c r="D110" s="432">
        <f t="shared" si="3"/>
        <v>1390</v>
      </c>
      <c r="E110" s="433">
        <v>1390</v>
      </c>
      <c r="F110" s="429"/>
      <c r="G110" s="429"/>
    </row>
    <row r="111" spans="1:7" ht="25.5">
      <c r="A111" s="430" t="s">
        <v>505</v>
      </c>
      <c r="B111" s="477" t="s">
        <v>421</v>
      </c>
      <c r="C111" s="480"/>
      <c r="D111" s="432">
        <f t="shared" si="3"/>
        <v>0</v>
      </c>
      <c r="E111" s="433"/>
      <c r="F111" s="429"/>
      <c r="G111" s="429"/>
    </row>
    <row r="112" spans="1:7" ht="25.5">
      <c r="A112" s="427" t="s">
        <v>253</v>
      </c>
      <c r="B112" s="443" t="s">
        <v>197</v>
      </c>
      <c r="C112" s="440" t="s">
        <v>148</v>
      </c>
      <c r="D112" s="441">
        <f t="shared" si="3"/>
        <v>5059</v>
      </c>
      <c r="E112" s="429">
        <f>E113</f>
        <v>5059</v>
      </c>
      <c r="F112" s="429">
        <f>F113</f>
        <v>3240</v>
      </c>
      <c r="G112" s="429">
        <f>G113</f>
        <v>0</v>
      </c>
    </row>
    <row r="113" spans="1:7" ht="25.5">
      <c r="A113" s="430" t="s">
        <v>254</v>
      </c>
      <c r="B113" s="477" t="s">
        <v>421</v>
      </c>
      <c r="C113" s="444"/>
      <c r="D113" s="432">
        <f t="shared" si="3"/>
        <v>5059</v>
      </c>
      <c r="E113" s="433">
        <v>5059</v>
      </c>
      <c r="F113" s="481">
        <v>3240</v>
      </c>
      <c r="G113" s="481"/>
    </row>
    <row r="114" spans="1:7" ht="25.5">
      <c r="A114" s="427" t="s">
        <v>255</v>
      </c>
      <c r="B114" s="443" t="s">
        <v>214</v>
      </c>
      <c r="C114" s="440" t="s">
        <v>193</v>
      </c>
      <c r="D114" s="441">
        <f t="shared" si="3"/>
        <v>1960</v>
      </c>
      <c r="E114" s="429">
        <f>E115</f>
        <v>1960</v>
      </c>
      <c r="F114" s="429">
        <f>F115</f>
        <v>92</v>
      </c>
      <c r="G114" s="429">
        <f>G115</f>
        <v>0</v>
      </c>
    </row>
    <row r="115" spans="1:7" ht="25.5">
      <c r="A115" s="430" t="s">
        <v>256</v>
      </c>
      <c r="B115" s="477" t="s">
        <v>421</v>
      </c>
      <c r="C115" s="444"/>
      <c r="D115" s="432">
        <f t="shared" si="3"/>
        <v>1960</v>
      </c>
      <c r="E115" s="433">
        <v>1960</v>
      </c>
      <c r="F115" s="481">
        <v>92</v>
      </c>
      <c r="G115" s="481"/>
    </row>
    <row r="116" spans="1:7" ht="14.25">
      <c r="A116" s="486" t="s">
        <v>257</v>
      </c>
      <c r="B116" s="358" t="s">
        <v>78</v>
      </c>
      <c r="C116" s="428" t="s">
        <v>143</v>
      </c>
      <c r="D116" s="441">
        <f t="shared" si="3"/>
        <v>870</v>
      </c>
      <c r="E116" s="429">
        <f>E117</f>
        <v>870</v>
      </c>
      <c r="F116" s="429">
        <f>F117</f>
        <v>0</v>
      </c>
      <c r="G116" s="429">
        <f>G117</f>
        <v>0</v>
      </c>
    </row>
    <row r="117" spans="1:7" ht="15">
      <c r="A117" s="470" t="s">
        <v>258</v>
      </c>
      <c r="B117" s="431" t="s">
        <v>354</v>
      </c>
      <c r="C117" s="487"/>
      <c r="D117" s="433">
        <f t="shared" si="3"/>
        <v>870</v>
      </c>
      <c r="E117" s="433">
        <v>870</v>
      </c>
      <c r="F117" s="481"/>
      <c r="G117" s="481"/>
    </row>
    <row r="118" spans="1:7" ht="15.75">
      <c r="A118" s="484" t="s">
        <v>52</v>
      </c>
      <c r="B118" s="488" t="s">
        <v>62</v>
      </c>
      <c r="C118" s="455"/>
      <c r="D118" s="429">
        <f>D119+D123+D125</f>
        <v>162695</v>
      </c>
      <c r="E118" s="429">
        <f>E119+E123+E125</f>
        <v>154704</v>
      </c>
      <c r="F118" s="429">
        <f>F119+F123+F125</f>
        <v>59493</v>
      </c>
      <c r="G118" s="429">
        <f>G119+G123+G125</f>
        <v>7991</v>
      </c>
    </row>
    <row r="119" spans="1:7" ht="28.5" customHeight="1">
      <c r="A119" s="427" t="s">
        <v>54</v>
      </c>
      <c r="B119" s="461" t="s">
        <v>112</v>
      </c>
      <c r="C119" s="444" t="s">
        <v>146</v>
      </c>
      <c r="D119" s="429">
        <f>D120+D122+D121</f>
        <v>142823</v>
      </c>
      <c r="E119" s="429">
        <f>E120+E122+E121</f>
        <v>134832</v>
      </c>
      <c r="F119" s="429">
        <f>F120+F122+F121</f>
        <v>58978</v>
      </c>
      <c r="G119" s="429">
        <f>G120+G122+G121</f>
        <v>7991</v>
      </c>
    </row>
    <row r="120" spans="1:7" ht="15">
      <c r="A120" s="489" t="s">
        <v>128</v>
      </c>
      <c r="B120" s="431" t="s">
        <v>354</v>
      </c>
      <c r="C120" s="542"/>
      <c r="D120" s="432">
        <f aca="true" t="shared" si="4" ref="D120:D126">E120+G120</f>
        <v>137998</v>
      </c>
      <c r="E120" s="433">
        <v>130007</v>
      </c>
      <c r="F120" s="433">
        <v>58718</v>
      </c>
      <c r="G120" s="433">
        <v>7991</v>
      </c>
    </row>
    <row r="121" spans="1:7" ht="15">
      <c r="A121" s="489" t="s">
        <v>459</v>
      </c>
      <c r="B121" s="490" t="s">
        <v>187</v>
      </c>
      <c r="C121" s="543"/>
      <c r="D121" s="432">
        <f t="shared" si="4"/>
        <v>340</v>
      </c>
      <c r="E121" s="433">
        <v>340</v>
      </c>
      <c r="F121" s="433">
        <v>260</v>
      </c>
      <c r="G121" s="433"/>
    </row>
    <row r="122" spans="1:7" ht="15">
      <c r="A122" s="470" t="s">
        <v>506</v>
      </c>
      <c r="B122" s="449" t="s">
        <v>460</v>
      </c>
      <c r="C122" s="544"/>
      <c r="D122" s="432">
        <f t="shared" si="4"/>
        <v>4485</v>
      </c>
      <c r="E122" s="433">
        <v>4485</v>
      </c>
      <c r="F122" s="433"/>
      <c r="G122" s="433"/>
    </row>
    <row r="123" spans="1:7" ht="26.25" customHeight="1">
      <c r="A123" s="427" t="s">
        <v>55</v>
      </c>
      <c r="B123" s="443" t="s">
        <v>214</v>
      </c>
      <c r="C123" s="451" t="s">
        <v>193</v>
      </c>
      <c r="D123" s="441">
        <f t="shared" si="4"/>
        <v>10982</v>
      </c>
      <c r="E123" s="429">
        <f>E124</f>
        <v>10982</v>
      </c>
      <c r="F123" s="429">
        <f>F124</f>
        <v>515</v>
      </c>
      <c r="G123" s="429">
        <f>G124</f>
        <v>0</v>
      </c>
    </row>
    <row r="124" spans="1:7" ht="25.5">
      <c r="A124" s="430" t="s">
        <v>129</v>
      </c>
      <c r="B124" s="477" t="s">
        <v>421</v>
      </c>
      <c r="C124" s="444"/>
      <c r="D124" s="432">
        <f t="shared" si="4"/>
        <v>10982</v>
      </c>
      <c r="E124" s="433">
        <v>10982</v>
      </c>
      <c r="F124" s="481">
        <v>515</v>
      </c>
      <c r="G124" s="481"/>
    </row>
    <row r="125" spans="1:7" ht="14.25">
      <c r="A125" s="486" t="s">
        <v>56</v>
      </c>
      <c r="B125" s="358" t="s">
        <v>78</v>
      </c>
      <c r="C125" s="440" t="s">
        <v>143</v>
      </c>
      <c r="D125" s="441">
        <f t="shared" si="4"/>
        <v>8890</v>
      </c>
      <c r="E125" s="429">
        <f>E126</f>
        <v>8890</v>
      </c>
      <c r="F125" s="429">
        <f>F126</f>
        <v>0</v>
      </c>
      <c r="G125" s="429">
        <f>G126</f>
        <v>0</v>
      </c>
    </row>
    <row r="126" spans="1:7" ht="15">
      <c r="A126" s="430" t="s">
        <v>130</v>
      </c>
      <c r="B126" s="431" t="s">
        <v>354</v>
      </c>
      <c r="C126" s="487"/>
      <c r="D126" s="433">
        <f t="shared" si="4"/>
        <v>8890</v>
      </c>
      <c r="E126" s="433">
        <v>8890</v>
      </c>
      <c r="F126" s="481"/>
      <c r="G126" s="481"/>
    </row>
    <row r="127" spans="1:7" ht="15.75">
      <c r="A127" s="484" t="s">
        <v>57</v>
      </c>
      <c r="B127" s="488" t="s">
        <v>149</v>
      </c>
      <c r="D127" s="429">
        <f>D130+D134+D136+D138+D128</f>
        <v>107235</v>
      </c>
      <c r="E127" s="429">
        <f>E130+E134+E136+E138+E128</f>
        <v>96553</v>
      </c>
      <c r="F127" s="429">
        <f>F130+F134+F136+F138+F128</f>
        <v>46055</v>
      </c>
      <c r="G127" s="429">
        <f>G130+G134+G136+G138+G128</f>
        <v>10682</v>
      </c>
    </row>
    <row r="128" spans="1:7" ht="14.25">
      <c r="A128" s="427" t="s">
        <v>374</v>
      </c>
      <c r="B128" s="457" t="s">
        <v>109</v>
      </c>
      <c r="C128" s="451" t="s">
        <v>142</v>
      </c>
      <c r="D128" s="429">
        <f>D129</f>
        <v>1477</v>
      </c>
      <c r="E128" s="429">
        <f>E129</f>
        <v>1477</v>
      </c>
      <c r="F128" s="429">
        <f>F129</f>
        <v>0</v>
      </c>
      <c r="G128" s="429">
        <f>G129</f>
        <v>0</v>
      </c>
    </row>
    <row r="129" spans="1:7" ht="15">
      <c r="A129" s="484" t="s">
        <v>131</v>
      </c>
      <c r="B129" s="431" t="s">
        <v>354</v>
      </c>
      <c r="C129" s="545"/>
      <c r="D129" s="433">
        <f>E129+G129</f>
        <v>1477</v>
      </c>
      <c r="E129" s="433">
        <v>1477</v>
      </c>
      <c r="F129" s="433"/>
      <c r="G129" s="433"/>
    </row>
    <row r="130" spans="1:7" ht="38.25">
      <c r="A130" s="427" t="s">
        <v>60</v>
      </c>
      <c r="B130" s="461" t="s">
        <v>112</v>
      </c>
      <c r="C130" s="444" t="s">
        <v>146</v>
      </c>
      <c r="D130" s="429">
        <f>D131+D132+D133</f>
        <v>82952</v>
      </c>
      <c r="E130" s="429">
        <f>E131+E132+E133</f>
        <v>72270</v>
      </c>
      <c r="F130" s="429">
        <f>F131+F132+F133</f>
        <v>39427</v>
      </c>
      <c r="G130" s="429">
        <f>G131+G132+G133</f>
        <v>10682</v>
      </c>
    </row>
    <row r="131" spans="1:7" ht="15">
      <c r="A131" s="489" t="s">
        <v>132</v>
      </c>
      <c r="B131" s="431" t="s">
        <v>354</v>
      </c>
      <c r="C131" s="542"/>
      <c r="D131" s="432">
        <f>E131+G131</f>
        <v>79977</v>
      </c>
      <c r="E131" s="433">
        <v>69840</v>
      </c>
      <c r="F131" s="433">
        <v>39167</v>
      </c>
      <c r="G131" s="433">
        <v>10137</v>
      </c>
    </row>
    <row r="132" spans="1:7" ht="15">
      <c r="A132" s="430" t="s">
        <v>445</v>
      </c>
      <c r="B132" s="449" t="s">
        <v>460</v>
      </c>
      <c r="C132" s="544"/>
      <c r="D132" s="432">
        <f aca="true" t="shared" si="5" ref="D132:D139">E132+G132</f>
        <v>2635</v>
      </c>
      <c r="E132" s="433">
        <v>2090</v>
      </c>
      <c r="F132" s="433"/>
      <c r="G132" s="433">
        <v>545</v>
      </c>
    </row>
    <row r="133" spans="1:7" ht="25.5">
      <c r="A133" s="430" t="s">
        <v>507</v>
      </c>
      <c r="B133" s="477" t="s">
        <v>421</v>
      </c>
      <c r="C133" s="544"/>
      <c r="D133" s="432">
        <f t="shared" si="5"/>
        <v>340</v>
      </c>
      <c r="E133" s="433">
        <v>340</v>
      </c>
      <c r="F133" s="433">
        <v>260</v>
      </c>
      <c r="G133" s="433"/>
    </row>
    <row r="134" spans="1:7" ht="25.5">
      <c r="A134" s="427" t="s">
        <v>216</v>
      </c>
      <c r="B134" s="443" t="s">
        <v>214</v>
      </c>
      <c r="C134" s="451" t="s">
        <v>193</v>
      </c>
      <c r="D134" s="441">
        <f t="shared" si="5"/>
        <v>7058</v>
      </c>
      <c r="E134" s="429">
        <f>E135</f>
        <v>7058</v>
      </c>
      <c r="F134" s="429">
        <f>F135</f>
        <v>331</v>
      </c>
      <c r="G134" s="429">
        <f>G135</f>
        <v>0</v>
      </c>
    </row>
    <row r="135" spans="1:7" ht="15">
      <c r="A135" s="430" t="s">
        <v>217</v>
      </c>
      <c r="B135" s="452" t="s">
        <v>187</v>
      </c>
      <c r="C135" s="444"/>
      <c r="D135" s="432">
        <f t="shared" si="5"/>
        <v>7058</v>
      </c>
      <c r="E135" s="433">
        <v>7058</v>
      </c>
      <c r="F135" s="481">
        <v>331</v>
      </c>
      <c r="G135" s="481"/>
    </row>
    <row r="136" spans="1:7" ht="14.25">
      <c r="A136" s="486" t="s">
        <v>454</v>
      </c>
      <c r="B136" s="358" t="s">
        <v>78</v>
      </c>
      <c r="C136" s="440" t="s">
        <v>143</v>
      </c>
      <c r="D136" s="441">
        <f t="shared" si="5"/>
        <v>5800</v>
      </c>
      <c r="E136" s="429">
        <f>E137</f>
        <v>5800</v>
      </c>
      <c r="F136" s="429">
        <f>F137</f>
        <v>0</v>
      </c>
      <c r="G136" s="429">
        <f>G137</f>
        <v>0</v>
      </c>
    </row>
    <row r="137" spans="1:7" ht="15">
      <c r="A137" s="430" t="s">
        <v>455</v>
      </c>
      <c r="B137" s="431" t="s">
        <v>354</v>
      </c>
      <c r="C137" s="487"/>
      <c r="D137" s="433">
        <f t="shared" si="5"/>
        <v>5800</v>
      </c>
      <c r="E137" s="433">
        <v>5800</v>
      </c>
      <c r="F137" s="481"/>
      <c r="G137" s="481"/>
    </row>
    <row r="138" spans="1:7" ht="25.5">
      <c r="A138" s="427" t="s">
        <v>456</v>
      </c>
      <c r="B138" s="443" t="s">
        <v>197</v>
      </c>
      <c r="C138" s="440" t="s">
        <v>148</v>
      </c>
      <c r="D138" s="441">
        <f t="shared" si="5"/>
        <v>9948</v>
      </c>
      <c r="E138" s="429">
        <f>E139</f>
        <v>9948</v>
      </c>
      <c r="F138" s="429">
        <f>F139</f>
        <v>6297</v>
      </c>
      <c r="G138" s="429">
        <f>G139</f>
        <v>0</v>
      </c>
    </row>
    <row r="139" spans="1:7" ht="25.5">
      <c r="A139" s="430" t="s">
        <v>457</v>
      </c>
      <c r="B139" s="477" t="s">
        <v>421</v>
      </c>
      <c r="C139" s="440"/>
      <c r="D139" s="433">
        <f t="shared" si="5"/>
        <v>9948</v>
      </c>
      <c r="E139" s="433">
        <v>9948</v>
      </c>
      <c r="F139" s="481">
        <v>6297</v>
      </c>
      <c r="G139" s="481"/>
    </row>
    <row r="140" spans="1:7" ht="15.75">
      <c r="A140" s="427" t="s">
        <v>61</v>
      </c>
      <c r="B140" s="424" t="s">
        <v>224</v>
      </c>
      <c r="C140" s="440"/>
      <c r="D140" s="429">
        <f>D141+D143+D147+D149+D151</f>
        <v>151656</v>
      </c>
      <c r="E140" s="429">
        <f>E141+E143+E147+E149+E151</f>
        <v>150256</v>
      </c>
      <c r="F140" s="429">
        <f>F141+F143+F147+F149+F151</f>
        <v>90290</v>
      </c>
      <c r="G140" s="429">
        <f>G141+G143+G147+G149+G151</f>
        <v>1400</v>
      </c>
    </row>
    <row r="141" spans="1:7" ht="14.25">
      <c r="A141" s="430" t="s">
        <v>63</v>
      </c>
      <c r="B141" s="457" t="s">
        <v>109</v>
      </c>
      <c r="C141" s="440" t="s">
        <v>142</v>
      </c>
      <c r="D141" s="429">
        <f>D142</f>
        <v>1800</v>
      </c>
      <c r="E141" s="429">
        <f>E142</f>
        <v>1800</v>
      </c>
      <c r="F141" s="429">
        <f>F142</f>
        <v>0</v>
      </c>
      <c r="G141" s="429">
        <f>G142</f>
        <v>0</v>
      </c>
    </row>
    <row r="142" spans="1:7" ht="15">
      <c r="A142" s="455" t="s">
        <v>133</v>
      </c>
      <c r="B142" s="431" t="s">
        <v>354</v>
      </c>
      <c r="C142" s="545"/>
      <c r="D142" s="433">
        <f>E142+G142</f>
        <v>1800</v>
      </c>
      <c r="E142" s="433">
        <v>1800</v>
      </c>
      <c r="F142" s="433"/>
      <c r="G142" s="433"/>
    </row>
    <row r="143" spans="1:7" ht="38.25">
      <c r="A143" s="427" t="s">
        <v>218</v>
      </c>
      <c r="B143" s="439" t="s">
        <v>112</v>
      </c>
      <c r="C143" s="444" t="s">
        <v>146</v>
      </c>
      <c r="D143" s="429">
        <f>D144+D146+D145</f>
        <v>135847</v>
      </c>
      <c r="E143" s="429">
        <f>E144+E146+E145</f>
        <v>135847</v>
      </c>
      <c r="F143" s="429">
        <f>F144+F146+F145</f>
        <v>85457</v>
      </c>
      <c r="G143" s="429">
        <f>G144+G146+G145</f>
        <v>0</v>
      </c>
    </row>
    <row r="144" spans="1:7" ht="15">
      <c r="A144" s="430" t="s">
        <v>219</v>
      </c>
      <c r="B144" s="431" t="s">
        <v>354</v>
      </c>
      <c r="C144" s="542"/>
      <c r="D144" s="432">
        <f aca="true" t="shared" si="6" ref="D144:D152">E144+G144</f>
        <v>71135</v>
      </c>
      <c r="E144" s="433">
        <v>71135</v>
      </c>
      <c r="F144" s="433">
        <v>43846</v>
      </c>
      <c r="G144" s="433"/>
    </row>
    <row r="145" spans="1:7" ht="25.5">
      <c r="A145" s="491" t="s">
        <v>375</v>
      </c>
      <c r="B145" s="477" t="s">
        <v>421</v>
      </c>
      <c r="C145" s="543"/>
      <c r="D145" s="432">
        <f t="shared" si="6"/>
        <v>61323</v>
      </c>
      <c r="E145" s="433">
        <v>61323</v>
      </c>
      <c r="F145" s="433">
        <v>41611</v>
      </c>
      <c r="G145" s="433"/>
    </row>
    <row r="146" spans="1:7" ht="15">
      <c r="A146" s="472" t="s">
        <v>376</v>
      </c>
      <c r="B146" s="449" t="s">
        <v>460</v>
      </c>
      <c r="C146" s="480"/>
      <c r="D146" s="432">
        <f t="shared" si="6"/>
        <v>3389</v>
      </c>
      <c r="E146" s="433">
        <v>3389</v>
      </c>
      <c r="F146" s="429"/>
      <c r="G146" s="429"/>
    </row>
    <row r="147" spans="1:7" ht="25.5">
      <c r="A147" s="427" t="s">
        <v>220</v>
      </c>
      <c r="B147" s="443" t="s">
        <v>197</v>
      </c>
      <c r="C147" s="440" t="s">
        <v>148</v>
      </c>
      <c r="D147" s="441">
        <f t="shared" si="6"/>
        <v>7861</v>
      </c>
      <c r="E147" s="429">
        <f>E148</f>
        <v>7861</v>
      </c>
      <c r="F147" s="429">
        <f>F148</f>
        <v>4704</v>
      </c>
      <c r="G147" s="429">
        <f>G148</f>
        <v>0</v>
      </c>
    </row>
    <row r="148" spans="1:7" ht="25.5">
      <c r="A148" s="430" t="s">
        <v>221</v>
      </c>
      <c r="B148" s="477" t="s">
        <v>421</v>
      </c>
      <c r="C148" s="444"/>
      <c r="D148" s="432">
        <f t="shared" si="6"/>
        <v>7861</v>
      </c>
      <c r="E148" s="433">
        <v>7861</v>
      </c>
      <c r="F148" s="481">
        <v>4704</v>
      </c>
      <c r="G148" s="481"/>
    </row>
    <row r="149" spans="1:7" ht="25.5">
      <c r="A149" s="427" t="s">
        <v>377</v>
      </c>
      <c r="B149" s="443" t="s">
        <v>214</v>
      </c>
      <c r="C149" s="440" t="s">
        <v>193</v>
      </c>
      <c r="D149" s="441">
        <f t="shared" si="6"/>
        <v>2748</v>
      </c>
      <c r="E149" s="429">
        <f>E150</f>
        <v>2748</v>
      </c>
      <c r="F149" s="429">
        <f>F150</f>
        <v>129</v>
      </c>
      <c r="G149" s="429">
        <f>G150</f>
        <v>0</v>
      </c>
    </row>
    <row r="150" spans="1:7" ht="25.5">
      <c r="A150" s="430" t="s">
        <v>378</v>
      </c>
      <c r="B150" s="477" t="s">
        <v>421</v>
      </c>
      <c r="C150" s="444"/>
      <c r="D150" s="432">
        <f t="shared" si="6"/>
        <v>2748</v>
      </c>
      <c r="E150" s="433">
        <v>2748</v>
      </c>
      <c r="F150" s="481">
        <v>129</v>
      </c>
      <c r="G150" s="481"/>
    </row>
    <row r="151" spans="1:7" ht="14.25">
      <c r="A151" s="430" t="s">
        <v>379</v>
      </c>
      <c r="B151" s="358" t="s">
        <v>78</v>
      </c>
      <c r="C151" s="440" t="s">
        <v>143</v>
      </c>
      <c r="D151" s="429">
        <f t="shared" si="6"/>
        <v>3400</v>
      </c>
      <c r="E151" s="429">
        <f>E152</f>
        <v>2000</v>
      </c>
      <c r="F151" s="429">
        <f>F152</f>
        <v>0</v>
      </c>
      <c r="G151" s="429">
        <f>G152</f>
        <v>1400</v>
      </c>
    </row>
    <row r="152" spans="1:7" ht="15">
      <c r="A152" s="430" t="s">
        <v>380</v>
      </c>
      <c r="B152" s="431" t="s">
        <v>354</v>
      </c>
      <c r="C152" s="487"/>
      <c r="D152" s="433">
        <f t="shared" si="6"/>
        <v>3400</v>
      </c>
      <c r="E152" s="433">
        <v>2000</v>
      </c>
      <c r="F152" s="481"/>
      <c r="G152" s="481">
        <v>1400</v>
      </c>
    </row>
    <row r="153" spans="1:7" ht="15">
      <c r="A153" s="425" t="s">
        <v>65</v>
      </c>
      <c r="B153" s="492" t="s">
        <v>225</v>
      </c>
      <c r="C153" s="455"/>
      <c r="D153" s="429">
        <f>D154+D156+D160+D162+D164</f>
        <v>529925</v>
      </c>
      <c r="E153" s="429">
        <f>E154+E156+E160+E162+E164</f>
        <v>509852</v>
      </c>
      <c r="F153" s="445">
        <f>F154+F156+F160+F162+F164</f>
        <v>255267</v>
      </c>
      <c r="G153" s="429">
        <f>G154+G156+G160+G162+G164</f>
        <v>20073</v>
      </c>
    </row>
    <row r="154" spans="1:7" ht="14.25">
      <c r="A154" s="440" t="s">
        <v>66</v>
      </c>
      <c r="B154" s="493" t="s">
        <v>109</v>
      </c>
      <c r="C154" s="440" t="s">
        <v>142</v>
      </c>
      <c r="D154" s="429">
        <f>D155</f>
        <v>5748</v>
      </c>
      <c r="E154" s="429">
        <f>E155</f>
        <v>5748</v>
      </c>
      <c r="F154" s="429">
        <f>F155</f>
        <v>0</v>
      </c>
      <c r="G154" s="429">
        <f>G155</f>
        <v>0</v>
      </c>
    </row>
    <row r="155" spans="1:7" ht="15">
      <c r="A155" s="545" t="s">
        <v>134</v>
      </c>
      <c r="B155" s="431" t="s">
        <v>354</v>
      </c>
      <c r="C155" s="545"/>
      <c r="D155" s="433">
        <f>E155+G155</f>
        <v>5748</v>
      </c>
      <c r="E155" s="433">
        <f>E142+E107+E94+E129</f>
        <v>5748</v>
      </c>
      <c r="F155" s="433">
        <f>F142+F107+F94</f>
        <v>0</v>
      </c>
      <c r="G155" s="433">
        <f>G142+G107+G94</f>
        <v>0</v>
      </c>
    </row>
    <row r="156" spans="1:7" ht="30.75" customHeight="1">
      <c r="A156" s="440" t="s">
        <v>67</v>
      </c>
      <c r="B156" s="494" t="s">
        <v>112</v>
      </c>
      <c r="C156" s="444" t="s">
        <v>146</v>
      </c>
      <c r="D156" s="429">
        <f>D157+D159+D158</f>
        <v>452565</v>
      </c>
      <c r="E156" s="429">
        <f>E157+E159+E158</f>
        <v>433892</v>
      </c>
      <c r="F156" s="429">
        <f>F157+F159+F158</f>
        <v>236957</v>
      </c>
      <c r="G156" s="429">
        <f>G157+G159+G158</f>
        <v>18673</v>
      </c>
    </row>
    <row r="157" spans="1:7" ht="15">
      <c r="A157" s="545" t="s">
        <v>135</v>
      </c>
      <c r="B157" s="431" t="s">
        <v>354</v>
      </c>
      <c r="C157" s="542"/>
      <c r="D157" s="432">
        <f aca="true" t="shared" si="7" ref="D157:D165">E157+G157</f>
        <v>377863</v>
      </c>
      <c r="E157" s="433">
        <f>E144+E131+E120+E109+E96</f>
        <v>359735</v>
      </c>
      <c r="F157" s="433">
        <f>F144+F131+F120+F109+F96</f>
        <v>194826</v>
      </c>
      <c r="G157" s="433">
        <f>G144+G131+G120+G109+G96</f>
        <v>18128</v>
      </c>
    </row>
    <row r="158" spans="1:7" ht="25.5">
      <c r="A158" s="545" t="s">
        <v>259</v>
      </c>
      <c r="B158" s="477" t="s">
        <v>421</v>
      </c>
      <c r="C158" s="543"/>
      <c r="D158" s="432">
        <f t="shared" si="7"/>
        <v>62003</v>
      </c>
      <c r="E158" s="433">
        <f>E98+E111+E121+E133+E145</f>
        <v>62003</v>
      </c>
      <c r="F158" s="433">
        <f>F98+F111+F121+F133+F145</f>
        <v>42131</v>
      </c>
      <c r="G158" s="433">
        <f>G98+G111+G121+G133+G145</f>
        <v>0</v>
      </c>
    </row>
    <row r="159" spans="1:7" ht="15">
      <c r="A159" s="545" t="s">
        <v>260</v>
      </c>
      <c r="B159" s="449" t="s">
        <v>360</v>
      </c>
      <c r="C159" s="480"/>
      <c r="D159" s="432">
        <f t="shared" si="7"/>
        <v>12699</v>
      </c>
      <c r="E159" s="433">
        <f>E146+E132+E122+E97+E110</f>
        <v>12154</v>
      </c>
      <c r="F159" s="433">
        <f>F146+F132+F122+F97+F110</f>
        <v>0</v>
      </c>
      <c r="G159" s="433">
        <f>G146+G132+G122+G97+G110</f>
        <v>545</v>
      </c>
    </row>
    <row r="160" spans="1:7" ht="25.5">
      <c r="A160" s="440" t="s">
        <v>222</v>
      </c>
      <c r="B160" s="443" t="s">
        <v>197</v>
      </c>
      <c r="C160" s="440" t="s">
        <v>148</v>
      </c>
      <c r="D160" s="441">
        <f>E160+G160</f>
        <v>27558</v>
      </c>
      <c r="E160" s="429">
        <f>E161</f>
        <v>27558</v>
      </c>
      <c r="F160" s="429">
        <f>F161</f>
        <v>17188</v>
      </c>
      <c r="G160" s="429">
        <f>G161</f>
        <v>0</v>
      </c>
    </row>
    <row r="161" spans="1:7" ht="15">
      <c r="A161" s="545" t="s">
        <v>223</v>
      </c>
      <c r="B161" s="495" t="s">
        <v>187</v>
      </c>
      <c r="C161" s="444"/>
      <c r="D161" s="432">
        <f t="shared" si="7"/>
        <v>27558</v>
      </c>
      <c r="E161" s="433">
        <f>E148+E139+E113+E100</f>
        <v>27558</v>
      </c>
      <c r="F161" s="433">
        <f>F148+F139+F113+F100</f>
        <v>17188</v>
      </c>
      <c r="G161" s="433">
        <f>G148+G139+G113+G100</f>
        <v>0</v>
      </c>
    </row>
    <row r="162" spans="1:7" ht="25.5">
      <c r="A162" s="440" t="s">
        <v>261</v>
      </c>
      <c r="B162" s="496" t="s">
        <v>214</v>
      </c>
      <c r="C162" s="440" t="s">
        <v>193</v>
      </c>
      <c r="D162" s="441">
        <f t="shared" si="7"/>
        <v>23924</v>
      </c>
      <c r="E162" s="429">
        <f>E163</f>
        <v>23924</v>
      </c>
      <c r="F162" s="429">
        <f>F163</f>
        <v>1122</v>
      </c>
      <c r="G162" s="429">
        <f>G163</f>
        <v>0</v>
      </c>
    </row>
    <row r="163" spans="1:7" ht="25.5">
      <c r="A163" s="545" t="s">
        <v>262</v>
      </c>
      <c r="B163" s="477" t="s">
        <v>421</v>
      </c>
      <c r="C163" s="444"/>
      <c r="D163" s="432">
        <f t="shared" si="7"/>
        <v>23924</v>
      </c>
      <c r="E163" s="433">
        <f>E150+E135+E124+E115+E102</f>
        <v>23924</v>
      </c>
      <c r="F163" s="433">
        <f>F150+F135+F124+F115+F102</f>
        <v>1122</v>
      </c>
      <c r="G163" s="433">
        <f>G150+G135+G124+G115+G102</f>
        <v>0</v>
      </c>
    </row>
    <row r="164" spans="1:7" ht="14.25">
      <c r="A164" s="545" t="s">
        <v>263</v>
      </c>
      <c r="B164" s="497" t="s">
        <v>78</v>
      </c>
      <c r="C164" s="428" t="s">
        <v>143</v>
      </c>
      <c r="D164" s="429">
        <f t="shared" si="7"/>
        <v>20130</v>
      </c>
      <c r="E164" s="429">
        <f>E165</f>
        <v>18730</v>
      </c>
      <c r="F164" s="429">
        <f>F165</f>
        <v>0</v>
      </c>
      <c r="G164" s="429">
        <f>G165</f>
        <v>1400</v>
      </c>
    </row>
    <row r="165" spans="1:7" ht="15">
      <c r="A165" s="545" t="s">
        <v>264</v>
      </c>
      <c r="B165" s="431" t="s">
        <v>354</v>
      </c>
      <c r="C165" s="483"/>
      <c r="D165" s="432">
        <f t="shared" si="7"/>
        <v>20130</v>
      </c>
      <c r="E165" s="433">
        <f>E152+E137+E126+E117+E104</f>
        <v>18730</v>
      </c>
      <c r="F165" s="433">
        <f>F152+F137+F126+F117+F104</f>
        <v>0</v>
      </c>
      <c r="G165" s="433">
        <f>G152+G137+G126+G117+G104</f>
        <v>1400</v>
      </c>
    </row>
    <row r="166" spans="1:7" ht="15.75">
      <c r="A166" s="444" t="s">
        <v>68</v>
      </c>
      <c r="B166" s="498" t="s">
        <v>117</v>
      </c>
      <c r="C166" s="480"/>
      <c r="D166" s="499">
        <f>D167</f>
        <v>115746</v>
      </c>
      <c r="E166" s="499">
        <f>E167</f>
        <v>103292</v>
      </c>
      <c r="F166" s="499">
        <f>F167</f>
        <v>67942</v>
      </c>
      <c r="G166" s="499">
        <f>G167</f>
        <v>12454</v>
      </c>
    </row>
    <row r="167" spans="1:7" ht="25.5">
      <c r="A167" s="500" t="s">
        <v>69</v>
      </c>
      <c r="B167" s="461" t="s">
        <v>110</v>
      </c>
      <c r="C167" s="501" t="s">
        <v>144</v>
      </c>
      <c r="D167" s="429">
        <f>D168+D169+D170</f>
        <v>115746</v>
      </c>
      <c r="E167" s="429">
        <f>E168+E169+E170</f>
        <v>103292</v>
      </c>
      <c r="F167" s="429">
        <f>F168+F169+F170</f>
        <v>67942</v>
      </c>
      <c r="G167" s="429">
        <f>G168+G169+G170</f>
        <v>12454</v>
      </c>
    </row>
    <row r="168" spans="1:7" ht="15">
      <c r="A168" s="502" t="s">
        <v>136</v>
      </c>
      <c r="B168" s="452" t="s">
        <v>354</v>
      </c>
      <c r="C168" s="503"/>
      <c r="D168" s="432">
        <f>E168+G168</f>
        <v>72336</v>
      </c>
      <c r="E168" s="433">
        <v>59882</v>
      </c>
      <c r="F168" s="433">
        <v>36936</v>
      </c>
      <c r="G168" s="433">
        <v>12454</v>
      </c>
    </row>
    <row r="169" spans="1:7" ht="15">
      <c r="A169" s="502" t="s">
        <v>369</v>
      </c>
      <c r="B169" s="449" t="s">
        <v>460</v>
      </c>
      <c r="C169" s="475"/>
      <c r="D169" s="432">
        <f>E169+G169</f>
        <v>2799</v>
      </c>
      <c r="E169" s="433">
        <v>2799</v>
      </c>
      <c r="F169" s="433"/>
      <c r="G169" s="433"/>
    </row>
    <row r="170" spans="1:7" ht="25.5">
      <c r="A170" s="502" t="s">
        <v>437</v>
      </c>
      <c r="B170" s="504" t="s">
        <v>421</v>
      </c>
      <c r="C170" s="480"/>
      <c r="D170" s="432">
        <f>E170+G170</f>
        <v>40611</v>
      </c>
      <c r="E170" s="433">
        <v>40611</v>
      </c>
      <c r="F170" s="433">
        <v>31006</v>
      </c>
      <c r="G170" s="433"/>
    </row>
    <row r="171" spans="1:7" ht="15.75">
      <c r="A171" s="427" t="s">
        <v>70</v>
      </c>
      <c r="B171" s="485" t="s">
        <v>352</v>
      </c>
      <c r="C171" s="475"/>
      <c r="D171" s="432"/>
      <c r="E171" s="505"/>
      <c r="F171" s="505"/>
      <c r="G171" s="505"/>
    </row>
    <row r="172" spans="1:7" ht="14.25">
      <c r="A172" s="427" t="s">
        <v>71</v>
      </c>
      <c r="B172" s="457" t="s">
        <v>157</v>
      </c>
      <c r="C172" s="506" t="s">
        <v>38</v>
      </c>
      <c r="D172" s="507">
        <f>D173</f>
        <v>266568.69</v>
      </c>
      <c r="E172" s="507">
        <f>E173</f>
        <v>47952.48</v>
      </c>
      <c r="F172" s="507">
        <f>F173</f>
        <v>0</v>
      </c>
      <c r="G172" s="507">
        <f>G173</f>
        <v>218616.21</v>
      </c>
    </row>
    <row r="173" spans="1:7" ht="15">
      <c r="A173" s="427" t="s">
        <v>226</v>
      </c>
      <c r="B173" s="431" t="s">
        <v>354</v>
      </c>
      <c r="C173" s="508"/>
      <c r="D173" s="412">
        <f>E173+G173</f>
        <v>266568.69</v>
      </c>
      <c r="E173" s="414">
        <v>47952.48</v>
      </c>
      <c r="F173" s="415"/>
      <c r="G173" s="415">
        <v>218616.21</v>
      </c>
    </row>
    <row r="174" spans="1:7" ht="15.75">
      <c r="A174" s="427" t="s">
        <v>311</v>
      </c>
      <c r="B174" s="509" t="s">
        <v>363</v>
      </c>
      <c r="C174" s="510" t="s">
        <v>142</v>
      </c>
      <c r="D174" s="511">
        <f aca="true" t="shared" si="8" ref="D174:G175">D175</f>
        <v>20843</v>
      </c>
      <c r="E174" s="511">
        <f t="shared" si="8"/>
        <v>20843</v>
      </c>
      <c r="F174" s="511">
        <f t="shared" si="8"/>
        <v>11300</v>
      </c>
      <c r="G174" s="511">
        <f t="shared" si="8"/>
        <v>0</v>
      </c>
    </row>
    <row r="175" spans="1:7" ht="14.25">
      <c r="A175" s="427" t="s">
        <v>227</v>
      </c>
      <c r="B175" s="457" t="s">
        <v>109</v>
      </c>
      <c r="C175" s="508"/>
      <c r="D175" s="512">
        <f t="shared" si="8"/>
        <v>20843</v>
      </c>
      <c r="E175" s="512">
        <f t="shared" si="8"/>
        <v>20843</v>
      </c>
      <c r="F175" s="512">
        <f t="shared" si="8"/>
        <v>11300</v>
      </c>
      <c r="G175" s="512">
        <f t="shared" si="8"/>
        <v>0</v>
      </c>
    </row>
    <row r="176" spans="1:7" ht="15.75" thickBot="1">
      <c r="A176" s="427" t="s">
        <v>228</v>
      </c>
      <c r="B176" s="431" t="s">
        <v>354</v>
      </c>
      <c r="C176" s="508"/>
      <c r="D176" s="512">
        <f>E176+G176</f>
        <v>20843</v>
      </c>
      <c r="E176" s="513">
        <v>20843</v>
      </c>
      <c r="F176" s="513">
        <v>11300</v>
      </c>
      <c r="G176" s="513"/>
    </row>
    <row r="177" spans="1:7" ht="32.25" thickBot="1">
      <c r="A177" s="514" t="s">
        <v>381</v>
      </c>
      <c r="B177" s="515" t="s">
        <v>229</v>
      </c>
      <c r="C177" s="516"/>
      <c r="D177" s="517">
        <f>E177+G177</f>
        <v>9235808.870000001</v>
      </c>
      <c r="E177" s="517">
        <f>E178+E183+E187+E191+E193+E196+E200+E202+E204+E206</f>
        <v>6102765.66</v>
      </c>
      <c r="F177" s="517">
        <f>F178+F183+F187+F191+F193+F196+F200+F202+F204+F206</f>
        <v>2910728.42</v>
      </c>
      <c r="G177" s="517">
        <f>G178+G183+G187+G191+G193+G196+G200+G202+G204+G206</f>
        <v>3133043.21</v>
      </c>
    </row>
    <row r="178" spans="1:7" ht="14.25">
      <c r="A178" s="440" t="s">
        <v>364</v>
      </c>
      <c r="B178" s="457" t="s">
        <v>109</v>
      </c>
      <c r="C178" s="440" t="s">
        <v>142</v>
      </c>
      <c r="D178" s="518">
        <f>D179+D180+D181+D182</f>
        <v>3310697</v>
      </c>
      <c r="E178" s="518">
        <f>E179+E180+E181+E182</f>
        <v>3300078</v>
      </c>
      <c r="F178" s="518">
        <f>F179+F180+F181+F182</f>
        <v>2116461.46</v>
      </c>
      <c r="G178" s="518">
        <f>G179+G180+G181+G182</f>
        <v>10619</v>
      </c>
    </row>
    <row r="179" spans="1:7" ht="15">
      <c r="A179" s="545" t="s">
        <v>365</v>
      </c>
      <c r="B179" s="495" t="s">
        <v>354</v>
      </c>
      <c r="C179" s="545"/>
      <c r="D179" s="447">
        <f>D15+D50+D56+D76+D86+D90+D155+D81+D176</f>
        <v>1566754</v>
      </c>
      <c r="E179" s="447">
        <f>E15+E50+E56+E76+E86+E90+E155+E81+E176</f>
        <v>1561054</v>
      </c>
      <c r="F179" s="447">
        <f>F15+F50+F56+F76+F86+F90+F155+F81+F176</f>
        <v>919549.11</v>
      </c>
      <c r="G179" s="447">
        <f>G15+G50+G56+G76+G86+G90+G155+G81+G176</f>
        <v>5700</v>
      </c>
    </row>
    <row r="180" spans="1:7" ht="25.5">
      <c r="A180" s="545" t="s">
        <v>382</v>
      </c>
      <c r="B180" s="477" t="s">
        <v>421</v>
      </c>
      <c r="C180" s="545"/>
      <c r="D180" s="446">
        <f>E180+G180</f>
        <v>11952</v>
      </c>
      <c r="E180" s="447">
        <f>E16</f>
        <v>11952</v>
      </c>
      <c r="F180" s="447">
        <f>F16</f>
        <v>7123</v>
      </c>
      <c r="G180" s="447">
        <f>G16</f>
        <v>0</v>
      </c>
    </row>
    <row r="181" spans="1:7" ht="15">
      <c r="A181" s="545" t="s">
        <v>383</v>
      </c>
      <c r="B181" s="442" t="s">
        <v>422</v>
      </c>
      <c r="C181" s="545"/>
      <c r="D181" s="446">
        <f>E181+G181</f>
        <v>1601976.9999999998</v>
      </c>
      <c r="E181" s="447">
        <f>E77+E57+E51+E17</f>
        <v>1601542.9999999998</v>
      </c>
      <c r="F181" s="447">
        <f>F77+F57+F51+F17</f>
        <v>1189789.3499999999</v>
      </c>
      <c r="G181" s="447">
        <f>G77+G57+G51+G17</f>
        <v>434</v>
      </c>
    </row>
    <row r="182" spans="1:7" ht="15">
      <c r="A182" s="545" t="s">
        <v>384</v>
      </c>
      <c r="B182" s="519" t="s">
        <v>360</v>
      </c>
      <c r="C182" s="545"/>
      <c r="D182" s="446">
        <f>E182+G182</f>
        <v>130014</v>
      </c>
      <c r="E182" s="447">
        <f>E91+E87+E82+E78+E58+E52</f>
        <v>125529</v>
      </c>
      <c r="F182" s="447">
        <f>F91+F87+F82+F78+F58+F52</f>
        <v>0</v>
      </c>
      <c r="G182" s="447">
        <f>G91+G87+G82+G78+G58+G52</f>
        <v>4485</v>
      </c>
    </row>
    <row r="183" spans="1:7" ht="25.5">
      <c r="A183" s="440" t="s">
        <v>385</v>
      </c>
      <c r="B183" s="443" t="s">
        <v>110</v>
      </c>
      <c r="C183" s="444" t="s">
        <v>144</v>
      </c>
      <c r="D183" s="445">
        <f>D184+D185+D186</f>
        <v>818519</v>
      </c>
      <c r="E183" s="445">
        <f>E184+E185+E186</f>
        <v>806065</v>
      </c>
      <c r="F183" s="445">
        <f>F184+F185+F186</f>
        <v>93878</v>
      </c>
      <c r="G183" s="445">
        <f>G184+G185-G186</f>
        <v>12454</v>
      </c>
    </row>
    <row r="184" spans="1:7" ht="15">
      <c r="A184" s="545" t="s">
        <v>386</v>
      </c>
      <c r="B184" s="495" t="s">
        <v>354</v>
      </c>
      <c r="C184" s="545"/>
      <c r="D184" s="446">
        <f>E184+G184</f>
        <v>546633</v>
      </c>
      <c r="E184" s="447">
        <f>E168+E42</f>
        <v>534179</v>
      </c>
      <c r="F184" s="447">
        <f>F168+F42</f>
        <v>57120</v>
      </c>
      <c r="G184" s="447">
        <f>G168+G42</f>
        <v>12454</v>
      </c>
    </row>
    <row r="185" spans="1:7" ht="25.5">
      <c r="A185" s="545" t="s">
        <v>387</v>
      </c>
      <c r="B185" s="477" t="s">
        <v>421</v>
      </c>
      <c r="C185" s="545"/>
      <c r="D185" s="432">
        <f>E185+G185</f>
        <v>269087</v>
      </c>
      <c r="E185" s="433">
        <f>E43+E170+E19+E53</f>
        <v>269087</v>
      </c>
      <c r="F185" s="433">
        <f>F43+F170+F19+F53</f>
        <v>36758</v>
      </c>
      <c r="G185" s="433">
        <f>G43+G170</f>
        <v>0</v>
      </c>
    </row>
    <row r="186" spans="1:7" ht="15">
      <c r="A186" s="520" t="s">
        <v>388</v>
      </c>
      <c r="B186" s="449" t="s">
        <v>360</v>
      </c>
      <c r="C186" s="545"/>
      <c r="D186" s="432">
        <f>E186+G186</f>
        <v>2799</v>
      </c>
      <c r="E186" s="433">
        <f>E169</f>
        <v>2799</v>
      </c>
      <c r="F186" s="433">
        <f>F169</f>
        <v>0</v>
      </c>
      <c r="G186" s="433">
        <f>G169</f>
        <v>0</v>
      </c>
    </row>
    <row r="187" spans="1:7" ht="30" customHeight="1">
      <c r="A187" s="440" t="s">
        <v>389</v>
      </c>
      <c r="B187" s="443" t="s">
        <v>112</v>
      </c>
      <c r="C187" s="440" t="s">
        <v>146</v>
      </c>
      <c r="D187" s="445">
        <f>D188+D190+D189</f>
        <v>1287593.18</v>
      </c>
      <c r="E187" s="445">
        <f>E188+E190+E189</f>
        <v>1244927.18</v>
      </c>
      <c r="F187" s="445">
        <f>F188+F190+F189</f>
        <v>638975.96</v>
      </c>
      <c r="G187" s="445">
        <f>G188+G190+G189</f>
        <v>42666</v>
      </c>
    </row>
    <row r="188" spans="1:7" ht="15">
      <c r="A188" s="521" t="s">
        <v>390</v>
      </c>
      <c r="B188" s="431" t="s">
        <v>354</v>
      </c>
      <c r="C188" s="542"/>
      <c r="D188" s="446">
        <f>E188+G188</f>
        <v>1109525.98</v>
      </c>
      <c r="E188" s="446">
        <f>E21+E157+E39</f>
        <v>1067404.98</v>
      </c>
      <c r="F188" s="446">
        <f>F21+F157+F39</f>
        <v>534134.76</v>
      </c>
      <c r="G188" s="446">
        <f>G21+G157+G39</f>
        <v>42121</v>
      </c>
    </row>
    <row r="189" spans="1:7" ht="25.5">
      <c r="A189" s="545" t="s">
        <v>391</v>
      </c>
      <c r="B189" s="522" t="s">
        <v>421</v>
      </c>
      <c r="C189" s="545"/>
      <c r="D189" s="446">
        <f>E189+G189</f>
        <v>155630.2</v>
      </c>
      <c r="E189" s="446">
        <f aca="true" t="shared" si="9" ref="E189:G190">E22+E158</f>
        <v>155630.2</v>
      </c>
      <c r="F189" s="446">
        <f t="shared" si="9"/>
        <v>104841.2</v>
      </c>
      <c r="G189" s="446">
        <f t="shared" si="9"/>
        <v>0</v>
      </c>
    </row>
    <row r="190" spans="1:7" ht="15">
      <c r="A190" s="545" t="s">
        <v>392</v>
      </c>
      <c r="B190" s="490" t="s">
        <v>360</v>
      </c>
      <c r="C190" s="455"/>
      <c r="D190" s="446">
        <f aca="true" t="shared" si="10" ref="D190:D203">E190+G190</f>
        <v>22437</v>
      </c>
      <c r="E190" s="446">
        <f t="shared" si="9"/>
        <v>21892</v>
      </c>
      <c r="F190" s="446">
        <f t="shared" si="9"/>
        <v>0</v>
      </c>
      <c r="G190" s="446">
        <f t="shared" si="9"/>
        <v>545</v>
      </c>
    </row>
    <row r="191" spans="1:7" ht="17.25" customHeight="1">
      <c r="A191" s="440" t="s">
        <v>393</v>
      </c>
      <c r="B191" s="523" t="s">
        <v>230</v>
      </c>
      <c r="C191" s="440" t="s">
        <v>145</v>
      </c>
      <c r="D191" s="476">
        <f t="shared" si="10"/>
        <v>54579</v>
      </c>
      <c r="E191" s="445">
        <f>E192</f>
        <v>15524</v>
      </c>
      <c r="F191" s="445">
        <f>F192</f>
        <v>9870</v>
      </c>
      <c r="G191" s="445">
        <f>G192</f>
        <v>39055</v>
      </c>
    </row>
    <row r="192" spans="1:7" ht="15">
      <c r="A192" s="545" t="s">
        <v>394</v>
      </c>
      <c r="B192" s="431" t="s">
        <v>354</v>
      </c>
      <c r="C192" s="480"/>
      <c r="D192" s="446">
        <f t="shared" si="10"/>
        <v>54579</v>
      </c>
      <c r="E192" s="446">
        <f>E25</f>
        <v>15524</v>
      </c>
      <c r="F192" s="446">
        <f>F25</f>
        <v>9870</v>
      </c>
      <c r="G192" s="446">
        <f>G25</f>
        <v>39055</v>
      </c>
    </row>
    <row r="193" spans="1:7" ht="14.25">
      <c r="A193" s="440" t="s">
        <v>395</v>
      </c>
      <c r="B193" s="358" t="s">
        <v>116</v>
      </c>
      <c r="C193" s="428" t="s">
        <v>147</v>
      </c>
      <c r="D193" s="476">
        <f>E193+G193</f>
        <v>3019453</v>
      </c>
      <c r="E193" s="445">
        <f>E194+E195</f>
        <v>211220</v>
      </c>
      <c r="F193" s="445">
        <f>F194+F195</f>
        <v>0</v>
      </c>
      <c r="G193" s="445">
        <f>G194+G195</f>
        <v>2808233</v>
      </c>
    </row>
    <row r="194" spans="1:7" ht="15">
      <c r="A194" s="440" t="s">
        <v>396</v>
      </c>
      <c r="B194" s="442" t="s">
        <v>354</v>
      </c>
      <c r="C194" s="455"/>
      <c r="D194" s="446">
        <f t="shared" si="10"/>
        <v>831316</v>
      </c>
      <c r="E194" s="446">
        <f aca="true" t="shared" si="11" ref="E194:G195">E27</f>
        <v>211220</v>
      </c>
      <c r="F194" s="446">
        <f t="shared" si="11"/>
        <v>0</v>
      </c>
      <c r="G194" s="446">
        <f t="shared" si="11"/>
        <v>620096</v>
      </c>
    </row>
    <row r="195" spans="1:7" ht="30">
      <c r="A195" s="440" t="s">
        <v>448</v>
      </c>
      <c r="B195" s="434" t="s">
        <v>444</v>
      </c>
      <c r="C195" s="455"/>
      <c r="D195" s="446">
        <f t="shared" si="10"/>
        <v>2188137</v>
      </c>
      <c r="E195" s="446">
        <f t="shared" si="11"/>
        <v>0</v>
      </c>
      <c r="F195" s="446">
        <f t="shared" si="11"/>
        <v>0</v>
      </c>
      <c r="G195" s="446">
        <f t="shared" si="11"/>
        <v>2188137</v>
      </c>
    </row>
    <row r="196" spans="1:7" ht="25.5">
      <c r="A196" s="440" t="s">
        <v>397</v>
      </c>
      <c r="B196" s="443" t="s">
        <v>197</v>
      </c>
      <c r="C196" s="451" t="s">
        <v>148</v>
      </c>
      <c r="D196" s="476">
        <f>E196+G196</f>
        <v>162274</v>
      </c>
      <c r="E196" s="445">
        <f>E197+E198+E199</f>
        <v>162274</v>
      </c>
      <c r="F196" s="445">
        <f>F197+F198+F199</f>
        <v>50219</v>
      </c>
      <c r="G196" s="445">
        <f>G197+G198+G199</f>
        <v>0</v>
      </c>
    </row>
    <row r="197" spans="1:7" ht="15">
      <c r="A197" s="545" t="s">
        <v>398</v>
      </c>
      <c r="B197" s="490" t="s">
        <v>354</v>
      </c>
      <c r="C197" s="440"/>
      <c r="D197" s="446">
        <f t="shared" si="10"/>
        <v>2896</v>
      </c>
      <c r="E197" s="446">
        <f>E30</f>
        <v>2896</v>
      </c>
      <c r="F197" s="446">
        <f>F30</f>
        <v>0</v>
      </c>
      <c r="G197" s="446">
        <f>G30</f>
        <v>0</v>
      </c>
    </row>
    <row r="198" spans="1:7" ht="25.5">
      <c r="A198" s="545" t="s">
        <v>399</v>
      </c>
      <c r="B198" s="522" t="s">
        <v>421</v>
      </c>
      <c r="C198" s="440"/>
      <c r="D198" s="446">
        <f t="shared" si="10"/>
        <v>159378</v>
      </c>
      <c r="E198" s="446">
        <f>E46+E161</f>
        <v>159378</v>
      </c>
      <c r="F198" s="446">
        <f>F46+F161</f>
        <v>50219</v>
      </c>
      <c r="G198" s="446">
        <f>G46+G161</f>
        <v>0</v>
      </c>
    </row>
    <row r="199" spans="1:7" ht="30">
      <c r="A199" s="545" t="s">
        <v>449</v>
      </c>
      <c r="B199" s="434" t="s">
        <v>444</v>
      </c>
      <c r="C199" s="440"/>
      <c r="D199" s="446">
        <f t="shared" si="10"/>
        <v>0</v>
      </c>
      <c r="E199" s="446">
        <f>E47</f>
        <v>0</v>
      </c>
      <c r="F199" s="446">
        <f>F47</f>
        <v>0</v>
      </c>
      <c r="G199" s="446">
        <f>G47</f>
        <v>0</v>
      </c>
    </row>
    <row r="200" spans="1:7" ht="25.5">
      <c r="A200" s="440" t="s">
        <v>400</v>
      </c>
      <c r="B200" s="496" t="s">
        <v>214</v>
      </c>
      <c r="C200" s="440" t="s">
        <v>193</v>
      </c>
      <c r="D200" s="476">
        <f t="shared" si="10"/>
        <v>28238</v>
      </c>
      <c r="E200" s="445">
        <f>E201</f>
        <v>28238</v>
      </c>
      <c r="F200" s="445">
        <f>F201</f>
        <v>1324</v>
      </c>
      <c r="G200" s="445">
        <f>G201</f>
        <v>0</v>
      </c>
    </row>
    <row r="201" spans="1:7" ht="25.5">
      <c r="A201" s="545" t="s">
        <v>401</v>
      </c>
      <c r="B201" s="477" t="s">
        <v>421</v>
      </c>
      <c r="C201" s="444"/>
      <c r="D201" s="446">
        <f t="shared" si="10"/>
        <v>28238</v>
      </c>
      <c r="E201" s="446">
        <f>E163+E83</f>
        <v>28238</v>
      </c>
      <c r="F201" s="446">
        <f>F163+F83</f>
        <v>1324</v>
      </c>
      <c r="G201" s="446">
        <f>G163+G83</f>
        <v>0</v>
      </c>
    </row>
    <row r="202" spans="1:7" ht="14.25">
      <c r="A202" s="440" t="s">
        <v>402</v>
      </c>
      <c r="B202" s="497" t="s">
        <v>78</v>
      </c>
      <c r="C202" s="440" t="s">
        <v>143</v>
      </c>
      <c r="D202" s="445">
        <f t="shared" si="10"/>
        <v>78604</v>
      </c>
      <c r="E202" s="445">
        <f>E203</f>
        <v>77204</v>
      </c>
      <c r="F202" s="445">
        <f>F203</f>
        <v>0</v>
      </c>
      <c r="G202" s="445">
        <f>G203</f>
        <v>1400</v>
      </c>
    </row>
    <row r="203" spans="1:7" ht="15">
      <c r="A203" s="545" t="s">
        <v>403</v>
      </c>
      <c r="B203" s="431" t="s">
        <v>354</v>
      </c>
      <c r="C203" s="487"/>
      <c r="D203" s="447">
        <f t="shared" si="10"/>
        <v>78604</v>
      </c>
      <c r="E203" s="447">
        <f>E32+E165</f>
        <v>77204</v>
      </c>
      <c r="F203" s="447">
        <f>F32+F165</f>
        <v>0</v>
      </c>
      <c r="G203" s="447">
        <f>G32+G165</f>
        <v>1400</v>
      </c>
    </row>
    <row r="204" spans="1:7" ht="28.5">
      <c r="A204" s="440" t="s">
        <v>404</v>
      </c>
      <c r="B204" s="454" t="s">
        <v>156</v>
      </c>
      <c r="C204" s="440" t="s">
        <v>36</v>
      </c>
      <c r="D204" s="476">
        <f>E204+G204</f>
        <v>208091</v>
      </c>
      <c r="E204" s="445">
        <f>E205</f>
        <v>208091</v>
      </c>
      <c r="F204" s="445">
        <f>F205</f>
        <v>0</v>
      </c>
      <c r="G204" s="445">
        <f>G205</f>
        <v>0</v>
      </c>
    </row>
    <row r="205" spans="1:7" ht="15">
      <c r="A205" s="545" t="s">
        <v>405</v>
      </c>
      <c r="B205" s="431" t="s">
        <v>354</v>
      </c>
      <c r="C205" s="487"/>
      <c r="D205" s="446">
        <f>E205+G205</f>
        <v>208091</v>
      </c>
      <c r="E205" s="446">
        <f>E34</f>
        <v>208091</v>
      </c>
      <c r="F205" s="446">
        <f>F34</f>
        <v>0</v>
      </c>
      <c r="G205" s="446">
        <f>G34</f>
        <v>0</v>
      </c>
    </row>
    <row r="206" spans="1:7" ht="14.25">
      <c r="A206" s="440" t="s">
        <v>406</v>
      </c>
      <c r="B206" s="457" t="s">
        <v>157</v>
      </c>
      <c r="C206" s="440" t="s">
        <v>38</v>
      </c>
      <c r="D206" s="476">
        <f>E206+G206</f>
        <v>267760.69</v>
      </c>
      <c r="E206" s="445">
        <f>E207</f>
        <v>49144.48</v>
      </c>
      <c r="F206" s="445">
        <f>F207</f>
        <v>0</v>
      </c>
      <c r="G206" s="445">
        <f>G207</f>
        <v>218616.21</v>
      </c>
    </row>
    <row r="207" spans="1:7" ht="15">
      <c r="A207" s="545" t="s">
        <v>407</v>
      </c>
      <c r="B207" s="431" t="s">
        <v>354</v>
      </c>
      <c r="C207" s="487"/>
      <c r="D207" s="446">
        <f>E207+G207</f>
        <v>267760.69</v>
      </c>
      <c r="E207" s="446">
        <f>E36+E172</f>
        <v>49144.48</v>
      </c>
      <c r="F207" s="446">
        <f>F36+F172</f>
        <v>0</v>
      </c>
      <c r="G207" s="446">
        <f>G36+G172</f>
        <v>218616.21</v>
      </c>
    </row>
    <row r="208" spans="1:7" ht="15">
      <c r="A208" s="545"/>
      <c r="B208" s="490" t="s">
        <v>231</v>
      </c>
      <c r="C208" s="487"/>
      <c r="D208" s="433"/>
      <c r="E208" s="433"/>
      <c r="F208" s="433"/>
      <c r="G208" s="433"/>
    </row>
    <row r="209" spans="1:7" ht="12.75">
      <c r="A209" s="455"/>
      <c r="B209" s="455" t="s">
        <v>355</v>
      </c>
      <c r="C209" s="455"/>
      <c r="D209" s="414">
        <f>D179+D184+D188+D192+D194+D197+D203+D205+D207</f>
        <v>4666159.670000001</v>
      </c>
      <c r="E209" s="414">
        <f>E179+E184+E188+E192+E194+E197+E203+E205+E207</f>
        <v>3726717.46</v>
      </c>
      <c r="F209" s="414">
        <f>F179+F184+F188+F192+F194+F197+F203+F205+F207</f>
        <v>1520673.87</v>
      </c>
      <c r="G209" s="414">
        <f>G179+G184+G188+G192+G194+G197+G203+G205+G207</f>
        <v>939442.21</v>
      </c>
    </row>
    <row r="210" spans="1:7" ht="12.75">
      <c r="A210" s="455"/>
      <c r="B210" s="455" t="s">
        <v>232</v>
      </c>
      <c r="C210" s="455"/>
      <c r="D210" s="414">
        <f>D198+D189+D185+D180+D201</f>
        <v>624285.2</v>
      </c>
      <c r="E210" s="414">
        <f>E198+E189+E185+E180+E201</f>
        <v>624285.2</v>
      </c>
      <c r="F210" s="414">
        <f>F198+F189+F185+F180+F201</f>
        <v>200265.2</v>
      </c>
      <c r="G210" s="414">
        <f>G198+G189+G185+G180+G201</f>
        <v>0</v>
      </c>
    </row>
    <row r="211" spans="1:7" ht="12.75">
      <c r="A211" s="455"/>
      <c r="B211" s="455" t="s">
        <v>154</v>
      </c>
      <c r="C211" s="455"/>
      <c r="D211" s="414">
        <f>D181</f>
        <v>1601976.9999999998</v>
      </c>
      <c r="E211" s="414">
        <f>E181</f>
        <v>1601542.9999999998</v>
      </c>
      <c r="F211" s="414">
        <f>F181</f>
        <v>1189789.3499999999</v>
      </c>
      <c r="G211" s="414">
        <f>G181</f>
        <v>434</v>
      </c>
    </row>
    <row r="212" spans="1:7" ht="12.75">
      <c r="A212" s="455"/>
      <c r="B212" s="455" t="s">
        <v>447</v>
      </c>
      <c r="C212" s="455"/>
      <c r="D212" s="414">
        <f>E212+G212</f>
        <v>2188137</v>
      </c>
      <c r="E212" s="414">
        <f>E195+E199</f>
        <v>0</v>
      </c>
      <c r="F212" s="414">
        <f>F195+F199</f>
        <v>0</v>
      </c>
      <c r="G212" s="414">
        <f>G195+G199</f>
        <v>2188137</v>
      </c>
    </row>
    <row r="213" spans="1:7" ht="12.75">
      <c r="A213" s="455"/>
      <c r="B213" s="455" t="s">
        <v>536</v>
      </c>
      <c r="C213" s="455"/>
      <c r="D213" s="414">
        <f>D190+D186+D182</f>
        <v>155250</v>
      </c>
      <c r="E213" s="414">
        <f>E190+E186+E182</f>
        <v>150220</v>
      </c>
      <c r="F213" s="414">
        <f>F190+F186+F182</f>
        <v>0</v>
      </c>
      <c r="G213" s="414">
        <f>G190+G186+G182</f>
        <v>5030</v>
      </c>
    </row>
    <row r="214" spans="1:7" ht="12.75">
      <c r="A214" s="524"/>
      <c r="B214" s="524" t="s">
        <v>233</v>
      </c>
      <c r="C214" s="524"/>
      <c r="D214" s="507">
        <f>SUM(D209:D213)</f>
        <v>9235808.870000001</v>
      </c>
      <c r="E214" s="507">
        <f>SUM(E209:E213)</f>
        <v>6102765.66</v>
      </c>
      <c r="F214" s="507">
        <f>SUM(F209:F213)</f>
        <v>2910728.42</v>
      </c>
      <c r="G214" s="507">
        <f>SUM(G209:G213)</f>
        <v>3133043.21</v>
      </c>
    </row>
  </sheetData>
  <sheetProtection/>
  <mergeCells count="13">
    <mergeCell ref="A8:A10"/>
    <mergeCell ref="B8:B11"/>
    <mergeCell ref="C8:C11"/>
    <mergeCell ref="F1:H1"/>
    <mergeCell ref="F2:H2"/>
    <mergeCell ref="D8:D11"/>
    <mergeCell ref="E8:G8"/>
    <mergeCell ref="E9:F9"/>
    <mergeCell ref="G9:G11"/>
    <mergeCell ref="E10:E11"/>
    <mergeCell ref="F10:F11"/>
    <mergeCell ref="A6:G6"/>
    <mergeCell ref="A5:G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4">
      <selection activeCell="A4" sqref="A1:IV16384"/>
    </sheetView>
  </sheetViews>
  <sheetFormatPr defaultColWidth="8.7109375" defaultRowHeight="12.75"/>
  <cols>
    <col min="1" max="1" width="4.140625" style="374" customWidth="1"/>
    <col min="2" max="2" width="16.7109375" style="374" customWidth="1"/>
    <col min="3" max="3" width="8.7109375" style="374" customWidth="1"/>
    <col min="4" max="4" width="8.7109375" style="377" customWidth="1"/>
    <col min="5" max="5" width="7.421875" style="374" customWidth="1"/>
    <col min="6" max="9" width="8.7109375" style="374" customWidth="1"/>
    <col min="10" max="10" width="8.00390625" style="374" customWidth="1"/>
    <col min="11" max="11" width="7.421875" style="374" customWidth="1"/>
    <col min="12" max="12" width="8.00390625" style="374" customWidth="1"/>
    <col min="13" max="13" width="6.7109375" style="374" customWidth="1"/>
    <col min="14" max="14" width="8.8515625" style="374" customWidth="1"/>
    <col min="15" max="15" width="7.57421875" style="374" customWidth="1"/>
    <col min="16" max="16" width="7.421875" style="374" customWidth="1"/>
    <col min="17" max="18" width="8.00390625" style="374" customWidth="1"/>
    <col min="19" max="19" width="6.57421875" style="374" customWidth="1"/>
    <col min="20" max="20" width="8.7109375" style="374" customWidth="1"/>
    <col min="21" max="21" width="7.28125" style="374" customWidth="1"/>
    <col min="22" max="22" width="6.7109375" style="374" customWidth="1"/>
    <col min="23" max="23" width="8.28125" style="374" customWidth="1"/>
    <col min="24" max="24" width="8.421875" style="374" customWidth="1"/>
    <col min="25" max="25" width="7.8515625" style="374" customWidth="1"/>
    <col min="26" max="16384" width="8.7109375" style="374" customWidth="1"/>
  </cols>
  <sheetData>
    <row r="1" spans="21:24" ht="14.25" customHeight="1">
      <c r="U1" s="617" t="s">
        <v>642</v>
      </c>
      <c r="V1" s="617"/>
      <c r="W1" s="617"/>
      <c r="X1" s="617"/>
    </row>
    <row r="2" spans="17:24" ht="12.75" customHeight="1">
      <c r="Q2" s="375"/>
      <c r="R2" s="375"/>
      <c r="U2" s="617" t="s">
        <v>650</v>
      </c>
      <c r="V2" s="617"/>
      <c r="W2" s="617"/>
      <c r="X2" s="617"/>
    </row>
    <row r="3" spans="11:24" ht="13.5" customHeight="1">
      <c r="K3" s="377"/>
      <c r="L3" s="377"/>
      <c r="M3" s="377"/>
      <c r="N3" s="377"/>
      <c r="O3" s="377"/>
      <c r="P3" s="377"/>
      <c r="Q3" s="375"/>
      <c r="R3" s="375"/>
      <c r="U3" s="617" t="s">
        <v>513</v>
      </c>
      <c r="V3" s="617"/>
      <c r="W3" s="617"/>
      <c r="X3" s="617"/>
    </row>
    <row r="4" spans="11:24" ht="11.25" customHeight="1">
      <c r="K4" s="377"/>
      <c r="L4" s="377"/>
      <c r="M4" s="377"/>
      <c r="N4" s="377"/>
      <c r="O4" s="377"/>
      <c r="P4" s="377"/>
      <c r="Q4" s="375"/>
      <c r="R4" s="375"/>
      <c r="U4" s="617" t="s">
        <v>601</v>
      </c>
      <c r="V4" s="617" t="s">
        <v>601</v>
      </c>
      <c r="W4" s="617"/>
      <c r="X4" s="617"/>
    </row>
    <row r="5" spans="3:21" ht="12.75">
      <c r="C5" s="377" t="s">
        <v>602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5"/>
      <c r="T5" s="375"/>
      <c r="U5" s="375"/>
    </row>
    <row r="6" spans="4:10" ht="12.75">
      <c r="D6" s="377" t="s">
        <v>603</v>
      </c>
      <c r="E6" s="377"/>
      <c r="F6" s="377"/>
      <c r="G6" s="377"/>
      <c r="H6" s="377"/>
      <c r="I6" s="377"/>
      <c r="J6" s="377"/>
    </row>
    <row r="7" spans="5:10" ht="9" customHeight="1">
      <c r="E7" s="377"/>
      <c r="F7" s="377"/>
      <c r="G7" s="377"/>
      <c r="H7" s="377"/>
      <c r="I7" s="377"/>
      <c r="J7" s="377"/>
    </row>
    <row r="8" spans="1:25" ht="18" customHeight="1">
      <c r="A8" s="618"/>
      <c r="B8" s="619" t="s">
        <v>604</v>
      </c>
      <c r="C8" s="620" t="s">
        <v>605</v>
      </c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2"/>
      <c r="Y8" s="607" t="s">
        <v>495</v>
      </c>
    </row>
    <row r="9" spans="1:26" ht="19.5" customHeight="1">
      <c r="A9" s="618"/>
      <c r="B9" s="601"/>
      <c r="C9" s="609" t="s">
        <v>112</v>
      </c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10" t="s">
        <v>606</v>
      </c>
      <c r="P9" s="611"/>
      <c r="Q9" s="378" t="s">
        <v>607</v>
      </c>
      <c r="R9" s="378" t="s">
        <v>608</v>
      </c>
      <c r="S9" s="379" t="s">
        <v>609</v>
      </c>
      <c r="T9" s="612" t="s">
        <v>610</v>
      </c>
      <c r="U9" s="613"/>
      <c r="V9" s="613"/>
      <c r="W9" s="613"/>
      <c r="X9" s="614"/>
      <c r="Y9" s="608"/>
      <c r="Z9" s="556"/>
    </row>
    <row r="10" spans="1:25" ht="12.75" customHeight="1">
      <c r="A10" s="618"/>
      <c r="B10" s="601"/>
      <c r="C10" s="615" t="s">
        <v>611</v>
      </c>
      <c r="D10" s="599" t="s">
        <v>612</v>
      </c>
      <c r="E10" s="599" t="s">
        <v>613</v>
      </c>
      <c r="F10" s="599" t="s">
        <v>614</v>
      </c>
      <c r="G10" s="599" t="s">
        <v>615</v>
      </c>
      <c r="H10" s="599" t="s">
        <v>616</v>
      </c>
      <c r="I10" s="599" t="s">
        <v>617</v>
      </c>
      <c r="J10" s="599" t="s">
        <v>618</v>
      </c>
      <c r="K10" s="599" t="s">
        <v>619</v>
      </c>
      <c r="L10" s="599" t="s">
        <v>620</v>
      </c>
      <c r="M10" s="599" t="s">
        <v>621</v>
      </c>
      <c r="N10" s="599" t="s">
        <v>622</v>
      </c>
      <c r="O10" s="599" t="s">
        <v>623</v>
      </c>
      <c r="P10" s="599" t="s">
        <v>624</v>
      </c>
      <c r="Q10" s="599" t="s">
        <v>625</v>
      </c>
      <c r="R10" s="599" t="s">
        <v>626</v>
      </c>
      <c r="S10" s="599" t="s">
        <v>627</v>
      </c>
      <c r="T10" s="599" t="s">
        <v>628</v>
      </c>
      <c r="U10" s="599" t="s">
        <v>629</v>
      </c>
      <c r="V10" s="599" t="s">
        <v>630</v>
      </c>
      <c r="W10" s="599" t="s">
        <v>631</v>
      </c>
      <c r="X10" s="599" t="s">
        <v>632</v>
      </c>
      <c r="Y10" s="601" t="s">
        <v>0</v>
      </c>
    </row>
    <row r="11" spans="1:25" ht="87" customHeight="1">
      <c r="A11" s="618"/>
      <c r="B11" s="602"/>
      <c r="C11" s="616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2"/>
    </row>
    <row r="12" spans="1:25" ht="14.25" customHeight="1">
      <c r="A12" s="557"/>
      <c r="B12" s="380" t="s">
        <v>585</v>
      </c>
      <c r="C12" s="381"/>
      <c r="D12" s="382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2"/>
      <c r="P12" s="381"/>
      <c r="Q12" s="381"/>
      <c r="R12" s="381"/>
      <c r="S12" s="381"/>
      <c r="T12" s="381"/>
      <c r="U12" s="381"/>
      <c r="V12" s="381"/>
      <c r="W12" s="381"/>
      <c r="X12" s="381"/>
      <c r="Y12" s="381"/>
    </row>
    <row r="13" spans="1:25" ht="12.75">
      <c r="A13" s="558"/>
      <c r="B13" s="352" t="s">
        <v>0</v>
      </c>
      <c r="C13" s="199">
        <f>C14+C16</f>
        <v>145</v>
      </c>
      <c r="D13" s="199">
        <f aca="true" t="shared" si="0" ref="D13:Y13">D14+D16</f>
        <v>17088</v>
      </c>
      <c r="E13" s="199">
        <f t="shared" si="0"/>
        <v>14356</v>
      </c>
      <c r="F13" s="199">
        <f t="shared" si="0"/>
        <v>232</v>
      </c>
      <c r="G13" s="199"/>
      <c r="H13" s="199">
        <f t="shared" si="0"/>
        <v>7600</v>
      </c>
      <c r="I13" s="199">
        <f t="shared" si="0"/>
        <v>6828</v>
      </c>
      <c r="J13" s="199">
        <f t="shared" si="0"/>
        <v>7561</v>
      </c>
      <c r="K13" s="199">
        <f t="shared" si="0"/>
        <v>2751</v>
      </c>
      <c r="L13" s="199">
        <f t="shared" si="0"/>
        <v>3760</v>
      </c>
      <c r="M13" s="199">
        <f t="shared" si="0"/>
        <v>32727</v>
      </c>
      <c r="N13" s="91">
        <f t="shared" si="0"/>
        <v>579.2</v>
      </c>
      <c r="O13" s="199">
        <f t="shared" si="0"/>
        <v>0</v>
      </c>
      <c r="P13" s="199">
        <f t="shared" si="0"/>
        <v>0</v>
      </c>
      <c r="Q13" s="199">
        <f t="shared" si="0"/>
        <v>11952</v>
      </c>
      <c r="R13" s="199">
        <f t="shared" si="0"/>
        <v>4178</v>
      </c>
      <c r="S13" s="199">
        <f t="shared" si="0"/>
        <v>0</v>
      </c>
      <c r="T13" s="199">
        <f t="shared" si="0"/>
        <v>0</v>
      </c>
      <c r="U13" s="199">
        <f t="shared" si="0"/>
        <v>0</v>
      </c>
      <c r="V13" s="199">
        <f t="shared" si="0"/>
        <v>0</v>
      </c>
      <c r="W13" s="199">
        <f t="shared" si="0"/>
        <v>0</v>
      </c>
      <c r="X13" s="91">
        <f t="shared" si="0"/>
        <v>0</v>
      </c>
      <c r="Y13" s="91">
        <f t="shared" si="0"/>
        <v>109757.2</v>
      </c>
    </row>
    <row r="14" spans="1:25" ht="12.75">
      <c r="A14" s="384" t="s">
        <v>19</v>
      </c>
      <c r="B14" s="352" t="s">
        <v>633</v>
      </c>
      <c r="C14" s="199">
        <v>145</v>
      </c>
      <c r="D14" s="199">
        <v>17088</v>
      </c>
      <c r="E14" s="199">
        <v>14356</v>
      </c>
      <c r="F14" s="199">
        <v>232</v>
      </c>
      <c r="G14" s="199"/>
      <c r="H14" s="199">
        <v>7600</v>
      </c>
      <c r="I14" s="199">
        <v>6828</v>
      </c>
      <c r="J14" s="199">
        <v>7561</v>
      </c>
      <c r="K14" s="199">
        <v>2751</v>
      </c>
      <c r="L14" s="199">
        <v>3760</v>
      </c>
      <c r="M14" s="199">
        <v>32727</v>
      </c>
      <c r="N14" s="91">
        <v>579.2</v>
      </c>
      <c r="O14" s="199"/>
      <c r="P14" s="199"/>
      <c r="Q14" s="199">
        <v>11952</v>
      </c>
      <c r="R14" s="199">
        <v>4178</v>
      </c>
      <c r="S14" s="199"/>
      <c r="T14" s="199"/>
      <c r="U14" s="199"/>
      <c r="V14" s="199"/>
      <c r="W14" s="199"/>
      <c r="X14" s="199"/>
      <c r="Y14" s="91">
        <f>C14+D14+E14+F14+G14+H14+I14+J14+K14+L14+M14+N14+O14+P14+Q14+S14+T14+U14+V14+R14</f>
        <v>109757.2</v>
      </c>
    </row>
    <row r="15" spans="1:25" ht="12.75">
      <c r="A15" s="383" t="s">
        <v>20</v>
      </c>
      <c r="B15" s="559" t="s">
        <v>634</v>
      </c>
      <c r="C15" s="199">
        <v>111</v>
      </c>
      <c r="D15" s="199">
        <v>12567</v>
      </c>
      <c r="E15" s="199">
        <v>10005</v>
      </c>
      <c r="F15" s="199">
        <v>177</v>
      </c>
      <c r="G15" s="199"/>
      <c r="H15" s="199">
        <v>5803</v>
      </c>
      <c r="I15" s="199">
        <v>4207</v>
      </c>
      <c r="J15" s="199">
        <v>5212</v>
      </c>
      <c r="K15" s="199">
        <v>2100</v>
      </c>
      <c r="L15" s="199"/>
      <c r="M15" s="199">
        <v>22086</v>
      </c>
      <c r="N15" s="91">
        <v>442.2</v>
      </c>
      <c r="O15" s="199"/>
      <c r="P15" s="199"/>
      <c r="Q15" s="199">
        <v>7123</v>
      </c>
      <c r="R15" s="199">
        <v>127</v>
      </c>
      <c r="S15" s="199"/>
      <c r="T15" s="199"/>
      <c r="U15" s="199"/>
      <c r="V15" s="199"/>
      <c r="W15" s="199"/>
      <c r="X15" s="199"/>
      <c r="Y15" s="91">
        <f>C15+D15+E15+F15+G15+H15+I15+J15+K15+L15+M15+N15+O15+P15+Q15+S15+T15+U15+V15+R15</f>
        <v>69960.2</v>
      </c>
    </row>
    <row r="16" spans="1:25" ht="12.75">
      <c r="A16" s="383" t="s">
        <v>21</v>
      </c>
      <c r="B16" s="560" t="s">
        <v>12</v>
      </c>
      <c r="C16" s="352"/>
      <c r="D16" s="561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</row>
    <row r="17" spans="1:25" ht="44.25" customHeight="1">
      <c r="A17" s="383"/>
      <c r="B17" s="562" t="s">
        <v>635</v>
      </c>
      <c r="C17" s="352"/>
      <c r="D17" s="561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</row>
    <row r="18" spans="1:25" ht="12.75">
      <c r="A18" s="383"/>
      <c r="B18" s="560" t="s">
        <v>0</v>
      </c>
      <c r="C18" s="199">
        <f aca="true" t="shared" si="1" ref="C18:Y18">C19+C21</f>
        <v>0</v>
      </c>
      <c r="D18" s="199">
        <f t="shared" si="1"/>
        <v>0</v>
      </c>
      <c r="E18" s="199">
        <f t="shared" si="1"/>
        <v>0</v>
      </c>
      <c r="F18" s="199">
        <f t="shared" si="1"/>
        <v>0</v>
      </c>
      <c r="G18" s="199">
        <f t="shared" si="1"/>
        <v>0</v>
      </c>
      <c r="H18" s="199">
        <f t="shared" si="1"/>
        <v>0</v>
      </c>
      <c r="I18" s="199">
        <f t="shared" si="1"/>
        <v>0</v>
      </c>
      <c r="J18" s="199">
        <f t="shared" si="1"/>
        <v>0</v>
      </c>
      <c r="K18" s="199">
        <f t="shared" si="1"/>
        <v>0</v>
      </c>
      <c r="L18" s="199">
        <f t="shared" si="1"/>
        <v>0</v>
      </c>
      <c r="M18" s="199">
        <f t="shared" si="1"/>
        <v>0</v>
      </c>
      <c r="N18" s="199">
        <f t="shared" si="1"/>
        <v>0</v>
      </c>
      <c r="O18" s="199">
        <f t="shared" si="1"/>
        <v>0</v>
      </c>
      <c r="P18" s="199">
        <f t="shared" si="1"/>
        <v>0</v>
      </c>
      <c r="Q18" s="199">
        <f t="shared" si="1"/>
        <v>0</v>
      </c>
      <c r="R18" s="199"/>
      <c r="S18" s="199">
        <f t="shared" si="1"/>
        <v>0</v>
      </c>
      <c r="T18" s="199">
        <f t="shared" si="1"/>
        <v>40320</v>
      </c>
      <c r="U18" s="199">
        <f t="shared" si="1"/>
        <v>126373</v>
      </c>
      <c r="V18" s="199">
        <f t="shared" si="1"/>
        <v>30402</v>
      </c>
      <c r="W18" s="199">
        <f t="shared" si="1"/>
        <v>11895</v>
      </c>
      <c r="X18" s="199">
        <f t="shared" si="1"/>
        <v>13195</v>
      </c>
      <c r="Y18" s="199">
        <f t="shared" si="1"/>
        <v>222185</v>
      </c>
    </row>
    <row r="19" spans="1:25" ht="12.75">
      <c r="A19" s="384" t="s">
        <v>19</v>
      </c>
      <c r="B19" s="560" t="s">
        <v>633</v>
      </c>
      <c r="C19" s="199"/>
      <c r="D19" s="200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>
        <v>40320</v>
      </c>
      <c r="U19" s="199">
        <v>126373</v>
      </c>
      <c r="V19" s="199">
        <v>30402</v>
      </c>
      <c r="W19" s="199">
        <v>11895</v>
      </c>
      <c r="X19" s="199">
        <v>13195</v>
      </c>
      <c r="Y19" s="199">
        <f>C19+D19+E19+F19+G19+H19+I19+J19+K19+L19+M19+N19+O19+P19+Q19+S19+T19+U19+V19+R19+W19+X19</f>
        <v>222185</v>
      </c>
    </row>
    <row r="20" spans="1:25" ht="12.75">
      <c r="A20" s="383" t="s">
        <v>20</v>
      </c>
      <c r="B20" s="563" t="s">
        <v>634</v>
      </c>
      <c r="C20" s="199"/>
      <c r="D20" s="200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>
        <v>605</v>
      </c>
      <c r="U20" s="199">
        <v>3100</v>
      </c>
      <c r="V20" s="199">
        <v>630</v>
      </c>
      <c r="W20" s="199"/>
      <c r="X20" s="199"/>
      <c r="Y20" s="199">
        <f>C20+D20+E20+F20+G20+H20+I20+J20+K20+L20+M20+N20+O20+P20+Q20+S20+T20+U20+V20+R20+W20+X20</f>
        <v>4335</v>
      </c>
    </row>
    <row r="21" spans="1:25" ht="12.75">
      <c r="A21" s="383" t="s">
        <v>21</v>
      </c>
      <c r="B21" s="560" t="s">
        <v>12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</row>
    <row r="22" spans="1:25" ht="12.75">
      <c r="A22" s="383"/>
      <c r="B22" s="564" t="s">
        <v>24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</row>
    <row r="23" spans="1:25" ht="12.75">
      <c r="A23" s="383"/>
      <c r="B23" s="560" t="s">
        <v>0</v>
      </c>
      <c r="C23" s="199">
        <f aca="true" t="shared" si="2" ref="C23:Y23">C24+C26</f>
        <v>0</v>
      </c>
      <c r="D23" s="199">
        <f t="shared" si="2"/>
        <v>0</v>
      </c>
      <c r="E23" s="199">
        <f t="shared" si="2"/>
        <v>0</v>
      </c>
      <c r="F23" s="199">
        <f t="shared" si="2"/>
        <v>0</v>
      </c>
      <c r="G23" s="199">
        <f t="shared" si="2"/>
        <v>0</v>
      </c>
      <c r="H23" s="199">
        <f t="shared" si="2"/>
        <v>0</v>
      </c>
      <c r="I23" s="199">
        <f t="shared" si="2"/>
        <v>0</v>
      </c>
      <c r="J23" s="199">
        <f t="shared" si="2"/>
        <v>0</v>
      </c>
      <c r="K23" s="199">
        <f t="shared" si="2"/>
        <v>0</v>
      </c>
      <c r="L23" s="199">
        <f t="shared" si="2"/>
        <v>0</v>
      </c>
      <c r="M23" s="199">
        <f t="shared" si="2"/>
        <v>0</v>
      </c>
      <c r="N23" s="199">
        <f t="shared" si="2"/>
        <v>0</v>
      </c>
      <c r="O23" s="199">
        <f t="shared" si="2"/>
        <v>52464</v>
      </c>
      <c r="P23" s="199">
        <f t="shared" si="2"/>
        <v>79356</v>
      </c>
      <c r="Q23" s="199">
        <f t="shared" si="2"/>
        <v>0</v>
      </c>
      <c r="R23" s="199"/>
      <c r="S23" s="199">
        <f t="shared" si="2"/>
        <v>0</v>
      </c>
      <c r="T23" s="199">
        <f t="shared" si="2"/>
        <v>0</v>
      </c>
      <c r="U23" s="199">
        <f t="shared" si="2"/>
        <v>0</v>
      </c>
      <c r="V23" s="199">
        <f t="shared" si="2"/>
        <v>0</v>
      </c>
      <c r="W23" s="199">
        <f t="shared" si="2"/>
        <v>0</v>
      </c>
      <c r="X23" s="199">
        <f t="shared" si="2"/>
        <v>0</v>
      </c>
      <c r="Y23" s="199">
        <f t="shared" si="2"/>
        <v>131820</v>
      </c>
    </row>
    <row r="24" spans="1:25" ht="12.75">
      <c r="A24" s="384" t="s">
        <v>19</v>
      </c>
      <c r="B24" s="560" t="s">
        <v>633</v>
      </c>
      <c r="C24" s="199"/>
      <c r="D24" s="200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>
        <v>52464</v>
      </c>
      <c r="P24" s="199">
        <v>79356</v>
      </c>
      <c r="Q24" s="199"/>
      <c r="R24" s="199"/>
      <c r="S24" s="199"/>
      <c r="T24" s="199"/>
      <c r="U24" s="199"/>
      <c r="V24" s="199"/>
      <c r="W24" s="199"/>
      <c r="X24" s="199"/>
      <c r="Y24" s="199">
        <f>C24+D24+E24+F24+G24+H24+I24+J24+K24+L24+M24+N24+O24+P24+Q24+S24+T24+U24+V24+R24</f>
        <v>131820</v>
      </c>
    </row>
    <row r="25" spans="1:25" ht="12.75">
      <c r="A25" s="383" t="s">
        <v>20</v>
      </c>
      <c r="B25" s="563" t="s">
        <v>634</v>
      </c>
      <c r="C25" s="199"/>
      <c r="D25" s="200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>
        <v>33031</v>
      </c>
      <c r="P25" s="199"/>
      <c r="Q25" s="199"/>
      <c r="R25" s="199"/>
      <c r="S25" s="199"/>
      <c r="T25" s="199"/>
      <c r="U25" s="199"/>
      <c r="V25" s="199"/>
      <c r="W25" s="199"/>
      <c r="X25" s="199"/>
      <c r="Y25" s="199">
        <f>C25+D25+E25+F25+G25+H25+I25+J25+K25+L25+M25+N25+O25+P25+Q25+S25+T25+U25+V25+R25</f>
        <v>33031</v>
      </c>
    </row>
    <row r="26" spans="1:25" ht="12.75">
      <c r="A26" s="383" t="s">
        <v>21</v>
      </c>
      <c r="B26" s="560" t="s">
        <v>12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200"/>
      <c r="P26" s="199"/>
      <c r="Q26" s="199"/>
      <c r="R26" s="199"/>
      <c r="S26" s="199"/>
      <c r="T26" s="199"/>
      <c r="U26" s="199"/>
      <c r="V26" s="199"/>
      <c r="W26" s="199"/>
      <c r="X26" s="199"/>
      <c r="Y26" s="352"/>
    </row>
    <row r="27" spans="1:25" ht="14.25" customHeight="1">
      <c r="A27" s="383"/>
      <c r="B27" s="562" t="s">
        <v>53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  <c r="P27" s="199"/>
      <c r="Q27" s="199"/>
      <c r="R27" s="199"/>
      <c r="S27" s="199"/>
      <c r="T27" s="199"/>
      <c r="U27" s="199"/>
      <c r="V27" s="199"/>
      <c r="W27" s="199"/>
      <c r="X27" s="199"/>
      <c r="Y27" s="199"/>
    </row>
    <row r="28" spans="1:25" ht="12.75">
      <c r="A28" s="383"/>
      <c r="B28" s="560" t="s">
        <v>0</v>
      </c>
      <c r="C28" s="199">
        <f aca="true" t="shared" si="3" ref="C28:Y28">C29+C31</f>
        <v>0</v>
      </c>
      <c r="D28" s="199">
        <f t="shared" si="3"/>
        <v>0</v>
      </c>
      <c r="E28" s="199">
        <f t="shared" si="3"/>
        <v>0</v>
      </c>
      <c r="F28" s="199">
        <f t="shared" si="3"/>
        <v>0</v>
      </c>
      <c r="G28" s="199">
        <f t="shared" si="3"/>
        <v>0</v>
      </c>
      <c r="H28" s="199">
        <f t="shared" si="3"/>
        <v>0</v>
      </c>
      <c r="I28" s="199">
        <f t="shared" si="3"/>
        <v>0</v>
      </c>
      <c r="J28" s="199">
        <f t="shared" si="3"/>
        <v>0</v>
      </c>
      <c r="K28" s="199">
        <f t="shared" si="3"/>
        <v>0</v>
      </c>
      <c r="L28" s="199">
        <f t="shared" si="3"/>
        <v>0</v>
      </c>
      <c r="M28" s="199">
        <f t="shared" si="3"/>
        <v>0</v>
      </c>
      <c r="N28" s="199">
        <f t="shared" si="3"/>
        <v>0</v>
      </c>
      <c r="O28" s="199">
        <f t="shared" si="3"/>
        <v>4690</v>
      </c>
      <c r="P28" s="199">
        <f t="shared" si="3"/>
        <v>0</v>
      </c>
      <c r="Q28" s="199">
        <f t="shared" si="3"/>
        <v>0</v>
      </c>
      <c r="R28" s="199"/>
      <c r="S28" s="199">
        <f t="shared" si="3"/>
        <v>1176</v>
      </c>
      <c r="T28" s="199">
        <f t="shared" si="3"/>
        <v>0</v>
      </c>
      <c r="U28" s="199">
        <f t="shared" si="3"/>
        <v>0</v>
      </c>
      <c r="V28" s="199">
        <f t="shared" si="3"/>
        <v>0</v>
      </c>
      <c r="W28" s="199">
        <f t="shared" si="3"/>
        <v>0</v>
      </c>
      <c r="X28" s="199">
        <f t="shared" si="3"/>
        <v>0</v>
      </c>
      <c r="Y28" s="199">
        <f t="shared" si="3"/>
        <v>5866</v>
      </c>
    </row>
    <row r="29" spans="1:25" ht="12.75">
      <c r="A29" s="384" t="s">
        <v>19</v>
      </c>
      <c r="B29" s="560" t="s">
        <v>11</v>
      </c>
      <c r="C29" s="199"/>
      <c r="D29" s="200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>
        <v>4690</v>
      </c>
      <c r="P29" s="199"/>
      <c r="Q29" s="199"/>
      <c r="R29" s="199"/>
      <c r="S29" s="199">
        <v>1176</v>
      </c>
      <c r="T29" s="199"/>
      <c r="U29" s="199"/>
      <c r="V29" s="199"/>
      <c r="W29" s="199"/>
      <c r="X29" s="199"/>
      <c r="Y29" s="199">
        <f>C29+D29+E29+F29+G29+H29+I29+J29+K29+L29+M29+N29+O29+P29+Q29+S29+T29+U29+V29+R29</f>
        <v>5866</v>
      </c>
    </row>
    <row r="30" spans="1:25" ht="12.75">
      <c r="A30" s="383" t="s">
        <v>20</v>
      </c>
      <c r="B30" s="563" t="s">
        <v>634</v>
      </c>
      <c r="C30" s="199"/>
      <c r="D30" s="200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>
        <v>2947</v>
      </c>
      <c r="P30" s="199"/>
      <c r="Q30" s="199"/>
      <c r="R30" s="199"/>
      <c r="S30" s="199">
        <v>55</v>
      </c>
      <c r="T30" s="199"/>
      <c r="U30" s="199"/>
      <c r="V30" s="199"/>
      <c r="W30" s="199"/>
      <c r="X30" s="199"/>
      <c r="Y30" s="199">
        <f>C30+D30+E30+F30+G30+H30+I30+J30+K30+L30+M30+N30+O30+P30+Q30+S30+T30+U30+V30+R30</f>
        <v>3002</v>
      </c>
    </row>
    <row r="31" spans="1:25" ht="12.75">
      <c r="A31" s="383" t="s">
        <v>21</v>
      </c>
      <c r="B31" s="560" t="s">
        <v>12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</row>
    <row r="32" spans="1:25" ht="14.25" customHeight="1">
      <c r="A32" s="383"/>
      <c r="B32" s="562" t="s">
        <v>58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</row>
    <row r="33" spans="1:25" ht="12.75">
      <c r="A33" s="383"/>
      <c r="B33" s="560" t="s">
        <v>0</v>
      </c>
      <c r="C33" s="199">
        <f aca="true" t="shared" si="4" ref="C33:Y33">C34+C36</f>
        <v>0</v>
      </c>
      <c r="D33" s="199">
        <f t="shared" si="4"/>
        <v>0</v>
      </c>
      <c r="E33" s="199">
        <f t="shared" si="4"/>
        <v>0</v>
      </c>
      <c r="F33" s="199">
        <f t="shared" si="4"/>
        <v>0</v>
      </c>
      <c r="G33" s="199">
        <f t="shared" si="4"/>
        <v>0</v>
      </c>
      <c r="H33" s="199">
        <f t="shared" si="4"/>
        <v>0</v>
      </c>
      <c r="I33" s="199">
        <f t="shared" si="4"/>
        <v>0</v>
      </c>
      <c r="J33" s="199">
        <f t="shared" si="4"/>
        <v>0</v>
      </c>
      <c r="K33" s="199">
        <f t="shared" si="4"/>
        <v>0</v>
      </c>
      <c r="L33" s="199">
        <f t="shared" si="4"/>
        <v>0</v>
      </c>
      <c r="M33" s="199">
        <f t="shared" si="4"/>
        <v>0</v>
      </c>
      <c r="N33" s="199">
        <f t="shared" si="4"/>
        <v>0</v>
      </c>
      <c r="O33" s="199">
        <f t="shared" si="4"/>
        <v>5059</v>
      </c>
      <c r="P33" s="199">
        <f t="shared" si="4"/>
        <v>0</v>
      </c>
      <c r="Q33" s="199">
        <f t="shared" si="4"/>
        <v>0</v>
      </c>
      <c r="R33" s="199"/>
      <c r="S33" s="199">
        <f t="shared" si="4"/>
        <v>1960</v>
      </c>
      <c r="T33" s="199">
        <f t="shared" si="4"/>
        <v>0</v>
      </c>
      <c r="U33" s="199">
        <f t="shared" si="4"/>
        <v>0</v>
      </c>
      <c r="V33" s="199">
        <f t="shared" si="4"/>
        <v>0</v>
      </c>
      <c r="W33" s="199">
        <f t="shared" si="4"/>
        <v>0</v>
      </c>
      <c r="X33" s="199">
        <f t="shared" si="4"/>
        <v>0</v>
      </c>
      <c r="Y33" s="199">
        <f t="shared" si="4"/>
        <v>7019</v>
      </c>
    </row>
    <row r="34" spans="1:25" ht="12.75">
      <c r="A34" s="384" t="s">
        <v>19</v>
      </c>
      <c r="B34" s="560" t="s">
        <v>11</v>
      </c>
      <c r="C34" s="199"/>
      <c r="D34" s="200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>
        <v>5059</v>
      </c>
      <c r="P34" s="199"/>
      <c r="Q34" s="199"/>
      <c r="R34" s="199"/>
      <c r="S34" s="199">
        <v>1960</v>
      </c>
      <c r="T34" s="199"/>
      <c r="U34" s="199"/>
      <c r="V34" s="199"/>
      <c r="W34" s="199"/>
      <c r="X34" s="199"/>
      <c r="Y34" s="199">
        <f>C34+D34+E34+F34+G34+H34+I34+J34+K34+L34+M34+N34+O34+P34+Q34+S34+T34+U34+V34+R34</f>
        <v>7019</v>
      </c>
    </row>
    <row r="35" spans="1:25" ht="12.75">
      <c r="A35" s="383" t="s">
        <v>20</v>
      </c>
      <c r="B35" s="563" t="s">
        <v>634</v>
      </c>
      <c r="C35" s="199"/>
      <c r="D35" s="200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>
        <v>3240</v>
      </c>
      <c r="P35" s="199"/>
      <c r="Q35" s="199"/>
      <c r="R35" s="199"/>
      <c r="S35" s="199">
        <v>92</v>
      </c>
      <c r="T35" s="199"/>
      <c r="U35" s="199"/>
      <c r="V35" s="199"/>
      <c r="W35" s="199"/>
      <c r="X35" s="199"/>
      <c r="Y35" s="199">
        <f>C35+D35+E35+F35+G35+H35+I35+J35+K35+L35+M35+N35+O35+P35+Q35+S35+T35+U35+V35+R35</f>
        <v>3332</v>
      </c>
    </row>
    <row r="36" spans="1:25" ht="12.75">
      <c r="A36" s="383" t="s">
        <v>21</v>
      </c>
      <c r="B36" s="560" t="s">
        <v>12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200"/>
      <c r="P36" s="199"/>
      <c r="Q36" s="199"/>
      <c r="R36" s="199"/>
      <c r="S36" s="199"/>
      <c r="T36" s="199"/>
      <c r="U36" s="199"/>
      <c r="V36" s="199"/>
      <c r="W36" s="199"/>
      <c r="X36" s="199"/>
      <c r="Y36" s="199"/>
    </row>
    <row r="37" spans="1:25" ht="27" customHeight="1">
      <c r="A37" s="383"/>
      <c r="B37" s="562" t="s">
        <v>62</v>
      </c>
      <c r="C37" s="199"/>
      <c r="D37" s="200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200"/>
      <c r="P37" s="199"/>
      <c r="Q37" s="199"/>
      <c r="R37" s="199"/>
      <c r="S37" s="199"/>
      <c r="T37" s="199"/>
      <c r="U37" s="199"/>
      <c r="V37" s="199"/>
      <c r="W37" s="199"/>
      <c r="X37" s="199"/>
      <c r="Y37" s="199"/>
    </row>
    <row r="38" spans="1:25" ht="12.75">
      <c r="A38" s="383"/>
      <c r="B38" s="565" t="s">
        <v>0</v>
      </c>
      <c r="C38" s="199">
        <f aca="true" t="shared" si="5" ref="C38:Y38">C39+C41</f>
        <v>0</v>
      </c>
      <c r="D38" s="199">
        <f t="shared" si="5"/>
        <v>0</v>
      </c>
      <c r="E38" s="199">
        <f t="shared" si="5"/>
        <v>0</v>
      </c>
      <c r="F38" s="199">
        <f t="shared" si="5"/>
        <v>0</v>
      </c>
      <c r="G38" s="199">
        <f t="shared" si="5"/>
        <v>0</v>
      </c>
      <c r="H38" s="199">
        <f t="shared" si="5"/>
        <v>0</v>
      </c>
      <c r="I38" s="199">
        <f t="shared" si="5"/>
        <v>0</v>
      </c>
      <c r="J38" s="199">
        <f t="shared" si="5"/>
        <v>0</v>
      </c>
      <c r="K38" s="199">
        <f t="shared" si="5"/>
        <v>0</v>
      </c>
      <c r="L38" s="199">
        <f t="shared" si="5"/>
        <v>340</v>
      </c>
      <c r="M38" s="199">
        <f t="shared" si="5"/>
        <v>0</v>
      </c>
      <c r="N38" s="199">
        <f t="shared" si="5"/>
        <v>0</v>
      </c>
      <c r="O38" s="199">
        <f t="shared" si="5"/>
        <v>0</v>
      </c>
      <c r="P38" s="199">
        <f t="shared" si="5"/>
        <v>0</v>
      </c>
      <c r="Q38" s="199">
        <f t="shared" si="5"/>
        <v>0</v>
      </c>
      <c r="R38" s="199"/>
      <c r="S38" s="199">
        <f t="shared" si="5"/>
        <v>10982</v>
      </c>
      <c r="T38" s="199">
        <f t="shared" si="5"/>
        <v>0</v>
      </c>
      <c r="U38" s="199">
        <f t="shared" si="5"/>
        <v>0</v>
      </c>
      <c r="V38" s="199">
        <f t="shared" si="5"/>
        <v>0</v>
      </c>
      <c r="W38" s="199">
        <f t="shared" si="5"/>
        <v>0</v>
      </c>
      <c r="X38" s="199">
        <f t="shared" si="5"/>
        <v>0</v>
      </c>
      <c r="Y38" s="199">
        <f t="shared" si="5"/>
        <v>11322</v>
      </c>
    </row>
    <row r="39" spans="1:25" ht="12.75">
      <c r="A39" s="384" t="s">
        <v>19</v>
      </c>
      <c r="B39" s="565" t="s">
        <v>11</v>
      </c>
      <c r="C39" s="199"/>
      <c r="D39" s="200"/>
      <c r="E39" s="199"/>
      <c r="F39" s="199"/>
      <c r="G39" s="199"/>
      <c r="H39" s="199"/>
      <c r="I39" s="199"/>
      <c r="J39" s="199"/>
      <c r="K39" s="199"/>
      <c r="L39" s="199">
        <v>340</v>
      </c>
      <c r="M39" s="199"/>
      <c r="N39" s="199"/>
      <c r="O39" s="199"/>
      <c r="P39" s="199"/>
      <c r="Q39" s="199"/>
      <c r="R39" s="199"/>
      <c r="S39" s="199">
        <v>10982</v>
      </c>
      <c r="T39" s="199"/>
      <c r="U39" s="199"/>
      <c r="V39" s="199"/>
      <c r="W39" s="199"/>
      <c r="X39" s="199"/>
      <c r="Y39" s="199">
        <f>C39+D39+E39+F39+G39+H39+I39+J39+K39+L39+M39+N39+O39+P39+Q39+S39+T39+U39+V39+R39</f>
        <v>11322</v>
      </c>
    </row>
    <row r="40" spans="1:25" ht="12.75">
      <c r="A40" s="383" t="s">
        <v>20</v>
      </c>
      <c r="B40" s="201" t="s">
        <v>634</v>
      </c>
      <c r="C40" s="199"/>
      <c r="D40" s="200"/>
      <c r="E40" s="199"/>
      <c r="F40" s="199"/>
      <c r="G40" s="199"/>
      <c r="H40" s="199"/>
      <c r="I40" s="199"/>
      <c r="J40" s="199"/>
      <c r="K40" s="199"/>
      <c r="L40" s="199">
        <v>260</v>
      </c>
      <c r="M40" s="199"/>
      <c r="N40" s="199"/>
      <c r="O40" s="199"/>
      <c r="P40" s="199"/>
      <c r="Q40" s="199"/>
      <c r="R40" s="199"/>
      <c r="S40" s="199">
        <v>515</v>
      </c>
      <c r="T40" s="199"/>
      <c r="U40" s="199"/>
      <c r="V40" s="199"/>
      <c r="W40" s="199"/>
      <c r="X40" s="199"/>
      <c r="Y40" s="199">
        <f>C40+D40+E40+F40+G40+H40+I40+J40+K40+L40+M40+N40+O40+P40+Q40+S40+T40+U40+V40+R40</f>
        <v>775</v>
      </c>
    </row>
    <row r="41" spans="1:25" ht="12.75">
      <c r="A41" s="383" t="s">
        <v>21</v>
      </c>
      <c r="B41" s="565" t="s">
        <v>12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00"/>
      <c r="P41" s="199"/>
      <c r="Q41" s="199"/>
      <c r="R41" s="199"/>
      <c r="S41" s="199"/>
      <c r="T41" s="199"/>
      <c r="U41" s="199"/>
      <c r="V41" s="199"/>
      <c r="W41" s="199"/>
      <c r="X41" s="199"/>
      <c r="Y41" s="352"/>
    </row>
    <row r="42" spans="1:25" ht="12.75">
      <c r="A42" s="383"/>
      <c r="B42" s="202" t="s">
        <v>7</v>
      </c>
      <c r="C42" s="199"/>
      <c r="D42" s="200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00"/>
      <c r="P42" s="199"/>
      <c r="Q42" s="199"/>
      <c r="R42" s="199"/>
      <c r="S42" s="199"/>
      <c r="T42" s="199"/>
      <c r="U42" s="199"/>
      <c r="V42" s="199"/>
      <c r="W42" s="199"/>
      <c r="X42" s="199"/>
      <c r="Y42" s="199"/>
    </row>
    <row r="43" spans="1:25" ht="12.75">
      <c r="A43" s="383"/>
      <c r="B43" s="565" t="s">
        <v>0</v>
      </c>
      <c r="C43" s="199">
        <f aca="true" t="shared" si="6" ref="C43:Y43">C44+C46</f>
        <v>0</v>
      </c>
      <c r="D43" s="199">
        <f t="shared" si="6"/>
        <v>0</v>
      </c>
      <c r="E43" s="199">
        <f t="shared" si="6"/>
        <v>0</v>
      </c>
      <c r="F43" s="199">
        <f t="shared" si="6"/>
        <v>0</v>
      </c>
      <c r="G43" s="199">
        <f t="shared" si="6"/>
        <v>0</v>
      </c>
      <c r="H43" s="199">
        <f t="shared" si="6"/>
        <v>0</v>
      </c>
      <c r="I43" s="199">
        <f t="shared" si="6"/>
        <v>0</v>
      </c>
      <c r="J43" s="199">
        <f t="shared" si="6"/>
        <v>0</v>
      </c>
      <c r="K43" s="199">
        <f t="shared" si="6"/>
        <v>0</v>
      </c>
      <c r="L43" s="199">
        <f t="shared" si="6"/>
        <v>340</v>
      </c>
      <c r="M43" s="199">
        <f t="shared" si="6"/>
        <v>0</v>
      </c>
      <c r="N43" s="199">
        <f t="shared" si="6"/>
        <v>0</v>
      </c>
      <c r="O43" s="199">
        <f t="shared" si="6"/>
        <v>9948</v>
      </c>
      <c r="P43" s="199">
        <f t="shared" si="6"/>
        <v>0</v>
      </c>
      <c r="Q43" s="199">
        <f t="shared" si="6"/>
        <v>0</v>
      </c>
      <c r="R43" s="199"/>
      <c r="S43" s="199">
        <f t="shared" si="6"/>
        <v>7058</v>
      </c>
      <c r="T43" s="199">
        <f t="shared" si="6"/>
        <v>0</v>
      </c>
      <c r="U43" s="199">
        <f t="shared" si="6"/>
        <v>0</v>
      </c>
      <c r="V43" s="199">
        <f t="shared" si="6"/>
        <v>0</v>
      </c>
      <c r="W43" s="199">
        <f t="shared" si="6"/>
        <v>0</v>
      </c>
      <c r="X43" s="199">
        <f t="shared" si="6"/>
        <v>0</v>
      </c>
      <c r="Y43" s="199">
        <f t="shared" si="6"/>
        <v>17346</v>
      </c>
    </row>
    <row r="44" spans="1:25" ht="12.75">
      <c r="A44" s="384" t="s">
        <v>19</v>
      </c>
      <c r="B44" s="565" t="s">
        <v>11</v>
      </c>
      <c r="C44" s="199"/>
      <c r="D44" s="200"/>
      <c r="E44" s="199"/>
      <c r="F44" s="199"/>
      <c r="G44" s="199"/>
      <c r="H44" s="199"/>
      <c r="I44" s="199"/>
      <c r="J44" s="199"/>
      <c r="K44" s="199"/>
      <c r="L44" s="199">
        <v>340</v>
      </c>
      <c r="M44" s="199"/>
      <c r="N44" s="199"/>
      <c r="O44" s="199">
        <v>9948</v>
      </c>
      <c r="P44" s="199"/>
      <c r="Q44" s="199"/>
      <c r="R44" s="199"/>
      <c r="S44" s="199">
        <v>7058</v>
      </c>
      <c r="T44" s="199"/>
      <c r="U44" s="199"/>
      <c r="V44" s="199"/>
      <c r="W44" s="199"/>
      <c r="X44" s="199"/>
      <c r="Y44" s="199">
        <f>C44+D44+E44+F44+G44+H44+I44+J44+K44+L44+M44+N44+O44+P44+Q44+S44+T44+U44+V44+R44</f>
        <v>17346</v>
      </c>
    </row>
    <row r="45" spans="1:25" ht="12.75">
      <c r="A45" s="383" t="s">
        <v>20</v>
      </c>
      <c r="B45" s="201" t="s">
        <v>634</v>
      </c>
      <c r="C45" s="199"/>
      <c r="D45" s="200"/>
      <c r="E45" s="199"/>
      <c r="F45" s="199"/>
      <c r="G45" s="199"/>
      <c r="H45" s="199"/>
      <c r="I45" s="199"/>
      <c r="J45" s="199"/>
      <c r="K45" s="199"/>
      <c r="L45" s="199">
        <v>260</v>
      </c>
      <c r="M45" s="199"/>
      <c r="N45" s="199"/>
      <c r="O45" s="199">
        <v>6297</v>
      </c>
      <c r="P45" s="199"/>
      <c r="Q45" s="199"/>
      <c r="R45" s="199"/>
      <c r="S45" s="199">
        <v>331</v>
      </c>
      <c r="T45" s="199"/>
      <c r="U45" s="199"/>
      <c r="V45" s="199"/>
      <c r="W45" s="199"/>
      <c r="X45" s="199"/>
      <c r="Y45" s="199">
        <f>C45+D45+E45+F45+G45+H45+I45+J45+K45+L45+M45+N45+O45+P45+Q45+S45+T45+U45+V45+R45</f>
        <v>6888</v>
      </c>
    </row>
    <row r="46" spans="1:25" ht="12.75">
      <c r="A46" s="383" t="s">
        <v>21</v>
      </c>
      <c r="B46" s="565" t="s">
        <v>12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</row>
    <row r="47" spans="1:25" ht="12.75">
      <c r="A47" s="383"/>
      <c r="B47" s="202" t="s">
        <v>8</v>
      </c>
      <c r="C47" s="199"/>
      <c r="D47" s="200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</row>
    <row r="48" spans="1:25" ht="12.75">
      <c r="A48" s="383"/>
      <c r="B48" s="565" t="s">
        <v>0</v>
      </c>
      <c r="C48" s="199">
        <f aca="true" t="shared" si="7" ref="C48:Y48">C49+C51</f>
        <v>0</v>
      </c>
      <c r="D48" s="199">
        <f t="shared" si="7"/>
        <v>0</v>
      </c>
      <c r="E48" s="199">
        <f t="shared" si="7"/>
        <v>0</v>
      </c>
      <c r="F48" s="199">
        <f t="shared" si="7"/>
        <v>0</v>
      </c>
      <c r="G48" s="199">
        <f t="shared" si="7"/>
        <v>61216</v>
      </c>
      <c r="H48" s="199">
        <f t="shared" si="7"/>
        <v>0</v>
      </c>
      <c r="I48" s="199">
        <f t="shared" si="7"/>
        <v>0</v>
      </c>
      <c r="J48" s="199">
        <f t="shared" si="7"/>
        <v>0</v>
      </c>
      <c r="K48" s="199">
        <f t="shared" si="7"/>
        <v>0</v>
      </c>
      <c r="L48" s="199">
        <f t="shared" si="7"/>
        <v>107</v>
      </c>
      <c r="M48" s="199">
        <f t="shared" si="7"/>
        <v>0</v>
      </c>
      <c r="N48" s="199">
        <f t="shared" si="7"/>
        <v>0</v>
      </c>
      <c r="O48" s="199">
        <f t="shared" si="7"/>
        <v>7861</v>
      </c>
      <c r="P48" s="199">
        <f t="shared" si="7"/>
        <v>0</v>
      </c>
      <c r="Q48" s="199">
        <f t="shared" si="7"/>
        <v>0</v>
      </c>
      <c r="R48" s="199"/>
      <c r="S48" s="199">
        <f t="shared" si="7"/>
        <v>2748</v>
      </c>
      <c r="T48" s="199">
        <f t="shared" si="7"/>
        <v>0</v>
      </c>
      <c r="U48" s="199">
        <f t="shared" si="7"/>
        <v>0</v>
      </c>
      <c r="V48" s="199">
        <f t="shared" si="7"/>
        <v>0</v>
      </c>
      <c r="W48" s="199">
        <f t="shared" si="7"/>
        <v>0</v>
      </c>
      <c r="X48" s="199">
        <f t="shared" si="7"/>
        <v>0</v>
      </c>
      <c r="Y48" s="199">
        <f t="shared" si="7"/>
        <v>71932</v>
      </c>
    </row>
    <row r="49" spans="1:25" ht="12.75">
      <c r="A49" s="384" t="s">
        <v>19</v>
      </c>
      <c r="B49" s="565" t="s">
        <v>11</v>
      </c>
      <c r="C49" s="199"/>
      <c r="D49" s="200"/>
      <c r="E49" s="199"/>
      <c r="F49" s="199"/>
      <c r="G49" s="199">
        <v>61216</v>
      </c>
      <c r="H49" s="199"/>
      <c r="I49" s="199"/>
      <c r="J49" s="199"/>
      <c r="K49" s="199"/>
      <c r="L49" s="199">
        <v>107</v>
      </c>
      <c r="M49" s="199"/>
      <c r="N49" s="199"/>
      <c r="O49" s="199">
        <v>7861</v>
      </c>
      <c r="P49" s="199"/>
      <c r="Q49" s="199"/>
      <c r="R49" s="199"/>
      <c r="S49" s="199">
        <v>2748</v>
      </c>
      <c r="T49" s="199"/>
      <c r="U49" s="199"/>
      <c r="V49" s="199"/>
      <c r="W49" s="199"/>
      <c r="X49" s="199"/>
      <c r="Y49" s="199">
        <f>C49+D49+E49+F49+G49+H49+I49+J49+K49+L49+M49+N49+O49+P49+Q49+S49+T49+U49+V49+R49</f>
        <v>71932</v>
      </c>
    </row>
    <row r="50" spans="1:25" ht="12.75">
      <c r="A50" s="383" t="s">
        <v>20</v>
      </c>
      <c r="B50" s="201" t="s">
        <v>634</v>
      </c>
      <c r="C50" s="199"/>
      <c r="D50" s="200"/>
      <c r="E50" s="199"/>
      <c r="F50" s="199"/>
      <c r="G50" s="199">
        <v>41530</v>
      </c>
      <c r="H50" s="199"/>
      <c r="I50" s="199"/>
      <c r="J50" s="199"/>
      <c r="K50" s="199"/>
      <c r="L50" s="199">
        <v>81</v>
      </c>
      <c r="M50" s="199"/>
      <c r="N50" s="199"/>
      <c r="O50" s="199">
        <v>4704</v>
      </c>
      <c r="P50" s="199"/>
      <c r="Q50" s="199"/>
      <c r="R50" s="199"/>
      <c r="S50" s="199">
        <v>129</v>
      </c>
      <c r="T50" s="199"/>
      <c r="U50" s="199"/>
      <c r="V50" s="199"/>
      <c r="W50" s="199"/>
      <c r="X50" s="199"/>
      <c r="Y50" s="199">
        <f>C50+D50+E50+F50+G50+H50+I50+J50+K50+L50+M50+N50+O50+P50+Q50+S50+T50+U50+V50+R50</f>
        <v>46444</v>
      </c>
    </row>
    <row r="51" spans="1:25" ht="12.75">
      <c r="A51" s="383" t="s">
        <v>21</v>
      </c>
      <c r="B51" s="565" t="s">
        <v>12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200"/>
      <c r="P51" s="199"/>
      <c r="Q51" s="199"/>
      <c r="R51" s="199"/>
      <c r="S51" s="199"/>
      <c r="T51" s="199"/>
      <c r="U51" s="199"/>
      <c r="V51" s="199"/>
      <c r="W51" s="199"/>
      <c r="X51" s="199"/>
      <c r="Y51" s="199"/>
    </row>
    <row r="52" spans="1:25" ht="19.5" customHeight="1">
      <c r="A52" s="383"/>
      <c r="B52" s="202" t="s">
        <v>117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200"/>
      <c r="P52" s="199"/>
      <c r="Q52" s="199"/>
      <c r="R52" s="199"/>
      <c r="S52" s="199"/>
      <c r="T52" s="199"/>
      <c r="U52" s="199"/>
      <c r="V52" s="199"/>
      <c r="W52" s="199"/>
      <c r="X52" s="199"/>
      <c r="Y52" s="199"/>
    </row>
    <row r="53" spans="1:25" ht="12.75">
      <c r="A53" s="383"/>
      <c r="B53" s="565" t="s">
        <v>0</v>
      </c>
      <c r="C53" s="199">
        <f aca="true" t="shared" si="8" ref="C53:Y53">C54+C56</f>
        <v>0</v>
      </c>
      <c r="D53" s="199">
        <f t="shared" si="8"/>
        <v>0</v>
      </c>
      <c r="E53" s="199">
        <f t="shared" si="8"/>
        <v>0</v>
      </c>
      <c r="F53" s="199">
        <f t="shared" si="8"/>
        <v>0</v>
      </c>
      <c r="G53" s="199">
        <f t="shared" si="8"/>
        <v>0</v>
      </c>
      <c r="H53" s="199">
        <f t="shared" si="8"/>
        <v>0</v>
      </c>
      <c r="I53" s="199">
        <f t="shared" si="8"/>
        <v>0</v>
      </c>
      <c r="J53" s="199">
        <f t="shared" si="8"/>
        <v>0</v>
      </c>
      <c r="K53" s="199">
        <f t="shared" si="8"/>
        <v>0</v>
      </c>
      <c r="L53" s="199">
        <f t="shared" si="8"/>
        <v>0</v>
      </c>
      <c r="M53" s="199">
        <f t="shared" si="8"/>
        <v>0</v>
      </c>
      <c r="N53" s="199">
        <f t="shared" si="8"/>
        <v>0</v>
      </c>
      <c r="O53" s="199">
        <f t="shared" si="8"/>
        <v>0</v>
      </c>
      <c r="P53" s="199">
        <f t="shared" si="8"/>
        <v>0</v>
      </c>
      <c r="Q53" s="199">
        <f t="shared" si="8"/>
        <v>0</v>
      </c>
      <c r="R53" s="199"/>
      <c r="S53" s="199">
        <f t="shared" si="8"/>
        <v>0</v>
      </c>
      <c r="T53" s="199">
        <f t="shared" si="8"/>
        <v>0</v>
      </c>
      <c r="U53" s="199">
        <f t="shared" si="8"/>
        <v>0</v>
      </c>
      <c r="V53" s="199">
        <f t="shared" si="8"/>
        <v>40611</v>
      </c>
      <c r="W53" s="199">
        <f t="shared" si="8"/>
        <v>0</v>
      </c>
      <c r="X53" s="199">
        <f t="shared" si="8"/>
        <v>0</v>
      </c>
      <c r="Y53" s="199">
        <f t="shared" si="8"/>
        <v>40611</v>
      </c>
    </row>
    <row r="54" spans="1:25" ht="12.75">
      <c r="A54" s="384" t="s">
        <v>19</v>
      </c>
      <c r="B54" s="565" t="s">
        <v>11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00"/>
      <c r="P54" s="199"/>
      <c r="Q54" s="199"/>
      <c r="R54" s="199"/>
      <c r="S54" s="199"/>
      <c r="T54" s="199"/>
      <c r="U54" s="199"/>
      <c r="V54" s="199">
        <v>40611</v>
      </c>
      <c r="W54" s="199"/>
      <c r="X54" s="199"/>
      <c r="Y54" s="199">
        <f>C54+D54+E54+F54+G54+H54+I54+J54+K54+L54+M54+N54+O54+P54+Q54+S54+T54+U54+V54+R54</f>
        <v>40611</v>
      </c>
    </row>
    <row r="55" spans="1:25" ht="12.75">
      <c r="A55" s="383" t="s">
        <v>20</v>
      </c>
      <c r="B55" s="201" t="s">
        <v>634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200"/>
      <c r="P55" s="199"/>
      <c r="Q55" s="199"/>
      <c r="R55" s="199"/>
      <c r="S55" s="199"/>
      <c r="T55" s="199"/>
      <c r="U55" s="199"/>
      <c r="V55" s="199">
        <v>31006</v>
      </c>
      <c r="W55" s="199"/>
      <c r="X55" s="199"/>
      <c r="Y55" s="199">
        <f>C55+D55+E55+F55+G55+H55+I55+J55+K55+L55+M55+N55+O55+P55+Q55+S55+T55+U55+V55+R55</f>
        <v>31006</v>
      </c>
    </row>
    <row r="56" spans="1:25" ht="16.5" customHeight="1">
      <c r="A56" s="383" t="s">
        <v>21</v>
      </c>
      <c r="B56" s="565" t="s">
        <v>12</v>
      </c>
      <c r="C56" s="199"/>
      <c r="D56" s="200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200"/>
      <c r="P56" s="199"/>
      <c r="Q56" s="199"/>
      <c r="R56" s="199"/>
      <c r="S56" s="199"/>
      <c r="T56" s="199"/>
      <c r="U56" s="199"/>
      <c r="V56" s="199"/>
      <c r="W56" s="199"/>
      <c r="X56" s="199"/>
      <c r="Y56" s="199"/>
    </row>
    <row r="57" spans="1:25" ht="16.5" customHeight="1">
      <c r="A57" s="383"/>
      <c r="B57" s="603" t="s">
        <v>6</v>
      </c>
      <c r="C57" s="604"/>
      <c r="D57" s="604"/>
      <c r="E57" s="605"/>
      <c r="F57" s="199"/>
      <c r="G57" s="199"/>
      <c r="H57" s="199"/>
      <c r="I57" s="199"/>
      <c r="J57" s="199"/>
      <c r="K57" s="199"/>
      <c r="L57" s="199"/>
      <c r="M57" s="199"/>
      <c r="N57" s="199"/>
      <c r="O57" s="200"/>
      <c r="P57" s="199"/>
      <c r="Q57" s="199"/>
      <c r="R57" s="199"/>
      <c r="S57" s="199"/>
      <c r="T57" s="199"/>
      <c r="U57" s="199"/>
      <c r="V57" s="199"/>
      <c r="W57" s="199"/>
      <c r="X57" s="199"/>
      <c r="Y57" s="199"/>
    </row>
    <row r="58" spans="1:25" ht="16.5" customHeight="1">
      <c r="A58" s="384" t="s">
        <v>19</v>
      </c>
      <c r="B58" s="565" t="s">
        <v>0</v>
      </c>
      <c r="C58" s="199">
        <f aca="true" t="shared" si="9" ref="C58:Q58">C59+C61</f>
        <v>0</v>
      </c>
      <c r="D58" s="199">
        <f t="shared" si="9"/>
        <v>0</v>
      </c>
      <c r="E58" s="199">
        <f t="shared" si="9"/>
        <v>0</v>
      </c>
      <c r="F58" s="199">
        <f t="shared" si="9"/>
        <v>0</v>
      </c>
      <c r="G58" s="199">
        <f t="shared" si="9"/>
        <v>0</v>
      </c>
      <c r="H58" s="199">
        <f t="shared" si="9"/>
        <v>0</v>
      </c>
      <c r="I58" s="199">
        <f t="shared" si="9"/>
        <v>0</v>
      </c>
      <c r="J58" s="199">
        <f t="shared" si="9"/>
        <v>0</v>
      </c>
      <c r="K58" s="199">
        <f t="shared" si="9"/>
        <v>0</v>
      </c>
      <c r="L58" s="199">
        <f t="shared" si="9"/>
        <v>0</v>
      </c>
      <c r="M58" s="199">
        <f t="shared" si="9"/>
        <v>0</v>
      </c>
      <c r="N58" s="199">
        <f t="shared" si="9"/>
        <v>0</v>
      </c>
      <c r="O58" s="199">
        <f t="shared" si="9"/>
        <v>0</v>
      </c>
      <c r="P58" s="199">
        <f t="shared" si="9"/>
        <v>0</v>
      </c>
      <c r="Q58" s="199">
        <f t="shared" si="9"/>
        <v>0</v>
      </c>
      <c r="R58" s="199"/>
      <c r="S58" s="199">
        <f aca="true" t="shared" si="10" ref="S58:Y58">S59+S61</f>
        <v>4314</v>
      </c>
      <c r="T58" s="199">
        <f t="shared" si="10"/>
        <v>0</v>
      </c>
      <c r="U58" s="199">
        <f t="shared" si="10"/>
        <v>0</v>
      </c>
      <c r="V58" s="199">
        <f t="shared" si="10"/>
        <v>0</v>
      </c>
      <c r="W58" s="199">
        <f t="shared" si="10"/>
        <v>0</v>
      </c>
      <c r="X58" s="199">
        <f t="shared" si="10"/>
        <v>0</v>
      </c>
      <c r="Y58" s="199">
        <f t="shared" si="10"/>
        <v>4314</v>
      </c>
    </row>
    <row r="59" spans="1:25" ht="16.5" customHeight="1">
      <c r="A59" s="383" t="s">
        <v>20</v>
      </c>
      <c r="B59" s="565" t="s">
        <v>11</v>
      </c>
      <c r="C59" s="199"/>
      <c r="D59" s="200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00"/>
      <c r="P59" s="199"/>
      <c r="Q59" s="199"/>
      <c r="R59" s="199"/>
      <c r="S59" s="199">
        <v>4314</v>
      </c>
      <c r="T59" s="199"/>
      <c r="U59" s="199"/>
      <c r="V59" s="199"/>
      <c r="W59" s="199"/>
      <c r="X59" s="199"/>
      <c r="Y59" s="199">
        <f>C59+D59+E59+F59+G59+H59+I59+J59+K59+L59+M59+N59+O59+P59+Q59+S59+T59+U59+V59+R59</f>
        <v>4314</v>
      </c>
    </row>
    <row r="60" spans="1:25" ht="16.5" customHeight="1">
      <c r="A60" s="383" t="s">
        <v>21</v>
      </c>
      <c r="B60" s="201" t="s">
        <v>634</v>
      </c>
      <c r="C60" s="199"/>
      <c r="D60" s="200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200"/>
      <c r="P60" s="199"/>
      <c r="Q60" s="199"/>
      <c r="R60" s="199"/>
      <c r="S60" s="199">
        <v>202</v>
      </c>
      <c r="T60" s="199"/>
      <c r="U60" s="199"/>
      <c r="V60" s="199"/>
      <c r="W60" s="199"/>
      <c r="X60" s="199"/>
      <c r="Y60" s="199">
        <f>C60+D60+E60+F60+G60+H60+I60+J60+K60+L60+M60+N60+O60+P60+Q60+S60+T60+U60+V60+R60</f>
        <v>202</v>
      </c>
    </row>
    <row r="61" spans="1:25" ht="16.5" customHeight="1">
      <c r="A61" s="383"/>
      <c r="B61" s="565" t="s">
        <v>12</v>
      </c>
      <c r="C61" s="199"/>
      <c r="D61" s="200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00"/>
      <c r="P61" s="199"/>
      <c r="Q61" s="199"/>
      <c r="R61" s="199"/>
      <c r="S61" s="199"/>
      <c r="T61" s="199"/>
      <c r="U61" s="199"/>
      <c r="V61" s="199"/>
      <c r="W61" s="199"/>
      <c r="X61" s="199"/>
      <c r="Y61" s="199"/>
    </row>
    <row r="62" spans="1:25" ht="16.5" customHeight="1">
      <c r="A62" s="383"/>
      <c r="B62" s="603" t="s">
        <v>534</v>
      </c>
      <c r="C62" s="604"/>
      <c r="D62" s="604"/>
      <c r="E62" s="605"/>
      <c r="F62" s="199"/>
      <c r="G62" s="199"/>
      <c r="H62" s="199"/>
      <c r="I62" s="199"/>
      <c r="J62" s="199"/>
      <c r="K62" s="199"/>
      <c r="L62" s="199"/>
      <c r="M62" s="199"/>
      <c r="N62" s="199"/>
      <c r="O62" s="200"/>
      <c r="P62" s="199"/>
      <c r="Q62" s="199"/>
      <c r="R62" s="199"/>
      <c r="S62" s="199"/>
      <c r="T62" s="199"/>
      <c r="U62" s="199"/>
      <c r="V62" s="199"/>
      <c r="W62" s="199"/>
      <c r="X62" s="199"/>
      <c r="Y62" s="199"/>
    </row>
    <row r="63" spans="1:25" ht="16.5" customHeight="1">
      <c r="A63" s="384" t="s">
        <v>19</v>
      </c>
      <c r="B63" s="565" t="s">
        <v>0</v>
      </c>
      <c r="C63" s="199">
        <f>C64+C66</f>
        <v>0</v>
      </c>
      <c r="D63" s="199">
        <f aca="true" t="shared" si="11" ref="D63:Y63">D64+D66</f>
        <v>0</v>
      </c>
      <c r="E63" s="199">
        <f t="shared" si="11"/>
        <v>0</v>
      </c>
      <c r="F63" s="199">
        <f t="shared" si="11"/>
        <v>0</v>
      </c>
      <c r="G63" s="199">
        <f t="shared" si="11"/>
        <v>0</v>
      </c>
      <c r="H63" s="199">
        <f t="shared" si="11"/>
        <v>0</v>
      </c>
      <c r="I63" s="199">
        <f t="shared" si="11"/>
        <v>0</v>
      </c>
      <c r="J63" s="199">
        <f t="shared" si="11"/>
        <v>0</v>
      </c>
      <c r="K63" s="199">
        <f t="shared" si="11"/>
        <v>0</v>
      </c>
      <c r="L63" s="199">
        <f t="shared" si="11"/>
        <v>0</v>
      </c>
      <c r="M63" s="199">
        <f t="shared" si="11"/>
        <v>0</v>
      </c>
      <c r="N63" s="199">
        <f t="shared" si="11"/>
        <v>0</v>
      </c>
      <c r="O63" s="199">
        <f t="shared" si="11"/>
        <v>0</v>
      </c>
      <c r="P63" s="199">
        <f t="shared" si="11"/>
        <v>0</v>
      </c>
      <c r="Q63" s="199">
        <f t="shared" si="11"/>
        <v>0</v>
      </c>
      <c r="R63" s="199"/>
      <c r="S63" s="199">
        <f t="shared" si="11"/>
        <v>0</v>
      </c>
      <c r="T63" s="199">
        <f t="shared" si="11"/>
        <v>0</v>
      </c>
      <c r="U63" s="199">
        <f t="shared" si="11"/>
        <v>0</v>
      </c>
      <c r="V63" s="199">
        <f t="shared" si="11"/>
        <v>0</v>
      </c>
      <c r="W63" s="199">
        <f t="shared" si="11"/>
        <v>2113</v>
      </c>
      <c r="X63" s="199">
        <f t="shared" si="11"/>
        <v>0</v>
      </c>
      <c r="Y63" s="199">
        <f t="shared" si="11"/>
        <v>2113</v>
      </c>
    </row>
    <row r="64" spans="1:25" ht="16.5" customHeight="1">
      <c r="A64" s="383" t="s">
        <v>20</v>
      </c>
      <c r="B64" s="565" t="s">
        <v>11</v>
      </c>
      <c r="C64" s="199"/>
      <c r="D64" s="200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200"/>
      <c r="P64" s="199"/>
      <c r="Q64" s="199"/>
      <c r="R64" s="199"/>
      <c r="S64" s="199"/>
      <c r="T64" s="199"/>
      <c r="U64" s="199"/>
      <c r="V64" s="199"/>
      <c r="W64" s="199">
        <v>2113</v>
      </c>
      <c r="X64" s="199"/>
      <c r="Y64" s="199">
        <f>C64+D64+E64+F64+G64+H64+I64+J64+K64+L64+M64+N64+O64+P64+Q64+S64+T64+U64+V64+R64+W64</f>
        <v>2113</v>
      </c>
    </row>
    <row r="65" spans="1:25" ht="16.5" customHeight="1">
      <c r="A65" s="383" t="s">
        <v>21</v>
      </c>
      <c r="B65" s="201" t="s">
        <v>634</v>
      </c>
      <c r="C65" s="199"/>
      <c r="D65" s="200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200"/>
      <c r="P65" s="199"/>
      <c r="Q65" s="199"/>
      <c r="R65" s="199"/>
      <c r="S65" s="199"/>
      <c r="T65" s="199"/>
      <c r="U65" s="199"/>
      <c r="V65" s="199"/>
      <c r="W65" s="199">
        <v>1290</v>
      </c>
      <c r="X65" s="199"/>
      <c r="Y65" s="199">
        <f>C65+D65+E65+F65+G65+H65+I65+J65+K65+L65+M65+N65+O65+P65+Q65+S65+T65+U65+V65+R65+W65</f>
        <v>1290</v>
      </c>
    </row>
    <row r="66" spans="1:25" ht="16.5" customHeight="1">
      <c r="A66" s="383"/>
      <c r="B66" s="565" t="s">
        <v>12</v>
      </c>
      <c r="C66" s="199"/>
      <c r="D66" s="200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  <c r="P66" s="199"/>
      <c r="Q66" s="199"/>
      <c r="R66" s="199"/>
      <c r="S66" s="199"/>
      <c r="T66" s="199"/>
      <c r="U66" s="199"/>
      <c r="V66" s="199"/>
      <c r="W66" s="199"/>
      <c r="X66" s="199"/>
      <c r="Y66" s="352"/>
    </row>
    <row r="67" spans="1:25" ht="12.75">
      <c r="A67" s="384"/>
      <c r="B67" s="202" t="s">
        <v>0</v>
      </c>
      <c r="C67" s="199">
        <f>C68+C70</f>
        <v>145</v>
      </c>
      <c r="D67" s="199">
        <f aca="true" t="shared" si="12" ref="D67:X67">D68+D70</f>
        <v>17088</v>
      </c>
      <c r="E67" s="199">
        <f t="shared" si="12"/>
        <v>14356</v>
      </c>
      <c r="F67" s="199">
        <f t="shared" si="12"/>
        <v>232</v>
      </c>
      <c r="G67" s="199">
        <f t="shared" si="12"/>
        <v>61216</v>
      </c>
      <c r="H67" s="199">
        <f t="shared" si="12"/>
        <v>7600</v>
      </c>
      <c r="I67" s="199">
        <f t="shared" si="12"/>
        <v>6828</v>
      </c>
      <c r="J67" s="199">
        <f t="shared" si="12"/>
        <v>7561</v>
      </c>
      <c r="K67" s="199">
        <f t="shared" si="12"/>
        <v>2751</v>
      </c>
      <c r="L67" s="199">
        <f t="shared" si="12"/>
        <v>4547</v>
      </c>
      <c r="M67" s="199">
        <f t="shared" si="12"/>
        <v>32727</v>
      </c>
      <c r="N67" s="91">
        <f t="shared" si="12"/>
        <v>579.2</v>
      </c>
      <c r="O67" s="199">
        <f t="shared" si="12"/>
        <v>80022</v>
      </c>
      <c r="P67" s="199">
        <f t="shared" si="12"/>
        <v>79356</v>
      </c>
      <c r="Q67" s="199">
        <f t="shared" si="12"/>
        <v>11952</v>
      </c>
      <c r="R67" s="199">
        <f t="shared" si="12"/>
        <v>4178</v>
      </c>
      <c r="S67" s="199">
        <f t="shared" si="12"/>
        <v>28238</v>
      </c>
      <c r="T67" s="199">
        <f t="shared" si="12"/>
        <v>40320</v>
      </c>
      <c r="U67" s="199">
        <f t="shared" si="12"/>
        <v>126373</v>
      </c>
      <c r="V67" s="199">
        <f t="shared" si="12"/>
        <v>71013</v>
      </c>
      <c r="W67" s="199">
        <f t="shared" si="12"/>
        <v>14008</v>
      </c>
      <c r="X67" s="199">
        <f t="shared" si="12"/>
        <v>13195</v>
      </c>
      <c r="Y67" s="91">
        <f>Y68+Y70</f>
        <v>624285.2</v>
      </c>
    </row>
    <row r="68" spans="1:25" ht="12.75">
      <c r="A68" s="384" t="s">
        <v>19</v>
      </c>
      <c r="B68" s="202" t="s">
        <v>11</v>
      </c>
      <c r="C68" s="199">
        <f>C14+C19+C24+C29+C34+C39+C44+C49+C54+C59+C64</f>
        <v>145</v>
      </c>
      <c r="D68" s="199">
        <f aca="true" t="shared" si="13" ref="D68:X69">D14+D19+D24+D29+D34+D39+D44+D49+D54+D59+D64</f>
        <v>17088</v>
      </c>
      <c r="E68" s="199">
        <f t="shared" si="13"/>
        <v>14356</v>
      </c>
      <c r="F68" s="199">
        <f t="shared" si="13"/>
        <v>232</v>
      </c>
      <c r="G68" s="199">
        <f t="shared" si="13"/>
        <v>61216</v>
      </c>
      <c r="H68" s="199">
        <f t="shared" si="13"/>
        <v>7600</v>
      </c>
      <c r="I68" s="199">
        <f t="shared" si="13"/>
        <v>6828</v>
      </c>
      <c r="J68" s="199">
        <f t="shared" si="13"/>
        <v>7561</v>
      </c>
      <c r="K68" s="199">
        <f t="shared" si="13"/>
        <v>2751</v>
      </c>
      <c r="L68" s="199">
        <f t="shared" si="13"/>
        <v>4547</v>
      </c>
      <c r="M68" s="199">
        <f t="shared" si="13"/>
        <v>32727</v>
      </c>
      <c r="N68" s="91">
        <f t="shared" si="13"/>
        <v>579.2</v>
      </c>
      <c r="O68" s="199">
        <f t="shared" si="13"/>
        <v>80022</v>
      </c>
      <c r="P68" s="199">
        <f t="shared" si="13"/>
        <v>79356</v>
      </c>
      <c r="Q68" s="199">
        <f t="shared" si="13"/>
        <v>11952</v>
      </c>
      <c r="R68" s="199">
        <f t="shared" si="13"/>
        <v>4178</v>
      </c>
      <c r="S68" s="199">
        <f t="shared" si="13"/>
        <v>28238</v>
      </c>
      <c r="T68" s="199">
        <f t="shared" si="13"/>
        <v>40320</v>
      </c>
      <c r="U68" s="199">
        <f t="shared" si="13"/>
        <v>126373</v>
      </c>
      <c r="V68" s="199">
        <f t="shared" si="13"/>
        <v>71013</v>
      </c>
      <c r="W68" s="199">
        <f t="shared" si="13"/>
        <v>14008</v>
      </c>
      <c r="X68" s="199">
        <f t="shared" si="13"/>
        <v>13195</v>
      </c>
      <c r="Y68" s="91">
        <f>Y14+Y19+Y24+Y29+Y34+Y39+Y44+Y49+Y54+Y59+Y64</f>
        <v>624285.2</v>
      </c>
    </row>
    <row r="69" spans="1:25" ht="12.75">
      <c r="A69" s="383" t="s">
        <v>99</v>
      </c>
      <c r="B69" s="385" t="s">
        <v>636</v>
      </c>
      <c r="C69" s="199">
        <f>C15+C20+C25+C30+C35+C40+C45+C50+C55+C60+C65</f>
        <v>111</v>
      </c>
      <c r="D69" s="199">
        <f t="shared" si="13"/>
        <v>12567</v>
      </c>
      <c r="E69" s="199">
        <f t="shared" si="13"/>
        <v>10005</v>
      </c>
      <c r="F69" s="199">
        <f t="shared" si="13"/>
        <v>177</v>
      </c>
      <c r="G69" s="199">
        <f t="shared" si="13"/>
        <v>41530</v>
      </c>
      <c r="H69" s="199">
        <f t="shared" si="13"/>
        <v>5803</v>
      </c>
      <c r="I69" s="199">
        <f t="shared" si="13"/>
        <v>4207</v>
      </c>
      <c r="J69" s="199">
        <f t="shared" si="13"/>
        <v>5212</v>
      </c>
      <c r="K69" s="199">
        <f t="shared" si="13"/>
        <v>2100</v>
      </c>
      <c r="L69" s="199">
        <f t="shared" si="13"/>
        <v>601</v>
      </c>
      <c r="M69" s="199">
        <f t="shared" si="13"/>
        <v>22086</v>
      </c>
      <c r="N69" s="91">
        <f t="shared" si="13"/>
        <v>442.2</v>
      </c>
      <c r="O69" s="199">
        <f t="shared" si="13"/>
        <v>50219</v>
      </c>
      <c r="P69" s="199">
        <f t="shared" si="13"/>
        <v>0</v>
      </c>
      <c r="Q69" s="199">
        <f t="shared" si="13"/>
        <v>7123</v>
      </c>
      <c r="R69" s="199">
        <f t="shared" si="13"/>
        <v>127</v>
      </c>
      <c r="S69" s="199">
        <f t="shared" si="13"/>
        <v>1324</v>
      </c>
      <c r="T69" s="199">
        <f t="shared" si="13"/>
        <v>605</v>
      </c>
      <c r="U69" s="199">
        <f t="shared" si="13"/>
        <v>3100</v>
      </c>
      <c r="V69" s="199">
        <f t="shared" si="13"/>
        <v>31636</v>
      </c>
      <c r="W69" s="199">
        <f t="shared" si="13"/>
        <v>1290</v>
      </c>
      <c r="X69" s="199">
        <f t="shared" si="13"/>
        <v>0</v>
      </c>
      <c r="Y69" s="91">
        <f>Y15+Y20+Y25+Y30+Y35+Y40+Y45+Y50+Y55+Y60+Y65</f>
        <v>200265.2</v>
      </c>
    </row>
    <row r="70" spans="1:25" ht="12.75">
      <c r="A70" s="383" t="s">
        <v>21</v>
      </c>
      <c r="B70" s="202" t="s">
        <v>12</v>
      </c>
      <c r="C70" s="199">
        <f>C16+C21+C26+C31+C36+C41+C46+C51+C56+C61+C66</f>
        <v>0</v>
      </c>
      <c r="D70" s="199">
        <f aca="true" t="shared" si="14" ref="D70:V70">D16+D21+D26+D31+D36+D41+D46+D51+D56+D61</f>
        <v>0</v>
      </c>
      <c r="E70" s="199">
        <f t="shared" si="14"/>
        <v>0</v>
      </c>
      <c r="F70" s="199">
        <f t="shared" si="14"/>
        <v>0</v>
      </c>
      <c r="G70" s="199">
        <f t="shared" si="14"/>
        <v>0</v>
      </c>
      <c r="H70" s="199">
        <f t="shared" si="14"/>
        <v>0</v>
      </c>
      <c r="I70" s="199">
        <f t="shared" si="14"/>
        <v>0</v>
      </c>
      <c r="J70" s="199">
        <f t="shared" si="14"/>
        <v>0</v>
      </c>
      <c r="K70" s="199">
        <f t="shared" si="14"/>
        <v>0</v>
      </c>
      <c r="L70" s="199">
        <f t="shared" si="14"/>
        <v>0</v>
      </c>
      <c r="M70" s="199">
        <f t="shared" si="14"/>
        <v>0</v>
      </c>
      <c r="N70" s="199">
        <f t="shared" si="14"/>
        <v>0</v>
      </c>
      <c r="O70" s="199">
        <f t="shared" si="14"/>
        <v>0</v>
      </c>
      <c r="P70" s="199">
        <f t="shared" si="14"/>
        <v>0</v>
      </c>
      <c r="Q70" s="199">
        <f t="shared" si="14"/>
        <v>0</v>
      </c>
      <c r="R70" s="199">
        <f t="shared" si="14"/>
        <v>0</v>
      </c>
      <c r="S70" s="199">
        <f t="shared" si="14"/>
        <v>0</v>
      </c>
      <c r="T70" s="199">
        <f t="shared" si="14"/>
        <v>0</v>
      </c>
      <c r="U70" s="199">
        <f t="shared" si="14"/>
        <v>0</v>
      </c>
      <c r="V70" s="199">
        <f t="shared" si="14"/>
        <v>0</v>
      </c>
      <c r="W70" s="199"/>
      <c r="X70" s="199"/>
      <c r="Y70" s="199">
        <f>Y16+Y21+Y26+Y31+Y36+Y41+Y46+Y51+Y56+Y61</f>
        <v>0</v>
      </c>
    </row>
    <row r="71" ht="12.75">
      <c r="H71" s="566"/>
    </row>
    <row r="72" ht="12.75">
      <c r="B72" s="377"/>
    </row>
    <row r="76" ht="12.75">
      <c r="B76" s="374" t="s">
        <v>637</v>
      </c>
    </row>
    <row r="77" spans="2:7" ht="12.75">
      <c r="B77" s="606" t="s">
        <v>638</v>
      </c>
      <c r="C77" s="606"/>
      <c r="D77" s="606"/>
      <c r="E77" s="606"/>
      <c r="F77" s="606"/>
      <c r="G77" s="606"/>
    </row>
    <row r="78" spans="2:7" ht="12.75">
      <c r="B78" s="606" t="s">
        <v>639</v>
      </c>
      <c r="C78" s="606"/>
      <c r="D78" s="606"/>
      <c r="E78" s="606"/>
      <c r="F78" s="606"/>
      <c r="G78" s="606"/>
    </row>
    <row r="79" spans="2:7" ht="12.75" customHeight="1">
      <c r="B79" s="598" t="s">
        <v>640</v>
      </c>
      <c r="C79" s="598"/>
      <c r="D79" s="598"/>
      <c r="E79" s="598"/>
      <c r="F79" s="598"/>
      <c r="G79" s="598"/>
    </row>
    <row r="80" spans="2:7" ht="12.75" customHeight="1">
      <c r="B80" s="598" t="s">
        <v>641</v>
      </c>
      <c r="C80" s="598"/>
      <c r="D80" s="598"/>
      <c r="E80" s="598"/>
      <c r="F80" s="598"/>
      <c r="G80" s="598"/>
    </row>
  </sheetData>
  <sheetProtection/>
  <mergeCells count="40">
    <mergeCell ref="U1:X1"/>
    <mergeCell ref="U2:X2"/>
    <mergeCell ref="U3:X3"/>
    <mergeCell ref="U4:X4"/>
    <mergeCell ref="A8:A11"/>
    <mergeCell ref="B8:B11"/>
    <mergeCell ref="C8:X8"/>
    <mergeCell ref="I10:I11"/>
    <mergeCell ref="J10:J11"/>
    <mergeCell ref="K10:K11"/>
    <mergeCell ref="Y8:Y9"/>
    <mergeCell ref="C9:N9"/>
    <mergeCell ref="O9:P9"/>
    <mergeCell ref="T9:X9"/>
    <mergeCell ref="C10:C11"/>
    <mergeCell ref="D10:D11"/>
    <mergeCell ref="E10:E11"/>
    <mergeCell ref="F10:F11"/>
    <mergeCell ref="G10:G11"/>
    <mergeCell ref="H10:H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B79:G79"/>
    <mergeCell ref="B80:G80"/>
    <mergeCell ref="X10:X11"/>
    <mergeCell ref="Y10:Y11"/>
    <mergeCell ref="B57:E57"/>
    <mergeCell ref="B62:E62"/>
    <mergeCell ref="B77:G77"/>
    <mergeCell ref="B78:G78"/>
    <mergeCell ref="R10:R11"/>
    <mergeCell ref="S10:S11"/>
  </mergeCells>
  <printOptions/>
  <pageMargins left="0" right="0" top="0.7480314960629921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3">
      <selection activeCell="G41" sqref="G41"/>
    </sheetView>
  </sheetViews>
  <sheetFormatPr defaultColWidth="9.140625" defaultRowHeight="12.75"/>
  <cols>
    <col min="1" max="1" width="1.421875" style="535" customWidth="1"/>
    <col min="2" max="2" width="7.7109375" style="535" customWidth="1"/>
    <col min="3" max="3" width="43.421875" style="535" customWidth="1"/>
    <col min="4" max="4" width="10.28125" style="535" customWidth="1"/>
    <col min="5" max="5" width="10.421875" style="535" customWidth="1"/>
    <col min="6" max="6" width="11.421875" style="535" customWidth="1"/>
    <col min="7" max="7" width="8.140625" style="535" customWidth="1"/>
    <col min="8" max="8" width="9.140625" style="288" customWidth="1"/>
    <col min="9" max="16384" width="9.140625" style="535" customWidth="1"/>
  </cols>
  <sheetData>
    <row r="2" spans="5:7" ht="15">
      <c r="E2" s="97" t="s">
        <v>643</v>
      </c>
      <c r="F2" s="536"/>
      <c r="G2" s="536"/>
    </row>
    <row r="3" spans="2:7" ht="12.75">
      <c r="B3" s="376"/>
      <c r="C3" s="376"/>
      <c r="D3" s="376"/>
      <c r="E3" s="581" t="s">
        <v>650</v>
      </c>
      <c r="F3" s="623"/>
      <c r="G3" s="623"/>
    </row>
    <row r="4" spans="2:7" ht="15">
      <c r="B4" s="376"/>
      <c r="C4" s="376"/>
      <c r="D4" s="376"/>
      <c r="E4" s="4" t="s">
        <v>494</v>
      </c>
      <c r="F4" s="537"/>
      <c r="G4" s="537"/>
    </row>
    <row r="5" spans="2:7" ht="15">
      <c r="B5" s="376"/>
      <c r="C5" s="376"/>
      <c r="D5" s="376"/>
      <c r="E5" s="126" t="s">
        <v>644</v>
      </c>
      <c r="F5" s="537"/>
      <c r="G5" s="537"/>
    </row>
    <row r="6" spans="2:7" ht="15">
      <c r="B6" s="376"/>
      <c r="C6" s="376"/>
      <c r="D6" s="376"/>
      <c r="E6" s="4"/>
      <c r="F6" s="537"/>
      <c r="G6" s="537"/>
    </row>
    <row r="7" spans="2:7" ht="15">
      <c r="B7" s="376"/>
      <c r="C7" s="386" t="s">
        <v>645</v>
      </c>
      <c r="D7" s="376"/>
      <c r="E7" s="4"/>
      <c r="F7" s="537"/>
      <c r="G7" s="537"/>
    </row>
    <row r="8" spans="2:7" ht="14.25">
      <c r="B8" s="289"/>
      <c r="C8" s="624" t="s">
        <v>646</v>
      </c>
      <c r="D8" s="624"/>
      <c r="E8" s="624"/>
      <c r="F8" s="624"/>
      <c r="G8" s="624"/>
    </row>
    <row r="9" spans="2:7" ht="14.25">
      <c r="B9" s="289"/>
      <c r="C9" s="376"/>
      <c r="D9" s="376"/>
      <c r="E9" s="376"/>
      <c r="F9" s="376"/>
      <c r="G9" s="376"/>
    </row>
    <row r="10" spans="2:7" ht="12.75">
      <c r="B10" s="376"/>
      <c r="C10" s="376"/>
      <c r="D10" s="376"/>
      <c r="E10" s="376"/>
      <c r="F10" s="376"/>
      <c r="G10" s="376"/>
    </row>
    <row r="11" spans="2:7" ht="15.75">
      <c r="B11" s="538"/>
      <c r="C11" s="376"/>
      <c r="D11" s="376"/>
      <c r="E11" s="376"/>
      <c r="F11" s="376"/>
      <c r="G11" s="133" t="s">
        <v>495</v>
      </c>
    </row>
    <row r="12" spans="2:7" ht="12.75" customHeight="1">
      <c r="B12" s="625" t="s">
        <v>647</v>
      </c>
      <c r="C12" s="628" t="s">
        <v>648</v>
      </c>
      <c r="D12" s="631" t="s">
        <v>0</v>
      </c>
      <c r="E12" s="634" t="s">
        <v>10</v>
      </c>
      <c r="F12" s="634"/>
      <c r="G12" s="634"/>
    </row>
    <row r="13" spans="2:7" ht="12.75" customHeight="1">
      <c r="B13" s="626"/>
      <c r="C13" s="629"/>
      <c r="D13" s="632"/>
      <c r="E13" s="634" t="s">
        <v>11</v>
      </c>
      <c r="F13" s="634"/>
      <c r="G13" s="625" t="s">
        <v>12</v>
      </c>
    </row>
    <row r="14" spans="2:7" ht="12.75" customHeight="1">
      <c r="B14" s="626"/>
      <c r="C14" s="629"/>
      <c r="D14" s="632"/>
      <c r="E14" s="635" t="s">
        <v>13</v>
      </c>
      <c r="F14" s="625" t="s">
        <v>243</v>
      </c>
      <c r="G14" s="626"/>
    </row>
    <row r="15" spans="2:7" ht="23.25" customHeight="1">
      <c r="B15" s="627"/>
      <c r="C15" s="630"/>
      <c r="D15" s="633"/>
      <c r="E15" s="633"/>
      <c r="F15" s="627"/>
      <c r="G15" s="627"/>
    </row>
    <row r="16" spans="2:7" ht="12.75">
      <c r="B16" s="89" t="s">
        <v>14</v>
      </c>
      <c r="C16" s="104" t="s">
        <v>585</v>
      </c>
      <c r="D16" s="104"/>
      <c r="E16" s="104"/>
      <c r="F16" s="104"/>
      <c r="G16" s="387"/>
    </row>
    <row r="17" spans="2:7" ht="12.75">
      <c r="B17" s="106" t="s">
        <v>167</v>
      </c>
      <c r="C17" s="539" t="s">
        <v>420</v>
      </c>
      <c r="D17" s="540">
        <f>E17+G17</f>
        <v>12545.2</v>
      </c>
      <c r="E17" s="540">
        <v>12545.2</v>
      </c>
      <c r="F17" s="332"/>
      <c r="G17" s="177"/>
    </row>
    <row r="18" spans="2:7" ht="12.75">
      <c r="B18" s="89" t="s">
        <v>19</v>
      </c>
      <c r="C18" s="388" t="s">
        <v>547</v>
      </c>
      <c r="D18" s="391"/>
      <c r="E18" s="391"/>
      <c r="F18" s="277"/>
      <c r="G18" s="171"/>
    </row>
    <row r="19" spans="2:7" ht="12.75">
      <c r="B19" s="106" t="s">
        <v>424</v>
      </c>
      <c r="C19" s="104" t="s">
        <v>420</v>
      </c>
      <c r="D19" s="332">
        <f>E19+G19</f>
        <v>147180.43</v>
      </c>
      <c r="E19" s="332">
        <v>147180.43</v>
      </c>
      <c r="F19" s="332">
        <v>107491.3</v>
      </c>
      <c r="G19" s="177"/>
    </row>
    <row r="20" spans="2:7" ht="15" customHeight="1">
      <c r="B20" s="89" t="s">
        <v>21</v>
      </c>
      <c r="C20" s="541" t="s">
        <v>288</v>
      </c>
      <c r="D20" s="332"/>
      <c r="E20" s="332"/>
      <c r="F20" s="332"/>
      <c r="G20" s="177"/>
    </row>
    <row r="21" spans="2:7" ht="12.75">
      <c r="B21" s="106" t="s">
        <v>425</v>
      </c>
      <c r="C21" s="388" t="s">
        <v>420</v>
      </c>
      <c r="D21" s="332">
        <f>E21+G21</f>
        <v>20003.17</v>
      </c>
      <c r="E21" s="332">
        <v>20003.17</v>
      </c>
      <c r="F21" s="332">
        <v>15272.42</v>
      </c>
      <c r="G21" s="177"/>
    </row>
    <row r="22" spans="2:7" ht="12.75">
      <c r="B22" s="89" t="s">
        <v>23</v>
      </c>
      <c r="C22" s="104" t="s">
        <v>31</v>
      </c>
      <c r="D22" s="332"/>
      <c r="E22" s="277"/>
      <c r="F22" s="277"/>
      <c r="G22" s="171"/>
    </row>
    <row r="23" spans="2:7" ht="12.75">
      <c r="B23" s="106" t="s">
        <v>285</v>
      </c>
      <c r="C23" s="539" t="s">
        <v>420</v>
      </c>
      <c r="D23" s="332">
        <f>E23+G23</f>
        <v>832132.57</v>
      </c>
      <c r="E23" s="332">
        <v>831698.57</v>
      </c>
      <c r="F23" s="332">
        <v>621938.46</v>
      </c>
      <c r="G23" s="177">
        <v>434</v>
      </c>
    </row>
    <row r="24" spans="2:7" ht="12.75">
      <c r="B24" s="89" t="s">
        <v>26</v>
      </c>
      <c r="C24" s="388" t="s">
        <v>535</v>
      </c>
      <c r="D24" s="277"/>
      <c r="E24" s="277"/>
      <c r="F24" s="277"/>
      <c r="G24" s="309"/>
    </row>
    <row r="25" spans="2:7" ht="12.75">
      <c r="B25" s="106" t="s">
        <v>285</v>
      </c>
      <c r="C25" s="104" t="s">
        <v>420</v>
      </c>
      <c r="D25" s="332">
        <f>E25+G25</f>
        <v>407216.54</v>
      </c>
      <c r="E25" s="332">
        <v>407216.54</v>
      </c>
      <c r="F25" s="332">
        <v>307045.9</v>
      </c>
      <c r="G25" s="309"/>
    </row>
    <row r="26" spans="2:7" ht="12.75">
      <c r="B26" s="89" t="s">
        <v>28</v>
      </c>
      <c r="C26" s="539" t="s">
        <v>5</v>
      </c>
      <c r="D26" s="277"/>
      <c r="E26" s="277"/>
      <c r="F26" s="277"/>
      <c r="G26" s="170"/>
    </row>
    <row r="27" spans="2:7" ht="12.75">
      <c r="B27" s="106" t="s">
        <v>426</v>
      </c>
      <c r="C27" s="388" t="s">
        <v>420</v>
      </c>
      <c r="D27" s="332">
        <f>E27+G27</f>
        <v>182899.09</v>
      </c>
      <c r="E27" s="332">
        <v>182899.09</v>
      </c>
      <c r="F27" s="332">
        <v>138041.27</v>
      </c>
      <c r="G27" s="309"/>
    </row>
    <row r="28" spans="2:7" ht="12.75">
      <c r="B28" s="89" t="s">
        <v>30</v>
      </c>
      <c r="C28" s="104" t="s">
        <v>412</v>
      </c>
      <c r="D28" s="277"/>
      <c r="E28" s="277"/>
      <c r="F28" s="277"/>
      <c r="G28" s="170"/>
    </row>
    <row r="29" spans="2:7" ht="12.75">
      <c r="B29" s="106"/>
      <c r="C29" s="539" t="s">
        <v>420</v>
      </c>
      <c r="D29" s="332">
        <f>E29+G29</f>
        <v>1422248.2</v>
      </c>
      <c r="E29" s="332">
        <f>E23+E25+E27</f>
        <v>1421814.2</v>
      </c>
      <c r="F29" s="332">
        <f>F23+F25+F27</f>
        <v>1067025.63</v>
      </c>
      <c r="G29" s="177">
        <f>G23+G25+G27</f>
        <v>434</v>
      </c>
    </row>
    <row r="30" spans="2:7" ht="12.75">
      <c r="B30" s="89" t="s">
        <v>33</v>
      </c>
      <c r="C30" s="388" t="s">
        <v>649</v>
      </c>
      <c r="D30" s="277"/>
      <c r="E30" s="277"/>
      <c r="F30" s="277"/>
      <c r="G30" s="170"/>
    </row>
    <row r="31" spans="2:7" ht="12.75">
      <c r="B31" s="106"/>
      <c r="C31" s="104" t="s">
        <v>420</v>
      </c>
      <c r="D31" s="332">
        <f>E31+G31</f>
        <v>1601977</v>
      </c>
      <c r="E31" s="332">
        <f>E17+E19+E21+E29</f>
        <v>1601543</v>
      </c>
      <c r="F31" s="332">
        <f>F17+F19+F21+F29</f>
        <v>1189789.3499999999</v>
      </c>
      <c r="G31" s="177">
        <f>G17+G19+G21+G29</f>
        <v>434</v>
      </c>
    </row>
    <row r="32" spans="2:7" ht="12.75">
      <c r="B32" s="376"/>
      <c r="C32" s="376"/>
      <c r="D32" s="376"/>
      <c r="E32" s="376"/>
      <c r="F32" s="376"/>
      <c r="G32" s="376"/>
    </row>
  </sheetData>
  <sheetProtection/>
  <mergeCells count="10">
    <mergeCell ref="E3:G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48">
      <selection activeCell="L165" sqref="L165"/>
    </sheetView>
  </sheetViews>
  <sheetFormatPr defaultColWidth="9.140625" defaultRowHeight="12.75"/>
  <cols>
    <col min="1" max="1" width="0.2890625" style="26" customWidth="1"/>
    <col min="2" max="2" width="8.8515625" style="26" customWidth="1"/>
    <col min="3" max="3" width="37.00390625" style="26" customWidth="1"/>
    <col min="4" max="4" width="8.28125" style="26" customWidth="1"/>
    <col min="5" max="6" width="11.2812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126" t="s">
        <v>247</v>
      </c>
      <c r="G1" s="127"/>
      <c r="H1" s="127"/>
    </row>
    <row r="2" spans="4:8" ht="15">
      <c r="D2" s="4"/>
      <c r="E2" s="4"/>
      <c r="F2" s="581" t="s">
        <v>650</v>
      </c>
      <c r="G2" s="623"/>
      <c r="H2" s="623"/>
    </row>
    <row r="3" spans="4:8" ht="15">
      <c r="D3" s="39"/>
      <c r="E3" s="39"/>
      <c r="F3" s="4" t="s">
        <v>586</v>
      </c>
      <c r="G3" s="127"/>
      <c r="H3" s="127"/>
    </row>
    <row r="4" spans="5:8" ht="15">
      <c r="E4" s="4"/>
      <c r="F4" s="4" t="s">
        <v>251</v>
      </c>
      <c r="G4" s="4"/>
      <c r="H4" s="127"/>
    </row>
    <row r="6" spans="2:9" ht="14.25" customHeight="1">
      <c r="B6" s="644" t="s">
        <v>508</v>
      </c>
      <c r="C6" s="644"/>
      <c r="D6" s="644"/>
      <c r="E6" s="644"/>
      <c r="F6" s="644"/>
      <c r="G6" s="644"/>
      <c r="H6" s="644"/>
      <c r="I6" s="34"/>
    </row>
    <row r="7" spans="2:9" ht="14.25">
      <c r="B7" s="647" t="s">
        <v>414</v>
      </c>
      <c r="C7" s="647"/>
      <c r="D7" s="647"/>
      <c r="E7" s="647"/>
      <c r="F7" s="647"/>
      <c r="G7" s="647"/>
      <c r="H7" s="647"/>
      <c r="I7" s="33"/>
    </row>
    <row r="8" ht="12.75">
      <c r="H8" s="213" t="s">
        <v>495</v>
      </c>
    </row>
    <row r="9" spans="2:8" ht="12.75" customHeight="1">
      <c r="B9" s="646" t="s">
        <v>289</v>
      </c>
      <c r="C9" s="35"/>
      <c r="D9" s="650" t="s">
        <v>291</v>
      </c>
      <c r="E9" s="636" t="s">
        <v>0</v>
      </c>
      <c r="F9" s="639" t="s">
        <v>10</v>
      </c>
      <c r="G9" s="639"/>
      <c r="H9" s="639"/>
    </row>
    <row r="10" spans="2:8" ht="12.75" customHeight="1">
      <c r="B10" s="646"/>
      <c r="C10" s="648" t="s">
        <v>120</v>
      </c>
      <c r="D10" s="651"/>
      <c r="E10" s="637"/>
      <c r="F10" s="639" t="s">
        <v>11</v>
      </c>
      <c r="G10" s="639"/>
      <c r="H10" s="645" t="s">
        <v>12</v>
      </c>
    </row>
    <row r="11" spans="2:8" ht="12.75" customHeight="1">
      <c r="B11" s="646"/>
      <c r="C11" s="648"/>
      <c r="D11" s="651"/>
      <c r="E11" s="637"/>
      <c r="F11" s="636" t="s">
        <v>13</v>
      </c>
      <c r="G11" s="642" t="s">
        <v>243</v>
      </c>
      <c r="H11" s="645"/>
    </row>
    <row r="12" spans="2:8" ht="29.25" customHeight="1">
      <c r="B12" s="646"/>
      <c r="C12" s="649"/>
      <c r="D12" s="652"/>
      <c r="E12" s="638"/>
      <c r="F12" s="638"/>
      <c r="G12" s="643"/>
      <c r="H12" s="645"/>
    </row>
    <row r="13" spans="2:8" ht="15.75">
      <c r="B13" s="28" t="s">
        <v>14</v>
      </c>
      <c r="C13" s="36" t="s">
        <v>1</v>
      </c>
      <c r="D13" s="37"/>
      <c r="E13" s="350">
        <f>SB!E13+'D-2015'!E13+'skol. lėšos'!E13+Lik!E13</f>
        <v>1992056.98</v>
      </c>
      <c r="F13" s="350">
        <f>SB!F13+'D-2015'!F13+'skol. lėšos'!F13+Lik!F13</f>
        <v>1309632.98</v>
      </c>
      <c r="G13" s="350">
        <f>SB!G13+'D-2015'!G13+'skol. lėšos'!G13+Lik!G13</f>
        <v>396369.76</v>
      </c>
      <c r="H13" s="350">
        <f>SB!H13+'D-2015'!H13+'skol. lėšos'!H13+Lik!H13</f>
        <v>682424</v>
      </c>
    </row>
    <row r="14" spans="2:8" ht="14.25">
      <c r="B14" s="10" t="s">
        <v>15</v>
      </c>
      <c r="C14" s="19" t="s">
        <v>109</v>
      </c>
      <c r="D14" s="37" t="s">
        <v>142</v>
      </c>
      <c r="E14" s="350">
        <f>SB!E14+'D-2015'!E14+'skol. lėšos'!E14+Lik!E14</f>
        <v>125700</v>
      </c>
      <c r="F14" s="350">
        <f>SB!F14+'D-2015'!F14+'skol. lėšos'!F14+Lik!F14</f>
        <v>125700</v>
      </c>
      <c r="G14" s="350">
        <f>SB!G14+'D-2015'!G14+'skol. lėšos'!G14+Lik!G14</f>
        <v>62925</v>
      </c>
      <c r="H14" s="350">
        <f>SB!H14+'D-2015'!H14+'skol. lėšos'!H14+Lik!H14</f>
        <v>0</v>
      </c>
    </row>
    <row r="15" spans="2:8" ht="15">
      <c r="B15" s="38" t="s">
        <v>163</v>
      </c>
      <c r="C15" s="39" t="s">
        <v>275</v>
      </c>
      <c r="D15" s="640"/>
      <c r="E15" s="351">
        <f>SB!E15+'D-2015'!E15+'skol. lėšos'!E15+Lik!E15</f>
        <v>57798</v>
      </c>
      <c r="F15" s="351">
        <f>SB!F15+'D-2015'!F15+'skol. lėšos'!F15+Lik!F15</f>
        <v>57798</v>
      </c>
      <c r="G15" s="351">
        <f>SB!G15+'D-2015'!G15+'skol. lėšos'!G15+Lik!G15</f>
        <v>42379</v>
      </c>
      <c r="H15" s="351">
        <f>SB!H15+'D-2015'!H15+'skol. lėšos'!H15+Lik!H15</f>
        <v>0</v>
      </c>
    </row>
    <row r="16" spans="2:8" ht="15">
      <c r="B16" s="8" t="s">
        <v>357</v>
      </c>
      <c r="C16" s="39" t="s">
        <v>356</v>
      </c>
      <c r="D16" s="641"/>
      <c r="E16" s="351">
        <f>SB!E16+'D-2015'!E16+'skol. lėšos'!E16+Lik!E16</f>
        <v>12569</v>
      </c>
      <c r="F16" s="351">
        <f>SB!F16+'D-2015'!F16+'skol. lėšos'!F16+Lik!F16</f>
        <v>12569</v>
      </c>
      <c r="G16" s="351">
        <f>SB!G16+'D-2015'!G16+'skol. lėšos'!G16+Lik!G16</f>
        <v>9511</v>
      </c>
      <c r="H16" s="351">
        <f>SB!H16+'D-2015'!H16+'skol. lėšos'!H16+Lik!H16</f>
        <v>0</v>
      </c>
    </row>
    <row r="17" spans="2:8" ht="15">
      <c r="B17" s="8" t="s">
        <v>164</v>
      </c>
      <c r="C17" s="39" t="s">
        <v>276</v>
      </c>
      <c r="D17" s="641"/>
      <c r="E17" s="351">
        <f>SB!E17+'D-2015'!E17+'skol. lėšos'!E17+Lik!E17</f>
        <v>14775</v>
      </c>
      <c r="F17" s="351">
        <f>SB!F17+'D-2015'!F17+'skol. lėšos'!F17+Lik!F17</f>
        <v>14775</v>
      </c>
      <c r="G17" s="351">
        <f>SB!G17+'D-2015'!G17+'skol. lėšos'!G17+Lik!G17</f>
        <v>11035</v>
      </c>
      <c r="H17" s="351">
        <f>SB!H17+'D-2015'!H17+'skol. lėšos'!H17+Lik!H17</f>
        <v>0</v>
      </c>
    </row>
    <row r="18" spans="2:8" ht="15">
      <c r="B18" s="8" t="s">
        <v>165</v>
      </c>
      <c r="C18" s="4" t="s">
        <v>241</v>
      </c>
      <c r="D18" s="641"/>
      <c r="E18" s="351">
        <f>SB!E18+'D-2015'!E18+'skol. lėšos'!E18+Lik!E18</f>
        <v>8500</v>
      </c>
      <c r="F18" s="351">
        <f>SB!F18+'D-2015'!F18+'skol. lėšos'!F18+Lik!F18</f>
        <v>8500</v>
      </c>
      <c r="G18" s="351">
        <f>SB!G18+'D-2015'!G18+'skol. lėšos'!G18+Lik!G18</f>
        <v>0</v>
      </c>
      <c r="H18" s="351">
        <f>SB!H18+'D-2015'!H18+'skol. lėšos'!H18+Lik!H18</f>
        <v>0</v>
      </c>
    </row>
    <row r="19" spans="2:8" ht="15">
      <c r="B19" s="8" t="s">
        <v>166</v>
      </c>
      <c r="C19" s="4" t="s">
        <v>244</v>
      </c>
      <c r="D19" s="641"/>
      <c r="E19" s="351">
        <f>SB!E19+'D-2015'!E19+'skol. lėšos'!E19+Lik!E19</f>
        <v>14591</v>
      </c>
      <c r="F19" s="351">
        <f>SB!F19+'D-2015'!F19+'skol. lėšos'!F19+Lik!F19</f>
        <v>14591</v>
      </c>
      <c r="G19" s="351">
        <f>SB!G19+'D-2015'!G19+'skol. lėšos'!G19+Lik!G19</f>
        <v>0</v>
      </c>
      <c r="H19" s="351">
        <f>SB!H19+'D-2015'!H19+'skol. lėšos'!H19+Lik!H19</f>
        <v>0</v>
      </c>
    </row>
    <row r="20" spans="2:8" ht="15">
      <c r="B20" s="8" t="s">
        <v>167</v>
      </c>
      <c r="C20" s="4" t="s">
        <v>81</v>
      </c>
      <c r="D20" s="641"/>
      <c r="E20" s="351">
        <f>SB!E20+'D-2015'!E20+'skol. lėšos'!E20+Lik!E20</f>
        <v>2491</v>
      </c>
      <c r="F20" s="351">
        <f>SB!F20+'D-2015'!F20+'skol. lėšos'!F20+Lik!F20</f>
        <v>2491</v>
      </c>
      <c r="G20" s="351">
        <f>SB!G20+'D-2015'!G20+'skol. lėšos'!G20+Lik!G20</f>
        <v>0</v>
      </c>
      <c r="H20" s="351">
        <f>SB!H20+'D-2015'!H20+'skol. lėšos'!H20+Lik!H20</f>
        <v>0</v>
      </c>
    </row>
    <row r="21" spans="2:8" ht="15">
      <c r="B21" s="38" t="s">
        <v>168</v>
      </c>
      <c r="C21" s="4" t="s">
        <v>82</v>
      </c>
      <c r="D21" s="641"/>
      <c r="E21" s="351">
        <f>SB!E21+'D-2015'!E21+'skol. lėšos'!E21+Lik!E21</f>
        <v>14107</v>
      </c>
      <c r="F21" s="351">
        <f>SB!F21+'D-2015'!F21+'skol. lėšos'!F21+Lik!F21</f>
        <v>14107</v>
      </c>
      <c r="G21" s="351">
        <f>SB!G21+'D-2015'!G21+'skol. lėšos'!G21+Lik!G21</f>
        <v>0</v>
      </c>
      <c r="H21" s="351">
        <f>SB!H21+'D-2015'!H21+'skol. lėšos'!H21+Lik!H21</f>
        <v>0</v>
      </c>
    </row>
    <row r="22" spans="2:8" ht="15">
      <c r="B22" s="38" t="s">
        <v>169</v>
      </c>
      <c r="C22" s="40" t="s">
        <v>77</v>
      </c>
      <c r="D22" s="18"/>
      <c r="E22" s="351">
        <f>SB!E22+'D-2015'!E22+'skol. lėšos'!E22+Lik!E22</f>
        <v>869</v>
      </c>
      <c r="F22" s="351">
        <f>SB!F22+'D-2015'!F22+'skol. lėšos'!F22+Lik!F22</f>
        <v>869</v>
      </c>
      <c r="G22" s="351">
        <f>SB!G22+'D-2015'!G22+'skol. lėšos'!G22+Lik!G22</f>
        <v>0</v>
      </c>
      <c r="H22" s="351">
        <f>SB!H22+'D-2015'!H22+'skol. lėšos'!H22+Lik!H22</f>
        <v>0</v>
      </c>
    </row>
    <row r="23" spans="2:8" ht="39" customHeight="1">
      <c r="B23" s="41" t="s">
        <v>16</v>
      </c>
      <c r="C23" s="42" t="s">
        <v>112</v>
      </c>
      <c r="D23" s="43" t="s">
        <v>146</v>
      </c>
      <c r="E23" s="350">
        <f>SB!E23+'D-2015'!E23+'skol. lėšos'!E23+Lik!E23</f>
        <v>709808.98</v>
      </c>
      <c r="F23" s="350">
        <f>SB!F23+'D-2015'!F23+'skol. lėšos'!F23+Lik!F23</f>
        <v>686535.98</v>
      </c>
      <c r="G23" s="350">
        <f>SB!G23+'D-2015'!G23+'skol. lėšos'!G23+Lik!G23</f>
        <v>323574.76</v>
      </c>
      <c r="H23" s="350">
        <f>SB!H23+'D-2015'!H23+'skol. lėšos'!H23+Lik!H23</f>
        <v>23273</v>
      </c>
    </row>
    <row r="24" spans="2:8" ht="15">
      <c r="B24" s="44" t="s">
        <v>290</v>
      </c>
      <c r="C24" s="12" t="s">
        <v>274</v>
      </c>
      <c r="D24" s="45"/>
      <c r="E24" s="351">
        <f>SB!E24+'D-2015'!E24+'skol. lėšos'!E24+Lik!E24</f>
        <v>545301</v>
      </c>
      <c r="F24" s="351">
        <f>SB!F24+'D-2015'!F24+'skol. lėšos'!F24+Lik!F24</f>
        <v>522028</v>
      </c>
      <c r="G24" s="351">
        <f>SB!G24+'D-2015'!G24+'skol. lėšos'!G24+Lik!G24</f>
        <v>290760</v>
      </c>
      <c r="H24" s="351">
        <f>SB!H24+'D-2015'!H24+'skol. lėšos'!H24+Lik!H24</f>
        <v>23273</v>
      </c>
    </row>
    <row r="25" spans="2:8" ht="15">
      <c r="B25" s="44" t="s">
        <v>160</v>
      </c>
      <c r="C25" s="13" t="s">
        <v>273</v>
      </c>
      <c r="D25" s="46"/>
      <c r="E25" s="351">
        <f>SB!E25+'D-2015'!E25+'skol. lėšos'!E25+Lik!E25</f>
        <v>52957.13</v>
      </c>
      <c r="F25" s="351">
        <f>SB!F25+'D-2015'!F25+'skol. lėšos'!F25+Lik!F25</f>
        <v>52957.13</v>
      </c>
      <c r="G25" s="351">
        <f>SB!G25+'D-2015'!G25+'skol. lėšos'!G25+Lik!G25</f>
        <v>30036.760000000002</v>
      </c>
      <c r="H25" s="351">
        <f>SB!H25+'D-2015'!H25+'skol. lėšos'!H25+Lik!H25</f>
        <v>0</v>
      </c>
    </row>
    <row r="26" spans="2:8" ht="15">
      <c r="B26" s="44" t="s">
        <v>171</v>
      </c>
      <c r="C26" s="13" t="s">
        <v>72</v>
      </c>
      <c r="D26" s="47"/>
      <c r="E26" s="214">
        <f>SB!E26+'D-2015'!E26+'skol. lėšos'!E26+Lik!E26</f>
        <v>1786</v>
      </c>
      <c r="F26" s="214">
        <f>SB!F26+'D-2015'!F26+'skol. lėšos'!F26+Lik!F26</f>
        <v>1786</v>
      </c>
      <c r="G26" s="214">
        <f>SB!G26+'D-2015'!G26+'skol. lėšos'!G26+Lik!G26</f>
        <v>0</v>
      </c>
      <c r="H26" s="214">
        <f>SB!H26+'D-2015'!H26+'skol. lėšos'!H26+Lik!H26</f>
        <v>0</v>
      </c>
    </row>
    <row r="27" spans="2:8" ht="15">
      <c r="B27" s="44" t="s">
        <v>167</v>
      </c>
      <c r="C27" s="13" t="s">
        <v>179</v>
      </c>
      <c r="D27" s="47"/>
      <c r="E27" s="351">
        <f>SB!E27+'D-2015'!E27+'skol. lėšos'!E27+Lik!E27</f>
        <v>83273.85</v>
      </c>
      <c r="F27" s="351">
        <f>SB!F27+'D-2015'!F27+'skol. lėšos'!F27+Lik!F27</f>
        <v>83273.85</v>
      </c>
      <c r="G27" s="214">
        <f>SB!G27+'D-2015'!G27+'skol. lėšos'!G27+Lik!G27</f>
        <v>0</v>
      </c>
      <c r="H27" s="214">
        <f>SB!H27+'D-2015'!H27+'skol. lėšos'!H27+Lik!H27</f>
        <v>0</v>
      </c>
    </row>
    <row r="28" spans="2:8" ht="15">
      <c r="B28" s="44" t="s">
        <v>172</v>
      </c>
      <c r="C28" s="40" t="s">
        <v>2</v>
      </c>
      <c r="D28" s="46"/>
      <c r="E28" s="214">
        <f>SB!E28+'D-2015'!E28+'skol. lėšos'!E28+Lik!E28</f>
        <v>870</v>
      </c>
      <c r="F28" s="214">
        <f>SB!F28+'D-2015'!F28+'skol. lėšos'!F28+Lik!F28</f>
        <v>870</v>
      </c>
      <c r="G28" s="214">
        <f>SB!G28+'D-2015'!G28+'skol. lėšos'!G28+Lik!G28</f>
        <v>0</v>
      </c>
      <c r="H28" s="214">
        <f>SB!H28+'D-2015'!H28+'skol. lėšos'!H28+Lik!H28</f>
        <v>0</v>
      </c>
    </row>
    <row r="29" spans="2:8" ht="15">
      <c r="B29" s="44" t="s">
        <v>169</v>
      </c>
      <c r="C29" s="40" t="s">
        <v>77</v>
      </c>
      <c r="D29" s="46"/>
      <c r="E29" s="214">
        <f>SB!E29+'D-2015'!E29+'skol. lėšos'!E29+Lik!E29</f>
        <v>7356</v>
      </c>
      <c r="F29" s="214">
        <f>SB!F29+'D-2015'!F29+'skol. lėšos'!F29+Lik!F29</f>
        <v>7356</v>
      </c>
      <c r="G29" s="214">
        <f>SB!G29+'D-2015'!G29+'skol. lėšos'!G29+Lik!G29</f>
        <v>0</v>
      </c>
      <c r="H29" s="214">
        <f>SB!H29+'D-2015'!H29+'skol. lėšos'!H29+Lik!H29</f>
        <v>0</v>
      </c>
    </row>
    <row r="30" spans="2:8" ht="15">
      <c r="B30" s="44" t="s">
        <v>285</v>
      </c>
      <c r="C30" s="13" t="s">
        <v>4</v>
      </c>
      <c r="D30" s="48"/>
      <c r="E30" s="214">
        <f>SB!E30+'D-2015'!E30+'skol. lėšos'!E30+Lik!E30</f>
        <v>7530</v>
      </c>
      <c r="F30" s="214">
        <f>SB!F30+'D-2015'!F30+'skol. lėšos'!F30+Lik!F30</f>
        <v>7530</v>
      </c>
      <c r="G30" s="214">
        <f>SB!G30+'D-2015'!G30+'skol. lėšos'!G30+Lik!G30</f>
        <v>0</v>
      </c>
      <c r="H30" s="214">
        <f>SB!H30+'D-2015'!H30+'skol. lėšos'!H30+Lik!H30</f>
        <v>0</v>
      </c>
    </row>
    <row r="31" spans="2:8" ht="30">
      <c r="B31" s="88" t="s">
        <v>162</v>
      </c>
      <c r="C31" s="108" t="s">
        <v>503</v>
      </c>
      <c r="D31" s="48"/>
      <c r="E31" s="214">
        <f>SB!E31+'D-2015'!E31+'skol. lėšos'!E31+Lik!E31</f>
        <v>0</v>
      </c>
      <c r="F31" s="214">
        <f>SB!F31+'D-2015'!F31+'skol. lėšos'!F31+Lik!F31</f>
        <v>0</v>
      </c>
      <c r="G31" s="214">
        <f>SB!G31+'D-2015'!G31+'skol. lėšos'!G31+Lik!G31</f>
        <v>0</v>
      </c>
      <c r="H31" s="214">
        <f>SB!H31+'D-2015'!H31+'skol. lėšos'!H31+Lik!H31</f>
        <v>0</v>
      </c>
    </row>
    <row r="32" spans="2:8" ht="30">
      <c r="B32" s="88" t="s">
        <v>174</v>
      </c>
      <c r="C32" s="49" t="s">
        <v>113</v>
      </c>
      <c r="D32" s="48"/>
      <c r="E32" s="214">
        <f>SB!E32+'D-2015'!E32+'skol. lėšos'!E32+Lik!E32</f>
        <v>3639</v>
      </c>
      <c r="F32" s="214">
        <f>SB!F32+'D-2015'!F32+'skol. lėšos'!F32+Lik!F32</f>
        <v>3639</v>
      </c>
      <c r="G32" s="214">
        <f>SB!G32+'D-2015'!G32+'skol. lėšos'!G32+Lik!G32</f>
        <v>2778</v>
      </c>
      <c r="H32" s="214">
        <f>SB!H32+'D-2015'!H32+'skol. lėšos'!H32+Lik!H32</f>
        <v>0</v>
      </c>
    </row>
    <row r="33" spans="2:8" ht="30">
      <c r="B33" s="88" t="s">
        <v>442</v>
      </c>
      <c r="C33" s="134" t="s">
        <v>461</v>
      </c>
      <c r="D33" s="48"/>
      <c r="E33" s="214">
        <f>SB!E33+'D-2015'!E33+'skol. lėšos'!E33+Lik!E33</f>
        <v>7096</v>
      </c>
      <c r="F33" s="214">
        <f>SB!F33+'D-2015'!F33+'skol. lėšos'!F33+Lik!F33</f>
        <v>7096</v>
      </c>
      <c r="G33" s="214">
        <f>SB!G33+'D-2015'!G33+'skol. lėšos'!G33+Lik!G33</f>
        <v>0</v>
      </c>
      <c r="H33" s="214">
        <f>SB!H33+'D-2015'!H33+'skol. lėšos'!H33+Lik!H33</f>
        <v>0</v>
      </c>
    </row>
    <row r="34" spans="2:8" ht="30.75" customHeight="1">
      <c r="B34" s="28" t="s">
        <v>17</v>
      </c>
      <c r="C34" s="50" t="s">
        <v>230</v>
      </c>
      <c r="D34" s="52" t="s">
        <v>145</v>
      </c>
      <c r="E34" s="180">
        <f>SB!E34+'D-2015'!E34+'skol. lėšos'!E34+Lik!E34</f>
        <v>54579</v>
      </c>
      <c r="F34" s="180">
        <f>SB!F34+'D-2015'!F34+'skol. lėšos'!F34+Lik!F34</f>
        <v>15524</v>
      </c>
      <c r="G34" s="180">
        <f>SB!G34+'D-2015'!G34+'skol. lėšos'!G34+Lik!G34</f>
        <v>9870</v>
      </c>
      <c r="H34" s="180">
        <f>SB!H34+'D-2015'!H34+'skol. lėšos'!H34+Lik!H34</f>
        <v>39055</v>
      </c>
    </row>
    <row r="35" spans="2:8" ht="15">
      <c r="B35" s="38" t="s">
        <v>175</v>
      </c>
      <c r="C35" s="51" t="s">
        <v>3</v>
      </c>
      <c r="D35" s="52"/>
      <c r="E35" s="214">
        <f>SB!E35+'D-2015'!E35+'skol. lėšos'!E35+Lik!E35</f>
        <v>4532</v>
      </c>
      <c r="F35" s="214">
        <f>SB!F35+'D-2015'!F35+'skol. lėšos'!F35+Lik!F35</f>
        <v>4532</v>
      </c>
      <c r="G35" s="214">
        <f>SB!G35+'D-2015'!G35+'skol. lėšos'!G35+Lik!G35</f>
        <v>3460</v>
      </c>
      <c r="H35" s="214">
        <f>SB!H35+'D-2015'!H35+'skol. lėšos'!H35+Lik!H35</f>
        <v>0</v>
      </c>
    </row>
    <row r="36" spans="2:8" ht="15">
      <c r="B36" s="38" t="s">
        <v>176</v>
      </c>
      <c r="C36" s="51" t="s">
        <v>155</v>
      </c>
      <c r="D36" s="53"/>
      <c r="E36" s="214">
        <f>SB!E36+'D-2015'!E36+'skol. lėšos'!E36+Lik!E36</f>
        <v>35713</v>
      </c>
      <c r="F36" s="214">
        <f>SB!F36+'D-2015'!F36+'skol. lėšos'!F36+Lik!F36</f>
        <v>8396</v>
      </c>
      <c r="G36" s="214">
        <f>SB!G36+'D-2015'!G36+'skol. lėšos'!G36+Lik!G36</f>
        <v>6410</v>
      </c>
      <c r="H36" s="214">
        <f>SB!H36+'D-2015'!H36+'skol. lėšos'!H36+Lik!H36</f>
        <v>27317</v>
      </c>
    </row>
    <row r="37" spans="2:8" ht="15">
      <c r="B37" s="38" t="s">
        <v>177</v>
      </c>
      <c r="C37" s="4" t="s">
        <v>79</v>
      </c>
      <c r="D37" s="53"/>
      <c r="E37" s="214">
        <f>SB!E37+'D-2015'!E37+'skol. lėšos'!E37+Lik!E37</f>
        <v>2596</v>
      </c>
      <c r="F37" s="214">
        <f>SB!F37+'D-2015'!F37+'skol. lėšos'!F37+Lik!F37</f>
        <v>2596</v>
      </c>
      <c r="G37" s="214">
        <f>SB!G37+'D-2015'!G37+'skol. lėšos'!G37+Lik!G37</f>
        <v>0</v>
      </c>
      <c r="H37" s="214">
        <f>SB!H37+'D-2015'!H37+'skol. lėšos'!H37+Lik!H37</f>
        <v>0</v>
      </c>
    </row>
    <row r="38" spans="2:8" ht="15">
      <c r="B38" s="38" t="s">
        <v>162</v>
      </c>
      <c r="C38" s="4" t="s">
        <v>427</v>
      </c>
      <c r="D38" s="54"/>
      <c r="E38" s="214">
        <f>SB!E38+'D-2015'!E38+'skol. lėšos'!E38+Lik!E38</f>
        <v>11738</v>
      </c>
      <c r="F38" s="214">
        <f>SB!F38+'D-2015'!F38+'skol. lėšos'!F38+Lik!F38</f>
        <v>0</v>
      </c>
      <c r="G38" s="214">
        <f>SB!G38+'D-2015'!G38+'skol. lėšos'!G38+Lik!G38</f>
        <v>0</v>
      </c>
      <c r="H38" s="214">
        <f>SB!H38+'D-2015'!H38+'skol. lėšos'!H38+Lik!H38</f>
        <v>11738</v>
      </c>
    </row>
    <row r="39" spans="2:8" ht="14.25">
      <c r="B39" s="28" t="s">
        <v>18</v>
      </c>
      <c r="C39" s="2" t="s">
        <v>116</v>
      </c>
      <c r="D39" s="53" t="s">
        <v>147</v>
      </c>
      <c r="E39" s="350">
        <f>SB!E39+'D-2015'!E39+'skol. lėšos'!E39+Lik!E39</f>
        <v>831316</v>
      </c>
      <c r="F39" s="350">
        <f>SB!F39+'D-2015'!F39+'skol. lėšos'!F39+Lik!F39</f>
        <v>211220</v>
      </c>
      <c r="G39" s="350">
        <f>SB!G39+'D-2015'!G39+'skol. lėšos'!G39+Lik!G39</f>
        <v>0</v>
      </c>
      <c r="H39" s="350">
        <f>SB!H39+'D-2015'!H39+'skol. lėšos'!H39+Lik!H39</f>
        <v>620096</v>
      </c>
    </row>
    <row r="40" spans="2:8" ht="15">
      <c r="B40" s="38" t="s">
        <v>162</v>
      </c>
      <c r="C40" s="4" t="s">
        <v>73</v>
      </c>
      <c r="D40" s="52"/>
      <c r="E40" s="351">
        <f>SB!E40+'D-2015'!E40+'skol. lėšos'!E40+Lik!E40</f>
        <v>3186</v>
      </c>
      <c r="F40" s="351">
        <f>SB!F40+'D-2015'!F40+'skol. lėšos'!F40+Lik!F40</f>
        <v>3186</v>
      </c>
      <c r="G40" s="351">
        <f>SB!G40+'D-2015'!G40+'skol. lėšos'!G40+Lik!G40</f>
        <v>0</v>
      </c>
      <c r="H40" s="351">
        <f>SB!H40+'D-2015'!H40+'skol. lėšos'!H40+Lik!H40</f>
        <v>0</v>
      </c>
    </row>
    <row r="41" spans="2:8" ht="15">
      <c r="B41" s="38" t="s">
        <v>162</v>
      </c>
      <c r="C41" s="4" t="s">
        <v>80</v>
      </c>
      <c r="D41" s="53"/>
      <c r="E41" s="351">
        <f>SB!E41+'D-2015'!E41+'skol. lėšos'!E41+Lik!E41</f>
        <v>35046</v>
      </c>
      <c r="F41" s="351">
        <f>SB!F41+'D-2015'!F41+'skol. lėšos'!F41+Lik!F41</f>
        <v>17046</v>
      </c>
      <c r="G41" s="351">
        <f>SB!G41+'D-2015'!G41+'skol. lėšos'!G41+Lik!G41</f>
        <v>0</v>
      </c>
      <c r="H41" s="351">
        <f>SB!H41+'D-2015'!H41+'skol. lėšos'!H41+Lik!H41</f>
        <v>18000</v>
      </c>
    </row>
    <row r="42" spans="2:8" ht="15">
      <c r="B42" s="38" t="s">
        <v>162</v>
      </c>
      <c r="C42" s="4" t="s">
        <v>159</v>
      </c>
      <c r="D42" s="54"/>
      <c r="E42" s="351">
        <f>SB!E42+'D-2015'!E42+'skol. lėšos'!E42+Lik!E42</f>
        <v>450681</v>
      </c>
      <c r="F42" s="351">
        <f>SB!F42+'D-2015'!F42+'skol. lėšos'!F42+Lik!F42</f>
        <v>0</v>
      </c>
      <c r="G42" s="351">
        <f>SB!G42+'D-2015'!G42+'skol. lėšos'!G42+Lik!G42</f>
        <v>0</v>
      </c>
      <c r="H42" s="351">
        <f>SB!H42+'D-2015'!H42+'skol. lėšos'!H42+Lik!H42</f>
        <v>450681</v>
      </c>
    </row>
    <row r="43" spans="2:8" ht="15">
      <c r="B43" s="38" t="s">
        <v>530</v>
      </c>
      <c r="C43" s="4" t="s">
        <v>531</v>
      </c>
      <c r="D43" s="54"/>
      <c r="E43" s="351">
        <f>SB!E43+'D-2015'!E43+'skol. lėšos'!E43+Lik!E43</f>
        <v>342403</v>
      </c>
      <c r="F43" s="351">
        <f>SB!F43+'D-2015'!F43+'skol. lėšos'!F43+Lik!F43</f>
        <v>190988</v>
      </c>
      <c r="G43" s="351">
        <f>SB!G43+'D-2015'!G43+'skol. lėšos'!G43+Lik!G43</f>
        <v>0</v>
      </c>
      <c r="H43" s="351">
        <f>SB!H43+'D-2015'!H43+'skol. lėšos'!H43+Lik!H43</f>
        <v>151415</v>
      </c>
    </row>
    <row r="44" spans="2:8" ht="28.5">
      <c r="B44" s="28" t="s">
        <v>74</v>
      </c>
      <c r="C44" s="3" t="s">
        <v>197</v>
      </c>
      <c r="D44" s="53" t="s">
        <v>148</v>
      </c>
      <c r="E44" s="350">
        <f>SB!E44+'D-2015'!E44+'skol. lėšos'!E44+Lik!E44</f>
        <v>2896</v>
      </c>
      <c r="F44" s="350">
        <f>SB!F44+'D-2015'!F44+'skol. lėšos'!F44+Lik!F44</f>
        <v>2896</v>
      </c>
      <c r="G44" s="350">
        <f>SB!G44+'D-2015'!G44+'skol. lėšos'!G44+Lik!G44</f>
        <v>0</v>
      </c>
      <c r="H44" s="350">
        <f>SB!H44+'D-2015'!H44+'skol. lėšos'!H44+Lik!H44</f>
        <v>0</v>
      </c>
    </row>
    <row r="45" spans="2:8" ht="15">
      <c r="B45" s="38" t="s">
        <v>162</v>
      </c>
      <c r="C45" s="4" t="s">
        <v>73</v>
      </c>
      <c r="D45" s="52"/>
      <c r="E45" s="214">
        <f>SB!E45+'D-2015'!E45+'skol. lėšos'!E45+Lik!E45</f>
        <v>2896</v>
      </c>
      <c r="F45" s="214">
        <f>SB!F45+'D-2015'!F45+'skol. lėšos'!F45+Lik!F45</f>
        <v>2896</v>
      </c>
      <c r="G45" s="214">
        <f>SB!G45+'D-2015'!G45+'skol. lėšos'!G45+Lik!G45</f>
        <v>0</v>
      </c>
      <c r="H45" s="214">
        <f>SB!H45+'D-2015'!H45+'skol. lėšos'!H45+Lik!H45</f>
        <v>0</v>
      </c>
    </row>
    <row r="46" spans="2:8" ht="14.25">
      <c r="B46" s="28" t="s">
        <v>140</v>
      </c>
      <c r="C46" s="17" t="s">
        <v>138</v>
      </c>
      <c r="D46" s="54" t="s">
        <v>143</v>
      </c>
      <c r="E46" s="180">
        <f>SB!E46+'D-2015'!E46+'skol. lėšos'!E46+Lik!E46</f>
        <v>58474</v>
      </c>
      <c r="F46" s="180">
        <f>SB!F46+'D-2015'!F46+'skol. lėšos'!F46+Lik!F46</f>
        <v>58474</v>
      </c>
      <c r="G46" s="180">
        <f>SB!G46+'D-2015'!G46+'skol. lėšos'!G46+Lik!G46</f>
        <v>0</v>
      </c>
      <c r="H46" s="180">
        <f>SB!H46+'D-2015'!H46+'skol. lėšos'!H46+Lik!H46</f>
        <v>0</v>
      </c>
    </row>
    <row r="47" spans="2:8" ht="15">
      <c r="B47" s="8" t="s">
        <v>434</v>
      </c>
      <c r="C47" s="55" t="s">
        <v>139</v>
      </c>
      <c r="D47" s="52"/>
      <c r="E47" s="214">
        <f>SB!E47+'D-2015'!E47+'skol. lėšos'!E47+Lik!E47</f>
        <v>58474</v>
      </c>
      <c r="F47" s="214">
        <f>SB!F47+'D-2015'!F47+'skol. lėšos'!F47+Lik!F47</f>
        <v>58474</v>
      </c>
      <c r="G47" s="214">
        <f>SB!G47+'D-2015'!G47+'skol. lėšos'!G47+Lik!G47</f>
        <v>0</v>
      </c>
      <c r="H47" s="214">
        <f>SB!H47+'D-2015'!H47+'skol. lėšos'!H47+Lik!H47</f>
        <v>0</v>
      </c>
    </row>
    <row r="48" spans="2:9" ht="28.5">
      <c r="B48" s="28" t="s">
        <v>151</v>
      </c>
      <c r="C48" s="3" t="s">
        <v>156</v>
      </c>
      <c r="D48" s="52" t="s">
        <v>36</v>
      </c>
      <c r="E48" s="350">
        <f>SB!E48+'D-2015'!E48+'skol. lėšos'!E48+Lik!E48</f>
        <v>208091</v>
      </c>
      <c r="F48" s="350">
        <f>SB!F48+'D-2015'!F48+'skol. lėšos'!F48+Lik!F48</f>
        <v>208091</v>
      </c>
      <c r="G48" s="350">
        <f>SB!G48+'D-2015'!G48+'skol. lėšos'!G48+Lik!G48</f>
        <v>0</v>
      </c>
      <c r="H48" s="350">
        <f>SB!H48+'D-2015'!H48+'skol. lėšos'!H48+Lik!H48</f>
        <v>0</v>
      </c>
      <c r="I48" s="98"/>
    </row>
    <row r="49" spans="2:8" ht="15">
      <c r="B49" s="8" t="s">
        <v>435</v>
      </c>
      <c r="C49" s="55" t="s">
        <v>118</v>
      </c>
      <c r="D49" s="52"/>
      <c r="E49" s="214">
        <f>SB!E49+'D-2015'!E49+'skol. lėšos'!E49+Lik!E49</f>
        <v>205091</v>
      </c>
      <c r="F49" s="214">
        <f>SB!F49+'D-2015'!F49+'skol. lėšos'!F49+Lik!F49</f>
        <v>205091</v>
      </c>
      <c r="G49" s="214">
        <f>SB!G49+'D-2015'!G49+'skol. lėšos'!G49+Lik!G49</f>
        <v>0</v>
      </c>
      <c r="H49" s="214">
        <f>SB!H49+'D-2015'!H49+'skol. lėšos'!H49+Lik!H49</f>
        <v>0</v>
      </c>
    </row>
    <row r="50" spans="2:8" ht="30">
      <c r="B50" s="8" t="s">
        <v>435</v>
      </c>
      <c r="C50" s="132" t="s">
        <v>474</v>
      </c>
      <c r="D50" s="54"/>
      <c r="E50" s="214">
        <f>SB!E50+'D-2015'!E50+'skol. lėšos'!E50+Lik!E50</f>
        <v>3000</v>
      </c>
      <c r="F50" s="214">
        <f>SB!F50+'D-2015'!F50+'skol. lėšos'!F50+Lik!F50</f>
        <v>3000</v>
      </c>
      <c r="G50" s="214">
        <f>SB!G50+'D-2015'!G50+'skol. lėšos'!G50+Lik!G50</f>
        <v>0</v>
      </c>
      <c r="H50" s="214">
        <f>SB!H50+'D-2015'!H50+'skol. lėšos'!H50+Lik!H50</f>
        <v>0</v>
      </c>
    </row>
    <row r="51" spans="2:8" ht="14.25">
      <c r="B51" s="56" t="s">
        <v>158</v>
      </c>
      <c r="C51" s="19" t="s">
        <v>157</v>
      </c>
      <c r="D51" s="54" t="s">
        <v>38</v>
      </c>
      <c r="E51" s="350">
        <f>SB!E51+'D-2015'!E51+'skol. lėšos'!E51+Lik!E51</f>
        <v>1192</v>
      </c>
      <c r="F51" s="350">
        <f>SB!F51+'D-2015'!F51+'skol. lėšos'!F51+Lik!F51</f>
        <v>1192</v>
      </c>
      <c r="G51" s="350">
        <f>SB!G51+'D-2015'!G51+'skol. lėšos'!G51+Lik!G51</f>
        <v>0</v>
      </c>
      <c r="H51" s="350">
        <f>SB!H51+'D-2015'!H51+'skol. lėšos'!H51+Lik!H51</f>
        <v>0</v>
      </c>
    </row>
    <row r="52" spans="2:8" ht="15">
      <c r="B52" s="8" t="s">
        <v>436</v>
      </c>
      <c r="C52" s="57" t="s">
        <v>75</v>
      </c>
      <c r="D52" s="58"/>
      <c r="E52" s="214">
        <f>SB!E52+'D-2015'!E52+'skol. lėšos'!E52+Lik!E52</f>
        <v>1192</v>
      </c>
      <c r="F52" s="214">
        <f>SB!F52+'D-2015'!F52+'skol. lėšos'!F52+Lik!F52</f>
        <v>1192</v>
      </c>
      <c r="G52" s="214">
        <f>SB!G52+'D-2015'!G52+'skol. lėšos'!G52+Lik!G52</f>
        <v>0</v>
      </c>
      <c r="H52" s="214">
        <f>SB!H52+'D-2015'!H52+'skol. lėšos'!H52+Lik!H52</f>
        <v>0</v>
      </c>
    </row>
    <row r="53" spans="2:8" ht="15">
      <c r="B53" s="8" t="s">
        <v>170</v>
      </c>
      <c r="C53" s="57" t="s">
        <v>76</v>
      </c>
      <c r="D53" s="58"/>
      <c r="E53" s="214">
        <f>SB!E53+'D-2015'!E53+'skol. lėšos'!E53+Lik!E53</f>
        <v>0</v>
      </c>
      <c r="F53" s="214">
        <f>SB!F53+'D-2015'!F53+'skol. lėšos'!F53+Lik!F53</f>
        <v>0</v>
      </c>
      <c r="G53" s="214">
        <f>SB!G53+'D-2015'!G53+'skol. lėšos'!G53+Lik!G53</f>
        <v>0</v>
      </c>
      <c r="H53" s="214">
        <f>SB!H53+'D-2015'!H53+'skol. lėšos'!H53+Lik!H53</f>
        <v>0</v>
      </c>
    </row>
    <row r="54" spans="2:8" ht="15.75">
      <c r="B54" s="28" t="s">
        <v>19</v>
      </c>
      <c r="C54" s="105" t="s">
        <v>240</v>
      </c>
      <c r="D54" s="1"/>
      <c r="E54" s="350">
        <f>SB!E54+'D-2015'!E54+'skol. lėšos'!E54+Lik!E54</f>
        <v>21854</v>
      </c>
      <c r="F54" s="350">
        <f>SB!F54+'D-2015'!F54+'skol. lėšos'!F54+Lik!F54</f>
        <v>21134</v>
      </c>
      <c r="G54" s="350">
        <f>SB!G54+'D-2015'!G54+'skol. lėšos'!G54+Lik!G54</f>
        <v>15734</v>
      </c>
      <c r="H54" s="350">
        <f>SB!H54+'D-2015'!H54+'skol. lėšos'!H54+Lik!H54</f>
        <v>720</v>
      </c>
    </row>
    <row r="55" spans="2:8" ht="38.25">
      <c r="B55" s="28" t="s">
        <v>20</v>
      </c>
      <c r="C55" s="20" t="s">
        <v>112</v>
      </c>
      <c r="D55" s="52" t="s">
        <v>146</v>
      </c>
      <c r="E55" s="214">
        <f>SB!E55+'D-2015'!E55+'skol. lėšos'!E55+Lik!E55</f>
        <v>21854</v>
      </c>
      <c r="F55" s="214">
        <f>SB!F55+'D-2015'!F55+'skol. lėšos'!F55+Lik!F55</f>
        <v>21134</v>
      </c>
      <c r="G55" s="214">
        <f>SB!G55+'D-2015'!G55+'skol. lėšos'!G55+Lik!G55</f>
        <v>15734</v>
      </c>
      <c r="H55" s="214">
        <f>SB!H55+'D-2015'!H55+'skol. lėšos'!H55+Lik!H55</f>
        <v>720</v>
      </c>
    </row>
    <row r="56" spans="2:13" ht="28.5">
      <c r="B56" s="28" t="s">
        <v>21</v>
      </c>
      <c r="C56" s="3" t="s">
        <v>83</v>
      </c>
      <c r="D56" s="23"/>
      <c r="E56" s="350">
        <f>SB!E56+'D-2015'!E56+'skol. lėšos'!E56+Lik!E56</f>
        <v>474297</v>
      </c>
      <c r="F56" s="350">
        <f>SB!F56+'D-2015'!F56+'skol. lėšos'!F56+Lik!F56</f>
        <v>474297</v>
      </c>
      <c r="G56" s="350">
        <f>SB!G56+'D-2015'!G56+'skol. lėšos'!G56+Lik!G56</f>
        <v>20184</v>
      </c>
      <c r="H56" s="350">
        <f>SB!H56+'D-2015'!H56+'skol. lėšos'!H56+Lik!H56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180">
        <f>SB!E57+'D-2015'!E57+'skol. lėšos'!E57+Lik!E57</f>
        <v>474297</v>
      </c>
      <c r="F57" s="180">
        <f>SB!F57+'D-2015'!F57+'skol. lėšos'!F57+Lik!F57</f>
        <v>474297</v>
      </c>
      <c r="G57" s="180">
        <f>SB!G57+'D-2015'!G57+'skol. lėšos'!G57+Lik!G57</f>
        <v>20184</v>
      </c>
      <c r="H57" s="180">
        <f>SB!H57+'D-2015'!H57+'skol. lėšos'!H57+Lik!H57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21" t="s">
        <v>84</v>
      </c>
      <c r="D58" s="23"/>
      <c r="E58" s="214">
        <f>SB!E58+'D-2015'!E58+'skol. lėšos'!E58+Lik!E58</f>
        <v>1440</v>
      </c>
      <c r="F58" s="214">
        <f>SB!F58+'D-2015'!F58+'skol. lėšos'!F58+Lik!F58</f>
        <v>1440</v>
      </c>
      <c r="G58" s="214">
        <f>SB!G58+'D-2015'!G58+'skol. lėšos'!G58+Lik!G58</f>
        <v>0</v>
      </c>
      <c r="H58" s="214">
        <f>SB!H58+'D-2015'!H58+'skol. lėšos'!H58+Lik!H58</f>
        <v>0</v>
      </c>
      <c r="I58" s="59"/>
      <c r="J58" s="60"/>
      <c r="K58" s="60"/>
      <c r="L58" s="61"/>
      <c r="M58" s="61"/>
    </row>
    <row r="59" spans="2:13" ht="30">
      <c r="B59" s="44" t="s">
        <v>237</v>
      </c>
      <c r="C59" s="231" t="s">
        <v>245</v>
      </c>
      <c r="D59" s="230"/>
      <c r="E59" s="214">
        <f>SB!E59+'D-2015'!E59+'skol. lėšos'!E59+Lik!E59</f>
        <v>1014</v>
      </c>
      <c r="F59" s="214">
        <f>SB!F59+'D-2015'!F59+'skol. lėšos'!F59+Lik!F59</f>
        <v>1014</v>
      </c>
      <c r="G59" s="214">
        <f>SB!G59+'D-2015'!G59+'skol. lėšos'!G59+Lik!G59</f>
        <v>0</v>
      </c>
      <c r="H59" s="214">
        <f>SB!H59+'D-2015'!H59+'skol. lėšos'!H59+Lik!H59</f>
        <v>0</v>
      </c>
      <c r="I59" s="59"/>
      <c r="J59" s="60"/>
      <c r="K59" s="60"/>
      <c r="L59" s="61"/>
      <c r="M59" s="61"/>
    </row>
    <row r="60" spans="2:13" ht="15">
      <c r="B60" s="44" t="s">
        <v>238</v>
      </c>
      <c r="C60" s="13" t="s">
        <v>362</v>
      </c>
      <c r="D60" s="47"/>
      <c r="E60" s="214">
        <f>SB!E60+'D-2015'!E60+'skol. lėšos'!E60+Lik!E60</f>
        <v>600</v>
      </c>
      <c r="F60" s="214">
        <f>SB!F60+'D-2015'!F60+'skol. lėšos'!F60+Lik!F60</f>
        <v>600</v>
      </c>
      <c r="G60" s="214">
        <f>SB!G60+'D-2015'!G60+'skol. lėšos'!G60+Lik!G60</f>
        <v>0</v>
      </c>
      <c r="H60" s="214">
        <f>SB!H60+'D-2015'!H60+'skol. lėšos'!H60+Lik!H60</f>
        <v>0</v>
      </c>
      <c r="I60" s="63"/>
      <c r="J60" s="60"/>
      <c r="K60" s="64"/>
      <c r="L60" s="64"/>
      <c r="M60" s="64"/>
    </row>
    <row r="61" spans="2:13" ht="15">
      <c r="B61" s="159"/>
      <c r="C61" s="232" t="s">
        <v>150</v>
      </c>
      <c r="D61" s="62"/>
      <c r="E61" s="233">
        <f>SB!E61+'D-2015'!E61+'skol. lėšos'!E61+Lik!E61</f>
        <v>104630</v>
      </c>
      <c r="F61" s="233">
        <f>SB!F61+'D-2015'!F61+'skol. lėšos'!F61+Lik!F61</f>
        <v>104630</v>
      </c>
      <c r="G61" s="233">
        <f>SB!G61+'D-2015'!G61+'skol. lėšos'!G61+Lik!G61</f>
        <v>0</v>
      </c>
      <c r="H61" s="233">
        <f>SB!H61+'D-2015'!H61+'skol. lėšos'!H61+Lik!H61</f>
        <v>0</v>
      </c>
      <c r="I61" s="63"/>
      <c r="J61" s="60"/>
      <c r="K61" s="64"/>
      <c r="L61" s="64"/>
      <c r="M61" s="64"/>
    </row>
    <row r="62" spans="2:13" ht="15">
      <c r="B62" s="44" t="s">
        <v>239</v>
      </c>
      <c r="C62" s="162" t="s">
        <v>90</v>
      </c>
      <c r="D62" s="161"/>
      <c r="E62" s="215">
        <f>SB!E62+'D-2015'!E62+'skol. lėšos'!E62+Lik!E62</f>
        <v>8700</v>
      </c>
      <c r="F62" s="215">
        <f>SB!F62+'D-2015'!F62+'skol. lėšos'!F62+Lik!F62</f>
        <v>8700</v>
      </c>
      <c r="G62" s="215">
        <f>SB!G62+'D-2015'!G62+'skol. lėšos'!G62+Lik!G62</f>
        <v>0</v>
      </c>
      <c r="H62" s="215">
        <f>SB!H62+'D-2015'!H62+'skol. lėšos'!H62+Lik!H62</f>
        <v>0</v>
      </c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62"/>
      <c r="E63" s="215">
        <f>SB!E63+'D-2015'!E63+'skol. lėšos'!E63+Lik!E63</f>
        <v>25080</v>
      </c>
      <c r="F63" s="215">
        <f>SB!F63+'D-2015'!F63+'skol. lėšos'!F63+Lik!F63</f>
        <v>25080</v>
      </c>
      <c r="G63" s="215">
        <f>SB!G63+'D-2015'!G63+'skol. lėšos'!G63+Lik!G63</f>
        <v>0</v>
      </c>
      <c r="H63" s="215">
        <f>SB!H63+'D-2015'!H63+'skol. lėšos'!H63+Lik!H63</f>
        <v>0</v>
      </c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66"/>
      <c r="E64" s="215">
        <f>SB!E64+'D-2015'!E64+'skol. lėšos'!E64+Lik!E64</f>
        <v>40690</v>
      </c>
      <c r="F64" s="215">
        <f>SB!F64+'D-2015'!F64+'skol. lėšos'!F64+Lik!F64</f>
        <v>40690</v>
      </c>
      <c r="G64" s="215">
        <f>SB!G64+'D-2015'!G64+'skol. lėšos'!G64+Lik!G64</f>
        <v>0</v>
      </c>
      <c r="H64" s="215">
        <f>SB!H64+'D-2015'!H64+'skol. lėšos'!H64+Lik!H64</f>
        <v>0</v>
      </c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215">
        <f>SB!E65+'D-2015'!E65+'skol. lėšos'!E65+Lik!E65</f>
        <v>6700</v>
      </c>
      <c r="F65" s="215">
        <f>SB!F65+'D-2015'!F65+'skol. lėšos'!F65+Lik!F65</f>
        <v>6700</v>
      </c>
      <c r="G65" s="215">
        <f>SB!G65+'D-2015'!G65+'skol. lėšos'!G65+Lik!G65</f>
        <v>0</v>
      </c>
      <c r="H65" s="215">
        <f>SB!H65+'D-2015'!H65+'skol. lėšos'!H65+Lik!H65</f>
        <v>0</v>
      </c>
    </row>
    <row r="66" spans="2:8" ht="15">
      <c r="B66" s="8" t="s">
        <v>238</v>
      </c>
      <c r="C66" s="160" t="s">
        <v>88</v>
      </c>
      <c r="D66" s="62"/>
      <c r="E66" s="215">
        <f>SB!E66+'D-2015'!E66+'skol. lėšos'!E66+Lik!E66</f>
        <v>0</v>
      </c>
      <c r="F66" s="215">
        <f>SB!F66+'D-2015'!F66+'skol. lėšos'!F66+Lik!F66</f>
        <v>0</v>
      </c>
      <c r="G66" s="215">
        <f>SB!G66+'D-2015'!G66+'skol. lėšos'!G66+Lik!G66</f>
        <v>0</v>
      </c>
      <c r="H66" s="215">
        <f>SB!H66+'D-2015'!H66+'skol. lėšos'!H66+Lik!H66</f>
        <v>0</v>
      </c>
    </row>
    <row r="67" spans="2:8" ht="15">
      <c r="B67" s="8" t="s">
        <v>238</v>
      </c>
      <c r="C67" s="160" t="s">
        <v>89</v>
      </c>
      <c r="D67" s="62"/>
      <c r="E67" s="215">
        <f>SB!E67+'D-2015'!E67+'skol. lėšos'!E67+Lik!E67</f>
        <v>23460</v>
      </c>
      <c r="F67" s="215">
        <f>SB!F67+'D-2015'!F67+'skol. lėšos'!F67+Lik!F67</f>
        <v>23460</v>
      </c>
      <c r="G67" s="215">
        <f>SB!G67+'D-2015'!G67+'skol. lėšos'!G67+Lik!G67</f>
        <v>0</v>
      </c>
      <c r="H67" s="215">
        <f>SB!H67+'D-2015'!H67+'skol. lėšos'!H67+Lik!H67</f>
        <v>0</v>
      </c>
    </row>
    <row r="68" spans="2:8" ht="15">
      <c r="B68" s="44" t="s">
        <v>234</v>
      </c>
      <c r="C68" s="15" t="s">
        <v>501</v>
      </c>
      <c r="D68" s="62"/>
      <c r="E68" s="214">
        <f>SB!E68+'D-2015'!E68+'skol. lėšos'!E68+Lik!E68</f>
        <v>6183</v>
      </c>
      <c r="F68" s="214">
        <f>SB!F68+'D-2015'!F68+'skol. lėšos'!F68+Lik!F68</f>
        <v>6183</v>
      </c>
      <c r="G68" s="214">
        <f>SB!G68+'D-2015'!G68+'skol. lėšos'!G68+Lik!G68</f>
        <v>4720</v>
      </c>
      <c r="H68" s="214">
        <f>SB!H68+'D-2015'!H68+'skol. lėšos'!H68+Lik!H68</f>
        <v>0</v>
      </c>
    </row>
    <row r="69" spans="2:8" ht="15">
      <c r="B69" s="44" t="s">
        <v>234</v>
      </c>
      <c r="C69" s="15" t="s">
        <v>498</v>
      </c>
      <c r="D69" s="62"/>
      <c r="E69" s="214">
        <f>SB!E69+'D-2015'!E69+'skol. lėšos'!E69+Lik!E69</f>
        <v>870</v>
      </c>
      <c r="F69" s="214">
        <f>SB!F69+'D-2015'!F69+'skol. lėšos'!F69+Lik!F69</f>
        <v>870</v>
      </c>
      <c r="G69" s="214">
        <f>SB!G69+'D-2015'!G69+'skol. lėšos'!G69+Lik!G69</f>
        <v>0</v>
      </c>
      <c r="H69" s="214">
        <f>SB!H69+'D-2015'!H69+'skol. lėšos'!H69+Lik!H69</f>
        <v>0</v>
      </c>
    </row>
    <row r="70" spans="2:8" ht="15">
      <c r="B70" s="44" t="s">
        <v>234</v>
      </c>
      <c r="C70" s="15" t="s">
        <v>282</v>
      </c>
      <c r="D70" s="62"/>
      <c r="E70" s="214">
        <f>SB!E70+'D-2015'!E70+'skol. lėšos'!E70+Lik!E70</f>
        <v>29000</v>
      </c>
      <c r="F70" s="214">
        <f>SB!F70+'D-2015'!F70+'skol. lėšos'!F70+Lik!F70</f>
        <v>29000</v>
      </c>
      <c r="G70" s="214">
        <f>SB!G70+'D-2015'!G70+'skol. lėšos'!G70+Lik!G70</f>
        <v>0</v>
      </c>
      <c r="H70" s="214">
        <f>SB!H70+'D-2015'!H70+'skol. lėšos'!H70+Lik!H70</f>
        <v>0</v>
      </c>
    </row>
    <row r="71" spans="2:8" ht="15">
      <c r="B71" s="44" t="s">
        <v>234</v>
      </c>
      <c r="C71" s="15" t="s">
        <v>283</v>
      </c>
      <c r="D71" s="62"/>
      <c r="E71" s="214">
        <f>SB!E71+'D-2015'!E71+'skol. lėšos'!E71+Lik!E71</f>
        <v>45180</v>
      </c>
      <c r="F71" s="214">
        <f>SB!F71+'D-2015'!F71+'skol. lėšos'!F71+Lik!F71</f>
        <v>45180</v>
      </c>
      <c r="G71" s="214">
        <f>SB!G71+'D-2015'!G71+'skol. lėšos'!G71+Lik!G71</f>
        <v>0</v>
      </c>
      <c r="H71" s="214">
        <f>SB!H71+'D-2015'!H71+'skol. lėšos'!H71+Lik!H71</f>
        <v>0</v>
      </c>
    </row>
    <row r="72" spans="2:8" ht="15">
      <c r="B72" s="44" t="s">
        <v>234</v>
      </c>
      <c r="C72" s="15" t="s">
        <v>284</v>
      </c>
      <c r="D72" s="62"/>
      <c r="E72" s="214">
        <f>SB!E72+'D-2015'!E72+'skol. lėšos'!E72+Lik!E72</f>
        <v>3765</v>
      </c>
      <c r="F72" s="214">
        <f>SB!F72+'D-2015'!F72+'skol. lėšos'!F72+Lik!F72</f>
        <v>3765</v>
      </c>
      <c r="G72" s="214">
        <f>SB!G72+'D-2015'!G72+'skol. lėšos'!G72+Lik!G72</f>
        <v>0</v>
      </c>
      <c r="H72" s="214">
        <f>SB!H72+'D-2015'!H72+'skol. lėšos'!H72+Lik!H72</f>
        <v>0</v>
      </c>
    </row>
    <row r="73" spans="2:8" ht="15">
      <c r="B73" s="44" t="s">
        <v>234</v>
      </c>
      <c r="C73" s="15" t="s">
        <v>500</v>
      </c>
      <c r="D73" s="62"/>
      <c r="E73" s="214">
        <f>SB!E73+'D-2015'!E74+'skol. lėšos'!E74+Lik!E74</f>
        <v>17300</v>
      </c>
      <c r="F73" s="214">
        <f>SB!F73+'D-2015'!F74+'skol. lėšos'!F74+Lik!F74</f>
        <v>17300</v>
      </c>
      <c r="G73" s="214">
        <f>SB!G73+'D-2015'!G74+'skol. lėšos'!G74+Lik!G74</f>
        <v>0</v>
      </c>
      <c r="H73" s="214">
        <f>SB!H73+'D-2015'!H74+'skol. lėšos'!H74+Lik!H74</f>
        <v>0</v>
      </c>
    </row>
    <row r="74" spans="2:8" ht="15">
      <c r="B74" s="65" t="s">
        <v>235</v>
      </c>
      <c r="C74" s="15" t="s">
        <v>85</v>
      </c>
      <c r="D74" s="62"/>
      <c r="E74" s="214">
        <f>SB!E74+'D-2015'!E74+'skol. lėšos'!E74+Lik!E74</f>
        <v>4400</v>
      </c>
      <c r="F74" s="214">
        <f>SB!F74+'D-2015'!F74+'skol. lėšos'!F74+Lik!F74</f>
        <v>4400</v>
      </c>
      <c r="G74" s="214">
        <f>SB!G74+'D-2015'!G74+'skol. lėšos'!G74+Lik!G74</f>
        <v>0</v>
      </c>
      <c r="H74" s="214">
        <f>SB!H74+'D-2015'!H74+'skol. lėšos'!H74+Lik!H74</f>
        <v>0</v>
      </c>
    </row>
    <row r="75" spans="2:8" ht="15">
      <c r="B75" s="44" t="s">
        <v>235</v>
      </c>
      <c r="C75" s="15" t="s">
        <v>92</v>
      </c>
      <c r="D75" s="62"/>
      <c r="E75" s="214">
        <f>SB!E75+'D-2015'!E75+'skol. lėšos'!E75+Lik!E75</f>
        <v>2550</v>
      </c>
      <c r="F75" s="214">
        <f>SB!F75+'D-2015'!F75+'skol. lėšos'!F75+Lik!F75</f>
        <v>2550</v>
      </c>
      <c r="G75" s="214">
        <f>SB!G75+'D-2015'!G75+'skol. lėšos'!G75+Lik!G75</f>
        <v>0</v>
      </c>
      <c r="H75" s="214">
        <f>SB!H75+'D-2015'!H75+'skol. lėšos'!H75+Lik!H75</f>
        <v>0</v>
      </c>
    </row>
    <row r="76" spans="2:8" ht="15">
      <c r="B76" s="44" t="s">
        <v>235</v>
      </c>
      <c r="C76" s="15" t="s">
        <v>277</v>
      </c>
      <c r="D76" s="62"/>
      <c r="E76" s="214">
        <f>SB!E76+'D-2015'!E76+'skol. lėšos'!E76+Lik!E76</f>
        <v>231484</v>
      </c>
      <c r="F76" s="214">
        <f>SB!F76+'D-2015'!F76+'skol. lėšos'!F76+Lik!F76</f>
        <v>231484</v>
      </c>
      <c r="G76" s="214">
        <f>SB!G76+'D-2015'!G76+'skol. lėšos'!G76+Lik!G76</f>
        <v>0</v>
      </c>
      <c r="H76" s="214">
        <f>SB!H76+'D-2015'!H76+'skol. lėšos'!H76+Lik!H76</f>
        <v>0</v>
      </c>
    </row>
    <row r="77" spans="2:8" ht="15">
      <c r="B77" s="44" t="s">
        <v>235</v>
      </c>
      <c r="C77" s="15" t="s">
        <v>287</v>
      </c>
      <c r="D77" s="62"/>
      <c r="E77" s="214">
        <f>SB!E77+'D-2015'!E77+'skol. lėšos'!E77+Lik!E77</f>
        <v>19156</v>
      </c>
      <c r="F77" s="214">
        <f>SB!F77+'D-2015'!F77+'skol. lėšos'!F77+Lik!F77</f>
        <v>19156</v>
      </c>
      <c r="G77" s="214">
        <f>SB!G77+'D-2015'!G77+'skol. lėšos'!G77+Lik!G77</f>
        <v>14161</v>
      </c>
      <c r="H77" s="214">
        <f>SB!H77+'D-2015'!H77+'skol. lėšos'!H77+Lik!H77</f>
        <v>0</v>
      </c>
    </row>
    <row r="78" spans="2:9" ht="15">
      <c r="B78" s="44" t="s">
        <v>178</v>
      </c>
      <c r="C78" s="15" t="s">
        <v>93</v>
      </c>
      <c r="D78" s="70"/>
      <c r="E78" s="214">
        <f>SB!E78+'D-2015'!E78+'skol. lėšos'!E78+Lik!E78</f>
        <v>6725</v>
      </c>
      <c r="F78" s="214">
        <f>SB!F78+'D-2015'!F78+'skol. lėšos'!F78+Lik!F78</f>
        <v>6725</v>
      </c>
      <c r="G78" s="214">
        <f>SB!G78+'D-2015'!G78+'skol. lėšos'!G78+Lik!G78</f>
        <v>1303</v>
      </c>
      <c r="H78" s="214">
        <f>SB!H78+'D-2015'!H78+'skol. lėšos'!H78+Lik!H78</f>
        <v>0</v>
      </c>
      <c r="I78" s="26"/>
    </row>
    <row r="79" spans="2:8" ht="15.75">
      <c r="B79" s="71" t="s">
        <v>23</v>
      </c>
      <c r="C79" s="25" t="s">
        <v>534</v>
      </c>
      <c r="D79" s="72"/>
      <c r="E79" s="180"/>
      <c r="F79" s="180"/>
      <c r="G79" s="180"/>
      <c r="H79" s="180"/>
    </row>
    <row r="80" spans="2:8" ht="14.25">
      <c r="B80" s="71" t="s">
        <v>25</v>
      </c>
      <c r="C80" s="19" t="s">
        <v>109</v>
      </c>
      <c r="D80" s="24" t="s">
        <v>142</v>
      </c>
      <c r="E80" s="180">
        <f>SB!E80+'D-2015'!E80+'skol. lėšos'!E80+Lik!E80</f>
        <v>242938</v>
      </c>
      <c r="F80" s="180">
        <f>SB!F80+'D-2015'!F80+'skol. lėšos'!F80+Lik!F80</f>
        <v>242938</v>
      </c>
      <c r="G80" s="180">
        <f>SB!G80+'D-2015'!G80+'skol. lėšos'!G80+Lik!G80</f>
        <v>161099</v>
      </c>
      <c r="H80" s="180">
        <f>SB!H80+'D-2015'!H80+'skol. lėšos'!H80+Lik!H80</f>
        <v>0</v>
      </c>
    </row>
    <row r="81" spans="2:8" ht="15">
      <c r="B81" s="8" t="s">
        <v>424</v>
      </c>
      <c r="C81" s="9" t="s">
        <v>246</v>
      </c>
      <c r="D81" s="73"/>
      <c r="E81" s="214">
        <f>SB!E81+'D-2015'!E81+'skol. lėšos'!E81+Lik!E81</f>
        <v>242938</v>
      </c>
      <c r="F81" s="214">
        <f>SB!F81+'D-2015'!F81+'skol. lėšos'!F81+Lik!F81</f>
        <v>242938</v>
      </c>
      <c r="G81" s="214">
        <f>SB!G81+'D-2015'!G81+'skol. lėšos'!G81+Lik!G81</f>
        <v>161099</v>
      </c>
      <c r="H81" s="214">
        <f>SB!H81+'D-2015'!H81+'skol. lėšos'!H81+Lik!H81</f>
        <v>0</v>
      </c>
    </row>
    <row r="82" spans="2:8" ht="31.5">
      <c r="B82" s="28" t="s">
        <v>26</v>
      </c>
      <c r="C82" s="94" t="s">
        <v>288</v>
      </c>
      <c r="D82" s="24"/>
      <c r="E82" s="180"/>
      <c r="F82" s="180"/>
      <c r="G82" s="180"/>
      <c r="H82" s="180"/>
    </row>
    <row r="83" spans="2:8" ht="14.25">
      <c r="B83" s="28" t="s">
        <v>27</v>
      </c>
      <c r="C83" s="19" t="s">
        <v>109</v>
      </c>
      <c r="D83" s="24" t="s">
        <v>142</v>
      </c>
      <c r="E83" s="180">
        <f>SB!E83+'D-2015'!E83+'skol. lėšos'!E83+Lik!E83</f>
        <v>210120</v>
      </c>
      <c r="F83" s="180">
        <f>SB!F83+'D-2015'!F83+'skol. lėšos'!F83+Lik!F83</f>
        <v>210120</v>
      </c>
      <c r="G83" s="180">
        <f>SB!G83+'D-2015'!G83+'skol. lėšos'!G83+Lik!G83</f>
        <v>152726</v>
      </c>
      <c r="H83" s="180">
        <f>SB!H83+'D-2015'!H83+'skol. lėšos'!H83+Lik!H83</f>
        <v>0</v>
      </c>
    </row>
    <row r="84" spans="2:8" ht="15">
      <c r="B84" s="8" t="s">
        <v>425</v>
      </c>
      <c r="C84" s="9" t="s">
        <v>246</v>
      </c>
      <c r="D84" s="73"/>
      <c r="E84" s="214">
        <f>SB!E84+'D-2015'!E84+'skol. lėšos'!E84+Lik!E84</f>
        <v>210120</v>
      </c>
      <c r="F84" s="214">
        <f>SB!F84+'D-2015'!F84+'skol. lėšos'!F84+Lik!F84</f>
        <v>210120</v>
      </c>
      <c r="G84" s="180">
        <f>SB!G84+'D-2015'!G84+'skol. lėšos'!G84+Lik!G84</f>
        <v>152726</v>
      </c>
      <c r="H84" s="214">
        <f>SB!H84+'D-2015'!H84+'skol. lėšos'!H84+Lik!H84</f>
        <v>0</v>
      </c>
    </row>
    <row r="85" spans="2:8" ht="15.75">
      <c r="B85" s="28" t="s">
        <v>28</v>
      </c>
      <c r="C85" s="25" t="s">
        <v>31</v>
      </c>
      <c r="D85" s="24"/>
      <c r="E85" s="180"/>
      <c r="F85" s="180"/>
      <c r="G85" s="180"/>
      <c r="H85" s="180"/>
    </row>
    <row r="86" spans="2:8" ht="14.25">
      <c r="B86" s="8" t="s">
        <v>29</v>
      </c>
      <c r="C86" s="74" t="s">
        <v>109</v>
      </c>
      <c r="D86" s="24" t="s">
        <v>142</v>
      </c>
      <c r="E86" s="350">
        <f>SB!E86+'D-2015'!E86+'skol. lėšos'!E86+Lik!E86</f>
        <v>329075</v>
      </c>
      <c r="F86" s="350">
        <f>SB!F86+'D-2015'!F86+'skol. lėšos'!F86+Lik!F86</f>
        <v>326575</v>
      </c>
      <c r="G86" s="350">
        <f>SB!G86+'D-2015'!G86+'skol. lėšos'!G86+Lik!G86</f>
        <v>172886.37</v>
      </c>
      <c r="H86" s="350">
        <f>SB!H86+'D-2015'!H86+'skol. lėšos'!H86+Lik!H86</f>
        <v>2500</v>
      </c>
    </row>
    <row r="87" spans="2:8" ht="15">
      <c r="B87" s="8" t="s">
        <v>285</v>
      </c>
      <c r="C87" s="9" t="s">
        <v>246</v>
      </c>
      <c r="D87" s="24"/>
      <c r="E87" s="351">
        <f>SB!E87+'D-2015'!E87+'skol. lėšos'!E87+Lik!E87</f>
        <v>329075</v>
      </c>
      <c r="F87" s="351">
        <f>SB!F87+'D-2015'!F87+'skol. lėšos'!F87+Lik!F87</f>
        <v>326575</v>
      </c>
      <c r="G87" s="351">
        <f>SB!G87+'D-2015'!G87+'skol. lėšos'!G87+Lik!G87</f>
        <v>172886.37</v>
      </c>
      <c r="H87" s="351">
        <f>SB!H87+'D-2015'!H87+'skol. lėšos'!H87+Lik!H87</f>
        <v>2500</v>
      </c>
    </row>
    <row r="88" spans="2:8" ht="15.75">
      <c r="B88" s="28" t="s">
        <v>30</v>
      </c>
      <c r="C88" s="11" t="s">
        <v>535</v>
      </c>
      <c r="D88" s="24"/>
      <c r="E88" s="180"/>
      <c r="F88" s="180"/>
      <c r="G88" s="180"/>
      <c r="H88" s="180"/>
    </row>
    <row r="89" spans="2:8" ht="14.25">
      <c r="B89" s="28" t="s">
        <v>32</v>
      </c>
      <c r="C89" s="74" t="s">
        <v>109</v>
      </c>
      <c r="D89" s="24" t="s">
        <v>142</v>
      </c>
      <c r="E89" s="350">
        <f>SB!E89+'D-2015'!E89+'skol. lėšos'!E89+Lik!E89</f>
        <v>220486</v>
      </c>
      <c r="F89" s="350">
        <f>SB!F89+'D-2015'!F89+'skol. lėšos'!F89+Lik!F89</f>
        <v>220486</v>
      </c>
      <c r="G89" s="350">
        <f>SB!G89+'D-2015'!G89+'skol. lėšos'!G89+Lik!G89</f>
        <v>124757.74</v>
      </c>
      <c r="H89" s="350">
        <f>SB!H89+'D-2015'!H89+'skol. lėšos'!H89+Lik!H89</f>
        <v>0</v>
      </c>
    </row>
    <row r="90" spans="2:8" ht="15">
      <c r="B90" s="8" t="s">
        <v>285</v>
      </c>
      <c r="C90" s="9" t="s">
        <v>246</v>
      </c>
      <c r="D90" s="24"/>
      <c r="E90" s="351">
        <f>SB!E90+'D-2015'!E90+'skol. lėšos'!E90+Lik!E90</f>
        <v>220486</v>
      </c>
      <c r="F90" s="351">
        <f>SB!F90+'D-2015'!F90+'skol. lėšos'!F90+Lik!F90</f>
        <v>220486</v>
      </c>
      <c r="G90" s="351">
        <f>SB!G90+'D-2015'!G90+'skol. lėšos'!G90+Lik!G90</f>
        <v>124757.74</v>
      </c>
      <c r="H90" s="351">
        <f>SB!H90+'D-2015'!H90+'skol. lėšos'!H90+Lik!H90</f>
        <v>0</v>
      </c>
    </row>
    <row r="91" spans="2:8" ht="15.75">
      <c r="B91" s="28" t="s">
        <v>33</v>
      </c>
      <c r="C91" s="11" t="s">
        <v>5</v>
      </c>
      <c r="D91" s="24"/>
      <c r="E91" s="180"/>
      <c r="F91" s="180"/>
      <c r="G91" s="180"/>
      <c r="H91" s="180"/>
    </row>
    <row r="92" spans="2:8" ht="14.25">
      <c r="B92" s="28" t="s">
        <v>34</v>
      </c>
      <c r="C92" s="19" t="s">
        <v>109</v>
      </c>
      <c r="D92" s="24" t="s">
        <v>142</v>
      </c>
      <c r="E92" s="350">
        <f>SB!E92+'D-2015'!E92+'skol. lėšos'!E92+Lik!E92</f>
        <v>76116</v>
      </c>
      <c r="F92" s="350">
        <f>SB!F92+'D-2015'!F92+'skol. lėšos'!F92+Lik!F92</f>
        <v>76116</v>
      </c>
      <c r="G92" s="350">
        <f>SB!G92+'D-2015'!G92+'skol. lėšos'!G92+Lik!G92</f>
        <v>43670</v>
      </c>
      <c r="H92" s="350">
        <f>SB!H92+'D-2015'!H92+'skol. lėšos'!H92+Lik!H92</f>
        <v>0</v>
      </c>
    </row>
    <row r="93" spans="2:8" ht="15">
      <c r="B93" s="8" t="s">
        <v>426</v>
      </c>
      <c r="C93" s="120" t="s">
        <v>361</v>
      </c>
      <c r="D93" s="24"/>
      <c r="E93" s="351">
        <f>SB!E93+'D-2015'!E93+'skol. lėšos'!E93+Lik!E93</f>
        <v>76116</v>
      </c>
      <c r="F93" s="351">
        <f>SB!F93+'D-2015'!F93+'skol. lėšos'!F93+Lik!F93</f>
        <v>76116</v>
      </c>
      <c r="G93" s="351">
        <f>SB!G93+'D-2015'!G93+'skol. lėšos'!G93+Lik!G93</f>
        <v>43670</v>
      </c>
      <c r="H93" s="351">
        <f>SB!H93+'D-2015'!H93+'skol. lėšos'!H93+Lik!H93</f>
        <v>0</v>
      </c>
    </row>
    <row r="94" spans="2:8" ht="19.5" customHeight="1">
      <c r="B94" s="28" t="s">
        <v>36</v>
      </c>
      <c r="C94" s="17" t="s">
        <v>412</v>
      </c>
      <c r="D94" s="24"/>
      <c r="E94" s="180">
        <f>SB!E94+'D-2015'!E94+'skol. lėšos'!E94+Lik!E94</f>
        <v>0</v>
      </c>
      <c r="F94" s="180">
        <f>SB!F94+'D-2015'!F94+'skol. lėšos'!F94+Lik!F94</f>
        <v>0</v>
      </c>
      <c r="G94" s="180">
        <f>SB!G94+'D-2015'!G94+'skol. lėšos'!G94+Lik!G94</f>
        <v>0</v>
      </c>
      <c r="H94" s="180">
        <f>SB!H94+'D-2015'!H94+'skol. lėšos'!H94+Lik!H94</f>
        <v>0</v>
      </c>
    </row>
    <row r="95" spans="2:8" ht="14.25">
      <c r="B95" s="28" t="s">
        <v>37</v>
      </c>
      <c r="C95" s="19" t="s">
        <v>109</v>
      </c>
      <c r="D95" s="24" t="s">
        <v>142</v>
      </c>
      <c r="E95" s="350">
        <f>SB!E95+'D-2015'!E95+'skol. lėšos'!E95+Lik!E95</f>
        <v>625677</v>
      </c>
      <c r="F95" s="350">
        <f>SB!F95+'D-2015'!F95+'skol. lėšos'!F95+Lik!F95</f>
        <v>623177</v>
      </c>
      <c r="G95" s="350">
        <f>SB!G95+'D-2015'!G95+'skol. lėšos'!G95+Lik!G95</f>
        <v>341314.11</v>
      </c>
      <c r="H95" s="350">
        <f>SB!H95+'D-2015'!H95+'skol. lėšos'!H95+Lik!H95</f>
        <v>2500</v>
      </c>
    </row>
    <row r="96" spans="2:8" ht="15">
      <c r="B96" s="8"/>
      <c r="C96" s="120" t="s">
        <v>361</v>
      </c>
      <c r="D96" s="24"/>
      <c r="E96" s="350">
        <f>SB!E96+'D-2015'!E96+'skol. lėšos'!E96+Lik!E96</f>
        <v>625677</v>
      </c>
      <c r="F96" s="350">
        <f>SB!F96+'D-2015'!F96+'skol. lėšos'!F96+Lik!F96</f>
        <v>623177</v>
      </c>
      <c r="G96" s="350">
        <f>SB!G96+'D-2015'!G96+'skol. lėšos'!G96+Lik!G96</f>
        <v>341314.11</v>
      </c>
      <c r="H96" s="350">
        <f>SB!H96+'D-2015'!H96+'skol. lėšos'!H96+Lik!H96</f>
        <v>2500</v>
      </c>
    </row>
    <row r="97" spans="2:8" ht="15.75">
      <c r="B97" s="28" t="s">
        <v>38</v>
      </c>
      <c r="C97" s="25" t="s">
        <v>6</v>
      </c>
      <c r="D97" s="75"/>
      <c r="E97" s="180">
        <f>SB!E97+'D-2015'!E97+'skol. lėšos'!E97+Lik!E97</f>
        <v>0</v>
      </c>
      <c r="F97" s="180">
        <f>SB!F97+'D-2015'!F97+'skol. lėšos'!F97+Lik!F97</f>
        <v>0</v>
      </c>
      <c r="G97" s="180">
        <f>SB!G97+'D-2015'!G97+'skol. lėšos'!G97+Lik!G97</f>
        <v>0</v>
      </c>
      <c r="H97" s="180">
        <f>SB!H97+'D-2015'!H97+'skol. lėšos'!H97+Lik!H97</f>
        <v>0</v>
      </c>
    </row>
    <row r="98" spans="2:8" ht="14.25">
      <c r="B98" s="28" t="s">
        <v>39</v>
      </c>
      <c r="C98" s="19" t="s">
        <v>109</v>
      </c>
      <c r="D98" s="75" t="s">
        <v>142</v>
      </c>
      <c r="E98" s="180">
        <f>SB!E98+'D-2015'!E98+'skol. lėšos'!E98+Lik!E98</f>
        <v>89800</v>
      </c>
      <c r="F98" s="180">
        <f>SB!F98+'D-2015'!F98+'skol. lėšos'!F98+Lik!F98</f>
        <v>86600</v>
      </c>
      <c r="G98" s="180">
        <f>SB!G98+'D-2015'!G98+'skol. lėšos'!G98+Lik!G98</f>
        <v>47329</v>
      </c>
      <c r="H98" s="180">
        <f>SB!H98+'D-2015'!H98+'skol. lėšos'!H98+Lik!H98</f>
        <v>3200</v>
      </c>
    </row>
    <row r="99" spans="2:8" ht="15">
      <c r="B99" s="8" t="s">
        <v>428</v>
      </c>
      <c r="C99" s="120" t="s">
        <v>361</v>
      </c>
      <c r="D99" s="75"/>
      <c r="E99" s="214">
        <f>SB!E99+'D-2015'!E99+'skol. lėšos'!E99+Lik!E99</f>
        <v>89800</v>
      </c>
      <c r="F99" s="214">
        <f>SB!F99+'D-2015'!F99+'skol. lėšos'!F99+Lik!F99</f>
        <v>86600</v>
      </c>
      <c r="G99" s="214">
        <f>SB!G99+'D-2015'!G99+'skol. lėšos'!G99+Lik!G99</f>
        <v>47329</v>
      </c>
      <c r="H99" s="214">
        <f>SB!H99+'D-2015'!H99+'skol. lėšos'!H99+Lik!H99</f>
        <v>3200</v>
      </c>
    </row>
    <row r="100" spans="2:8" ht="15.75">
      <c r="B100" s="28" t="s">
        <v>40</v>
      </c>
      <c r="C100" s="25" t="s">
        <v>47</v>
      </c>
      <c r="D100" s="75"/>
      <c r="E100" s="180">
        <f>SB!E100+'D-2015'!E100+'skol. lėšos'!E100+Lik!E100</f>
        <v>0</v>
      </c>
      <c r="F100" s="180">
        <f>SB!F100+'D-2015'!F100+'skol. lėšos'!F100+Lik!F100</f>
        <v>0</v>
      </c>
      <c r="G100" s="180">
        <f>SB!G100+'D-2015'!G100+'skol. lėšos'!G100+Lik!G100</f>
        <v>0</v>
      </c>
      <c r="H100" s="180">
        <f>SB!H100+'D-2015'!H100+'skol. lėšos'!H100+Lik!H100</f>
        <v>0</v>
      </c>
    </row>
    <row r="101" spans="2:8" ht="14.25">
      <c r="B101" s="8" t="s">
        <v>41</v>
      </c>
      <c r="C101" s="76" t="s">
        <v>109</v>
      </c>
      <c r="D101" s="75" t="s">
        <v>142</v>
      </c>
      <c r="E101" s="180">
        <f>SB!E101+'D-2015'!E101+'skol. lėšos'!E101+Lik!E101</f>
        <v>150069</v>
      </c>
      <c r="F101" s="180">
        <f>SB!F101+'D-2015'!F101+'skol. lėšos'!F101+Lik!F101</f>
        <v>150069</v>
      </c>
      <c r="G101" s="180">
        <f>SB!G101+'D-2015'!G101+'skol. lėšos'!G101+Lik!G101</f>
        <v>81720</v>
      </c>
      <c r="H101" s="180">
        <f>SB!H101+'D-2015'!H101+'skol. lėšos'!H101+Lik!H101</f>
        <v>0</v>
      </c>
    </row>
    <row r="102" spans="2:8" ht="15">
      <c r="B102" s="8" t="s">
        <v>429</v>
      </c>
      <c r="C102" s="120" t="s">
        <v>361</v>
      </c>
      <c r="D102" s="77"/>
      <c r="E102" s="214">
        <f>SB!E102+'D-2015'!E102+'skol. lėšos'!E102+Lik!E102</f>
        <v>150069</v>
      </c>
      <c r="F102" s="214">
        <f>SB!F102+'D-2015'!F102+'skol. lėšos'!F102+Lik!F102</f>
        <v>150069</v>
      </c>
      <c r="G102" s="214">
        <f>SB!G102+'D-2015'!G102+'skol. lėšos'!G102+Lik!G102</f>
        <v>81720</v>
      </c>
      <c r="H102" s="214">
        <f>SB!H102+'D-2015'!H102+'skol. lėšos'!H102+Lik!H102</f>
        <v>0</v>
      </c>
    </row>
    <row r="103" spans="2:8" ht="28.5">
      <c r="B103" s="28" t="s">
        <v>42</v>
      </c>
      <c r="C103" s="3" t="s">
        <v>411</v>
      </c>
      <c r="D103" s="75"/>
      <c r="E103" s="180">
        <f>SB!E103+'D-2015'!E103+'skol. lėšos'!E103+Lik!E103</f>
        <v>0</v>
      </c>
      <c r="F103" s="180">
        <f>SB!F103+'D-2015'!F103+'skol. lėšos'!F103+Lik!F103</f>
        <v>0</v>
      </c>
      <c r="G103" s="180">
        <f>SB!G103+'D-2015'!G103+'skol. lėšos'!G103+Lik!G103</f>
        <v>0</v>
      </c>
      <c r="H103" s="180">
        <f>SB!H103+'D-2015'!H103+'skol. lėšos'!H103+Lik!H103</f>
        <v>0</v>
      </c>
    </row>
    <row r="104" spans="2:8" ht="14.25">
      <c r="B104" s="28" t="s">
        <v>43</v>
      </c>
      <c r="C104" s="19" t="s">
        <v>109</v>
      </c>
      <c r="D104" s="75" t="s">
        <v>142</v>
      </c>
      <c r="E104" s="180">
        <f>SB!E104+'D-2015'!E104+'skol. lėšos'!E104+Lik!E104</f>
        <v>95859</v>
      </c>
      <c r="F104" s="180">
        <f>SB!F104+'D-2015'!F104+'skol. lėšos'!F104+Lik!F104</f>
        <v>95859</v>
      </c>
      <c r="G104" s="180">
        <f>SB!G104+'D-2015'!G104+'skol. lėšos'!G104+Lik!G104</f>
        <v>61136</v>
      </c>
      <c r="H104" s="180">
        <f>SB!H104+'D-2015'!H104+'skol. lėšos'!H104+Lik!H104</f>
        <v>0</v>
      </c>
    </row>
    <row r="105" spans="2:8" ht="15">
      <c r="B105" s="38" t="s">
        <v>430</v>
      </c>
      <c r="C105" s="120" t="s">
        <v>361</v>
      </c>
      <c r="D105" s="77"/>
      <c r="E105" s="214">
        <f>SB!E105+'D-2015'!E105+'skol. lėšos'!E105+Lik!E105</f>
        <v>95859</v>
      </c>
      <c r="F105" s="214">
        <f>SB!F105+'D-2015'!F105+'skol. lėšos'!F105+Lik!F105</f>
        <v>95859</v>
      </c>
      <c r="G105" s="214">
        <f>SB!G105+'D-2015'!G105+'skol. lėšos'!G105+Lik!G105</f>
        <v>61136</v>
      </c>
      <c r="H105" s="214">
        <f>SB!H105+'D-2015'!H105+'skol. lėšos'!H105+Lik!H105</f>
        <v>0</v>
      </c>
    </row>
    <row r="106" spans="2:8" ht="15.75">
      <c r="B106" s="28" t="s">
        <v>44</v>
      </c>
      <c r="C106" s="25" t="s">
        <v>53</v>
      </c>
      <c r="D106" s="24"/>
      <c r="E106" s="180">
        <f>SB!E106+'D-2015'!E106+'skol. lėšos'!E106+Lik!E106</f>
        <v>40148</v>
      </c>
      <c r="F106" s="180">
        <f>SB!F106+'D-2015'!F106+'skol. lėšos'!F106+Lik!F106</f>
        <v>40148</v>
      </c>
      <c r="G106" s="180">
        <f>SB!G106+'D-2015'!G106+'skol. lėšos'!G106+Lik!G106</f>
        <v>21875</v>
      </c>
      <c r="H106" s="180">
        <f>SB!H106+'D-2015'!H106+'skol. lėšos'!H106+Lik!H106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214">
        <f>SB!E107+'D-2015'!E107+'skol. lėšos'!E107+Lik!E107</f>
        <v>1071</v>
      </c>
      <c r="F107" s="214">
        <f>SB!F107+'D-2015'!F107+'skol. lėšos'!F107+Lik!F107</f>
        <v>1071</v>
      </c>
      <c r="G107" s="214">
        <f>SB!G107+'D-2015'!G107+'skol. lėšos'!G107+Lik!G107</f>
        <v>0</v>
      </c>
      <c r="H107" s="214">
        <f>SB!H107+'D-2015'!H107+'skol. lėšos'!H107+Lik!H107</f>
        <v>0</v>
      </c>
    </row>
    <row r="108" spans="2:8" ht="15">
      <c r="B108" s="8" t="s">
        <v>430</v>
      </c>
      <c r="C108" s="12" t="s">
        <v>96</v>
      </c>
      <c r="D108" s="23"/>
      <c r="E108" s="214">
        <f>SB!E108+'D-2015'!E108+'skol. lėšos'!E108+Lik!E108</f>
        <v>579</v>
      </c>
      <c r="F108" s="214">
        <f>SB!F108+'D-2015'!F108+'skol. lėšos'!F108+Lik!F108</f>
        <v>579</v>
      </c>
      <c r="G108" s="214">
        <f>SB!G108+'D-2015'!G108+'skol. lėšos'!G108+Lik!G108</f>
        <v>0</v>
      </c>
      <c r="H108" s="214">
        <f>SB!H108+'D-2015'!H108+'skol. lėšos'!H108+Lik!H108</f>
        <v>0</v>
      </c>
    </row>
    <row r="109" spans="2:8" ht="15">
      <c r="B109" s="8" t="s">
        <v>452</v>
      </c>
      <c r="C109" s="78" t="s">
        <v>125</v>
      </c>
      <c r="D109" s="72"/>
      <c r="E109" s="214">
        <f>SB!E109+'D-2015'!E109+'skol. lėšos'!E109+Lik!E109</f>
        <v>492</v>
      </c>
      <c r="F109" s="214">
        <f>SB!F109+'D-2015'!F109+'skol. lėšos'!F109+Lik!F109</f>
        <v>492</v>
      </c>
      <c r="G109" s="214">
        <f>SB!G109+'D-2015'!G109+'skol. lėšos'!G109+Lik!G109</f>
        <v>0</v>
      </c>
      <c r="H109" s="214">
        <f>SB!H109+'D-2015'!H109+'skol. lėšos'!H109+Lik!H109</f>
        <v>0</v>
      </c>
    </row>
    <row r="110" spans="2:8" ht="38.25">
      <c r="B110" s="28" t="s">
        <v>248</v>
      </c>
      <c r="C110" s="20" t="s">
        <v>112</v>
      </c>
      <c r="D110" s="24" t="s">
        <v>146</v>
      </c>
      <c r="E110" s="214">
        <f>SB!E110+'D-2015'!E110+'skol. lėšos'!E110+Lik!E110</f>
        <v>37907</v>
      </c>
      <c r="F110" s="214">
        <f>SB!F110+'D-2015'!F110+'skol. lėšos'!F110+Lik!F110</f>
        <v>37907</v>
      </c>
      <c r="G110" s="214">
        <f>SB!G110+'D-2015'!G110+'skol. lėšos'!G110+Lik!G110</f>
        <v>21875</v>
      </c>
      <c r="H110" s="214">
        <f>SB!H110+'D-2015'!H110+'skol. lėšos'!H110+Lik!H110</f>
        <v>0</v>
      </c>
    </row>
    <row r="111" spans="2:8" ht="15">
      <c r="B111" s="8" t="s">
        <v>290</v>
      </c>
      <c r="C111" s="12" t="s">
        <v>94</v>
      </c>
      <c r="D111" s="66"/>
      <c r="E111" s="214">
        <f>SB!E111+'D-2015'!E111+'skol. lėšos'!E111+Lik!E111</f>
        <v>30440</v>
      </c>
      <c r="F111" s="214">
        <f>SB!F111+'D-2015'!F111+'skol. lėšos'!F111+Lik!F111</f>
        <v>30440</v>
      </c>
      <c r="G111" s="214">
        <f>SB!G111+'D-2015'!G111+'skol. lėšos'!G111+Lik!G111</f>
        <v>20000</v>
      </c>
      <c r="H111" s="214">
        <f>SB!H111+'D-2015'!H111+'skol. lėšos'!H111+Lik!H111</f>
        <v>0</v>
      </c>
    </row>
    <row r="112" spans="2:8" ht="15">
      <c r="B112" s="8" t="s">
        <v>431</v>
      </c>
      <c r="C112" s="14" t="s">
        <v>95</v>
      </c>
      <c r="D112" s="66"/>
      <c r="E112" s="214">
        <f>SB!E112+'D-2015'!E112+'skol. lėšos'!E112+Lik!E112</f>
        <v>7467</v>
      </c>
      <c r="F112" s="214">
        <f>SB!F112+'D-2015'!F112+'skol. lėšos'!F112+Lik!F112</f>
        <v>7467</v>
      </c>
      <c r="G112" s="214">
        <f>SB!G112+'D-2015'!G112+'skol. lėšos'!G112+Lik!G112</f>
        <v>1875</v>
      </c>
      <c r="H112" s="214">
        <f>SB!H112+'D-2015'!H112+'skol. lėšos'!H112+Lik!H112</f>
        <v>0</v>
      </c>
    </row>
    <row r="113" spans="2:8" ht="14.25">
      <c r="B113" s="28" t="s">
        <v>409</v>
      </c>
      <c r="C113" s="2" t="s">
        <v>78</v>
      </c>
      <c r="D113" s="24" t="s">
        <v>143</v>
      </c>
      <c r="E113" s="214">
        <f>SB!E113+'D-2015'!E113+'skol. lėšos'!E113+Lik!E113</f>
        <v>1170</v>
      </c>
      <c r="F113" s="214">
        <f>SB!F113+'D-2015'!F113+'skol. lėšos'!F113+Lik!F113</f>
        <v>1170</v>
      </c>
      <c r="G113" s="214">
        <f>SB!G113+'D-2015'!G113+'skol. lėšos'!G113+Lik!G113</f>
        <v>0</v>
      </c>
      <c r="H113" s="214">
        <f>SB!H113+'D-2015'!H113+'skol. lėšos'!H113+Lik!H113</f>
        <v>0</v>
      </c>
    </row>
    <row r="114" spans="2:8" ht="15">
      <c r="B114" s="8" t="s">
        <v>434</v>
      </c>
      <c r="C114" s="4" t="s">
        <v>115</v>
      </c>
      <c r="D114" s="24"/>
      <c r="E114" s="214">
        <f>SB!E114+'D-2015'!E114+'skol. lėšos'!E114+Lik!E114</f>
        <v>1170</v>
      </c>
      <c r="F114" s="214">
        <f>SB!F114+'D-2015'!F114+'skol. lėšos'!F114+Lik!F114</f>
        <v>1170</v>
      </c>
      <c r="G114" s="214">
        <f>SB!G114+'D-2015'!G114+'skol. lėšos'!G114+Lik!G114</f>
        <v>0</v>
      </c>
      <c r="H114" s="214">
        <f>SB!H114+'D-2015'!H114+'skol. lėšos'!H114+Lik!H114</f>
        <v>0</v>
      </c>
    </row>
    <row r="115" spans="2:8" ht="15.75">
      <c r="B115" s="28" t="s">
        <v>46</v>
      </c>
      <c r="C115" s="25" t="s">
        <v>58</v>
      </c>
      <c r="D115" s="24"/>
      <c r="E115" s="180">
        <f>SB!E115+'D-2015'!E115+'skol. lėšos'!E115+Lik!E115</f>
        <v>53116</v>
      </c>
      <c r="F115" s="180">
        <f>SB!F115+'D-2015'!F115+'skol. lėšos'!F115+Lik!F115</f>
        <v>53116</v>
      </c>
      <c r="G115" s="180">
        <f>SB!G115+'D-2015'!G115+'skol. lėšos'!G115+Lik!G115</f>
        <v>32348</v>
      </c>
      <c r="H115" s="180">
        <f>SB!H115+'D-2015'!H115+'skol. lėšos'!H115+Lik!H115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80">
        <f>SB!E116+'D-2015'!E116+'skol. lėšos'!E116+Lik!E116</f>
        <v>1400</v>
      </c>
      <c r="F116" s="180">
        <f>SB!F116+'D-2015'!F116+'skol. lėšos'!F116+Lik!F116</f>
        <v>1400</v>
      </c>
      <c r="G116" s="180">
        <f>SB!G116+'D-2015'!G116+'skol. lėšos'!G116+Lik!G116</f>
        <v>0</v>
      </c>
      <c r="H116" s="180">
        <f>SB!H116+'D-2015'!H116+'skol. lėšos'!H116+Lik!H116</f>
        <v>0</v>
      </c>
    </row>
    <row r="117" spans="2:8" ht="15">
      <c r="B117" s="38" t="s">
        <v>430</v>
      </c>
      <c r="C117" s="12" t="s">
        <v>96</v>
      </c>
      <c r="D117" s="23"/>
      <c r="E117" s="214">
        <f>SB!E117+'D-2015'!E117+'skol. lėšos'!E117+Lik!E117</f>
        <v>400</v>
      </c>
      <c r="F117" s="214">
        <f>SB!F117+'D-2015'!F117+'skol. lėšos'!F117+Lik!F117</f>
        <v>400</v>
      </c>
      <c r="G117" s="214">
        <f>SB!G117+'D-2015'!G117+'skol. lėšos'!G117+Lik!G117</f>
        <v>0</v>
      </c>
      <c r="H117" s="214">
        <f>SB!H117+'D-2015'!H117+'skol. lėšos'!H117+Lik!H117</f>
        <v>0</v>
      </c>
    </row>
    <row r="118" spans="2:8" ht="15">
      <c r="B118" s="8" t="s">
        <v>429</v>
      </c>
      <c r="C118" s="78" t="s">
        <v>125</v>
      </c>
      <c r="D118" s="72"/>
      <c r="E118" s="214">
        <f>SB!E118+'D-2015'!E118+'skol. lėšos'!E118+Lik!E118</f>
        <v>1000</v>
      </c>
      <c r="F118" s="214">
        <f>SB!F118+'D-2015'!F118+'skol. lėšos'!F118+Lik!F118</f>
        <v>1000</v>
      </c>
      <c r="G118" s="214">
        <f>SB!G118+'D-2015'!G118+'skol. lėšos'!G118+Lik!G118</f>
        <v>0</v>
      </c>
      <c r="H118" s="214">
        <f>SB!H118+'D-2015'!H118+'skol. lėšos'!H118+Lik!H118</f>
        <v>0</v>
      </c>
    </row>
    <row r="119" spans="2:8" ht="38.25">
      <c r="B119" s="28" t="s">
        <v>249</v>
      </c>
      <c r="C119" s="20" t="s">
        <v>112</v>
      </c>
      <c r="D119" s="24" t="s">
        <v>146</v>
      </c>
      <c r="E119" s="180">
        <f>SB!E119+'D-2015'!E119+'skol. lėšos'!E119+Lik!E119</f>
        <v>50846</v>
      </c>
      <c r="F119" s="180">
        <f>SB!F119+'D-2015'!F119+'skol. lėšos'!F119+Lik!F119</f>
        <v>50846</v>
      </c>
      <c r="G119" s="180">
        <f>SB!G119+'D-2015'!G119+'skol. lėšos'!G119+Lik!G119</f>
        <v>31220</v>
      </c>
      <c r="H119" s="180">
        <f>SB!H119+'D-2015'!H119+'skol. lėšos'!H119+Lik!H119</f>
        <v>0</v>
      </c>
    </row>
    <row r="120" spans="2:8" ht="15">
      <c r="B120" s="8" t="s">
        <v>290</v>
      </c>
      <c r="C120" s="12" t="s">
        <v>94</v>
      </c>
      <c r="D120" s="66"/>
      <c r="E120" s="214">
        <f>SB!E120+'D-2015'!E120+'skol. lėšos'!E120+Lik!E120</f>
        <v>37525</v>
      </c>
      <c r="F120" s="214">
        <f>SB!F120+'D-2015'!F120+'skol. lėšos'!F120+Lik!F120</f>
        <v>37525</v>
      </c>
      <c r="G120" s="214">
        <f>SB!G120+'D-2015'!G120+'skol. lėšos'!G120+Lik!G120</f>
        <v>25573</v>
      </c>
      <c r="H120" s="214">
        <f>SB!H120+'D-2015'!H120+'skol. lėšos'!H120+Lik!H120</f>
        <v>0</v>
      </c>
    </row>
    <row r="121" spans="2:8" ht="15">
      <c r="B121" s="8" t="s">
        <v>431</v>
      </c>
      <c r="C121" s="14" t="s">
        <v>95</v>
      </c>
      <c r="D121" s="66"/>
      <c r="E121" s="214">
        <f>SB!E121+'D-2015'!E121+'skol. lėšos'!E121+Lik!E121</f>
        <v>13321</v>
      </c>
      <c r="F121" s="214">
        <f>SB!F121+'D-2015'!F121+'skol. lėšos'!F121+Lik!F121</f>
        <v>13321</v>
      </c>
      <c r="G121" s="214">
        <f>SB!G121+'D-2015'!G121+'skol. lėšos'!G121+Lik!G121</f>
        <v>5647</v>
      </c>
      <c r="H121" s="214">
        <f>SB!H121+'D-2015'!H121+'skol. lėšos'!H121+Lik!H121</f>
        <v>0</v>
      </c>
    </row>
    <row r="122" spans="2:8" ht="14.25">
      <c r="B122" s="30" t="s">
        <v>358</v>
      </c>
      <c r="C122" s="2" t="s">
        <v>78</v>
      </c>
      <c r="D122" s="24" t="s">
        <v>143</v>
      </c>
      <c r="E122" s="214">
        <f>SB!E122+'D-2015'!E122+'skol. lėšos'!E122+Lik!E122</f>
        <v>870</v>
      </c>
      <c r="F122" s="214">
        <f>SB!F122+'D-2015'!F122+'skol. lėšos'!F122+Lik!F122</f>
        <v>870</v>
      </c>
      <c r="G122" s="214">
        <f>SB!G122+'D-2015'!G122+'skol. lėšos'!G122+Lik!G122</f>
        <v>1128</v>
      </c>
      <c r="H122" s="214">
        <f>SB!H122+'D-2015'!H122+'skol. lėšos'!H122+Lik!H122</f>
        <v>0</v>
      </c>
    </row>
    <row r="123" spans="2:8" ht="15">
      <c r="B123" s="8" t="s">
        <v>434</v>
      </c>
      <c r="C123" s="4" t="s">
        <v>115</v>
      </c>
      <c r="D123" s="24"/>
      <c r="E123" s="214">
        <f>SB!E123+'D-2015'!E123+'skol. lėšos'!E123+Lik!E123</f>
        <v>870</v>
      </c>
      <c r="F123" s="214">
        <f>SB!F123+'D-2015'!F123+'skol. lėšos'!F123+Lik!F123</f>
        <v>870</v>
      </c>
      <c r="G123" s="214">
        <f>SB!G123+'D-2015'!G123+'skol. lėšos'!G123+Lik!G123</f>
        <v>1128</v>
      </c>
      <c r="H123" s="214">
        <f>SB!H123+'D-2015'!H123+'skol. lėšos'!H123+Lik!H123</f>
        <v>0</v>
      </c>
    </row>
    <row r="124" spans="2:8" ht="14.25">
      <c r="B124" s="30" t="s">
        <v>49</v>
      </c>
      <c r="C124" s="2" t="s">
        <v>62</v>
      </c>
      <c r="D124" s="24"/>
      <c r="E124" s="180">
        <f>SB!E124+'D-2015'!E124+'skol. lėšos'!E124+Lik!E124</f>
        <v>146888</v>
      </c>
      <c r="F124" s="180">
        <f>SB!F124+'D-2015'!F124+'skol. lėšos'!F124+Lik!F124</f>
        <v>138897</v>
      </c>
      <c r="G124" s="180">
        <f>SB!G124+'D-2015'!G124+'skol. lėšos'!G124+Lik!G124</f>
        <v>58718</v>
      </c>
      <c r="H124" s="180">
        <f>SB!H124+'D-2015'!H124+'skol. lėšos'!H124+Lik!H124</f>
        <v>7991</v>
      </c>
    </row>
    <row r="125" spans="2:8" ht="38.25">
      <c r="B125" s="28" t="s">
        <v>50</v>
      </c>
      <c r="C125" s="42" t="s">
        <v>112</v>
      </c>
      <c r="D125" s="24" t="s">
        <v>146</v>
      </c>
      <c r="E125" s="180">
        <f>SB!E125+'D-2015'!E125+'skol. lėšos'!E125+Lik!E125</f>
        <v>137998</v>
      </c>
      <c r="F125" s="180">
        <f>SB!F125+'D-2015'!F125+'skol. lėšos'!F125+Lik!F125</f>
        <v>130007</v>
      </c>
      <c r="G125" s="180">
        <f>SB!G125+'D-2015'!G125+'skol. lėšos'!G125+Lik!G125</f>
        <v>58718</v>
      </c>
      <c r="H125" s="180">
        <f>SB!H125+'D-2015'!H125+'skol. lėšos'!H125+Lik!H125</f>
        <v>7991</v>
      </c>
    </row>
    <row r="126" spans="2:8" ht="15">
      <c r="B126" s="8" t="s">
        <v>290</v>
      </c>
      <c r="C126" s="12" t="s">
        <v>94</v>
      </c>
      <c r="D126" s="48"/>
      <c r="E126" s="214">
        <f>SB!E126+'D-2015'!E126+'skol. lėšos'!E126+Lik!E126</f>
        <v>45094</v>
      </c>
      <c r="F126" s="214">
        <f>SB!F126+'D-2015'!F126+'skol. lėšos'!F126+Lik!F126</f>
        <v>45094</v>
      </c>
      <c r="G126" s="214">
        <f>SB!G126+'D-2015'!G126+'skol. lėšos'!G126+Lik!G126</f>
        <v>29992</v>
      </c>
      <c r="H126" s="214">
        <f>SB!H126+'D-2015'!H126+'skol. lėšos'!H126+Lik!H126</f>
        <v>0</v>
      </c>
    </row>
    <row r="127" spans="2:8" ht="15">
      <c r="B127" s="8" t="s">
        <v>431</v>
      </c>
      <c r="C127" s="13" t="s">
        <v>95</v>
      </c>
      <c r="D127" s="48"/>
      <c r="E127" s="214">
        <f>SB!E127+'D-2015'!E127+'skol. lėšos'!E127+Lik!E127</f>
        <v>59253</v>
      </c>
      <c r="F127" s="214">
        <f>SB!F127+'D-2015'!F127+'skol. lėšos'!F127+Lik!F127</f>
        <v>51262</v>
      </c>
      <c r="G127" s="214">
        <f>SB!G127+'D-2015'!G127+'skol. lėšos'!G127+Lik!G127</f>
        <v>28726</v>
      </c>
      <c r="H127" s="214">
        <f>SB!H127+'D-2015'!H127+'skol. lėšos'!H127+Lik!H127</f>
        <v>7991</v>
      </c>
    </row>
    <row r="128" spans="2:8" ht="15">
      <c r="B128" s="29" t="s">
        <v>432</v>
      </c>
      <c r="C128" s="14" t="s">
        <v>97</v>
      </c>
      <c r="D128" s="48"/>
      <c r="E128" s="214">
        <f>SB!E128+'D-2015'!E128+'skol. lėšos'!E128+Lik!E128</f>
        <v>33651</v>
      </c>
      <c r="F128" s="214">
        <f>SB!F128+'D-2015'!F128+'skol. lėšos'!F128+Lik!F128</f>
        <v>33651</v>
      </c>
      <c r="G128" s="214">
        <f>SB!G128+'D-2015'!G128+'skol. lėšos'!G128+Lik!G128</f>
        <v>0</v>
      </c>
      <c r="H128" s="214">
        <f>SB!H128+'D-2015'!H128+'skol. lėšos'!H128+Lik!H128</f>
        <v>0</v>
      </c>
    </row>
    <row r="129" spans="2:8" ht="14.25">
      <c r="B129" s="30" t="s">
        <v>51</v>
      </c>
      <c r="C129" s="2" t="s">
        <v>78</v>
      </c>
      <c r="D129" s="24" t="s">
        <v>143</v>
      </c>
      <c r="E129" s="180">
        <f>SB!E129+'D-2015'!E129+'skol. lėšos'!E129+Lik!E129</f>
        <v>8890</v>
      </c>
      <c r="F129" s="180">
        <f>SB!F129+'D-2015'!F129+'skol. lėšos'!F129+Lik!F129</f>
        <v>8890</v>
      </c>
      <c r="G129" s="180">
        <f>SB!G129+'D-2015'!G129+'skol. lėšos'!G129+Lik!G129</f>
        <v>0</v>
      </c>
      <c r="H129" s="180">
        <f>SB!H129+'D-2015'!H129+'skol. lėšos'!H129+Lik!H129</f>
        <v>0</v>
      </c>
    </row>
    <row r="130" spans="2:8" ht="15">
      <c r="B130" s="31" t="s">
        <v>434</v>
      </c>
      <c r="C130" s="4" t="s">
        <v>115</v>
      </c>
      <c r="D130" s="24"/>
      <c r="E130" s="214">
        <f>SB!E130+'D-2015'!E130+'skol. lėšos'!E130+Lik!E130</f>
        <v>8890</v>
      </c>
      <c r="F130" s="214">
        <f>SB!F130+'D-2015'!F130+'skol. lėšos'!F130+Lik!F130</f>
        <v>8890</v>
      </c>
      <c r="G130" s="214">
        <f>SB!G130+'D-2015'!G130+'skol. lėšos'!G130+Lik!G130</f>
        <v>0</v>
      </c>
      <c r="H130" s="214">
        <f>SB!H130+'D-2015'!H130+'skol. lėšos'!H130+Lik!H130</f>
        <v>0</v>
      </c>
    </row>
    <row r="131" spans="2:8" ht="15.75">
      <c r="B131" s="30" t="s">
        <v>52</v>
      </c>
      <c r="C131" s="25" t="s">
        <v>7</v>
      </c>
      <c r="D131" s="24"/>
      <c r="E131" s="180">
        <f>SB!E131+'D-2015'!E131+'skol. lėšos'!E131+Lik!E131</f>
        <v>87254</v>
      </c>
      <c r="F131" s="180">
        <f>SB!F131+'D-2015'!F131+'skol. lėšos'!F131+Lik!F131</f>
        <v>77117</v>
      </c>
      <c r="G131" s="180">
        <f>SB!G131+'D-2015'!G131+'skol. lėšos'!G131+Lik!G131</f>
        <v>39167</v>
      </c>
      <c r="H131" s="180">
        <f>SB!H131+'D-2015'!H131+'skol. lėšos'!H131+Lik!H131</f>
        <v>10137</v>
      </c>
    </row>
    <row r="132" spans="2:8" ht="14.25">
      <c r="B132" s="30" t="s">
        <v>54</v>
      </c>
      <c r="C132" s="19" t="s">
        <v>109</v>
      </c>
      <c r="D132" s="24" t="s">
        <v>142</v>
      </c>
      <c r="E132" s="180">
        <f>SB!E132+'D-2015'!E132+'skol. lėšos'!E132+Lik!E132</f>
        <v>1477</v>
      </c>
      <c r="F132" s="180">
        <f>SB!F132+'D-2015'!F132+'skol. lėšos'!F132+Lik!F132</f>
        <v>1477</v>
      </c>
      <c r="G132" s="180">
        <f>SB!G132+'D-2015'!G132+'skol. lėšos'!G132+Lik!G132</f>
        <v>0</v>
      </c>
      <c r="H132" s="180">
        <f>SB!H132+'D-2015'!H132+'skol. lėšos'!H132+Lik!H132</f>
        <v>0</v>
      </c>
    </row>
    <row r="133" spans="2:8" ht="15">
      <c r="B133" s="38" t="s">
        <v>430</v>
      </c>
      <c r="C133" s="12" t="s">
        <v>96</v>
      </c>
      <c r="D133" s="139"/>
      <c r="E133" s="214">
        <f>SB!E133+'D-2015'!E133+'skol. lėšos'!E133+Lik!E133</f>
        <v>434</v>
      </c>
      <c r="F133" s="214">
        <f>SB!F133+'D-2015'!F133+'skol. lėšos'!F133+Lik!F133</f>
        <v>434</v>
      </c>
      <c r="G133" s="214">
        <f>SB!G133+'D-2015'!G133+'skol. lėšos'!G133+Lik!G133</f>
        <v>0</v>
      </c>
      <c r="H133" s="214">
        <f>SB!H133+'D-2015'!H133+'skol. lėšos'!H133+Lik!H133</f>
        <v>0</v>
      </c>
    </row>
    <row r="134" spans="2:8" ht="15">
      <c r="B134" s="8" t="s">
        <v>429</v>
      </c>
      <c r="C134" s="78" t="s">
        <v>125</v>
      </c>
      <c r="D134" s="140"/>
      <c r="E134" s="214">
        <f>SB!E134+'D-2015'!E134+'skol. lėšos'!E134+Lik!E134</f>
        <v>1043</v>
      </c>
      <c r="F134" s="214">
        <f>SB!F134+'D-2015'!F134+'skol. lėšos'!F134+Lik!F134</f>
        <v>1043</v>
      </c>
      <c r="G134" s="214">
        <f>SB!G134+'D-2015'!G134+'skol. lėšos'!G134+Lik!G134</f>
        <v>0</v>
      </c>
      <c r="H134" s="214">
        <f>SB!H134+'D-2015'!H134+'skol. lėšos'!H134+Lik!H134</f>
        <v>0</v>
      </c>
    </row>
    <row r="135" spans="2:8" ht="38.25">
      <c r="B135" s="28" t="s">
        <v>55</v>
      </c>
      <c r="C135" s="42" t="s">
        <v>112</v>
      </c>
      <c r="D135" s="24" t="s">
        <v>146</v>
      </c>
      <c r="E135" s="180">
        <f>SB!E135+'D-2015'!E135+'skol. lėšos'!E135+Lik!E135</f>
        <v>79977</v>
      </c>
      <c r="F135" s="180">
        <f>SB!F135+'D-2015'!F135+'skol. lėšos'!F135+Lik!F135</f>
        <v>69840</v>
      </c>
      <c r="G135" s="180">
        <f>SB!G135+'D-2015'!G135+'skol. lėšos'!G135+Lik!G135</f>
        <v>39167</v>
      </c>
      <c r="H135" s="180">
        <f>SB!H135+'D-2015'!H135+'skol. lėšos'!H135+Lik!H135</f>
        <v>10137</v>
      </c>
    </row>
    <row r="136" spans="2:8" ht="15">
      <c r="B136" s="8" t="s">
        <v>290</v>
      </c>
      <c r="C136" s="12" t="s">
        <v>94</v>
      </c>
      <c r="D136" s="48"/>
      <c r="E136" s="214">
        <f>SB!E136+'D-2015'!E136+'skol. lėšos'!E136+Lik!E136</f>
        <v>47788</v>
      </c>
      <c r="F136" s="214">
        <f>SB!F136+'D-2015'!F136+'skol. lėšos'!F136+Lik!F136</f>
        <v>47788</v>
      </c>
      <c r="G136" s="214">
        <f>SB!G136+'D-2015'!G136+'skol. lėšos'!G136+Lik!G136</f>
        <v>30594</v>
      </c>
      <c r="H136" s="214">
        <f>SB!H136+'D-2015'!H136+'skol. lėšos'!H136+Lik!H136</f>
        <v>0</v>
      </c>
    </row>
    <row r="137" spans="2:8" ht="15">
      <c r="B137" s="8" t="s">
        <v>431</v>
      </c>
      <c r="C137" s="13" t="s">
        <v>95</v>
      </c>
      <c r="D137" s="48"/>
      <c r="E137" s="214">
        <f>SB!E137+'D-2015'!E137+'skol. lėšos'!E137+Lik!E137</f>
        <v>32189</v>
      </c>
      <c r="F137" s="214">
        <f>SB!F137+'D-2015'!F137+'skol. lėšos'!F137+Lik!F137</f>
        <v>22052</v>
      </c>
      <c r="G137" s="214">
        <f>SB!G137+'D-2015'!G137+'skol. lėšos'!G137+Lik!G137</f>
        <v>8573</v>
      </c>
      <c r="H137" s="214">
        <f>SB!H137+'D-2015'!H137+'skol. lėšos'!H137+Lik!H137</f>
        <v>10137</v>
      </c>
    </row>
    <row r="138" spans="2:8" ht="14.25">
      <c r="B138" s="30" t="s">
        <v>213</v>
      </c>
      <c r="C138" s="2" t="s">
        <v>78</v>
      </c>
      <c r="D138" s="24" t="s">
        <v>143</v>
      </c>
      <c r="E138" s="180">
        <f>SB!E138+'D-2015'!E138+'skol. lėšos'!E138+Lik!E138</f>
        <v>5800</v>
      </c>
      <c r="F138" s="180">
        <f>SB!F138+'D-2015'!F138+'skol. lėšos'!F138+Lik!F138</f>
        <v>5800</v>
      </c>
      <c r="G138" s="180">
        <f>SB!G138+'D-2015'!G138+'skol. lėšos'!G138+Lik!G138</f>
        <v>0</v>
      </c>
      <c r="H138" s="180">
        <f>SB!H138+'D-2015'!H138+'skol. lėšos'!H138+Lik!H138</f>
        <v>0</v>
      </c>
    </row>
    <row r="139" spans="2:8" ht="15">
      <c r="B139" s="38" t="s">
        <v>434</v>
      </c>
      <c r="C139" s="4" t="s">
        <v>115</v>
      </c>
      <c r="D139" s="79"/>
      <c r="E139" s="214">
        <f>SB!E139+'D-2015'!E139+'skol. lėšos'!E139+Lik!E139</f>
        <v>5800</v>
      </c>
      <c r="F139" s="214">
        <f>SB!F139+'D-2015'!F139+'skol. lėšos'!F139+Lik!F139</f>
        <v>5800</v>
      </c>
      <c r="G139" s="214">
        <f>SB!G139+'D-2015'!G139+'skol. lėšos'!G139+Lik!G139</f>
        <v>0</v>
      </c>
      <c r="H139" s="214">
        <f>SB!H139+'D-2015'!H139+'skol. lėšos'!H139+Lik!H139</f>
        <v>0</v>
      </c>
    </row>
    <row r="140" spans="2:8" ht="15" customHeight="1">
      <c r="B140" s="8" t="s">
        <v>57</v>
      </c>
      <c r="C140" s="25" t="s">
        <v>8</v>
      </c>
      <c r="D140" s="24"/>
      <c r="E140" s="180">
        <f>SB!E140+'D-2015'!E140+'skol. lėšos'!E140+Lik!E140</f>
        <v>76335</v>
      </c>
      <c r="F140" s="180">
        <f>SB!F140+'D-2015'!F140+'skol. lėšos'!F140+Lik!F140</f>
        <v>74935</v>
      </c>
      <c r="G140" s="180">
        <f>SB!G140+'D-2015'!G140+'skol. lėšos'!G140+Lik!G140</f>
        <v>43846</v>
      </c>
      <c r="H140" s="180">
        <f>SB!H140+'D-2015'!H140+'skol. lėšos'!H140+Lik!H140</f>
        <v>1400</v>
      </c>
    </row>
    <row r="141" spans="2:8" ht="14.25">
      <c r="B141" s="28" t="s">
        <v>59</v>
      </c>
      <c r="C141" s="19" t="s">
        <v>109</v>
      </c>
      <c r="D141" s="24" t="s">
        <v>142</v>
      </c>
      <c r="E141" s="214">
        <f>SB!E141+'D-2015'!E141+'skol. lėšos'!E141+Lik!E141</f>
        <v>1800</v>
      </c>
      <c r="F141" s="214">
        <f>SB!F141+'D-2015'!F141+'skol. lėšos'!F141+Lik!F141</f>
        <v>1800</v>
      </c>
      <c r="G141" s="214">
        <f>SB!G141+'D-2015'!G141+'skol. lėšos'!G141+Lik!G141</f>
        <v>0</v>
      </c>
      <c r="H141" s="214">
        <f>SB!H141+'D-2015'!H141+'skol. lėšos'!H141+Lik!H141</f>
        <v>0</v>
      </c>
    </row>
    <row r="142" spans="2:8" ht="15">
      <c r="B142" s="38" t="s">
        <v>430</v>
      </c>
      <c r="C142" s="12" t="s">
        <v>96</v>
      </c>
      <c r="D142" s="23"/>
      <c r="E142" s="214">
        <f>SB!E142+'D-2015'!E142+'skol. lėšos'!E142+Lik!E142</f>
        <v>100</v>
      </c>
      <c r="F142" s="214">
        <f>SB!F142+'D-2015'!F142+'skol. lėšos'!F142+Lik!F142</f>
        <v>100</v>
      </c>
      <c r="G142" s="214">
        <f>SB!G142+'D-2015'!G142+'skol. lėšos'!G142+Lik!G142</f>
        <v>0</v>
      </c>
      <c r="H142" s="214">
        <f>SB!H142+'D-2015'!H142+'skol. lėšos'!H142+Lik!H142</f>
        <v>0</v>
      </c>
    </row>
    <row r="143" spans="2:8" ht="15">
      <c r="B143" s="8" t="s">
        <v>429</v>
      </c>
      <c r="C143" s="78" t="s">
        <v>153</v>
      </c>
      <c r="D143" s="72"/>
      <c r="E143" s="214">
        <f>SB!E143+'D-2015'!E143+'skol. lėšos'!E143+Lik!E143</f>
        <v>1700</v>
      </c>
      <c r="F143" s="214">
        <f>SB!F143+'D-2015'!F143+'skol. lėšos'!F143+Lik!F143</f>
        <v>1700</v>
      </c>
      <c r="G143" s="214">
        <f>SB!G143+'D-2015'!G143+'skol. lėšos'!G143+Lik!G143</f>
        <v>0</v>
      </c>
      <c r="H143" s="214">
        <f>SB!H143+'D-2015'!H143+'skol. lėšos'!H143+Lik!H143</f>
        <v>0</v>
      </c>
    </row>
    <row r="144" spans="2:8" ht="38.25">
      <c r="B144" s="28" t="s">
        <v>60</v>
      </c>
      <c r="C144" s="42" t="s">
        <v>112</v>
      </c>
      <c r="D144" s="24" t="s">
        <v>146</v>
      </c>
      <c r="E144" s="214">
        <f>SB!E144+'D-2015'!E144+'skol. lėšos'!E144+Lik!E144</f>
        <v>71135</v>
      </c>
      <c r="F144" s="214">
        <f>SB!F144+'D-2015'!F144+'skol. lėšos'!F144+Lik!F144</f>
        <v>71135</v>
      </c>
      <c r="G144" s="214">
        <f>SB!G144+'D-2015'!G144+'skol. lėšos'!G144+Lik!G144</f>
        <v>43846</v>
      </c>
      <c r="H144" s="214">
        <f>SB!H144+'D-2015'!H144+'skol. lėšos'!H144+Lik!H144</f>
        <v>0</v>
      </c>
    </row>
    <row r="145" spans="2:8" ht="15">
      <c r="B145" s="8" t="s">
        <v>290</v>
      </c>
      <c r="C145" s="12" t="s">
        <v>94</v>
      </c>
      <c r="D145" s="48"/>
      <c r="E145" s="214">
        <f>SB!E145+'D-2015'!E145+'skol. lėšos'!E145+Lik!E145</f>
        <v>54057</v>
      </c>
      <c r="F145" s="214">
        <f>SB!F145+'D-2015'!F145+'skol. lėšos'!F145+Lik!F145</f>
        <v>54057</v>
      </c>
      <c r="G145" s="214">
        <f>SB!G145+'D-2015'!G145+'skol. lėšos'!G145+Lik!G145</f>
        <v>37639</v>
      </c>
      <c r="H145" s="214">
        <f>SB!H145+'D-2015'!H145+'skol. lėšos'!H145+Lik!H145</f>
        <v>0</v>
      </c>
    </row>
    <row r="146" spans="2:8" ht="15">
      <c r="B146" s="8" t="s">
        <v>431</v>
      </c>
      <c r="C146" s="13" t="s">
        <v>95</v>
      </c>
      <c r="D146" s="48"/>
      <c r="E146" s="214">
        <f>SB!E146+'D-2015'!E146+'skol. lėšos'!E146+Lik!E146</f>
        <v>17078</v>
      </c>
      <c r="F146" s="214">
        <f>SB!F146+'D-2015'!F146+'skol. lėšos'!F146+Lik!F146</f>
        <v>17078</v>
      </c>
      <c r="G146" s="214">
        <f>SB!G146+'D-2015'!G146+'skol. lėšos'!G146+Lik!G146</f>
        <v>6207</v>
      </c>
      <c r="H146" s="214">
        <f>SB!H146+'D-2015'!H146+'skol. lėšos'!H146+Lik!H146</f>
        <v>0</v>
      </c>
    </row>
    <row r="147" spans="2:8" ht="15">
      <c r="B147" s="44" t="s">
        <v>433</v>
      </c>
      <c r="C147" s="93" t="s">
        <v>286</v>
      </c>
      <c r="D147" s="48"/>
      <c r="E147" s="214">
        <f>SB!E147+'D-2015'!E147+'skol. lėšos'!E147+Lik!E147</f>
        <v>0</v>
      </c>
      <c r="F147" s="214">
        <f>SB!F147+'D-2015'!F147+'skol. lėšos'!F147+Lik!F147</f>
        <v>0</v>
      </c>
      <c r="G147" s="214">
        <f>SB!G147+'D-2015'!G147+'skol. lėšos'!G147+Lik!G147</f>
        <v>0</v>
      </c>
      <c r="H147" s="214">
        <f>SB!H147+'D-2015'!H147+'skol. lėšos'!H147+Lik!H147</f>
        <v>0</v>
      </c>
    </row>
    <row r="148" spans="2:8" ht="14.25">
      <c r="B148" s="28" t="s">
        <v>215</v>
      </c>
      <c r="C148" s="2" t="s">
        <v>78</v>
      </c>
      <c r="D148" s="24" t="s">
        <v>143</v>
      </c>
      <c r="E148" s="214">
        <f>SB!E148+'D-2015'!E148+'skol. lėšos'!E148+Lik!E148</f>
        <v>3400</v>
      </c>
      <c r="F148" s="214">
        <f>SB!F148+'D-2015'!F148+'skol. lėšos'!F148+Lik!F148</f>
        <v>2000</v>
      </c>
      <c r="G148" s="214">
        <f>SB!G148+'D-2015'!G148+'skol. lėšos'!G148+Lik!G148</f>
        <v>0</v>
      </c>
      <c r="H148" s="214">
        <f>SB!H148+'D-2015'!H148+'skol. lėšos'!H148+Lik!H148</f>
        <v>1400</v>
      </c>
    </row>
    <row r="149" spans="2:8" ht="15">
      <c r="B149" s="8" t="s">
        <v>434</v>
      </c>
      <c r="C149" s="4" t="s">
        <v>115</v>
      </c>
      <c r="D149" s="24"/>
      <c r="E149" s="214">
        <f>SB!E149+'D-2015'!E149+'skol. lėšos'!E149+Lik!E149</f>
        <v>3400</v>
      </c>
      <c r="F149" s="214">
        <f>SB!F149+'D-2015'!F149+'skol. lėšos'!F149+Lik!F149</f>
        <v>2000</v>
      </c>
      <c r="G149" s="214">
        <f>SB!G149+'D-2015'!G149+'skol. lėšos'!G149+Lik!G149</f>
        <v>0</v>
      </c>
      <c r="H149" s="214">
        <f>SB!H149+'D-2015'!H149+'skol. lėšos'!H149+Lik!H149</f>
        <v>1400</v>
      </c>
    </row>
    <row r="150" spans="2:8" ht="14.25">
      <c r="B150" s="71" t="s">
        <v>61</v>
      </c>
      <c r="C150" s="2" t="s">
        <v>410</v>
      </c>
      <c r="D150" s="82"/>
      <c r="E150" s="180">
        <f>SB!E150+'D-2015'!E150+'skol. lėšos'!E150+Lik!E150</f>
        <v>403741</v>
      </c>
      <c r="F150" s="180">
        <f>SB!F150+'D-2015'!F150+'skol. lėšos'!F150+Lik!F150</f>
        <v>384213</v>
      </c>
      <c r="G150" s="180">
        <f>SB!G150+'D-2015'!G150+'skol. lėšos'!G150+Lik!G150</f>
        <v>194826</v>
      </c>
      <c r="H150" s="180">
        <f>SB!H150+'D-2015'!H150+'skol. lėšos'!H150+Lik!H150</f>
        <v>19528</v>
      </c>
    </row>
    <row r="151" spans="2:8" ht="14.25">
      <c r="B151" s="28" t="s">
        <v>63</v>
      </c>
      <c r="C151" s="19" t="s">
        <v>109</v>
      </c>
      <c r="D151" s="24" t="s">
        <v>142</v>
      </c>
      <c r="E151" s="214">
        <f>SB!E151+'D-2015'!E151+'skol. lėšos'!E151+Lik!E151</f>
        <v>5748</v>
      </c>
      <c r="F151" s="214">
        <f>SB!F151+'D-2015'!F151+'skol. lėšos'!F151+Lik!F151</f>
        <v>5748</v>
      </c>
      <c r="G151" s="214">
        <f>SB!G151+'D-2015'!G151+'skol. lėšos'!G151+Lik!G151</f>
        <v>0</v>
      </c>
      <c r="H151" s="214">
        <f>SB!H151+'D-2015'!H151+'skol. lėšos'!H151+Lik!H151</f>
        <v>0</v>
      </c>
    </row>
    <row r="152" spans="2:8" ht="15">
      <c r="B152" s="38" t="s">
        <v>430</v>
      </c>
      <c r="C152" s="13" t="s">
        <v>96</v>
      </c>
      <c r="D152" s="66"/>
      <c r="E152" s="214">
        <f>SB!E152+'D-2015'!E152+'skol. lėšos'!E152+Lik!E152</f>
        <v>1513</v>
      </c>
      <c r="F152" s="214">
        <f>SB!F152+'D-2015'!F152+'skol. lėšos'!F152+Lik!F152</f>
        <v>1513</v>
      </c>
      <c r="G152" s="214">
        <f>SB!G152+'D-2015'!G152+'skol. lėšos'!G152+Lik!G152</f>
        <v>0</v>
      </c>
      <c r="H152" s="214">
        <f>SB!H152+'D-2015'!H152+'skol. lėšos'!H152+Lik!H152</f>
        <v>0</v>
      </c>
    </row>
    <row r="153" spans="2:8" ht="15">
      <c r="B153" s="8" t="s">
        <v>429</v>
      </c>
      <c r="C153" s="13" t="s">
        <v>125</v>
      </c>
      <c r="D153" s="63"/>
      <c r="E153" s="214">
        <f>SB!E153+'D-2015'!E153+'skol. lėšos'!E153+Lik!E153</f>
        <v>4235</v>
      </c>
      <c r="F153" s="214">
        <f>SB!F153+'D-2015'!F153+'skol. lėšos'!F153+Lik!F153</f>
        <v>4235</v>
      </c>
      <c r="G153" s="214">
        <f>SB!G153+'D-2015'!G153+'skol. lėšos'!G153+Lik!G153</f>
        <v>0</v>
      </c>
      <c r="H153" s="214">
        <f>SB!H153+'D-2015'!H153+'skol. lėšos'!H153+Lik!H153</f>
        <v>0</v>
      </c>
    </row>
    <row r="154" spans="2:8" ht="38.25">
      <c r="B154" s="80" t="s">
        <v>64</v>
      </c>
      <c r="C154" s="42" t="s">
        <v>112</v>
      </c>
      <c r="D154" s="23" t="s">
        <v>146</v>
      </c>
      <c r="E154" s="180">
        <f>SB!E154+'D-2015'!E154+'skol. lėšos'!E154+Lik!E154</f>
        <v>377863</v>
      </c>
      <c r="F154" s="180">
        <f>SB!F154+'D-2015'!F154+'skol. lėšos'!F154+Lik!F154</f>
        <v>359735</v>
      </c>
      <c r="G154" s="180">
        <f>SB!G154+'D-2015'!G154+'skol. lėšos'!G154+Lik!G154</f>
        <v>194826</v>
      </c>
      <c r="H154" s="180">
        <f>SB!H154+'D-2015'!H154+'skol. lėšos'!H154+Lik!H154</f>
        <v>18128</v>
      </c>
    </row>
    <row r="155" spans="2:8" ht="15">
      <c r="B155" s="8" t="s">
        <v>290</v>
      </c>
      <c r="C155" s="21" t="s">
        <v>94</v>
      </c>
      <c r="D155" s="52"/>
      <c r="E155" s="214">
        <f>SB!E155+'D-2015'!E155+'skol. lėšos'!E155+Lik!E155</f>
        <v>214904</v>
      </c>
      <c r="F155" s="214">
        <f>SB!F155+'D-2015'!F155+'skol. lėšos'!F155+Lik!F155</f>
        <v>214904</v>
      </c>
      <c r="G155" s="214">
        <f>SB!G155+'D-2015'!G155+'skol. lėšos'!G155+Lik!G155</f>
        <v>143798</v>
      </c>
      <c r="H155" s="214">
        <f>SB!H155+'D-2015'!H155+'skol. lėšos'!H155+Lik!H155</f>
        <v>0</v>
      </c>
    </row>
    <row r="156" spans="2:13" ht="15">
      <c r="B156" s="8" t="s">
        <v>431</v>
      </c>
      <c r="C156" s="15" t="s">
        <v>95</v>
      </c>
      <c r="D156" s="79"/>
      <c r="E156" s="214">
        <f>SB!E156+'D-2015'!E156+'skol. lėšos'!E156+Lik!E156</f>
        <v>129308</v>
      </c>
      <c r="F156" s="214">
        <f>SB!F156+'D-2015'!F156+'skol. lėšos'!F156+Lik!F156</f>
        <v>111180</v>
      </c>
      <c r="G156" s="214">
        <f>SB!G156+'D-2015'!G156+'skol. lėšos'!G156+Lik!G156</f>
        <v>51028</v>
      </c>
      <c r="H156" s="214">
        <f>SB!H156+'D-2015'!H156+'skol. lėšos'!H156+Lik!H156</f>
        <v>18128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214">
        <f>SB!E157+'D-2015'!E157+'skol. lėšos'!E157+Lik!E157</f>
        <v>33651</v>
      </c>
      <c r="F157" s="214">
        <f>SB!F157+'D-2015'!F157+'skol. lėšos'!F157+Lik!F157</f>
        <v>33651</v>
      </c>
      <c r="G157" s="214">
        <f>SB!G157+'D-2015'!G157+'skol. lėšos'!G157+Lik!G157</f>
        <v>0</v>
      </c>
      <c r="H157" s="214">
        <f>SB!H157+'D-2015'!H157+'skol. lėšos'!H157+Lik!H157</f>
        <v>0</v>
      </c>
    </row>
    <row r="158" spans="2:8" ht="15">
      <c r="B158" s="8" t="s">
        <v>433</v>
      </c>
      <c r="C158" s="15" t="s">
        <v>286</v>
      </c>
      <c r="D158" s="22"/>
      <c r="E158" s="214">
        <f>SB!E158+'D-2015'!E158+'skol. lėšos'!E158+Lik!E158</f>
        <v>0</v>
      </c>
      <c r="F158" s="214">
        <f>SB!F158+'D-2015'!F158+'skol. lėšos'!F158+Lik!F158</f>
        <v>0</v>
      </c>
      <c r="G158" s="214">
        <f>SB!G158+'D-2015'!G158+'skol. lėšos'!G158+Lik!G158</f>
        <v>0</v>
      </c>
      <c r="H158" s="214">
        <f>SB!H158+'D-2015'!H158+'skol. lėšos'!H158+Lik!H158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180">
        <f>SB!E159+'D-2015'!E159+'skol. lėšos'!E159+Lik!E159</f>
        <v>20130</v>
      </c>
      <c r="F159" s="180">
        <f>SB!F159+'D-2015'!F159+'skol. lėšos'!F159+Lik!F159</f>
        <v>18730</v>
      </c>
      <c r="G159" s="180">
        <f>SB!G159+'D-2015'!G159+'skol. lėšos'!G159+Lik!G159</f>
        <v>0</v>
      </c>
      <c r="H159" s="180">
        <f>SB!H159+'D-2015'!H159+'skol. lėšos'!H159+Lik!H159</f>
        <v>1400</v>
      </c>
    </row>
    <row r="160" spans="2:8" ht="15">
      <c r="B160" s="8" t="s">
        <v>434</v>
      </c>
      <c r="C160" s="9" t="s">
        <v>115</v>
      </c>
      <c r="D160" s="7"/>
      <c r="E160" s="214">
        <f>SB!E160+'D-2015'!E160+'skol. lėšos'!E160+Lik!E160</f>
        <v>20130</v>
      </c>
      <c r="F160" s="214">
        <f>SB!F160+'D-2015'!F160+'skol. lėšos'!F160+Lik!F160</f>
        <v>18730</v>
      </c>
      <c r="G160" s="214">
        <f>SB!G160+'D-2015'!G160+'skol. lėšos'!G160+Lik!G160</f>
        <v>0</v>
      </c>
      <c r="H160" s="214">
        <f>SB!H160+'D-2015'!H160+'skol. lėšos'!H160+Lik!H160</f>
        <v>1400</v>
      </c>
    </row>
    <row r="161" spans="2:8" ht="15.75">
      <c r="B161" s="85" t="s">
        <v>65</v>
      </c>
      <c r="C161" s="25" t="s">
        <v>117</v>
      </c>
      <c r="D161" s="7"/>
      <c r="E161" s="180">
        <f>SB!E161+'D-2015'!E161+'skol. lėšos'!E161+Lik!E161</f>
        <v>72336</v>
      </c>
      <c r="F161" s="180">
        <f>SB!F161+'D-2015'!F161+'skol. lėšos'!F161+Lik!F161</f>
        <v>59882</v>
      </c>
      <c r="G161" s="180">
        <f>SB!G161+'D-2015'!G161+'skol. lėšos'!G161+Lik!G161</f>
        <v>36936</v>
      </c>
      <c r="H161" s="180">
        <f>SB!H161+'D-2015'!H161+'skol. lėšos'!H161+Lik!H161</f>
        <v>12454</v>
      </c>
    </row>
    <row r="162" spans="2:8" ht="25.5">
      <c r="B162" s="38" t="s">
        <v>66</v>
      </c>
      <c r="C162" s="20" t="s">
        <v>110</v>
      </c>
      <c r="D162" s="1" t="s">
        <v>144</v>
      </c>
      <c r="E162" s="214">
        <f>SB!E162+'D-2015'!E162+'skol. lėšos'!E162+Lik!E162</f>
        <v>72336</v>
      </c>
      <c r="F162" s="214">
        <f>SB!F162+'D-2015'!F162+'skol. lėšos'!F162+Lik!F162</f>
        <v>59882</v>
      </c>
      <c r="G162" s="214">
        <f>SB!G162+'D-2015'!G162+'skol. lėšos'!G162+Lik!G162</f>
        <v>36936</v>
      </c>
      <c r="H162" s="244">
        <f>SB!H162+'D-2015'!H162+'skol. lėšos'!H162+Lik!H162</f>
        <v>12454</v>
      </c>
    </row>
    <row r="163" spans="2:8" ht="15.75">
      <c r="B163" s="28" t="s">
        <v>68</v>
      </c>
      <c r="C163" s="119" t="s">
        <v>352</v>
      </c>
      <c r="D163" s="1"/>
      <c r="E163" s="350">
        <f>SB!E163+'D-2015'!E163+'skol. lėšos'!E163+Lik!E163</f>
        <v>266568.69</v>
      </c>
      <c r="F163" s="350">
        <f>SB!F163+'D-2015'!F163+'skol. lėšos'!F163+Lik!F163</f>
        <v>47952.48</v>
      </c>
      <c r="G163" s="350">
        <f>SB!G163+'D-2015'!G163+'skol. lėšos'!G163+Lik!G163</f>
        <v>0</v>
      </c>
      <c r="H163" s="350">
        <f>SB!H163+'D-2015'!H163+'skol. lėšos'!H163+Lik!H163</f>
        <v>218616.21</v>
      </c>
    </row>
    <row r="164" spans="2:8" ht="14.25">
      <c r="B164" s="38" t="s">
        <v>69</v>
      </c>
      <c r="C164" s="19" t="s">
        <v>157</v>
      </c>
      <c r="D164" s="54" t="s">
        <v>38</v>
      </c>
      <c r="E164" s="350">
        <f>SB!E164+'D-2015'!E164+'skol. lėšos'!E164+Lik!E164</f>
        <v>266568.69</v>
      </c>
      <c r="F164" s="350">
        <f>SB!F164+'D-2015'!F164+'skol. lėšos'!F164+Lik!F164</f>
        <v>47952.48</v>
      </c>
      <c r="G164" s="350">
        <f>SB!G164+'D-2015'!G164+'skol. lėšos'!G164+Lik!G164</f>
        <v>0</v>
      </c>
      <c r="H164" s="350">
        <f>SB!H164+'D-2015'!H164+'skol. lėšos'!H164+Lik!H164</f>
        <v>218616.21</v>
      </c>
    </row>
    <row r="165" spans="2:8" ht="15">
      <c r="B165" s="38" t="s">
        <v>136</v>
      </c>
      <c r="C165" s="57" t="s">
        <v>75</v>
      </c>
      <c r="D165" s="58"/>
      <c r="E165" s="351">
        <f>SB!E165+'D-2015'!E165+'skol. lėšos'!E165+Lik!E165</f>
        <v>47952.48</v>
      </c>
      <c r="F165" s="351">
        <f>SB!F165+'D-2015'!F165+'skol. lėšos'!F165+Lik!F165</f>
        <v>47952.48</v>
      </c>
      <c r="G165" s="351">
        <f>SB!G165+'D-2015'!G165+'skol. lėšos'!G165+Lik!G165</f>
        <v>0</v>
      </c>
      <c r="H165" s="351">
        <f>SB!H165+'D-2015'!H165+'skol. lėšos'!H165+Lik!H165</f>
        <v>0</v>
      </c>
    </row>
    <row r="166" spans="2:8" ht="15">
      <c r="B166" s="38" t="s">
        <v>353</v>
      </c>
      <c r="C166" s="57" t="s">
        <v>76</v>
      </c>
      <c r="D166" s="58"/>
      <c r="E166" s="351">
        <f>SB!E166+'D-2015'!E166+'skol. lėšos'!E166+Lik!E166</f>
        <v>218616.21</v>
      </c>
      <c r="F166" s="351">
        <f>SB!F166+'D-2015'!F166+'skol. lėšos'!F166+Lik!F166</f>
        <v>0</v>
      </c>
      <c r="G166" s="351">
        <f>SB!G166+'D-2015'!G166+'skol. lėšos'!G166+Lik!G166</f>
        <v>0</v>
      </c>
      <c r="H166" s="351">
        <f>SB!H166+'D-2015'!H166+'skol. lėšos'!H166+Lik!H166</f>
        <v>218616.21</v>
      </c>
    </row>
    <row r="167" spans="2:8" ht="15.75">
      <c r="B167" s="28" t="s">
        <v>70</v>
      </c>
      <c r="C167" s="36" t="s">
        <v>363</v>
      </c>
      <c r="D167" s="122" t="s">
        <v>142</v>
      </c>
      <c r="E167" s="180">
        <f>SB!E167+'D-2015'!E167+'skol. lėšos'!E167+Lik!E167</f>
        <v>20843</v>
      </c>
      <c r="F167" s="180">
        <f>SB!F167+'D-2015'!F167+'skol. lėšos'!F167+Lik!F167</f>
        <v>20843</v>
      </c>
      <c r="G167" s="180">
        <f>SB!G167+'D-2015'!G167+'skol. lėšos'!G167+Lik!G167</f>
        <v>11300</v>
      </c>
      <c r="H167" s="180">
        <f>SB!H167+'D-2015'!H167+'skol. lėšos'!H167+Lik!H167</f>
        <v>0</v>
      </c>
    </row>
    <row r="168" spans="2:8" ht="15">
      <c r="B168" s="38" t="s">
        <v>71</v>
      </c>
      <c r="C168" s="130" t="s">
        <v>109</v>
      </c>
      <c r="D168" s="58"/>
      <c r="E168" s="214">
        <f>SB!E168+'D-2015'!E168+'skol. lėšos'!E168+Lik!E168</f>
        <v>20843</v>
      </c>
      <c r="F168" s="214">
        <f>SB!F168+'D-2015'!F168+'skol. lėšos'!F168+Lik!F168</f>
        <v>20843</v>
      </c>
      <c r="G168" s="214">
        <f>SB!G168+'D-2015'!G168+'skol. lėšos'!G168+Lik!G168</f>
        <v>11300</v>
      </c>
      <c r="H168" s="214">
        <f>SB!H168+'D-2015'!H168+'skol. lėšos'!H168+Lik!H168</f>
        <v>0</v>
      </c>
    </row>
    <row r="169" spans="2:8" ht="15.75">
      <c r="B169" s="85" t="s">
        <v>311</v>
      </c>
      <c r="C169" s="553" t="s">
        <v>137</v>
      </c>
      <c r="D169" s="554"/>
      <c r="E169" s="555">
        <f>SB!E169+'D-2015'!E169+'skol. lėšos'!E169+Lik!E169</f>
        <v>4666159.67</v>
      </c>
      <c r="F169" s="555">
        <f>SB!F169+'D-2015'!F169+'skol. lėšos'!F169+Lik!F169</f>
        <v>3726717.46</v>
      </c>
      <c r="G169" s="555">
        <f>SB!G169+'D-2015'!G169+'skol. lėšos'!G169+Lik!G169</f>
        <v>1520673.87</v>
      </c>
      <c r="H169" s="555">
        <f>SB!H169+'D-2015'!H169+'skol. lėšos'!H169+Lik!H169</f>
        <v>939442.21</v>
      </c>
    </row>
    <row r="170" spans="2:8" ht="14.25">
      <c r="B170" s="28" t="s">
        <v>227</v>
      </c>
      <c r="C170" s="19" t="s">
        <v>109</v>
      </c>
      <c r="D170" s="1" t="s">
        <v>142</v>
      </c>
      <c r="E170" s="180">
        <f>SB!E170+'D-2015'!E170+'skol. lėšos'!E170+Lik!E170</f>
        <v>1566754</v>
      </c>
      <c r="F170" s="180">
        <f>SB!F170+'D-2015'!F170+'skol. lėšos'!F170+Lik!F170</f>
        <v>1561054</v>
      </c>
      <c r="G170" s="180">
        <f>SB!G170+'D-2015'!G170+'skol. lėšos'!G170+Lik!G170</f>
        <v>919549.11</v>
      </c>
      <c r="H170" s="180">
        <f>SB!H170+'D-2015'!H170+'skol. lėšos'!H170+Lik!H170</f>
        <v>5700</v>
      </c>
    </row>
    <row r="171" spans="2:8" ht="25.5">
      <c r="B171" s="28" t="s">
        <v>265</v>
      </c>
      <c r="C171" s="20" t="s">
        <v>110</v>
      </c>
      <c r="D171" s="1" t="s">
        <v>144</v>
      </c>
      <c r="E171" s="180">
        <f>SB!E171+'D-2015'!E171+'skol. lėšos'!E171+Lik!E171</f>
        <v>546633</v>
      </c>
      <c r="F171" s="180">
        <f>SB!F171+'D-2015'!F171+'skol. lėšos'!F171+Lik!F171</f>
        <v>534179</v>
      </c>
      <c r="G171" s="180">
        <f>SB!G171+'D-2015'!G171+'skol. lėšos'!G171+Lik!G171</f>
        <v>57120</v>
      </c>
      <c r="H171" s="180">
        <f>SB!H171+'D-2015'!H171+'skol. lėšos'!H171+Lik!H171</f>
        <v>12454</v>
      </c>
    </row>
    <row r="172" spans="2:8" ht="38.25">
      <c r="B172" s="28" t="s">
        <v>266</v>
      </c>
      <c r="C172" s="42" t="s">
        <v>112</v>
      </c>
      <c r="D172" s="1" t="s">
        <v>146</v>
      </c>
      <c r="E172" s="180">
        <f>SB!E172+'D-2015'!E172+'skol. lėšos'!E172+Lik!E172</f>
        <v>1109525.98</v>
      </c>
      <c r="F172" s="180">
        <f>SB!F172+'D-2015'!F172+'skol. lėšos'!F172+Lik!F172</f>
        <v>1067404.98</v>
      </c>
      <c r="G172" s="180">
        <f>SB!G172+'D-2015'!G172+'skol. lėšos'!G172+Lik!G172</f>
        <v>534134.76</v>
      </c>
      <c r="H172" s="180">
        <f>SB!H172+'D-2015'!H172+'skol. lėšos'!H172+Lik!H172</f>
        <v>42121</v>
      </c>
    </row>
    <row r="173" spans="2:8" ht="28.5">
      <c r="B173" s="28" t="s">
        <v>267</v>
      </c>
      <c r="C173" s="86" t="s">
        <v>230</v>
      </c>
      <c r="D173" s="1" t="s">
        <v>145</v>
      </c>
      <c r="E173" s="180">
        <f>SB!E173+'D-2015'!E173+'skol. lėšos'!E173+Lik!E173</f>
        <v>54579</v>
      </c>
      <c r="F173" s="180">
        <f>SB!F173+'D-2015'!F173+'skol. lėšos'!F173+Lik!F173</f>
        <v>15524</v>
      </c>
      <c r="G173" s="180">
        <f>SB!G173+'D-2015'!G173+'skol. lėšos'!G173+Lik!G173</f>
        <v>9870</v>
      </c>
      <c r="H173" s="180">
        <f>SB!H173+'D-2015'!H173+'skol. lėšos'!H173+Lik!H173</f>
        <v>39055</v>
      </c>
    </row>
    <row r="174" spans="2:8" ht="14.25">
      <c r="B174" s="28" t="s">
        <v>268</v>
      </c>
      <c r="C174" s="2" t="s">
        <v>116</v>
      </c>
      <c r="D174" s="1" t="s">
        <v>147</v>
      </c>
      <c r="E174" s="180">
        <f>SB!E174+'D-2015'!E174+'skol. lėšos'!E174+Lik!E174</f>
        <v>831316</v>
      </c>
      <c r="F174" s="180">
        <f>SB!F174+'D-2015'!F174+'skol. lėšos'!F174+Lik!F174</f>
        <v>211220</v>
      </c>
      <c r="G174" s="180">
        <f>SB!G174+'D-2015'!G174+'skol. lėšos'!G174+Lik!G174</f>
        <v>0</v>
      </c>
      <c r="H174" s="180">
        <f>SB!H174+'D-2015'!H174+'skol. lėšos'!H174+Lik!H174</f>
        <v>620096</v>
      </c>
    </row>
    <row r="175" spans="2:8" ht="31.5">
      <c r="B175" s="28" t="s">
        <v>269</v>
      </c>
      <c r="C175" s="94" t="s">
        <v>197</v>
      </c>
      <c r="D175" s="1" t="s">
        <v>148</v>
      </c>
      <c r="E175" s="180">
        <f>SB!E175+'D-2015'!E175+'skol. lėšos'!E175+Lik!E175</f>
        <v>2896</v>
      </c>
      <c r="F175" s="180">
        <f>SB!F175+'D-2015'!F175+'skol. lėšos'!F175+Lik!F175</f>
        <v>2896</v>
      </c>
      <c r="G175" s="180">
        <f>SB!G175+'D-2015'!G175+'skol. lėšos'!G175+Lik!G175</f>
        <v>0</v>
      </c>
      <c r="H175" s="180">
        <f>SB!H175+'D-2015'!H175+'skol. lėšos'!H175+Lik!H175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80">
        <f>SB!E176+'D-2015'!E176+'skol. lėšos'!E176+Lik!E176</f>
        <v>78604</v>
      </c>
      <c r="F176" s="180">
        <f>SB!F176+'D-2015'!F176+'skol. lėšos'!F176+Lik!F176</f>
        <v>77204</v>
      </c>
      <c r="G176" s="180">
        <f>SB!G176+'D-2015'!G176+'skol. lėšos'!G176+Lik!G176</f>
        <v>0</v>
      </c>
      <c r="H176" s="180">
        <f>SB!H176+'D-2015'!H176+'skol. lėšos'!H176+Lik!H176</f>
        <v>1400</v>
      </c>
    </row>
    <row r="177" spans="2:8" ht="25.5">
      <c r="B177" s="41" t="s">
        <v>271</v>
      </c>
      <c r="C177" s="6" t="s">
        <v>156</v>
      </c>
      <c r="D177" s="1" t="s">
        <v>36</v>
      </c>
      <c r="E177" s="180">
        <f>SB!E177+'D-2015'!E177+'skol. lėšos'!E177+Lik!E177</f>
        <v>208091</v>
      </c>
      <c r="F177" s="180">
        <f>SB!F177+'D-2015'!F177+'skol. lėšos'!F177+Lik!F177</f>
        <v>208091</v>
      </c>
      <c r="G177" s="180">
        <f>SB!G177+'D-2015'!G177+'skol. lėšos'!G177+Lik!G177</f>
        <v>0</v>
      </c>
      <c r="H177" s="180">
        <f>SB!H177+'D-2015'!H177+'skol. lėšos'!H177+Lik!H177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180">
        <f>SB!E178+'D-2015'!E178+'skol. lėšos'!E178+Lik!E178</f>
        <v>267760.69</v>
      </c>
      <c r="F178" s="180">
        <f>SB!F178+'D-2015'!F178+'skol. lėšos'!F178+Lik!F178</f>
        <v>49144.48</v>
      </c>
      <c r="G178" s="180">
        <f>SB!G178+'D-2015'!G178+'skol. lėšos'!G178+Lik!G178</f>
        <v>0</v>
      </c>
      <c r="H178" s="180">
        <f>SB!H178+'D-2015'!H178+'skol. lėšos'!H178+Lik!H178</f>
        <v>218616.21</v>
      </c>
    </row>
    <row r="179" spans="2:8" ht="12.75">
      <c r="B179" s="28"/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3">
    <mergeCell ref="F2:H2"/>
    <mergeCell ref="B9:B12"/>
    <mergeCell ref="B7:H7"/>
    <mergeCell ref="C10:C12"/>
    <mergeCell ref="D9:D12"/>
    <mergeCell ref="E9:E12"/>
    <mergeCell ref="F9:H9"/>
    <mergeCell ref="F10:G10"/>
    <mergeCell ref="D15:D21"/>
    <mergeCell ref="G11:G12"/>
    <mergeCell ref="B6:H6"/>
    <mergeCell ref="H10:H12"/>
    <mergeCell ref="F11:F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85">
      <selection activeCell="A85" sqref="A1:IV16384"/>
    </sheetView>
  </sheetViews>
  <sheetFormatPr defaultColWidth="9.140625" defaultRowHeight="12.75"/>
  <cols>
    <col min="1" max="1" width="0.2890625" style="26" customWidth="1"/>
    <col min="2" max="2" width="9.140625" style="26" customWidth="1"/>
    <col min="3" max="3" width="38.8515625" style="26" customWidth="1"/>
    <col min="4" max="4" width="7.00390625" style="26" customWidth="1"/>
    <col min="5" max="5" width="10.57421875" style="26" customWidth="1"/>
    <col min="6" max="6" width="11.2812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126" t="s">
        <v>247</v>
      </c>
      <c r="G1" s="127"/>
      <c r="H1" s="127"/>
    </row>
    <row r="2" spans="4:8" ht="15">
      <c r="D2" s="4"/>
      <c r="E2" s="4"/>
      <c r="F2" s="585" t="s">
        <v>650</v>
      </c>
      <c r="G2" s="653"/>
      <c r="H2" s="653"/>
    </row>
    <row r="3" spans="4:8" ht="15">
      <c r="D3" s="39"/>
      <c r="E3" s="39"/>
      <c r="F3" s="4" t="s">
        <v>513</v>
      </c>
      <c r="G3" s="127"/>
      <c r="H3" s="127"/>
    </row>
    <row r="4" spans="5:8" ht="15">
      <c r="E4" s="4"/>
      <c r="F4" s="4" t="s">
        <v>279</v>
      </c>
      <c r="G4" s="4"/>
      <c r="H4" s="127"/>
    </row>
    <row r="6" spans="2:9" ht="14.25">
      <c r="B6" s="647" t="s">
        <v>496</v>
      </c>
      <c r="C6" s="647"/>
      <c r="D6" s="647"/>
      <c r="E6" s="647"/>
      <c r="F6" s="647"/>
      <c r="G6" s="647"/>
      <c r="H6" s="647"/>
      <c r="I6" s="34"/>
    </row>
    <row r="7" spans="2:9" ht="14.25">
      <c r="B7" s="647" t="s">
        <v>415</v>
      </c>
      <c r="C7" s="647"/>
      <c r="D7" s="647"/>
      <c r="E7" s="647"/>
      <c r="F7" s="647"/>
      <c r="G7" s="647"/>
      <c r="H7" s="647"/>
      <c r="I7" s="33"/>
    </row>
    <row r="8" ht="12.75">
      <c r="H8" s="213" t="s">
        <v>495</v>
      </c>
    </row>
    <row r="9" spans="2:8" ht="12.75" customHeight="1">
      <c r="B9" s="654" t="s">
        <v>289</v>
      </c>
      <c r="C9" s="35"/>
      <c r="D9" s="650" t="s">
        <v>291</v>
      </c>
      <c r="E9" s="636" t="s">
        <v>0</v>
      </c>
      <c r="F9" s="639" t="s">
        <v>10</v>
      </c>
      <c r="G9" s="639"/>
      <c r="H9" s="639"/>
    </row>
    <row r="10" spans="2:8" ht="12.75" customHeight="1">
      <c r="B10" s="654"/>
      <c r="C10" s="648" t="s">
        <v>120</v>
      </c>
      <c r="D10" s="651"/>
      <c r="E10" s="637"/>
      <c r="F10" s="639" t="s">
        <v>11</v>
      </c>
      <c r="G10" s="639"/>
      <c r="H10" s="645" t="s">
        <v>12</v>
      </c>
    </row>
    <row r="11" spans="2:8" ht="12.75" customHeight="1">
      <c r="B11" s="654"/>
      <c r="C11" s="648"/>
      <c r="D11" s="651"/>
      <c r="E11" s="637"/>
      <c r="F11" s="636" t="s">
        <v>13</v>
      </c>
      <c r="G11" s="650" t="s">
        <v>243</v>
      </c>
      <c r="H11" s="645"/>
    </row>
    <row r="12" spans="2:8" ht="29.25" customHeight="1">
      <c r="B12" s="654"/>
      <c r="C12" s="649"/>
      <c r="D12" s="652"/>
      <c r="E12" s="638"/>
      <c r="F12" s="638"/>
      <c r="G12" s="652"/>
      <c r="H12" s="645"/>
    </row>
    <row r="13" spans="2:8" ht="15.75">
      <c r="B13" s="28" t="s">
        <v>14</v>
      </c>
      <c r="C13" s="36" t="s">
        <v>1</v>
      </c>
      <c r="D13" s="37"/>
      <c r="E13" s="171">
        <f>F13+H13</f>
        <v>1040002</v>
      </c>
      <c r="F13" s="180">
        <f>F14+F23+F34+F39+F46+F44+F48+F51</f>
        <v>987648</v>
      </c>
      <c r="G13" s="180">
        <f>G14+G23+G34+G39+G46+G44+G48+G51</f>
        <v>363127</v>
      </c>
      <c r="H13" s="180">
        <f>H14+H23+H34+H39+H46+H44+H48+H51</f>
        <v>52354</v>
      </c>
    </row>
    <row r="14" spans="2:8" ht="14.25">
      <c r="B14" s="10" t="s">
        <v>15</v>
      </c>
      <c r="C14" s="19" t="s">
        <v>109</v>
      </c>
      <c r="D14" s="37" t="s">
        <v>142</v>
      </c>
      <c r="E14" s="180">
        <f>E15+E16+E18+E19+E20+E21+E22+E17</f>
        <v>125700</v>
      </c>
      <c r="F14" s="180">
        <f>F15+F16+F17+F18+F19+F20+F21+F22</f>
        <v>125700</v>
      </c>
      <c r="G14" s="180">
        <f>G15+G16+G17+G18+G19+G20+G21+G22</f>
        <v>62925</v>
      </c>
      <c r="H14" s="180">
        <f>H15+H16+H17+H18+H19+H20+H21+H22</f>
        <v>0</v>
      </c>
    </row>
    <row r="15" spans="2:8" ht="15">
      <c r="B15" s="38" t="s">
        <v>163</v>
      </c>
      <c r="C15" s="39" t="s">
        <v>275</v>
      </c>
      <c r="D15" s="640"/>
      <c r="E15" s="175">
        <f aca="true" t="shared" si="0" ref="E15:E32">F15+H15</f>
        <v>57798</v>
      </c>
      <c r="F15" s="181">
        <v>57798</v>
      </c>
      <c r="G15" s="181">
        <v>42379</v>
      </c>
      <c r="H15" s="181"/>
    </row>
    <row r="16" spans="2:8" ht="15">
      <c r="B16" s="8" t="s">
        <v>357</v>
      </c>
      <c r="C16" s="39" t="s">
        <v>356</v>
      </c>
      <c r="D16" s="641"/>
      <c r="E16" s="175">
        <f t="shared" si="0"/>
        <v>12569</v>
      </c>
      <c r="F16" s="181">
        <v>12569</v>
      </c>
      <c r="G16" s="181">
        <v>9511</v>
      </c>
      <c r="H16" s="181"/>
    </row>
    <row r="17" spans="2:8" ht="15">
      <c r="B17" s="8" t="s">
        <v>164</v>
      </c>
      <c r="C17" s="39" t="s">
        <v>276</v>
      </c>
      <c r="D17" s="641"/>
      <c r="E17" s="175">
        <f t="shared" si="0"/>
        <v>14775</v>
      </c>
      <c r="F17" s="181">
        <v>14775</v>
      </c>
      <c r="G17" s="181">
        <v>11035</v>
      </c>
      <c r="H17" s="181"/>
    </row>
    <row r="18" spans="2:8" ht="15">
      <c r="B18" s="8" t="s">
        <v>165</v>
      </c>
      <c r="C18" s="4" t="s">
        <v>241</v>
      </c>
      <c r="D18" s="641"/>
      <c r="E18" s="175">
        <f t="shared" si="0"/>
        <v>8500</v>
      </c>
      <c r="F18" s="181">
        <v>8500</v>
      </c>
      <c r="G18" s="181"/>
      <c r="H18" s="182"/>
    </row>
    <row r="19" spans="2:8" ht="15">
      <c r="B19" s="8" t="s">
        <v>166</v>
      </c>
      <c r="C19" s="4" t="s">
        <v>244</v>
      </c>
      <c r="D19" s="641"/>
      <c r="E19" s="175">
        <f t="shared" si="0"/>
        <v>14591</v>
      </c>
      <c r="F19" s="181">
        <v>14591</v>
      </c>
      <c r="G19" s="181"/>
      <c r="H19" s="182"/>
    </row>
    <row r="20" spans="2:8" ht="15">
      <c r="B20" s="8" t="s">
        <v>167</v>
      </c>
      <c r="C20" s="4" t="s">
        <v>81</v>
      </c>
      <c r="D20" s="641"/>
      <c r="E20" s="175">
        <f t="shared" si="0"/>
        <v>2491</v>
      </c>
      <c r="F20" s="181">
        <v>2491</v>
      </c>
      <c r="G20" s="181"/>
      <c r="H20" s="182"/>
    </row>
    <row r="21" spans="2:8" ht="15">
      <c r="B21" s="38" t="s">
        <v>168</v>
      </c>
      <c r="C21" s="4" t="s">
        <v>82</v>
      </c>
      <c r="D21" s="641"/>
      <c r="E21" s="175">
        <f t="shared" si="0"/>
        <v>14107</v>
      </c>
      <c r="F21" s="181">
        <v>14107</v>
      </c>
      <c r="G21" s="181"/>
      <c r="H21" s="182"/>
    </row>
    <row r="22" spans="2:8" ht="15.75" customHeight="1">
      <c r="B22" s="38" t="s">
        <v>169</v>
      </c>
      <c r="C22" s="40" t="s">
        <v>77</v>
      </c>
      <c r="D22" s="18"/>
      <c r="E22" s="175">
        <f t="shared" si="0"/>
        <v>869</v>
      </c>
      <c r="F22" s="181">
        <v>869</v>
      </c>
      <c r="G22" s="181"/>
      <c r="H22" s="182"/>
    </row>
    <row r="23" spans="2:8" ht="26.25" customHeight="1">
      <c r="B23" s="41" t="s">
        <v>16</v>
      </c>
      <c r="C23" s="42" t="s">
        <v>112</v>
      </c>
      <c r="D23" s="43" t="s">
        <v>146</v>
      </c>
      <c r="E23" s="183">
        <f>F23+H23</f>
        <v>624973</v>
      </c>
      <c r="F23" s="184">
        <f>F24+F26+F27+F28+F29+F30+F32+F25+F31+F33</f>
        <v>603055</v>
      </c>
      <c r="G23" s="184">
        <f>G24+G26+G27+G28+G29+G30+G32+G25+G31+G33</f>
        <v>290332</v>
      </c>
      <c r="H23" s="184">
        <f>H24+H26+H27+H28+H29+H30+H32+H25+H31+H33</f>
        <v>21918</v>
      </c>
    </row>
    <row r="24" spans="2:8" ht="15">
      <c r="B24" s="44" t="s">
        <v>170</v>
      </c>
      <c r="C24" s="9" t="s">
        <v>274</v>
      </c>
      <c r="D24" s="45"/>
      <c r="E24" s="185">
        <f t="shared" si="0"/>
        <v>506879</v>
      </c>
      <c r="F24" s="175">
        <v>484961</v>
      </c>
      <c r="G24" s="186">
        <v>265470</v>
      </c>
      <c r="H24" s="186">
        <v>21918</v>
      </c>
    </row>
    <row r="25" spans="2:8" ht="15">
      <c r="B25" s="44" t="s">
        <v>160</v>
      </c>
      <c r="C25" s="9" t="s">
        <v>273</v>
      </c>
      <c r="D25" s="46"/>
      <c r="E25" s="185">
        <f t="shared" si="0"/>
        <v>42542</v>
      </c>
      <c r="F25" s="175">
        <v>42542</v>
      </c>
      <c r="G25" s="186">
        <v>22084</v>
      </c>
      <c r="H25" s="186"/>
    </row>
    <row r="26" spans="2:8" ht="15">
      <c r="B26" s="44" t="s">
        <v>171</v>
      </c>
      <c r="C26" s="9" t="s">
        <v>72</v>
      </c>
      <c r="D26" s="47"/>
      <c r="E26" s="185">
        <f t="shared" si="0"/>
        <v>1786</v>
      </c>
      <c r="F26" s="175">
        <v>1786</v>
      </c>
      <c r="G26" s="186"/>
      <c r="H26" s="186"/>
    </row>
    <row r="27" spans="2:8" ht="15">
      <c r="B27" s="44" t="s">
        <v>167</v>
      </c>
      <c r="C27" s="9" t="s">
        <v>179</v>
      </c>
      <c r="D27" s="47"/>
      <c r="E27" s="185">
        <f t="shared" si="0"/>
        <v>47275</v>
      </c>
      <c r="F27" s="175">
        <v>47275</v>
      </c>
      <c r="G27" s="186"/>
      <c r="H27" s="186"/>
    </row>
    <row r="28" spans="2:8" ht="15">
      <c r="B28" s="44" t="s">
        <v>172</v>
      </c>
      <c r="C28" s="130" t="s">
        <v>2</v>
      </c>
      <c r="D28" s="46"/>
      <c r="E28" s="185">
        <f t="shared" si="0"/>
        <v>870</v>
      </c>
      <c r="F28" s="175">
        <v>870</v>
      </c>
      <c r="G28" s="187"/>
      <c r="H28" s="187"/>
    </row>
    <row r="29" spans="2:8" ht="15">
      <c r="B29" s="44" t="s">
        <v>169</v>
      </c>
      <c r="C29" s="130" t="s">
        <v>77</v>
      </c>
      <c r="D29" s="46"/>
      <c r="E29" s="185">
        <f t="shared" si="0"/>
        <v>7356</v>
      </c>
      <c r="F29" s="175">
        <v>7356</v>
      </c>
      <c r="G29" s="187"/>
      <c r="H29" s="187"/>
    </row>
    <row r="30" spans="2:8" ht="15">
      <c r="B30" s="44" t="s">
        <v>285</v>
      </c>
      <c r="C30" s="9" t="s">
        <v>4</v>
      </c>
      <c r="D30" s="48"/>
      <c r="E30" s="185">
        <f t="shared" si="0"/>
        <v>7530</v>
      </c>
      <c r="F30" s="188">
        <v>7530</v>
      </c>
      <c r="G30" s="189"/>
      <c r="H30" s="187"/>
    </row>
    <row r="31" spans="2:8" ht="32.25" customHeight="1">
      <c r="B31" s="88" t="s">
        <v>162</v>
      </c>
      <c r="C31" s="108" t="s">
        <v>503</v>
      </c>
      <c r="D31" s="48"/>
      <c r="E31" s="185">
        <f t="shared" si="0"/>
        <v>0</v>
      </c>
      <c r="F31" s="188"/>
      <c r="G31" s="189"/>
      <c r="H31" s="187"/>
    </row>
    <row r="32" spans="2:8" ht="30">
      <c r="B32" s="88" t="s">
        <v>174</v>
      </c>
      <c r="C32" s="131" t="s">
        <v>113</v>
      </c>
      <c r="D32" s="48"/>
      <c r="E32" s="185">
        <f t="shared" si="0"/>
        <v>3639</v>
      </c>
      <c r="F32" s="186">
        <v>3639</v>
      </c>
      <c r="G32" s="186">
        <v>2778</v>
      </c>
      <c r="H32" s="186"/>
    </row>
    <row r="33" spans="2:8" ht="30">
      <c r="B33" s="88" t="s">
        <v>442</v>
      </c>
      <c r="C33" s="134" t="s">
        <v>441</v>
      </c>
      <c r="D33" s="48"/>
      <c r="E33" s="185">
        <f>F33+H33</f>
        <v>7096</v>
      </c>
      <c r="F33" s="181">
        <v>7096</v>
      </c>
      <c r="G33" s="181"/>
      <c r="H33" s="181"/>
    </row>
    <row r="34" spans="2:8" ht="30.75" customHeight="1">
      <c r="B34" s="28" t="s">
        <v>17</v>
      </c>
      <c r="C34" s="50" t="s">
        <v>230</v>
      </c>
      <c r="D34" s="52" t="s">
        <v>145</v>
      </c>
      <c r="E34" s="190">
        <f>E35+E37+E36+E38</f>
        <v>23579</v>
      </c>
      <c r="F34" s="190">
        <f>F35+F37+F36+F38</f>
        <v>15524</v>
      </c>
      <c r="G34" s="190">
        <f>G35+G37+G36+G38</f>
        <v>9870</v>
      </c>
      <c r="H34" s="190">
        <f>H35+H37+H36+H38</f>
        <v>8055</v>
      </c>
    </row>
    <row r="35" spans="2:8" ht="15">
      <c r="B35" s="38" t="s">
        <v>175</v>
      </c>
      <c r="C35" s="51" t="s">
        <v>3</v>
      </c>
      <c r="D35" s="52"/>
      <c r="E35" s="185">
        <f>F35+H35</f>
        <v>4532</v>
      </c>
      <c r="F35" s="175">
        <v>4532</v>
      </c>
      <c r="G35" s="186">
        <v>3460</v>
      </c>
      <c r="H35" s="187"/>
    </row>
    <row r="36" spans="2:8" ht="15">
      <c r="B36" s="38" t="s">
        <v>176</v>
      </c>
      <c r="C36" s="51" t="s">
        <v>155</v>
      </c>
      <c r="D36" s="53"/>
      <c r="E36" s="185">
        <f>F36+H36</f>
        <v>14713</v>
      </c>
      <c r="F36" s="175">
        <v>8396</v>
      </c>
      <c r="G36" s="186">
        <v>6410</v>
      </c>
      <c r="H36" s="186">
        <v>6317</v>
      </c>
    </row>
    <row r="37" spans="2:8" ht="15">
      <c r="B37" s="38" t="s">
        <v>177</v>
      </c>
      <c r="C37" s="4" t="s">
        <v>79</v>
      </c>
      <c r="D37" s="53"/>
      <c r="E37" s="185">
        <f>F37+H37</f>
        <v>2596</v>
      </c>
      <c r="F37" s="175">
        <v>2596</v>
      </c>
      <c r="G37" s="175"/>
      <c r="H37" s="175"/>
    </row>
    <row r="38" spans="2:8" ht="15">
      <c r="B38" s="38" t="s">
        <v>162</v>
      </c>
      <c r="C38" s="4" t="s">
        <v>427</v>
      </c>
      <c r="D38" s="54"/>
      <c r="E38" s="185">
        <f>F38+H38</f>
        <v>1738</v>
      </c>
      <c r="F38" s="185"/>
      <c r="G38" s="185"/>
      <c r="H38" s="185">
        <v>1738</v>
      </c>
    </row>
    <row r="39" spans="2:8" ht="14.25">
      <c r="B39" s="28" t="s">
        <v>18</v>
      </c>
      <c r="C39" s="2" t="s">
        <v>116</v>
      </c>
      <c r="D39" s="53" t="s">
        <v>147</v>
      </c>
      <c r="E39" s="206">
        <f>E40+E41+E42+E43</f>
        <v>40289</v>
      </c>
      <c r="F39" s="206">
        <f>F40+F41+F42+F43</f>
        <v>17908</v>
      </c>
      <c r="G39" s="206">
        <f>G40+G41+G42+G43</f>
        <v>0</v>
      </c>
      <c r="H39" s="206">
        <f>H40+H41+H42+H43</f>
        <v>22381</v>
      </c>
    </row>
    <row r="40" spans="2:8" ht="15">
      <c r="B40" s="38" t="s">
        <v>162</v>
      </c>
      <c r="C40" s="4" t="s">
        <v>73</v>
      </c>
      <c r="D40" s="52"/>
      <c r="E40" s="185">
        <f>F40+H40</f>
        <v>3186</v>
      </c>
      <c r="F40" s="175">
        <v>3186</v>
      </c>
      <c r="G40" s="175"/>
      <c r="H40" s="175"/>
    </row>
    <row r="41" spans="2:8" ht="15">
      <c r="B41" s="38" t="s">
        <v>162</v>
      </c>
      <c r="C41" s="4" t="s">
        <v>80</v>
      </c>
      <c r="D41" s="54"/>
      <c r="E41" s="185">
        <f>F41+H41</f>
        <v>32722</v>
      </c>
      <c r="F41" s="175">
        <v>14722</v>
      </c>
      <c r="G41" s="175"/>
      <c r="H41" s="567">
        <v>18000</v>
      </c>
    </row>
    <row r="42" spans="2:8" ht="15">
      <c r="B42" s="38" t="s">
        <v>162</v>
      </c>
      <c r="C42" s="4" t="s">
        <v>159</v>
      </c>
      <c r="D42" s="54"/>
      <c r="E42" s="185">
        <f>F42+H42</f>
        <v>4381</v>
      </c>
      <c r="F42" s="175"/>
      <c r="G42" s="175"/>
      <c r="H42" s="175">
        <v>4381</v>
      </c>
    </row>
    <row r="43" spans="2:8" ht="15">
      <c r="B43" s="38" t="s">
        <v>530</v>
      </c>
      <c r="C43" s="4" t="s">
        <v>531</v>
      </c>
      <c r="D43" s="54"/>
      <c r="E43" s="193">
        <f>F43+H43</f>
        <v>0</v>
      </c>
      <c r="F43" s="185"/>
      <c r="G43" s="185"/>
      <c r="H43" s="185"/>
    </row>
    <row r="44" spans="2:8" ht="28.5">
      <c r="B44" s="28" t="s">
        <v>74</v>
      </c>
      <c r="C44" s="3" t="s">
        <v>197</v>
      </c>
      <c r="D44" s="54" t="s">
        <v>148</v>
      </c>
      <c r="E44" s="183">
        <f>E45</f>
        <v>2896</v>
      </c>
      <c r="F44" s="183">
        <f>F45</f>
        <v>2896</v>
      </c>
      <c r="G44" s="183">
        <f>G45</f>
        <v>0</v>
      </c>
      <c r="H44" s="183">
        <f>H45</f>
        <v>0</v>
      </c>
    </row>
    <row r="45" spans="2:8" ht="15">
      <c r="B45" s="38" t="s">
        <v>162</v>
      </c>
      <c r="C45" s="4" t="s">
        <v>73</v>
      </c>
      <c r="D45" s="54"/>
      <c r="E45" s="193">
        <f>F45+H45</f>
        <v>2896</v>
      </c>
      <c r="F45" s="175">
        <v>2896</v>
      </c>
      <c r="G45" s="175"/>
      <c r="H45" s="175"/>
    </row>
    <row r="46" spans="2:8" ht="14.25">
      <c r="B46" s="28" t="s">
        <v>140</v>
      </c>
      <c r="C46" s="17" t="s">
        <v>138</v>
      </c>
      <c r="D46" s="1" t="s">
        <v>143</v>
      </c>
      <c r="E46" s="192">
        <f>F46+H46</f>
        <v>17481</v>
      </c>
      <c r="F46" s="176">
        <f>F47</f>
        <v>17481</v>
      </c>
      <c r="G46" s="176">
        <f>G47</f>
        <v>0</v>
      </c>
      <c r="H46" s="176">
        <f>H47</f>
        <v>0</v>
      </c>
    </row>
    <row r="47" spans="2:8" ht="15">
      <c r="B47" s="8" t="s">
        <v>141</v>
      </c>
      <c r="C47" s="55" t="s">
        <v>139</v>
      </c>
      <c r="D47" s="52"/>
      <c r="E47" s="175">
        <f>F47+H47</f>
        <v>17481</v>
      </c>
      <c r="F47" s="177">
        <v>17481</v>
      </c>
      <c r="G47" s="186"/>
      <c r="H47" s="194"/>
    </row>
    <row r="48" spans="2:9" ht="28.5">
      <c r="B48" s="28" t="s">
        <v>151</v>
      </c>
      <c r="C48" s="3" t="s">
        <v>156</v>
      </c>
      <c r="D48" s="1" t="s">
        <v>36</v>
      </c>
      <c r="E48" s="183">
        <f>E49+E50</f>
        <v>203892</v>
      </c>
      <c r="F48" s="183">
        <f>F49+F50</f>
        <v>203892</v>
      </c>
      <c r="G48" s="176">
        <f>G49+G50</f>
        <v>0</v>
      </c>
      <c r="H48" s="176">
        <f>H49+H50</f>
        <v>0</v>
      </c>
      <c r="I48" s="98"/>
    </row>
    <row r="49" spans="2:8" ht="15">
      <c r="B49" s="8" t="s">
        <v>152</v>
      </c>
      <c r="C49" s="55" t="s">
        <v>118</v>
      </c>
      <c r="D49" s="54"/>
      <c r="E49" s="193">
        <f>F49</f>
        <v>200892</v>
      </c>
      <c r="F49" s="193">
        <v>200892</v>
      </c>
      <c r="G49" s="175"/>
      <c r="H49" s="186"/>
    </row>
    <row r="50" spans="2:8" ht="16.5" customHeight="1">
      <c r="B50" s="8" t="s">
        <v>438</v>
      </c>
      <c r="C50" s="132" t="s">
        <v>462</v>
      </c>
      <c r="D50" s="54"/>
      <c r="E50" s="193">
        <f>F50+H50</f>
        <v>3000</v>
      </c>
      <c r="F50" s="193">
        <v>3000</v>
      </c>
      <c r="G50" s="175"/>
      <c r="H50" s="186"/>
    </row>
    <row r="51" spans="2:8" ht="14.25">
      <c r="B51" s="56" t="s">
        <v>158</v>
      </c>
      <c r="C51" s="19" t="s">
        <v>157</v>
      </c>
      <c r="D51" s="54" t="s">
        <v>38</v>
      </c>
      <c r="E51" s="193">
        <f>E52+E53</f>
        <v>1192</v>
      </c>
      <c r="F51" s="193">
        <f>F52+F53</f>
        <v>1192</v>
      </c>
      <c r="G51" s="176">
        <f>G52+G53</f>
        <v>0</v>
      </c>
      <c r="H51" s="176">
        <f>H52+H53</f>
        <v>0</v>
      </c>
    </row>
    <row r="52" spans="2:8" ht="15">
      <c r="B52" s="7"/>
      <c r="C52" s="57" t="s">
        <v>75</v>
      </c>
      <c r="D52" s="58"/>
      <c r="E52" s="185">
        <f>F52+H52</f>
        <v>1192</v>
      </c>
      <c r="F52" s="175">
        <v>1192</v>
      </c>
      <c r="G52" s="186"/>
      <c r="H52" s="186"/>
    </row>
    <row r="53" spans="2:8" ht="15">
      <c r="B53" s="8"/>
      <c r="C53" s="57" t="s">
        <v>76</v>
      </c>
      <c r="D53" s="58"/>
      <c r="E53" s="185">
        <f>F53+H53</f>
        <v>0</v>
      </c>
      <c r="F53" s="175"/>
      <c r="G53" s="186"/>
      <c r="H53" s="186"/>
    </row>
    <row r="54" spans="2:8" ht="15.75">
      <c r="B54" s="28" t="s">
        <v>19</v>
      </c>
      <c r="C54" s="141" t="s">
        <v>240</v>
      </c>
      <c r="D54" s="1"/>
      <c r="E54" s="176">
        <f>E55</f>
        <v>21854</v>
      </c>
      <c r="F54" s="176">
        <f>F55</f>
        <v>21134</v>
      </c>
      <c r="G54" s="176">
        <f>G55</f>
        <v>15734</v>
      </c>
      <c r="H54" s="176">
        <f>H55</f>
        <v>720</v>
      </c>
    </row>
    <row r="55" spans="2:8" ht="28.5" customHeight="1">
      <c r="B55" s="28" t="s">
        <v>20</v>
      </c>
      <c r="C55" s="20" t="s">
        <v>112</v>
      </c>
      <c r="D55" s="52" t="s">
        <v>146</v>
      </c>
      <c r="E55" s="176">
        <f aca="true" t="shared" si="1" ref="E55:E60">F55+H55</f>
        <v>21854</v>
      </c>
      <c r="F55" s="176">
        <v>21134</v>
      </c>
      <c r="G55" s="187">
        <v>15734</v>
      </c>
      <c r="H55" s="186">
        <v>720</v>
      </c>
    </row>
    <row r="56" spans="2:13" ht="28.5">
      <c r="B56" s="28" t="s">
        <v>21</v>
      </c>
      <c r="C56" s="3" t="s">
        <v>83</v>
      </c>
      <c r="D56" s="23"/>
      <c r="E56" s="195">
        <f t="shared" si="1"/>
        <v>474297</v>
      </c>
      <c r="F56" s="176">
        <f>F57</f>
        <v>474297</v>
      </c>
      <c r="G56" s="176">
        <f>G57</f>
        <v>20184</v>
      </c>
      <c r="H56" s="176">
        <f>H57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195">
        <f t="shared" si="1"/>
        <v>474297</v>
      </c>
      <c r="F57" s="208">
        <f>F58+F59+F60+F61+F68+F69+F70+F71+F72+F73+F74+F75+F76+F77+F78</f>
        <v>474297</v>
      </c>
      <c r="G57" s="208">
        <f>G58+G59+G60+G61+G68+G69+G70+G71+G72+G73+G74+G75+G76+G77+G78</f>
        <v>20184</v>
      </c>
      <c r="H57" s="208">
        <f>H58+H59+H60+H61+H68+H69+H70+H71+H72+H73+H74+H75+H76+H77+H78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13" t="s">
        <v>84</v>
      </c>
      <c r="D58" s="229"/>
      <c r="E58" s="218">
        <f t="shared" si="1"/>
        <v>1440</v>
      </c>
      <c r="F58" s="175">
        <v>1440</v>
      </c>
      <c r="G58" s="187"/>
      <c r="H58" s="187"/>
      <c r="I58" s="59"/>
      <c r="J58" s="60"/>
      <c r="K58" s="60"/>
      <c r="L58" s="61"/>
      <c r="M58" s="61"/>
    </row>
    <row r="59" spans="2:13" ht="30">
      <c r="B59" s="44" t="s">
        <v>237</v>
      </c>
      <c r="C59" s="231" t="s">
        <v>245</v>
      </c>
      <c r="D59" s="230"/>
      <c r="E59" s="218">
        <f t="shared" si="1"/>
        <v>1014</v>
      </c>
      <c r="F59" s="175">
        <v>1014</v>
      </c>
      <c r="G59" s="187"/>
      <c r="H59" s="187"/>
      <c r="I59" s="59"/>
      <c r="J59" s="60"/>
      <c r="K59" s="60"/>
      <c r="L59" s="61"/>
      <c r="M59" s="61"/>
    </row>
    <row r="60" spans="2:13" ht="15">
      <c r="B60" s="44" t="s">
        <v>238</v>
      </c>
      <c r="C60" s="13" t="s">
        <v>362</v>
      </c>
      <c r="D60" s="47"/>
      <c r="E60" s="218">
        <f t="shared" si="1"/>
        <v>600</v>
      </c>
      <c r="F60" s="175">
        <v>600</v>
      </c>
      <c r="G60" s="186"/>
      <c r="H60" s="186"/>
      <c r="I60" s="63"/>
      <c r="J60" s="60"/>
      <c r="K60" s="64"/>
      <c r="L60" s="64"/>
      <c r="M60" s="64"/>
    </row>
    <row r="61" spans="2:13" ht="15">
      <c r="B61" s="159"/>
      <c r="C61" s="232" t="s">
        <v>150</v>
      </c>
      <c r="D61" s="62"/>
      <c r="E61" s="235">
        <f aca="true" t="shared" si="2" ref="E61:E78">F61+H61</f>
        <v>104630</v>
      </c>
      <c r="F61" s="179">
        <f>F62+F63+F64+F65+F66+F67</f>
        <v>104630</v>
      </c>
      <c r="G61" s="179">
        <f>G62+G63+G64+G65+G66+G67</f>
        <v>0</v>
      </c>
      <c r="H61" s="179">
        <f>H62+H63+H64+H65+H66+H67</f>
        <v>0</v>
      </c>
      <c r="I61" s="63"/>
      <c r="M61" s="64"/>
    </row>
    <row r="62" spans="2:13" ht="15">
      <c r="B62" s="44" t="s">
        <v>239</v>
      </c>
      <c r="C62" s="162" t="s">
        <v>90</v>
      </c>
      <c r="D62" s="161"/>
      <c r="E62" s="179">
        <f t="shared" si="2"/>
        <v>8700</v>
      </c>
      <c r="F62" s="236">
        <v>8700</v>
      </c>
      <c r="G62" s="236"/>
      <c r="H62" s="236"/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83"/>
      <c r="E63" s="179">
        <f t="shared" si="2"/>
        <v>25080</v>
      </c>
      <c r="F63" s="179">
        <v>25080</v>
      </c>
      <c r="G63" s="211"/>
      <c r="H63" s="211"/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83"/>
      <c r="E64" s="179">
        <f t="shared" si="2"/>
        <v>40690</v>
      </c>
      <c r="F64" s="179">
        <v>40690</v>
      </c>
      <c r="G64" s="211"/>
      <c r="H64" s="211"/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236">
        <f>F65+H65</f>
        <v>6700</v>
      </c>
      <c r="F65" s="179">
        <v>6700</v>
      </c>
      <c r="G65" s="211"/>
      <c r="H65" s="211"/>
    </row>
    <row r="66" spans="2:8" ht="15">
      <c r="B66" s="8" t="s">
        <v>238</v>
      </c>
      <c r="C66" s="160" t="s">
        <v>88</v>
      </c>
      <c r="D66" s="62"/>
      <c r="E66" s="236">
        <f>F66+H66</f>
        <v>0</v>
      </c>
      <c r="F66" s="179"/>
      <c r="G66" s="211"/>
      <c r="H66" s="211"/>
    </row>
    <row r="67" spans="2:8" ht="15">
      <c r="B67" s="8" t="s">
        <v>238</v>
      </c>
      <c r="C67" s="160" t="s">
        <v>89</v>
      </c>
      <c r="D67" s="62"/>
      <c r="E67" s="236">
        <f>F67+H67</f>
        <v>23460</v>
      </c>
      <c r="F67" s="179">
        <v>23460</v>
      </c>
      <c r="G67" s="211"/>
      <c r="H67" s="211"/>
    </row>
    <row r="68" spans="2:8" ht="15">
      <c r="B68" s="44" t="s">
        <v>234</v>
      </c>
      <c r="C68" s="15" t="s">
        <v>501</v>
      </c>
      <c r="D68" s="62"/>
      <c r="E68" s="193">
        <f>F68+H68</f>
        <v>6183</v>
      </c>
      <c r="F68" s="177">
        <v>6183</v>
      </c>
      <c r="G68" s="196">
        <v>4720</v>
      </c>
      <c r="H68" s="211"/>
    </row>
    <row r="69" spans="2:8" ht="15">
      <c r="B69" s="44" t="s">
        <v>234</v>
      </c>
      <c r="C69" s="15" t="s">
        <v>498</v>
      </c>
      <c r="D69" s="62"/>
      <c r="E69" s="185">
        <f>F69+H69</f>
        <v>870</v>
      </c>
      <c r="F69" s="175">
        <v>870</v>
      </c>
      <c r="G69" s="186"/>
      <c r="H69" s="186"/>
    </row>
    <row r="70" spans="2:8" ht="15">
      <c r="B70" s="44" t="s">
        <v>234</v>
      </c>
      <c r="C70" s="15" t="s">
        <v>282</v>
      </c>
      <c r="D70" s="62"/>
      <c r="E70" s="185">
        <f t="shared" si="2"/>
        <v>29000</v>
      </c>
      <c r="F70" s="175">
        <v>29000</v>
      </c>
      <c r="G70" s="186"/>
      <c r="H70" s="186"/>
    </row>
    <row r="71" spans="2:9" ht="15">
      <c r="B71" s="44" t="s">
        <v>234</v>
      </c>
      <c r="C71" s="15" t="s">
        <v>283</v>
      </c>
      <c r="D71" s="62"/>
      <c r="E71" s="185">
        <f t="shared" si="2"/>
        <v>45180</v>
      </c>
      <c r="F71" s="175">
        <v>45180</v>
      </c>
      <c r="G71" s="186"/>
      <c r="H71" s="186"/>
      <c r="I71" s="102"/>
    </row>
    <row r="72" spans="2:9" ht="15">
      <c r="B72" s="44" t="s">
        <v>234</v>
      </c>
      <c r="C72" s="15" t="s">
        <v>284</v>
      </c>
      <c r="D72" s="62"/>
      <c r="E72" s="185">
        <f t="shared" si="2"/>
        <v>3765</v>
      </c>
      <c r="F72" s="175">
        <v>3765</v>
      </c>
      <c r="G72" s="186"/>
      <c r="H72" s="186"/>
      <c r="I72" s="102"/>
    </row>
    <row r="73" spans="2:9" ht="15">
      <c r="B73" s="44" t="s">
        <v>234</v>
      </c>
      <c r="C73" s="15" t="s">
        <v>499</v>
      </c>
      <c r="D73" s="234"/>
      <c r="E73" s="175">
        <f t="shared" si="2"/>
        <v>17300</v>
      </c>
      <c r="F73" s="175">
        <v>17300</v>
      </c>
      <c r="G73" s="186"/>
      <c r="H73" s="186"/>
      <c r="I73" s="102"/>
    </row>
    <row r="74" spans="2:9" ht="15">
      <c r="B74" s="65" t="s">
        <v>235</v>
      </c>
      <c r="C74" s="15" t="s">
        <v>85</v>
      </c>
      <c r="D74" s="228"/>
      <c r="E74" s="175">
        <f t="shared" si="2"/>
        <v>4400</v>
      </c>
      <c r="F74" s="175">
        <v>4400</v>
      </c>
      <c r="G74" s="186"/>
      <c r="H74" s="186"/>
      <c r="I74" s="102"/>
    </row>
    <row r="75" spans="2:8" ht="15">
      <c r="B75" s="44" t="s">
        <v>235</v>
      </c>
      <c r="C75" s="15" t="s">
        <v>92</v>
      </c>
      <c r="D75" s="62"/>
      <c r="E75" s="185">
        <f t="shared" si="2"/>
        <v>2550</v>
      </c>
      <c r="F75" s="175">
        <v>2550</v>
      </c>
      <c r="G75" s="186"/>
      <c r="H75" s="186"/>
    </row>
    <row r="76" spans="2:8" ht="15">
      <c r="B76" s="44" t="s">
        <v>235</v>
      </c>
      <c r="C76" s="15" t="s">
        <v>277</v>
      </c>
      <c r="D76" s="62"/>
      <c r="E76" s="185">
        <f t="shared" si="2"/>
        <v>231484</v>
      </c>
      <c r="F76" s="175">
        <v>231484</v>
      </c>
      <c r="G76" s="186"/>
      <c r="H76" s="186"/>
    </row>
    <row r="77" spans="2:8" ht="15">
      <c r="B77" s="44" t="s">
        <v>235</v>
      </c>
      <c r="C77" s="15" t="s">
        <v>287</v>
      </c>
      <c r="D77" s="62"/>
      <c r="E77" s="185">
        <f t="shared" si="2"/>
        <v>19156</v>
      </c>
      <c r="F77" s="175">
        <v>19156</v>
      </c>
      <c r="G77" s="186">
        <v>14161</v>
      </c>
      <c r="H77" s="186"/>
    </row>
    <row r="78" spans="2:9" ht="15">
      <c r="B78" s="44" t="s">
        <v>178</v>
      </c>
      <c r="C78" s="15" t="s">
        <v>93</v>
      </c>
      <c r="D78" s="70"/>
      <c r="E78" s="185">
        <f t="shared" si="2"/>
        <v>6725</v>
      </c>
      <c r="F78" s="175">
        <v>6725</v>
      </c>
      <c r="G78" s="186">
        <v>1303</v>
      </c>
      <c r="H78" s="186"/>
      <c r="I78" s="26"/>
    </row>
    <row r="79" spans="2:8" ht="15.75">
      <c r="B79" s="71" t="s">
        <v>23</v>
      </c>
      <c r="C79" s="25" t="s">
        <v>534</v>
      </c>
      <c r="D79" s="72"/>
      <c r="E79" s="176"/>
      <c r="F79" s="176"/>
      <c r="G79" s="187"/>
      <c r="H79" s="187"/>
    </row>
    <row r="80" spans="2:8" ht="14.25">
      <c r="B80" s="71" t="s">
        <v>25</v>
      </c>
      <c r="C80" s="19" t="s">
        <v>109</v>
      </c>
      <c r="D80" s="24" t="s">
        <v>142</v>
      </c>
      <c r="E80" s="176">
        <f>F80+H80</f>
        <v>2654</v>
      </c>
      <c r="F80" s="176">
        <f>F81</f>
        <v>2654</v>
      </c>
      <c r="G80" s="176">
        <f>G81</f>
        <v>2146</v>
      </c>
      <c r="H80" s="176">
        <f>H81</f>
        <v>0</v>
      </c>
    </row>
    <row r="81" spans="2:8" ht="15">
      <c r="B81" s="8" t="s">
        <v>102</v>
      </c>
      <c r="C81" s="13" t="s">
        <v>361</v>
      </c>
      <c r="D81" s="73"/>
      <c r="E81" s="185">
        <f>F81+H81</f>
        <v>2654</v>
      </c>
      <c r="F81" s="175">
        <v>2654</v>
      </c>
      <c r="G81" s="186">
        <v>2146</v>
      </c>
      <c r="H81" s="186"/>
    </row>
    <row r="82" spans="2:8" ht="31.5">
      <c r="B82" s="28" t="s">
        <v>26</v>
      </c>
      <c r="C82" s="94" t="s">
        <v>288</v>
      </c>
      <c r="D82" s="24"/>
      <c r="E82" s="176"/>
      <c r="F82" s="176"/>
      <c r="G82" s="187"/>
      <c r="H82" s="187"/>
    </row>
    <row r="83" spans="2:8" ht="14.25">
      <c r="B83" s="28" t="s">
        <v>27</v>
      </c>
      <c r="C83" s="19" t="s">
        <v>109</v>
      </c>
      <c r="D83" s="24" t="s">
        <v>142</v>
      </c>
      <c r="E83" s="176">
        <f>F83+H83</f>
        <v>167934</v>
      </c>
      <c r="F83" s="176">
        <f>F84</f>
        <v>167934</v>
      </c>
      <c r="G83" s="176">
        <f>G84</f>
        <v>125803</v>
      </c>
      <c r="H83" s="176">
        <f>H84</f>
        <v>0</v>
      </c>
    </row>
    <row r="84" spans="2:8" ht="15">
      <c r="B84" s="8" t="s">
        <v>104</v>
      </c>
      <c r="C84" s="13" t="s">
        <v>361</v>
      </c>
      <c r="D84" s="73"/>
      <c r="E84" s="175">
        <f>F84+H84</f>
        <v>167934</v>
      </c>
      <c r="F84" s="175">
        <v>167934</v>
      </c>
      <c r="G84" s="186">
        <v>125803</v>
      </c>
      <c r="H84" s="186"/>
    </row>
    <row r="85" spans="2:8" ht="15.75">
      <c r="B85" s="28" t="s">
        <v>28</v>
      </c>
      <c r="C85" s="25" t="s">
        <v>31</v>
      </c>
      <c r="D85" s="24"/>
      <c r="E85" s="176"/>
      <c r="F85" s="176"/>
      <c r="G85" s="187"/>
      <c r="H85" s="187"/>
    </row>
    <row r="86" spans="2:8" ht="14.25">
      <c r="B86" s="8" t="s">
        <v>29</v>
      </c>
      <c r="C86" s="74" t="s">
        <v>109</v>
      </c>
      <c r="D86" s="24" t="s">
        <v>142</v>
      </c>
      <c r="E86" s="176">
        <f>F86+H86</f>
        <v>307444</v>
      </c>
      <c r="F86" s="176">
        <f>F87</f>
        <v>304944</v>
      </c>
      <c r="G86" s="176">
        <f>G87</f>
        <v>159425</v>
      </c>
      <c r="H86" s="176">
        <f>H87</f>
        <v>2500</v>
      </c>
    </row>
    <row r="87" spans="2:8" ht="15">
      <c r="B87" s="8" t="s">
        <v>105</v>
      </c>
      <c r="C87" s="13" t="s">
        <v>361</v>
      </c>
      <c r="D87" s="24"/>
      <c r="E87" s="175">
        <f>F87+H87</f>
        <v>307444</v>
      </c>
      <c r="F87" s="175">
        <v>304944</v>
      </c>
      <c r="G87" s="186">
        <v>159425</v>
      </c>
      <c r="H87" s="186">
        <v>2500</v>
      </c>
    </row>
    <row r="88" spans="2:8" ht="15.75">
      <c r="B88" s="28" t="s">
        <v>30</v>
      </c>
      <c r="C88" s="11" t="s">
        <v>535</v>
      </c>
      <c r="D88" s="24"/>
      <c r="E88" s="176"/>
      <c r="F88" s="176"/>
      <c r="G88" s="187"/>
      <c r="H88" s="186"/>
    </row>
    <row r="89" spans="2:8" ht="14.25">
      <c r="B89" s="28" t="s">
        <v>32</v>
      </c>
      <c r="C89" s="74" t="s">
        <v>109</v>
      </c>
      <c r="D89" s="24" t="s">
        <v>142</v>
      </c>
      <c r="E89" s="176">
        <f>F89+H89</f>
        <v>210789</v>
      </c>
      <c r="F89" s="176">
        <f>F90</f>
        <v>210789</v>
      </c>
      <c r="G89" s="176">
        <f>G90</f>
        <v>117354</v>
      </c>
      <c r="H89" s="176">
        <f>H90</f>
        <v>0</v>
      </c>
    </row>
    <row r="90" spans="2:8" ht="15">
      <c r="B90" s="8" t="s">
        <v>106</v>
      </c>
      <c r="C90" s="13" t="s">
        <v>361</v>
      </c>
      <c r="D90" s="24"/>
      <c r="E90" s="175">
        <f>F90+H90</f>
        <v>210789</v>
      </c>
      <c r="F90" s="175">
        <v>210789</v>
      </c>
      <c r="G90" s="186">
        <v>117354</v>
      </c>
      <c r="H90" s="196"/>
    </row>
    <row r="91" spans="2:8" ht="15.75">
      <c r="B91" s="28" t="s">
        <v>33</v>
      </c>
      <c r="C91" s="11" t="s">
        <v>5</v>
      </c>
      <c r="D91" s="24"/>
      <c r="E91" s="176"/>
      <c r="F91" s="176"/>
      <c r="G91" s="187"/>
      <c r="H91" s="187"/>
    </row>
    <row r="92" spans="2:8" ht="14.25">
      <c r="B92" s="28" t="s">
        <v>34</v>
      </c>
      <c r="C92" s="19" t="s">
        <v>109</v>
      </c>
      <c r="D92" s="24" t="s">
        <v>142</v>
      </c>
      <c r="E92" s="176">
        <f>F92+H92</f>
        <v>74128</v>
      </c>
      <c r="F92" s="176">
        <f>F93</f>
        <v>74128</v>
      </c>
      <c r="G92" s="176">
        <f>G93</f>
        <v>42152</v>
      </c>
      <c r="H92" s="176">
        <f>H93</f>
        <v>0</v>
      </c>
    </row>
    <row r="93" spans="2:8" ht="15">
      <c r="B93" s="8" t="s">
        <v>107</v>
      </c>
      <c r="C93" s="13" t="s">
        <v>361</v>
      </c>
      <c r="D93" s="24"/>
      <c r="E93" s="175">
        <f>F93+H93</f>
        <v>74128</v>
      </c>
      <c r="F93" s="175">
        <v>74128</v>
      </c>
      <c r="G93" s="186">
        <v>42152</v>
      </c>
      <c r="H93" s="186"/>
    </row>
    <row r="94" spans="2:8" ht="21" customHeight="1">
      <c r="B94" s="28" t="s">
        <v>36</v>
      </c>
      <c r="C94" s="17" t="s">
        <v>412</v>
      </c>
      <c r="D94" s="24"/>
      <c r="E94" s="176"/>
      <c r="F94" s="176"/>
      <c r="G94" s="187"/>
      <c r="H94" s="187"/>
    </row>
    <row r="95" spans="2:8" ht="14.25">
      <c r="B95" s="28" t="s">
        <v>37</v>
      </c>
      <c r="C95" s="19" t="s">
        <v>109</v>
      </c>
      <c r="D95" s="24" t="s">
        <v>142</v>
      </c>
      <c r="E95" s="176">
        <f>F95+H95</f>
        <v>592361</v>
      </c>
      <c r="F95" s="176">
        <f>F96</f>
        <v>589861</v>
      </c>
      <c r="G95" s="176">
        <f>G96</f>
        <v>318931</v>
      </c>
      <c r="H95" s="176">
        <f>H96</f>
        <v>2500</v>
      </c>
    </row>
    <row r="96" spans="2:8" ht="15">
      <c r="B96" s="8" t="s">
        <v>108</v>
      </c>
      <c r="C96" s="13" t="s">
        <v>361</v>
      </c>
      <c r="D96" s="24"/>
      <c r="E96" s="175">
        <f>F96+H96</f>
        <v>592361</v>
      </c>
      <c r="F96" s="175">
        <f>F87+F90+F93</f>
        <v>589861</v>
      </c>
      <c r="G96" s="175">
        <f>G87+G90+G93</f>
        <v>318931</v>
      </c>
      <c r="H96" s="175">
        <f>H87+H90+H93</f>
        <v>2500</v>
      </c>
    </row>
    <row r="97" spans="2:8" ht="15.75">
      <c r="B97" s="28" t="s">
        <v>38</v>
      </c>
      <c r="C97" s="25" t="s">
        <v>6</v>
      </c>
      <c r="D97" s="75"/>
      <c r="E97" s="176"/>
      <c r="F97" s="176"/>
      <c r="G97" s="187"/>
      <c r="H97" s="187"/>
    </row>
    <row r="98" spans="2:8" ht="14.25">
      <c r="B98" s="28" t="s">
        <v>39</v>
      </c>
      <c r="C98" s="19" t="s">
        <v>109</v>
      </c>
      <c r="D98" s="75" t="s">
        <v>142</v>
      </c>
      <c r="E98" s="176">
        <f>E99</f>
        <v>79679</v>
      </c>
      <c r="F98" s="176">
        <f>F99</f>
        <v>79679</v>
      </c>
      <c r="G98" s="176">
        <f>G99</f>
        <v>45862</v>
      </c>
      <c r="H98" s="176">
        <f>H99</f>
        <v>0</v>
      </c>
    </row>
    <row r="99" spans="2:8" ht="15">
      <c r="B99" s="8" t="s">
        <v>428</v>
      </c>
      <c r="C99" s="13" t="s">
        <v>361</v>
      </c>
      <c r="D99" s="75"/>
      <c r="E99" s="175">
        <f>F99+H99</f>
        <v>79679</v>
      </c>
      <c r="F99" s="175">
        <v>79679</v>
      </c>
      <c r="G99" s="186">
        <v>45862</v>
      </c>
      <c r="H99" s="186"/>
    </row>
    <row r="100" spans="2:8" ht="15.75">
      <c r="B100" s="8" t="s">
        <v>40</v>
      </c>
      <c r="C100" s="25" t="s">
        <v>47</v>
      </c>
      <c r="D100" s="75"/>
      <c r="E100" s="176"/>
      <c r="F100" s="176"/>
      <c r="G100" s="187"/>
      <c r="H100" s="187"/>
    </row>
    <row r="101" spans="2:8" ht="14.25">
      <c r="B101" s="8" t="s">
        <v>41</v>
      </c>
      <c r="C101" s="76" t="s">
        <v>109</v>
      </c>
      <c r="D101" s="75" t="s">
        <v>142</v>
      </c>
      <c r="E101" s="176">
        <f>E102</f>
        <v>145917</v>
      </c>
      <c r="F101" s="176">
        <f>F102</f>
        <v>145917</v>
      </c>
      <c r="G101" s="176">
        <f>G102</f>
        <v>78550</v>
      </c>
      <c r="H101" s="176">
        <f>H102</f>
        <v>0</v>
      </c>
    </row>
    <row r="102" spans="2:8" ht="15">
      <c r="B102" s="8" t="s">
        <v>429</v>
      </c>
      <c r="C102" s="13" t="s">
        <v>361</v>
      </c>
      <c r="D102" s="77"/>
      <c r="E102" s="175">
        <f>F102+H102</f>
        <v>145917</v>
      </c>
      <c r="F102" s="175">
        <v>145917</v>
      </c>
      <c r="G102" s="186">
        <v>78550</v>
      </c>
      <c r="H102" s="186"/>
    </row>
    <row r="103" spans="2:8" ht="28.5">
      <c r="B103" s="28" t="s">
        <v>42</v>
      </c>
      <c r="C103" s="3" t="s">
        <v>411</v>
      </c>
      <c r="D103" s="75"/>
      <c r="E103" s="176"/>
      <c r="F103" s="176"/>
      <c r="G103" s="187"/>
      <c r="H103" s="187"/>
    </row>
    <row r="104" spans="2:8" ht="14.25">
      <c r="B104" s="28" t="s">
        <v>43</v>
      </c>
      <c r="C104" s="19" t="s">
        <v>109</v>
      </c>
      <c r="D104" s="75" t="s">
        <v>142</v>
      </c>
      <c r="E104" s="176">
        <f>E105</f>
        <v>92583</v>
      </c>
      <c r="F104" s="176">
        <f>F105</f>
        <v>92583</v>
      </c>
      <c r="G104" s="176">
        <f>G105</f>
        <v>58635</v>
      </c>
      <c r="H104" s="176">
        <f>H105</f>
        <v>0</v>
      </c>
    </row>
    <row r="105" spans="2:8" ht="15">
      <c r="B105" s="38" t="s">
        <v>430</v>
      </c>
      <c r="C105" s="13" t="s">
        <v>361</v>
      </c>
      <c r="D105" s="77"/>
      <c r="E105" s="175">
        <f>F105+H105</f>
        <v>92583</v>
      </c>
      <c r="F105" s="175">
        <v>92583</v>
      </c>
      <c r="G105" s="186">
        <v>58635</v>
      </c>
      <c r="H105" s="186"/>
    </row>
    <row r="106" spans="2:8" ht="15.75">
      <c r="B106" s="28" t="s">
        <v>44</v>
      </c>
      <c r="C106" s="25" t="s">
        <v>53</v>
      </c>
      <c r="D106" s="24"/>
      <c r="E106" s="176">
        <f>E107+E110+E113</f>
        <v>40050</v>
      </c>
      <c r="F106" s="176">
        <f>F107+F110+F113</f>
        <v>40050</v>
      </c>
      <c r="G106" s="176">
        <f>G107+G110+G113</f>
        <v>21800</v>
      </c>
      <c r="H106" s="176">
        <f>H107+H110+H113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176">
        <f>E108+E109</f>
        <v>1071</v>
      </c>
      <c r="F107" s="176">
        <f>F108+F109</f>
        <v>1071</v>
      </c>
      <c r="G107" s="176">
        <f>G108+G109</f>
        <v>0</v>
      </c>
      <c r="H107" s="176">
        <f>H108+H109</f>
        <v>0</v>
      </c>
    </row>
    <row r="108" spans="2:8" ht="15">
      <c r="B108" s="8" t="s">
        <v>430</v>
      </c>
      <c r="C108" s="12" t="s">
        <v>96</v>
      </c>
      <c r="D108" s="23"/>
      <c r="E108" s="175">
        <f>F108+H108</f>
        <v>579</v>
      </c>
      <c r="F108" s="175">
        <v>579</v>
      </c>
      <c r="G108" s="186"/>
      <c r="H108" s="186"/>
    </row>
    <row r="109" spans="2:8" ht="15">
      <c r="B109" s="8" t="s">
        <v>452</v>
      </c>
      <c r="C109" s="78" t="s">
        <v>125</v>
      </c>
      <c r="D109" s="72"/>
      <c r="E109" s="175">
        <f>F109+H109</f>
        <v>492</v>
      </c>
      <c r="F109" s="175">
        <v>492</v>
      </c>
      <c r="G109" s="186"/>
      <c r="H109" s="186"/>
    </row>
    <row r="110" spans="2:8" ht="23.25" customHeight="1">
      <c r="B110" s="28" t="s">
        <v>248</v>
      </c>
      <c r="C110" s="20" t="s">
        <v>112</v>
      </c>
      <c r="D110" s="24" t="s">
        <v>146</v>
      </c>
      <c r="E110" s="176">
        <f>E111+E112</f>
        <v>37809</v>
      </c>
      <c r="F110" s="176">
        <f>F111+F112</f>
        <v>37809</v>
      </c>
      <c r="G110" s="176">
        <f>G111+G112</f>
        <v>21800</v>
      </c>
      <c r="H110" s="176">
        <f>H111+H112</f>
        <v>0</v>
      </c>
    </row>
    <row r="111" spans="2:8" ht="15">
      <c r="B111" s="8" t="s">
        <v>290</v>
      </c>
      <c r="C111" s="12" t="s">
        <v>94</v>
      </c>
      <c r="D111" s="66"/>
      <c r="E111" s="175">
        <f>F111+H111</f>
        <v>30440</v>
      </c>
      <c r="F111" s="175">
        <v>30440</v>
      </c>
      <c r="G111" s="186">
        <v>20000</v>
      </c>
      <c r="H111" s="186"/>
    </row>
    <row r="112" spans="2:8" ht="15">
      <c r="B112" s="8" t="s">
        <v>431</v>
      </c>
      <c r="C112" s="14" t="s">
        <v>95</v>
      </c>
      <c r="D112" s="66"/>
      <c r="E112" s="175">
        <f>F112+H112</f>
        <v>7369</v>
      </c>
      <c r="F112" s="175">
        <v>7369</v>
      </c>
      <c r="G112" s="186">
        <v>1800</v>
      </c>
      <c r="H112" s="186"/>
    </row>
    <row r="113" spans="2:8" ht="14.25">
      <c r="B113" s="28" t="s">
        <v>409</v>
      </c>
      <c r="C113" s="2" t="s">
        <v>78</v>
      </c>
      <c r="D113" s="24" t="s">
        <v>143</v>
      </c>
      <c r="E113" s="176">
        <f>F113+H113</f>
        <v>1170</v>
      </c>
      <c r="F113" s="176">
        <f>F114</f>
        <v>1170</v>
      </c>
      <c r="G113" s="176">
        <f>G114</f>
        <v>0</v>
      </c>
      <c r="H113" s="176">
        <f>H114</f>
        <v>0</v>
      </c>
    </row>
    <row r="114" spans="2:8" ht="15">
      <c r="B114" s="8" t="s">
        <v>434</v>
      </c>
      <c r="C114" s="4" t="s">
        <v>115</v>
      </c>
      <c r="D114" s="24"/>
      <c r="E114" s="176">
        <f>F114+H114</f>
        <v>1170</v>
      </c>
      <c r="F114" s="175">
        <v>1170</v>
      </c>
      <c r="G114" s="186"/>
      <c r="H114" s="186"/>
    </row>
    <row r="115" spans="2:8" ht="15.75">
      <c r="B115" s="28" t="s">
        <v>46</v>
      </c>
      <c r="C115" s="25" t="s">
        <v>58</v>
      </c>
      <c r="D115" s="24"/>
      <c r="E115" s="176">
        <f>E116+E119+E122</f>
        <v>52519</v>
      </c>
      <c r="F115" s="176">
        <f>F116+F119+F122</f>
        <v>52519</v>
      </c>
      <c r="G115" s="176">
        <f>G116+G119+G122</f>
        <v>30764</v>
      </c>
      <c r="H115" s="176">
        <f>H116+H119+H122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76">
        <f>E117+E118</f>
        <v>1400</v>
      </c>
      <c r="F116" s="176">
        <f>F117+F118</f>
        <v>1400</v>
      </c>
      <c r="G116" s="176">
        <f>G117+G118</f>
        <v>0</v>
      </c>
      <c r="H116" s="176">
        <f>H117+H118</f>
        <v>0</v>
      </c>
    </row>
    <row r="117" spans="2:8" ht="15">
      <c r="B117" s="38" t="s">
        <v>430</v>
      </c>
      <c r="C117" s="12" t="s">
        <v>96</v>
      </c>
      <c r="D117" s="23"/>
      <c r="E117" s="175">
        <f>F117+H117</f>
        <v>400</v>
      </c>
      <c r="F117" s="175">
        <v>400</v>
      </c>
      <c r="G117" s="186"/>
      <c r="H117" s="186"/>
    </row>
    <row r="118" spans="2:8" ht="15">
      <c r="B118" s="8" t="s">
        <v>429</v>
      </c>
      <c r="C118" s="78" t="s">
        <v>125</v>
      </c>
      <c r="D118" s="72"/>
      <c r="E118" s="175">
        <f>F118+H118</f>
        <v>1000</v>
      </c>
      <c r="F118" s="175">
        <v>1000</v>
      </c>
      <c r="G118" s="186"/>
      <c r="H118" s="186"/>
    </row>
    <row r="119" spans="2:8" ht="27.75" customHeight="1">
      <c r="B119" s="28" t="s">
        <v>249</v>
      </c>
      <c r="C119" s="20" t="s">
        <v>112</v>
      </c>
      <c r="D119" s="24" t="s">
        <v>146</v>
      </c>
      <c r="E119" s="176">
        <f>E120+E121</f>
        <v>50249</v>
      </c>
      <c r="F119" s="176">
        <f>F120+F121</f>
        <v>50249</v>
      </c>
      <c r="G119" s="176">
        <f>G120+G121</f>
        <v>30764</v>
      </c>
      <c r="H119" s="176">
        <f>H120+H121</f>
        <v>0</v>
      </c>
    </row>
    <row r="120" spans="2:8" ht="15">
      <c r="B120" s="8" t="s">
        <v>290</v>
      </c>
      <c r="C120" s="12" t="s">
        <v>94</v>
      </c>
      <c r="D120" s="66"/>
      <c r="E120" s="175">
        <f>F120+H120</f>
        <v>37250</v>
      </c>
      <c r="F120" s="175">
        <v>37250</v>
      </c>
      <c r="G120" s="186">
        <v>25363</v>
      </c>
      <c r="H120" s="186"/>
    </row>
    <row r="121" spans="2:8" ht="15">
      <c r="B121" s="8" t="s">
        <v>431</v>
      </c>
      <c r="C121" s="14" t="s">
        <v>95</v>
      </c>
      <c r="D121" s="66"/>
      <c r="E121" s="175">
        <f>F121+H121</f>
        <v>12999</v>
      </c>
      <c r="F121" s="175">
        <v>12999</v>
      </c>
      <c r="G121" s="186">
        <v>5401</v>
      </c>
      <c r="H121" s="186"/>
    </row>
    <row r="122" spans="2:8" ht="14.25">
      <c r="B122" s="30" t="s">
        <v>358</v>
      </c>
      <c r="C122" s="2" t="s">
        <v>78</v>
      </c>
      <c r="D122" s="24" t="s">
        <v>143</v>
      </c>
      <c r="E122" s="176">
        <f>F122+H122</f>
        <v>870</v>
      </c>
      <c r="F122" s="176">
        <f>F123</f>
        <v>870</v>
      </c>
      <c r="G122" s="176">
        <f>G123</f>
        <v>0</v>
      </c>
      <c r="H122" s="176">
        <f>H123</f>
        <v>0</v>
      </c>
    </row>
    <row r="123" spans="2:8" ht="15">
      <c r="B123" s="8" t="s">
        <v>434</v>
      </c>
      <c r="C123" s="4" t="s">
        <v>115</v>
      </c>
      <c r="D123" s="24"/>
      <c r="E123" s="177">
        <f>F123+H123</f>
        <v>870</v>
      </c>
      <c r="F123" s="175">
        <v>870</v>
      </c>
      <c r="G123" s="186"/>
      <c r="H123" s="186"/>
    </row>
    <row r="124" spans="2:8" ht="14.25">
      <c r="B124" s="30" t="s">
        <v>49</v>
      </c>
      <c r="C124" s="2" t="s">
        <v>62</v>
      </c>
      <c r="D124" s="24"/>
      <c r="E124" s="176">
        <f>E125+E129</f>
        <v>134155</v>
      </c>
      <c r="F124" s="176">
        <f>F125+F129</f>
        <v>133405</v>
      </c>
      <c r="G124" s="176">
        <f>G125+G129</f>
        <v>57590</v>
      </c>
      <c r="H124" s="176">
        <f>H125+H129</f>
        <v>750</v>
      </c>
    </row>
    <row r="125" spans="2:8" ht="26.25" customHeight="1">
      <c r="B125" s="28" t="s">
        <v>50</v>
      </c>
      <c r="C125" s="42" t="s">
        <v>112</v>
      </c>
      <c r="D125" s="24" t="s">
        <v>146</v>
      </c>
      <c r="E125" s="176">
        <f>E126+E127+E128</f>
        <v>129280</v>
      </c>
      <c r="F125" s="176">
        <f>F126+F127+F128</f>
        <v>128530</v>
      </c>
      <c r="G125" s="176">
        <f>G126+G127+G128</f>
        <v>57590</v>
      </c>
      <c r="H125" s="176">
        <f>H126+H127+H128</f>
        <v>750</v>
      </c>
    </row>
    <row r="126" spans="2:8" ht="15">
      <c r="B126" s="8" t="s">
        <v>290</v>
      </c>
      <c r="C126" s="12" t="s">
        <v>94</v>
      </c>
      <c r="D126" s="48"/>
      <c r="E126" s="175">
        <f>F126+H126</f>
        <v>45094</v>
      </c>
      <c r="F126" s="175">
        <v>45094</v>
      </c>
      <c r="G126" s="186">
        <v>29992</v>
      </c>
      <c r="H126" s="186"/>
    </row>
    <row r="127" spans="2:8" ht="15">
      <c r="B127" s="8" t="s">
        <v>431</v>
      </c>
      <c r="C127" s="13" t="s">
        <v>95</v>
      </c>
      <c r="D127" s="48"/>
      <c r="E127" s="175">
        <f>F127+H127</f>
        <v>50535</v>
      </c>
      <c r="F127" s="175">
        <v>49785</v>
      </c>
      <c r="G127" s="186">
        <v>27598</v>
      </c>
      <c r="H127" s="186">
        <v>750</v>
      </c>
    </row>
    <row r="128" spans="2:8" ht="15">
      <c r="B128" s="29" t="s">
        <v>432</v>
      </c>
      <c r="C128" s="14" t="s">
        <v>97</v>
      </c>
      <c r="D128" s="48"/>
      <c r="E128" s="175">
        <f>F128+H128</f>
        <v>33651</v>
      </c>
      <c r="F128" s="175">
        <v>33651</v>
      </c>
      <c r="G128" s="186"/>
      <c r="H128" s="186"/>
    </row>
    <row r="129" spans="2:8" ht="14.25">
      <c r="B129" s="30" t="s">
        <v>51</v>
      </c>
      <c r="C129" s="2" t="s">
        <v>78</v>
      </c>
      <c r="D129" s="24" t="s">
        <v>143</v>
      </c>
      <c r="E129" s="176">
        <f>F129+H129</f>
        <v>4875</v>
      </c>
      <c r="F129" s="176">
        <f>F130</f>
        <v>4875</v>
      </c>
      <c r="G129" s="176">
        <f>G130</f>
        <v>0</v>
      </c>
      <c r="H129" s="176">
        <f>H130</f>
        <v>0</v>
      </c>
    </row>
    <row r="130" spans="2:8" ht="15">
      <c r="B130" s="31" t="s">
        <v>434</v>
      </c>
      <c r="C130" s="4" t="s">
        <v>115</v>
      </c>
      <c r="D130" s="24"/>
      <c r="E130" s="177">
        <f>F130+H130</f>
        <v>4875</v>
      </c>
      <c r="F130" s="177">
        <v>4875</v>
      </c>
      <c r="G130" s="186"/>
      <c r="H130" s="186"/>
    </row>
    <row r="131" spans="2:8" ht="15.75">
      <c r="B131" s="30" t="s">
        <v>52</v>
      </c>
      <c r="C131" s="25" t="s">
        <v>7</v>
      </c>
      <c r="D131" s="24"/>
      <c r="E131" s="176">
        <f>E135+E138+E132</f>
        <v>76921</v>
      </c>
      <c r="F131" s="176">
        <f>F135+F138+F132</f>
        <v>76921</v>
      </c>
      <c r="G131" s="176">
        <f>G135+G138+G132</f>
        <v>39017</v>
      </c>
      <c r="H131" s="176">
        <f>H135+H138+H132</f>
        <v>0</v>
      </c>
    </row>
    <row r="132" spans="2:8" ht="14.25">
      <c r="B132" s="30" t="s">
        <v>54</v>
      </c>
      <c r="C132" s="19" t="s">
        <v>109</v>
      </c>
      <c r="D132" s="24" t="s">
        <v>142</v>
      </c>
      <c r="E132" s="195">
        <f>F132+H132</f>
        <v>1477</v>
      </c>
      <c r="F132" s="176">
        <f>F133+F134</f>
        <v>1477</v>
      </c>
      <c r="G132" s="176">
        <f>G133+G134</f>
        <v>0</v>
      </c>
      <c r="H132" s="176">
        <f>H133+H134</f>
        <v>0</v>
      </c>
    </row>
    <row r="133" spans="2:8" ht="15">
      <c r="B133" s="38" t="s">
        <v>430</v>
      </c>
      <c r="C133" s="12" t="s">
        <v>96</v>
      </c>
      <c r="D133" s="139"/>
      <c r="E133" s="175">
        <f>F133+H133</f>
        <v>434</v>
      </c>
      <c r="F133" s="193">
        <v>434</v>
      </c>
      <c r="G133" s="176"/>
      <c r="H133" s="176"/>
    </row>
    <row r="134" spans="2:8" ht="15">
      <c r="B134" s="8" t="s">
        <v>429</v>
      </c>
      <c r="C134" s="78" t="s">
        <v>125</v>
      </c>
      <c r="D134" s="140"/>
      <c r="E134" s="175">
        <f>F134+H134</f>
        <v>1043</v>
      </c>
      <c r="F134" s="193">
        <v>1043</v>
      </c>
      <c r="G134" s="176"/>
      <c r="H134" s="176"/>
    </row>
    <row r="135" spans="2:8" ht="38.25">
      <c r="B135" s="28" t="s">
        <v>55</v>
      </c>
      <c r="C135" s="42" t="s">
        <v>112</v>
      </c>
      <c r="D135" s="24" t="s">
        <v>146</v>
      </c>
      <c r="E135" s="198">
        <f>E136+E137</f>
        <v>69644</v>
      </c>
      <c r="F135" s="176">
        <f>F136+F137</f>
        <v>69644</v>
      </c>
      <c r="G135" s="176">
        <f>G136+G137</f>
        <v>39017</v>
      </c>
      <c r="H135" s="176">
        <f>H136+H137</f>
        <v>0</v>
      </c>
    </row>
    <row r="136" spans="2:8" ht="15">
      <c r="B136" s="8" t="s">
        <v>290</v>
      </c>
      <c r="C136" s="12" t="s">
        <v>94</v>
      </c>
      <c r="D136" s="48"/>
      <c r="E136" s="175">
        <f>F136+H136</f>
        <v>47788</v>
      </c>
      <c r="F136" s="175">
        <v>47788</v>
      </c>
      <c r="G136" s="186">
        <v>30594</v>
      </c>
      <c r="H136" s="186"/>
    </row>
    <row r="137" spans="2:8" ht="15">
      <c r="B137" s="8" t="s">
        <v>431</v>
      </c>
      <c r="C137" s="13" t="s">
        <v>95</v>
      </c>
      <c r="D137" s="48"/>
      <c r="E137" s="175">
        <f>F137+H137</f>
        <v>21856</v>
      </c>
      <c r="F137" s="175">
        <v>21856</v>
      </c>
      <c r="G137" s="186">
        <v>8423</v>
      </c>
      <c r="H137" s="186"/>
    </row>
    <row r="138" spans="2:8" ht="14.25">
      <c r="B138" s="30" t="s">
        <v>213</v>
      </c>
      <c r="C138" s="2" t="s">
        <v>78</v>
      </c>
      <c r="D138" s="24" t="s">
        <v>143</v>
      </c>
      <c r="E138" s="176">
        <f>F138+H138</f>
        <v>5800</v>
      </c>
      <c r="F138" s="176">
        <f>F139</f>
        <v>5800</v>
      </c>
      <c r="G138" s="176">
        <f>G139</f>
        <v>0</v>
      </c>
      <c r="H138" s="176">
        <f>H139</f>
        <v>0</v>
      </c>
    </row>
    <row r="139" spans="2:8" ht="15">
      <c r="B139" s="38" t="s">
        <v>434</v>
      </c>
      <c r="C139" s="4" t="s">
        <v>115</v>
      </c>
      <c r="D139" s="79"/>
      <c r="E139" s="188">
        <f>F139+H139</f>
        <v>5800</v>
      </c>
      <c r="F139" s="188">
        <v>5800</v>
      </c>
      <c r="G139" s="189"/>
      <c r="H139" s="189"/>
    </row>
    <row r="140" spans="2:8" ht="15.75">
      <c r="B140" s="8" t="s">
        <v>57</v>
      </c>
      <c r="C140" s="25" t="s">
        <v>8</v>
      </c>
      <c r="D140" s="24"/>
      <c r="E140" s="195">
        <f>E141+E144+E148</f>
        <v>75706</v>
      </c>
      <c r="F140" s="195">
        <f>F141+F144+F148</f>
        <v>74306</v>
      </c>
      <c r="G140" s="195">
        <f>G141+G144+G148</f>
        <v>43366</v>
      </c>
      <c r="H140" s="195">
        <f>H141+H144+H148</f>
        <v>1400</v>
      </c>
    </row>
    <row r="141" spans="2:8" ht="14.25">
      <c r="B141" s="28" t="s">
        <v>59</v>
      </c>
      <c r="C141" s="19" t="s">
        <v>109</v>
      </c>
      <c r="D141" s="24" t="s">
        <v>142</v>
      </c>
      <c r="E141" s="176">
        <f>E142+E143</f>
        <v>1800</v>
      </c>
      <c r="F141" s="176">
        <f>F142+F143</f>
        <v>1800</v>
      </c>
      <c r="G141" s="176">
        <f>G142+G143</f>
        <v>0</v>
      </c>
      <c r="H141" s="176">
        <f>H142+H143</f>
        <v>0</v>
      </c>
    </row>
    <row r="142" spans="2:8" ht="15">
      <c r="B142" s="38" t="s">
        <v>430</v>
      </c>
      <c r="C142" s="12" t="s">
        <v>96</v>
      </c>
      <c r="D142" s="23"/>
      <c r="E142" s="175">
        <f>F142+H142</f>
        <v>100</v>
      </c>
      <c r="F142" s="175">
        <v>100</v>
      </c>
      <c r="G142" s="186"/>
      <c r="H142" s="186"/>
    </row>
    <row r="143" spans="2:8" ht="15">
      <c r="B143" s="8" t="s">
        <v>429</v>
      </c>
      <c r="C143" s="78" t="s">
        <v>153</v>
      </c>
      <c r="D143" s="72"/>
      <c r="E143" s="175">
        <f>F143+H143</f>
        <v>1700</v>
      </c>
      <c r="F143" s="175">
        <v>1700</v>
      </c>
      <c r="G143" s="186"/>
      <c r="H143" s="186"/>
    </row>
    <row r="144" spans="2:8" ht="38.25">
      <c r="B144" s="28" t="s">
        <v>60</v>
      </c>
      <c r="C144" s="42" t="s">
        <v>112</v>
      </c>
      <c r="D144" s="24" t="s">
        <v>146</v>
      </c>
      <c r="E144" s="176">
        <f>E145+E146+E147</f>
        <v>70506</v>
      </c>
      <c r="F144" s="176">
        <f>F145+F146+F147</f>
        <v>70506</v>
      </c>
      <c r="G144" s="176">
        <f>G145+G146+G147</f>
        <v>43366</v>
      </c>
      <c r="H144" s="176">
        <f>H145+H146+H147</f>
        <v>0</v>
      </c>
    </row>
    <row r="145" spans="2:8" ht="15">
      <c r="B145" s="8" t="s">
        <v>290</v>
      </c>
      <c r="C145" s="12" t="s">
        <v>94</v>
      </c>
      <c r="D145" s="48"/>
      <c r="E145" s="175">
        <f>F145+H145</f>
        <v>53723</v>
      </c>
      <c r="F145" s="175">
        <v>53723</v>
      </c>
      <c r="G145" s="186">
        <v>37384</v>
      </c>
      <c r="H145" s="186"/>
    </row>
    <row r="146" spans="2:8" ht="15">
      <c r="B146" s="8" t="s">
        <v>431</v>
      </c>
      <c r="C146" s="13" t="s">
        <v>95</v>
      </c>
      <c r="D146" s="48"/>
      <c r="E146" s="175">
        <f>F146+H146</f>
        <v>16783</v>
      </c>
      <c r="F146" s="175">
        <v>16783</v>
      </c>
      <c r="G146" s="186">
        <v>5982</v>
      </c>
      <c r="H146" s="186"/>
    </row>
    <row r="147" spans="2:8" ht="15">
      <c r="B147" s="44" t="s">
        <v>433</v>
      </c>
      <c r="C147" s="9" t="s">
        <v>286</v>
      </c>
      <c r="D147" s="48"/>
      <c r="E147" s="175">
        <f>F147+H147</f>
        <v>0</v>
      </c>
      <c r="F147" s="175"/>
      <c r="G147" s="186"/>
      <c r="H147" s="186"/>
    </row>
    <row r="148" spans="2:8" ht="14.25">
      <c r="B148" s="28" t="s">
        <v>215</v>
      </c>
      <c r="C148" s="2" t="s">
        <v>78</v>
      </c>
      <c r="D148" s="24" t="s">
        <v>143</v>
      </c>
      <c r="E148" s="171">
        <f>F148+H148</f>
        <v>3400</v>
      </c>
      <c r="F148" s="171">
        <f>F149</f>
        <v>2000</v>
      </c>
      <c r="G148" s="171">
        <f>G149</f>
        <v>0</v>
      </c>
      <c r="H148" s="171">
        <f>H149</f>
        <v>1400</v>
      </c>
    </row>
    <row r="149" spans="2:8" ht="15">
      <c r="B149" s="8" t="s">
        <v>434</v>
      </c>
      <c r="C149" s="4" t="s">
        <v>115</v>
      </c>
      <c r="D149" s="79"/>
      <c r="E149" s="188">
        <f>F149+H149</f>
        <v>3400</v>
      </c>
      <c r="F149" s="188">
        <v>2000</v>
      </c>
      <c r="G149" s="189"/>
      <c r="H149" s="189">
        <v>1400</v>
      </c>
    </row>
    <row r="150" spans="2:8" ht="14.25">
      <c r="B150" s="71" t="s">
        <v>61</v>
      </c>
      <c r="C150" s="2" t="s">
        <v>410</v>
      </c>
      <c r="D150" s="82"/>
      <c r="E150" s="176">
        <f>E151+E154+E159</f>
        <v>379351</v>
      </c>
      <c r="F150" s="176">
        <f>F151+F154+F159</f>
        <v>377201</v>
      </c>
      <c r="G150" s="176">
        <f>G151+G154+G159</f>
        <v>192537</v>
      </c>
      <c r="H150" s="176">
        <f>H151+H154+H159</f>
        <v>2150</v>
      </c>
    </row>
    <row r="151" spans="2:8" ht="14.25">
      <c r="B151" s="28" t="s">
        <v>63</v>
      </c>
      <c r="C151" s="19" t="s">
        <v>109</v>
      </c>
      <c r="D151" s="24" t="s">
        <v>142</v>
      </c>
      <c r="E151" s="198">
        <f>E107+E116+E141+E132</f>
        <v>5748</v>
      </c>
      <c r="F151" s="198">
        <f>F107+F116+F141+F132</f>
        <v>5748</v>
      </c>
      <c r="G151" s="198">
        <f>G107+G116+G141+G132</f>
        <v>0</v>
      </c>
      <c r="H151" s="198">
        <f>H107+H116+H141+H132</f>
        <v>0</v>
      </c>
    </row>
    <row r="152" spans="2:8" ht="15">
      <c r="B152" s="38" t="s">
        <v>430</v>
      </c>
      <c r="C152" s="13" t="s">
        <v>96</v>
      </c>
      <c r="D152" s="66"/>
      <c r="E152" s="175">
        <f>F152+H152</f>
        <v>1513</v>
      </c>
      <c r="F152" s="175">
        <f aca="true" t="shared" si="3" ref="F152:H153">F108+F117+F142+F133</f>
        <v>1513</v>
      </c>
      <c r="G152" s="175">
        <f t="shared" si="3"/>
        <v>0</v>
      </c>
      <c r="H152" s="175">
        <f t="shared" si="3"/>
        <v>0</v>
      </c>
    </row>
    <row r="153" spans="2:8" ht="15">
      <c r="B153" s="8" t="s">
        <v>429</v>
      </c>
      <c r="C153" s="13" t="s">
        <v>125</v>
      </c>
      <c r="D153" s="63"/>
      <c r="E153" s="175">
        <f>F153+H153</f>
        <v>4235</v>
      </c>
      <c r="F153" s="175">
        <f t="shared" si="3"/>
        <v>4235</v>
      </c>
      <c r="G153" s="175">
        <f t="shared" si="3"/>
        <v>0</v>
      </c>
      <c r="H153" s="175">
        <f t="shared" si="3"/>
        <v>0</v>
      </c>
    </row>
    <row r="154" spans="2:8" ht="25.5" customHeight="1">
      <c r="B154" s="80" t="s">
        <v>64</v>
      </c>
      <c r="C154" s="42" t="s">
        <v>112</v>
      </c>
      <c r="D154" s="23" t="s">
        <v>146</v>
      </c>
      <c r="E154" s="176">
        <f>E155+E156+E157+E158</f>
        <v>357488</v>
      </c>
      <c r="F154" s="176">
        <f>F155+F156+F157+F158</f>
        <v>356738</v>
      </c>
      <c r="G154" s="176">
        <f>G155+G156+G157+G158</f>
        <v>192537</v>
      </c>
      <c r="H154" s="176">
        <f>H155+H156+H157+H158</f>
        <v>750</v>
      </c>
    </row>
    <row r="155" spans="2:8" ht="15">
      <c r="B155" s="8" t="s">
        <v>290</v>
      </c>
      <c r="C155" s="21" t="s">
        <v>94</v>
      </c>
      <c r="D155" s="52"/>
      <c r="E155" s="185">
        <f aca="true" t="shared" si="4" ref="E155:H156">E111+E120+E126+E136+E145</f>
        <v>214295</v>
      </c>
      <c r="F155" s="175">
        <f t="shared" si="4"/>
        <v>214295</v>
      </c>
      <c r="G155" s="175">
        <f t="shared" si="4"/>
        <v>143333</v>
      </c>
      <c r="H155" s="175">
        <f t="shared" si="4"/>
        <v>0</v>
      </c>
    </row>
    <row r="156" spans="2:13" ht="15">
      <c r="B156" s="8" t="s">
        <v>431</v>
      </c>
      <c r="C156" s="15" t="s">
        <v>95</v>
      </c>
      <c r="D156" s="79"/>
      <c r="E156" s="185">
        <f t="shared" si="4"/>
        <v>109542</v>
      </c>
      <c r="F156" s="175">
        <f t="shared" si="4"/>
        <v>108792</v>
      </c>
      <c r="G156" s="175">
        <f t="shared" si="4"/>
        <v>49204</v>
      </c>
      <c r="H156" s="175">
        <f t="shared" si="4"/>
        <v>750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185">
        <f>E128</f>
        <v>33651</v>
      </c>
      <c r="F157" s="175">
        <f>F128</f>
        <v>33651</v>
      </c>
      <c r="G157" s="175">
        <f>G128</f>
        <v>0</v>
      </c>
      <c r="H157" s="175">
        <f>H128</f>
        <v>0</v>
      </c>
    </row>
    <row r="158" spans="2:8" ht="15">
      <c r="B158" s="8" t="s">
        <v>433</v>
      </c>
      <c r="C158" s="15" t="s">
        <v>286</v>
      </c>
      <c r="D158" s="22"/>
      <c r="E158" s="185">
        <f>E147</f>
        <v>0</v>
      </c>
      <c r="F158" s="185">
        <f>F147</f>
        <v>0</v>
      </c>
      <c r="G158" s="185">
        <f>G147</f>
        <v>0</v>
      </c>
      <c r="H158" s="185">
        <f>H147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176">
        <f>E160</f>
        <v>16115</v>
      </c>
      <c r="F159" s="176">
        <f>F160</f>
        <v>14715</v>
      </c>
      <c r="G159" s="176">
        <f>G160</f>
        <v>0</v>
      </c>
      <c r="H159" s="176">
        <f>H160</f>
        <v>1400</v>
      </c>
    </row>
    <row r="160" spans="2:8" ht="15">
      <c r="B160" s="8" t="s">
        <v>434</v>
      </c>
      <c r="C160" s="9" t="s">
        <v>115</v>
      </c>
      <c r="D160" s="7"/>
      <c r="E160" s="175">
        <f>F160+H160</f>
        <v>16115</v>
      </c>
      <c r="F160" s="175">
        <f>F139+F130+F149+F123+F114</f>
        <v>14715</v>
      </c>
      <c r="G160" s="175">
        <f>G139+G130+G149+G123+G114</f>
        <v>0</v>
      </c>
      <c r="H160" s="175">
        <f>H139+H130+H149+H123+H114</f>
        <v>1400</v>
      </c>
    </row>
    <row r="161" spans="2:8" ht="15.75">
      <c r="B161" s="85" t="s">
        <v>65</v>
      </c>
      <c r="C161" s="25" t="s">
        <v>117</v>
      </c>
      <c r="D161" s="7"/>
      <c r="E161" s="176">
        <f>E162</f>
        <v>59882</v>
      </c>
      <c r="F161" s="176">
        <f>F162</f>
        <v>59882</v>
      </c>
      <c r="G161" s="176">
        <f>G162</f>
        <v>36936</v>
      </c>
      <c r="H161" s="176">
        <f>H162</f>
        <v>0</v>
      </c>
    </row>
    <row r="162" spans="2:8" ht="25.5">
      <c r="B162" s="38" t="s">
        <v>36</v>
      </c>
      <c r="C162" s="20" t="s">
        <v>110</v>
      </c>
      <c r="D162" s="1" t="s">
        <v>144</v>
      </c>
      <c r="E162" s="177">
        <f>F162+H162</f>
        <v>59882</v>
      </c>
      <c r="F162" s="177">
        <v>59882</v>
      </c>
      <c r="G162" s="177">
        <v>36936</v>
      </c>
      <c r="H162" s="177"/>
    </row>
    <row r="163" spans="2:8" ht="15.75">
      <c r="B163" s="28" t="s">
        <v>68</v>
      </c>
      <c r="C163" s="119" t="s">
        <v>352</v>
      </c>
      <c r="D163" s="1"/>
      <c r="E163" s="176">
        <f>E164</f>
        <v>188617</v>
      </c>
      <c r="F163" s="176">
        <f>F164</f>
        <v>45540</v>
      </c>
      <c r="G163" s="176">
        <f>G164</f>
        <v>0</v>
      </c>
      <c r="H163" s="176">
        <f>H164</f>
        <v>143077</v>
      </c>
    </row>
    <row r="164" spans="2:8" ht="14.25">
      <c r="B164" s="38" t="s">
        <v>69</v>
      </c>
      <c r="C164" s="19" t="s">
        <v>157</v>
      </c>
      <c r="D164" s="54" t="s">
        <v>38</v>
      </c>
      <c r="E164" s="177">
        <f>E165+E166</f>
        <v>188617</v>
      </c>
      <c r="F164" s="177">
        <f>F165+F166</f>
        <v>45540</v>
      </c>
      <c r="G164" s="177">
        <f>G165+G166</f>
        <v>0</v>
      </c>
      <c r="H164" s="177">
        <f>H165+H166</f>
        <v>143077</v>
      </c>
    </row>
    <row r="165" spans="2:8" ht="15">
      <c r="B165" s="38" t="s">
        <v>436</v>
      </c>
      <c r="C165" s="57" t="s">
        <v>75</v>
      </c>
      <c r="D165" s="58"/>
      <c r="E165" s="185">
        <f>F165+H165</f>
        <v>45540</v>
      </c>
      <c r="F165" s="175">
        <v>45540</v>
      </c>
      <c r="G165" s="186"/>
      <c r="H165" s="186"/>
    </row>
    <row r="166" spans="2:8" ht="15">
      <c r="B166" s="38" t="s">
        <v>170</v>
      </c>
      <c r="C166" s="57" t="s">
        <v>76</v>
      </c>
      <c r="D166" s="58"/>
      <c r="E166" s="185">
        <f>F166+H166</f>
        <v>143077</v>
      </c>
      <c r="F166" s="175"/>
      <c r="G166" s="186"/>
      <c r="H166" s="186">
        <v>143077</v>
      </c>
    </row>
    <row r="167" spans="2:8" ht="15.75">
      <c r="B167" s="28" t="s">
        <v>70</v>
      </c>
      <c r="C167" s="36" t="s">
        <v>363</v>
      </c>
      <c r="D167" s="121"/>
      <c r="E167" s="171">
        <f>F167+H167</f>
        <v>20843</v>
      </c>
      <c r="F167" s="176">
        <f>F168</f>
        <v>20843</v>
      </c>
      <c r="G167" s="176">
        <f>G168</f>
        <v>11300</v>
      </c>
      <c r="H167" s="176">
        <f>H168</f>
        <v>0</v>
      </c>
    </row>
    <row r="168" spans="2:8" ht="14.25">
      <c r="B168" s="38" t="s">
        <v>71</v>
      </c>
      <c r="C168" s="19" t="s">
        <v>109</v>
      </c>
      <c r="D168" s="122" t="s">
        <v>142</v>
      </c>
      <c r="E168" s="177">
        <f>F168+H168</f>
        <v>20843</v>
      </c>
      <c r="F168" s="177">
        <v>20843</v>
      </c>
      <c r="G168" s="175">
        <v>11300</v>
      </c>
      <c r="H168" s="176"/>
    </row>
    <row r="169" spans="2:8" ht="15.75">
      <c r="B169" s="123" t="s">
        <v>311</v>
      </c>
      <c r="C169" s="107" t="s">
        <v>137</v>
      </c>
      <c r="D169" s="1"/>
      <c r="E169" s="355">
        <f>E170+E171+E172+E173+E174+E176+E177+E178+E175</f>
        <v>3265974</v>
      </c>
      <c r="F169" s="355">
        <f>F170+F171+F172+F173+F174+F176+F177+F178+F175</f>
        <v>3065173</v>
      </c>
      <c r="G169" s="353">
        <f>G170+G171+G172+G173+G174+G176+G177+G178+G175</f>
        <v>1269745</v>
      </c>
      <c r="H169" s="355">
        <f>H170+H171+H172+H173+H174+H176+H177+H178+H175</f>
        <v>200801</v>
      </c>
    </row>
    <row r="170" spans="2:8" ht="14.25">
      <c r="B170" s="28" t="s">
        <v>227</v>
      </c>
      <c r="C170" s="19" t="s">
        <v>109</v>
      </c>
      <c r="D170" s="1" t="s">
        <v>142</v>
      </c>
      <c r="E170" s="175">
        <f>E151+E104+E101+E98+E95+E83+E80+E14+E168</f>
        <v>1233419</v>
      </c>
      <c r="F170" s="175">
        <f>F151+F104+F101+F98+F95+F83+F80+F14+F168</f>
        <v>1230919</v>
      </c>
      <c r="G170" s="175">
        <f>G151+G104+G101+G98+G95+G83+G80+G14+G168</f>
        <v>704152</v>
      </c>
      <c r="H170" s="175">
        <f>H151+H104+H101+H98+H95+H83+H80+H14+H168</f>
        <v>2500</v>
      </c>
    </row>
    <row r="171" spans="2:8" ht="25.5">
      <c r="B171" s="28" t="s">
        <v>265</v>
      </c>
      <c r="C171" s="20" t="s">
        <v>110</v>
      </c>
      <c r="D171" s="1" t="s">
        <v>144</v>
      </c>
      <c r="E171" s="175">
        <f>E57+E161</f>
        <v>534179</v>
      </c>
      <c r="F171" s="175">
        <f>F57+F161</f>
        <v>534179</v>
      </c>
      <c r="G171" s="175">
        <f>G57+G161</f>
        <v>57120</v>
      </c>
      <c r="H171" s="175">
        <f>H57+H161</f>
        <v>0</v>
      </c>
    </row>
    <row r="172" spans="2:8" ht="38.25">
      <c r="B172" s="28" t="s">
        <v>266</v>
      </c>
      <c r="C172" s="42" t="s">
        <v>112</v>
      </c>
      <c r="D172" s="1" t="s">
        <v>146</v>
      </c>
      <c r="E172" s="175">
        <f>E23+E55+E154</f>
        <v>1004315</v>
      </c>
      <c r="F172" s="175">
        <f>F23+F55+F154</f>
        <v>980927</v>
      </c>
      <c r="G172" s="175">
        <f>G23+G55+G154</f>
        <v>498603</v>
      </c>
      <c r="H172" s="175">
        <f>H23+H55+H154</f>
        <v>23388</v>
      </c>
    </row>
    <row r="173" spans="2:8" ht="28.5">
      <c r="B173" s="28" t="s">
        <v>267</v>
      </c>
      <c r="C173" s="86" t="s">
        <v>230</v>
      </c>
      <c r="D173" s="1" t="s">
        <v>145</v>
      </c>
      <c r="E173" s="175">
        <f>E34</f>
        <v>23579</v>
      </c>
      <c r="F173" s="175">
        <f>F34</f>
        <v>15524</v>
      </c>
      <c r="G173" s="175">
        <f>G34</f>
        <v>9870</v>
      </c>
      <c r="H173" s="175">
        <f>H34</f>
        <v>8055</v>
      </c>
    </row>
    <row r="174" spans="2:8" ht="14.25">
      <c r="B174" s="28" t="s">
        <v>268</v>
      </c>
      <c r="C174" s="2" t="s">
        <v>116</v>
      </c>
      <c r="D174" s="1" t="s">
        <v>147</v>
      </c>
      <c r="E174" s="175">
        <f>E39</f>
        <v>40289</v>
      </c>
      <c r="F174" s="175">
        <f>F39</f>
        <v>17908</v>
      </c>
      <c r="G174" s="177">
        <f>G39</f>
        <v>0</v>
      </c>
      <c r="H174" s="175">
        <f>H39</f>
        <v>22381</v>
      </c>
    </row>
    <row r="175" spans="2:8" ht="31.5">
      <c r="B175" s="28" t="s">
        <v>269</v>
      </c>
      <c r="C175" s="94" t="s">
        <v>197</v>
      </c>
      <c r="D175" s="1" t="s">
        <v>148</v>
      </c>
      <c r="E175" s="175">
        <f>E44</f>
        <v>2896</v>
      </c>
      <c r="F175" s="175">
        <f>F44</f>
        <v>2896</v>
      </c>
      <c r="G175" s="177">
        <f>G44</f>
        <v>0</v>
      </c>
      <c r="H175" s="175">
        <f>H44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75">
        <f>F176+H176</f>
        <v>33596</v>
      </c>
      <c r="F176" s="175">
        <f>F159+F46</f>
        <v>32196</v>
      </c>
      <c r="G176" s="177">
        <f>G159+G46</f>
        <v>0</v>
      </c>
      <c r="H176" s="175">
        <f>H159+H46</f>
        <v>1400</v>
      </c>
    </row>
    <row r="177" spans="2:8" ht="25.5">
      <c r="B177" s="41" t="s">
        <v>271</v>
      </c>
      <c r="C177" s="6" t="s">
        <v>156</v>
      </c>
      <c r="D177" s="1" t="s">
        <v>36</v>
      </c>
      <c r="E177" s="175">
        <f>F177+H177</f>
        <v>203892</v>
      </c>
      <c r="F177" s="175">
        <f>F48</f>
        <v>203892</v>
      </c>
      <c r="G177" s="177">
        <f>G48</f>
        <v>0</v>
      </c>
      <c r="H177" s="175">
        <f>H48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175">
        <f>F178+H178</f>
        <v>189809</v>
      </c>
      <c r="F178" s="175">
        <f>F51+F164</f>
        <v>46732</v>
      </c>
      <c r="G178" s="175">
        <f>G51+G164</f>
        <v>0</v>
      </c>
      <c r="H178" s="175">
        <f>H51+H164</f>
        <v>143077</v>
      </c>
    </row>
    <row r="179" spans="2:8" ht="12.75">
      <c r="B179" s="28"/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3"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6" customWidth="1"/>
    <col min="2" max="2" width="9.140625" style="26" customWidth="1"/>
    <col min="3" max="3" width="39.140625" style="26" customWidth="1"/>
    <col min="4" max="4" width="7.421875" style="26" customWidth="1"/>
    <col min="5" max="5" width="10.28125" style="26" customWidth="1"/>
    <col min="6" max="6" width="9.851562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126" t="s">
        <v>247</v>
      </c>
      <c r="G1" s="127"/>
      <c r="H1" s="127"/>
    </row>
    <row r="2" spans="4:8" ht="15">
      <c r="D2" s="4"/>
      <c r="E2" s="4"/>
      <c r="F2" s="581" t="s">
        <v>650</v>
      </c>
      <c r="G2" s="623"/>
      <c r="H2" s="623"/>
    </row>
    <row r="3" spans="4:8" ht="15">
      <c r="D3" s="39"/>
      <c r="E3" s="39"/>
      <c r="F3" s="4" t="s">
        <v>513</v>
      </c>
      <c r="G3" s="127"/>
      <c r="H3" s="127"/>
    </row>
    <row r="4" spans="5:8" ht="15">
      <c r="E4" s="4"/>
      <c r="F4" s="4" t="s">
        <v>280</v>
      </c>
      <c r="G4" s="4"/>
      <c r="H4" s="127"/>
    </row>
    <row r="6" spans="2:8" ht="14.25">
      <c r="B6" s="647" t="s">
        <v>496</v>
      </c>
      <c r="C6" s="647"/>
      <c r="D6" s="647"/>
      <c r="E6" s="647"/>
      <c r="F6" s="647"/>
      <c r="G6" s="647"/>
      <c r="H6" s="647"/>
    </row>
    <row r="7" spans="2:9" ht="14.25">
      <c r="B7" s="647" t="s">
        <v>416</v>
      </c>
      <c r="C7" s="647"/>
      <c r="D7" s="647"/>
      <c r="E7" s="647"/>
      <c r="F7" s="647"/>
      <c r="G7" s="647"/>
      <c r="H7" s="647"/>
      <c r="I7" s="33"/>
    </row>
    <row r="8" spans="3:8" ht="12.75">
      <c r="C8" s="655" t="s">
        <v>532</v>
      </c>
      <c r="D8" s="655"/>
      <c r="E8" s="655"/>
      <c r="F8" s="655"/>
      <c r="G8" s="655"/>
      <c r="H8" s="213" t="s">
        <v>495</v>
      </c>
    </row>
    <row r="9" spans="2:8" ht="12.75" customHeight="1">
      <c r="B9" s="646" t="s">
        <v>289</v>
      </c>
      <c r="C9" s="35"/>
      <c r="D9" s="650" t="s">
        <v>291</v>
      </c>
      <c r="E9" s="636" t="s">
        <v>0</v>
      </c>
      <c r="F9" s="639" t="s">
        <v>10</v>
      </c>
      <c r="G9" s="639"/>
      <c r="H9" s="639"/>
    </row>
    <row r="10" spans="2:8" ht="12.75" customHeight="1">
      <c r="B10" s="646"/>
      <c r="C10" s="648" t="s">
        <v>120</v>
      </c>
      <c r="D10" s="651"/>
      <c r="E10" s="637"/>
      <c r="F10" s="639" t="s">
        <v>11</v>
      </c>
      <c r="G10" s="639"/>
      <c r="H10" s="645" t="s">
        <v>12</v>
      </c>
    </row>
    <row r="11" spans="2:8" ht="12.75" customHeight="1">
      <c r="B11" s="646"/>
      <c r="C11" s="648"/>
      <c r="D11" s="651"/>
      <c r="E11" s="637"/>
      <c r="F11" s="636" t="s">
        <v>13</v>
      </c>
      <c r="G11" s="642" t="s">
        <v>243</v>
      </c>
      <c r="H11" s="645"/>
    </row>
    <row r="12" spans="2:8" ht="29.25" customHeight="1">
      <c r="B12" s="646"/>
      <c r="C12" s="649"/>
      <c r="D12" s="652"/>
      <c r="E12" s="638"/>
      <c r="F12" s="638"/>
      <c r="G12" s="643"/>
      <c r="H12" s="645"/>
    </row>
    <row r="13" spans="2:8" ht="15.75">
      <c r="B13" s="28" t="s">
        <v>14</v>
      </c>
      <c r="C13" s="36" t="s">
        <v>1</v>
      </c>
      <c r="D13" s="37"/>
      <c r="E13" s="171">
        <f>F13+H13</f>
        <v>380985.98</v>
      </c>
      <c r="F13" s="180">
        <f>F14+F23+F34+F39+F46+F44+F48+F51</f>
        <v>228215.97999999998</v>
      </c>
      <c r="G13" s="180">
        <f>G14+G23+G34+G39+G46+G44+G48+G51</f>
        <v>9164.76</v>
      </c>
      <c r="H13" s="180">
        <f>H14+H23+H34+H39+H46+H44+H48+H51</f>
        <v>152770</v>
      </c>
    </row>
    <row r="14" spans="2:8" ht="14.25">
      <c r="B14" s="10" t="s">
        <v>15</v>
      </c>
      <c r="C14" s="19" t="s">
        <v>109</v>
      </c>
      <c r="D14" s="37" t="s">
        <v>142</v>
      </c>
      <c r="E14" s="180">
        <f>E15+E16+E18+E19+E20+E21+E22+E17</f>
        <v>0</v>
      </c>
      <c r="F14" s="180">
        <f>F15+F16+F18+F19+F20+F21+F22+F17</f>
        <v>0</v>
      </c>
      <c r="G14" s="180">
        <f>G15+G16+G18+G19+G20+G21+G22+G17</f>
        <v>0</v>
      </c>
      <c r="H14" s="180">
        <f>H15+H16+H18+H19+H20+H21+H22+H17</f>
        <v>0</v>
      </c>
    </row>
    <row r="15" spans="2:8" ht="15">
      <c r="B15" s="38" t="s">
        <v>163</v>
      </c>
      <c r="C15" s="39" t="s">
        <v>275</v>
      </c>
      <c r="D15" s="640"/>
      <c r="E15" s="175">
        <f aca="true" t="shared" si="0" ref="E15:E32">F15+H15</f>
        <v>0</v>
      </c>
      <c r="F15" s="181"/>
      <c r="G15" s="181"/>
      <c r="H15" s="180"/>
    </row>
    <row r="16" spans="2:8" ht="15">
      <c r="B16" s="8" t="s">
        <v>357</v>
      </c>
      <c r="C16" s="39" t="s">
        <v>356</v>
      </c>
      <c r="D16" s="641"/>
      <c r="E16" s="175">
        <f t="shared" si="0"/>
        <v>0</v>
      </c>
      <c r="F16" s="181"/>
      <c r="G16" s="181"/>
      <c r="H16" s="214"/>
    </row>
    <row r="17" spans="2:8" ht="15">
      <c r="B17" s="8" t="s">
        <v>164</v>
      </c>
      <c r="C17" s="39" t="s">
        <v>276</v>
      </c>
      <c r="D17" s="641"/>
      <c r="E17" s="175">
        <f t="shared" si="0"/>
        <v>0</v>
      </c>
      <c r="F17" s="181"/>
      <c r="G17" s="181"/>
      <c r="H17" s="214"/>
    </row>
    <row r="18" spans="2:8" ht="15">
      <c r="B18" s="8" t="s">
        <v>165</v>
      </c>
      <c r="C18" s="4" t="s">
        <v>241</v>
      </c>
      <c r="D18" s="641"/>
      <c r="E18" s="175">
        <f t="shared" si="0"/>
        <v>0</v>
      </c>
      <c r="F18" s="181"/>
      <c r="G18" s="181"/>
      <c r="H18" s="180"/>
    </row>
    <row r="19" spans="2:8" ht="15">
      <c r="B19" s="8" t="s">
        <v>166</v>
      </c>
      <c r="C19" s="4" t="s">
        <v>244</v>
      </c>
      <c r="D19" s="641"/>
      <c r="E19" s="175">
        <f t="shared" si="0"/>
        <v>0</v>
      </c>
      <c r="F19" s="181"/>
      <c r="G19" s="181"/>
      <c r="H19" s="180"/>
    </row>
    <row r="20" spans="2:8" ht="15">
      <c r="B20" s="8" t="s">
        <v>167</v>
      </c>
      <c r="C20" s="4" t="s">
        <v>81</v>
      </c>
      <c r="D20" s="641"/>
      <c r="E20" s="175">
        <f t="shared" si="0"/>
        <v>0</v>
      </c>
      <c r="F20" s="181"/>
      <c r="G20" s="181"/>
      <c r="H20" s="180"/>
    </row>
    <row r="21" spans="2:8" ht="15">
      <c r="B21" s="38" t="s">
        <v>168</v>
      </c>
      <c r="C21" s="4" t="s">
        <v>82</v>
      </c>
      <c r="D21" s="641"/>
      <c r="E21" s="175">
        <f t="shared" si="0"/>
        <v>0</v>
      </c>
      <c r="F21" s="181"/>
      <c r="G21" s="181"/>
      <c r="H21" s="180"/>
    </row>
    <row r="22" spans="2:8" ht="15">
      <c r="B22" s="38" t="s">
        <v>169</v>
      </c>
      <c r="C22" s="40" t="s">
        <v>77</v>
      </c>
      <c r="D22" s="18"/>
      <c r="E22" s="175">
        <f t="shared" si="0"/>
        <v>0</v>
      </c>
      <c r="F22" s="181"/>
      <c r="G22" s="181"/>
      <c r="H22" s="180"/>
    </row>
    <row r="23" spans="2:8" ht="26.25" customHeight="1">
      <c r="B23" s="41" t="s">
        <v>16</v>
      </c>
      <c r="C23" s="42" t="s">
        <v>112</v>
      </c>
      <c r="D23" s="43" t="s">
        <v>146</v>
      </c>
      <c r="E23" s="281">
        <f>F23+H23</f>
        <v>36258.979999999996</v>
      </c>
      <c r="F23" s="281">
        <f>F24+F26+F27+F28+F29+F30+F32+F25+F31+F33</f>
        <v>34903.979999999996</v>
      </c>
      <c r="G23" s="281">
        <f>G24+G26+G27+G28+G29+G30+G32+G25+G31+G33</f>
        <v>9164.76</v>
      </c>
      <c r="H23" s="281">
        <f>H24+H26+H27+H28+H29+H30+H32+H25+H31+H33</f>
        <v>1355</v>
      </c>
    </row>
    <row r="24" spans="2:8" ht="15">
      <c r="B24" s="44" t="s">
        <v>290</v>
      </c>
      <c r="C24" s="12" t="s">
        <v>274</v>
      </c>
      <c r="D24" s="45"/>
      <c r="E24" s="278">
        <f t="shared" si="0"/>
        <v>6885</v>
      </c>
      <c r="F24" s="279">
        <v>5530</v>
      </c>
      <c r="G24" s="282">
        <v>1212</v>
      </c>
      <c r="H24" s="280">
        <v>1355</v>
      </c>
    </row>
    <row r="25" spans="2:8" ht="15">
      <c r="B25" s="44" t="s">
        <v>160</v>
      </c>
      <c r="C25" s="13" t="s">
        <v>273</v>
      </c>
      <c r="D25" s="46"/>
      <c r="E25" s="278">
        <f t="shared" si="0"/>
        <v>10415.13</v>
      </c>
      <c r="F25" s="414">
        <v>10415.13</v>
      </c>
      <c r="G25" s="415">
        <v>7952.76</v>
      </c>
      <c r="H25" s="282"/>
    </row>
    <row r="26" spans="2:8" ht="15">
      <c r="B26" s="44" t="s">
        <v>171</v>
      </c>
      <c r="C26" s="13" t="s">
        <v>72</v>
      </c>
      <c r="D26" s="47"/>
      <c r="E26" s="278">
        <f t="shared" si="0"/>
        <v>0</v>
      </c>
      <c r="F26" s="414"/>
      <c r="G26" s="415"/>
      <c r="H26" s="280"/>
    </row>
    <row r="27" spans="2:8" ht="15">
      <c r="B27" s="44" t="s">
        <v>167</v>
      </c>
      <c r="C27" s="13" t="s">
        <v>179</v>
      </c>
      <c r="D27" s="47"/>
      <c r="E27" s="278">
        <f t="shared" si="0"/>
        <v>18958.85</v>
      </c>
      <c r="F27" s="414">
        <v>18958.85</v>
      </c>
      <c r="G27" s="415"/>
      <c r="H27" s="280"/>
    </row>
    <row r="28" spans="2:8" ht="15">
      <c r="B28" s="44" t="s">
        <v>172</v>
      </c>
      <c r="C28" s="40" t="s">
        <v>2</v>
      </c>
      <c r="D28" s="46"/>
      <c r="E28" s="278">
        <f t="shared" si="0"/>
        <v>0</v>
      </c>
      <c r="F28" s="279"/>
      <c r="G28" s="283"/>
      <c r="H28" s="284"/>
    </row>
    <row r="29" spans="2:8" ht="15">
      <c r="B29" s="44" t="s">
        <v>169</v>
      </c>
      <c r="C29" s="40" t="s">
        <v>77</v>
      </c>
      <c r="D29" s="46"/>
      <c r="E29" s="185">
        <f t="shared" si="0"/>
        <v>0</v>
      </c>
      <c r="F29" s="175"/>
      <c r="G29" s="203"/>
      <c r="H29" s="203"/>
    </row>
    <row r="30" spans="2:8" ht="15">
      <c r="B30" s="44" t="s">
        <v>285</v>
      </c>
      <c r="C30" s="13" t="s">
        <v>4</v>
      </c>
      <c r="D30" s="48"/>
      <c r="E30" s="185">
        <f t="shared" si="0"/>
        <v>0</v>
      </c>
      <c r="F30" s="188"/>
      <c r="G30" s="189"/>
      <c r="H30" s="203"/>
    </row>
    <row r="31" spans="2:8" ht="30">
      <c r="B31" s="88" t="s">
        <v>162</v>
      </c>
      <c r="C31" s="108" t="s">
        <v>503</v>
      </c>
      <c r="D31" s="48"/>
      <c r="E31" s="185">
        <f t="shared" si="0"/>
        <v>0</v>
      </c>
      <c r="F31" s="188"/>
      <c r="G31" s="189"/>
      <c r="H31" s="203"/>
    </row>
    <row r="32" spans="2:8" ht="30">
      <c r="B32" s="8" t="s">
        <v>174</v>
      </c>
      <c r="C32" s="49" t="s">
        <v>113</v>
      </c>
      <c r="D32" s="48"/>
      <c r="E32" s="205">
        <f t="shared" si="0"/>
        <v>0</v>
      </c>
      <c r="F32" s="186"/>
      <c r="G32" s="186"/>
      <c r="H32" s="186"/>
    </row>
    <row r="33" spans="2:8" ht="30">
      <c r="B33" s="88" t="s">
        <v>442</v>
      </c>
      <c r="C33" s="134" t="s">
        <v>441</v>
      </c>
      <c r="D33" s="48"/>
      <c r="E33" s="181">
        <f>SB!E33+'D-2015'!E33+'skol. lėšos'!E33</f>
        <v>0</v>
      </c>
      <c r="F33" s="181"/>
      <c r="G33" s="181"/>
      <c r="H33" s="181"/>
    </row>
    <row r="34" spans="2:8" ht="30.75" customHeight="1">
      <c r="B34" s="28" t="s">
        <v>17</v>
      </c>
      <c r="C34" s="50" t="s">
        <v>230</v>
      </c>
      <c r="D34" s="52" t="s">
        <v>145</v>
      </c>
      <c r="E34" s="221">
        <f>E35+E37+E36+E38</f>
        <v>0</v>
      </c>
      <c r="F34" s="221">
        <f>F35+F37+F36+F38</f>
        <v>0</v>
      </c>
      <c r="G34" s="221">
        <f>G35+G37+G36+G38</f>
        <v>0</v>
      </c>
      <c r="H34" s="221">
        <f>H35+H37+H36+H38</f>
        <v>0</v>
      </c>
    </row>
    <row r="35" spans="2:8" ht="15">
      <c r="B35" s="38" t="s">
        <v>175</v>
      </c>
      <c r="C35" s="51" t="s">
        <v>3</v>
      </c>
      <c r="D35" s="52"/>
      <c r="E35" s="193">
        <f>F35+H35</f>
        <v>0</v>
      </c>
      <c r="F35" s="177"/>
      <c r="G35" s="196"/>
      <c r="H35" s="203"/>
    </row>
    <row r="36" spans="2:8" ht="15">
      <c r="B36" s="38" t="s">
        <v>176</v>
      </c>
      <c r="C36" s="51" t="s">
        <v>155</v>
      </c>
      <c r="D36" s="53"/>
      <c r="E36" s="193">
        <f>F36+H36</f>
        <v>0</v>
      </c>
      <c r="F36" s="177"/>
      <c r="G36" s="196"/>
      <c r="H36" s="196"/>
    </row>
    <row r="37" spans="2:8" ht="15">
      <c r="B37" s="38" t="s">
        <v>177</v>
      </c>
      <c r="C37" s="4" t="s">
        <v>79</v>
      </c>
      <c r="D37" s="53"/>
      <c r="E37" s="193">
        <f>F37+H37</f>
        <v>0</v>
      </c>
      <c r="F37" s="175"/>
      <c r="G37" s="175"/>
      <c r="H37" s="175"/>
    </row>
    <row r="38" spans="2:8" ht="15">
      <c r="B38" s="38" t="s">
        <v>162</v>
      </c>
      <c r="C38" s="4" t="s">
        <v>427</v>
      </c>
      <c r="D38" s="54"/>
      <c r="E38" s="193">
        <f>F38+H38</f>
        <v>0</v>
      </c>
      <c r="F38" s="185"/>
      <c r="G38" s="185"/>
      <c r="H38" s="185"/>
    </row>
    <row r="39" spans="2:8" ht="14.25">
      <c r="B39" s="28" t="s">
        <v>18</v>
      </c>
      <c r="C39" s="2" t="s">
        <v>116</v>
      </c>
      <c r="D39" s="53" t="s">
        <v>147</v>
      </c>
      <c r="E39" s="349">
        <f>E40+E41+E42+E43</f>
        <v>344727</v>
      </c>
      <c r="F39" s="349">
        <f>F40+F41+F42+F43</f>
        <v>193312</v>
      </c>
      <c r="G39" s="206">
        <f>G40+G41+G42+G43</f>
        <v>0</v>
      </c>
      <c r="H39" s="349">
        <f>H40+H41+H42+H43</f>
        <v>151415</v>
      </c>
    </row>
    <row r="40" spans="2:8" ht="15">
      <c r="B40" s="38" t="s">
        <v>162</v>
      </c>
      <c r="C40" s="4" t="s">
        <v>73</v>
      </c>
      <c r="D40" s="52"/>
      <c r="E40" s="193">
        <f>F40+H40</f>
        <v>0</v>
      </c>
      <c r="F40" s="175"/>
      <c r="G40" s="175"/>
      <c r="H40" s="175"/>
    </row>
    <row r="41" spans="2:8" ht="15">
      <c r="B41" s="38" t="s">
        <v>162</v>
      </c>
      <c r="C41" s="4" t="s">
        <v>80</v>
      </c>
      <c r="D41" s="54"/>
      <c r="E41" s="285">
        <f>F41+H41</f>
        <v>2324</v>
      </c>
      <c r="F41" s="279">
        <v>2324</v>
      </c>
      <c r="G41" s="175"/>
      <c r="H41" s="175"/>
    </row>
    <row r="42" spans="2:8" ht="15">
      <c r="B42" s="38" t="s">
        <v>162</v>
      </c>
      <c r="C42" s="4" t="s">
        <v>159</v>
      </c>
      <c r="D42" s="54"/>
      <c r="E42" s="193">
        <f>F42+H42</f>
        <v>0</v>
      </c>
      <c r="F42" s="222"/>
      <c r="G42" s="222"/>
      <c r="H42" s="222"/>
    </row>
    <row r="43" spans="1:8" ht="15">
      <c r="A43" s="213"/>
      <c r="B43" s="38" t="s">
        <v>530</v>
      </c>
      <c r="C43" s="4" t="s">
        <v>531</v>
      </c>
      <c r="D43" s="54"/>
      <c r="E43" s="285">
        <f>F43+H43</f>
        <v>342403</v>
      </c>
      <c r="F43" s="412">
        <v>190988</v>
      </c>
      <c r="G43" s="413"/>
      <c r="H43" s="412">
        <v>151415</v>
      </c>
    </row>
    <row r="44" spans="2:8" ht="28.5">
      <c r="B44" s="28" t="s">
        <v>74</v>
      </c>
      <c r="C44" s="3" t="s">
        <v>197</v>
      </c>
      <c r="D44" s="54" t="s">
        <v>148</v>
      </c>
      <c r="E44" s="183">
        <f>E45</f>
        <v>0</v>
      </c>
      <c r="F44" s="183">
        <f>F45</f>
        <v>0</v>
      </c>
      <c r="G44" s="183">
        <f>G45</f>
        <v>0</v>
      </c>
      <c r="H44" s="183">
        <f>H45</f>
        <v>0</v>
      </c>
    </row>
    <row r="45" spans="2:8" ht="15">
      <c r="B45" s="38" t="s">
        <v>162</v>
      </c>
      <c r="C45" s="4" t="s">
        <v>73</v>
      </c>
      <c r="D45" s="54"/>
      <c r="E45" s="193">
        <f>F45+H45</f>
        <v>0</v>
      </c>
      <c r="F45" s="175"/>
      <c r="G45" s="175"/>
      <c r="H45" s="175"/>
    </row>
    <row r="46" spans="2:8" ht="14.25">
      <c r="B46" s="28" t="s">
        <v>140</v>
      </c>
      <c r="C46" s="17" t="s">
        <v>138</v>
      </c>
      <c r="D46" s="1" t="s">
        <v>143</v>
      </c>
      <c r="E46" s="183">
        <f>F46+H46</f>
        <v>0</v>
      </c>
      <c r="F46" s="176">
        <f>F47</f>
        <v>0</v>
      </c>
      <c r="G46" s="176">
        <f>G47</f>
        <v>0</v>
      </c>
      <c r="H46" s="176">
        <f>H47</f>
        <v>0</v>
      </c>
    </row>
    <row r="47" spans="2:8" ht="15">
      <c r="B47" s="8" t="s">
        <v>141</v>
      </c>
      <c r="C47" s="55" t="s">
        <v>139</v>
      </c>
      <c r="D47" s="52"/>
      <c r="E47" s="177">
        <f>F47+H47</f>
        <v>0</v>
      </c>
      <c r="F47" s="177"/>
      <c r="G47" s="196"/>
      <c r="H47" s="223"/>
    </row>
    <row r="48" spans="2:9" ht="28.5">
      <c r="B48" s="28" t="s">
        <v>151</v>
      </c>
      <c r="C48" s="3" t="s">
        <v>156</v>
      </c>
      <c r="D48" s="1" t="s">
        <v>36</v>
      </c>
      <c r="E48" s="171">
        <f>E49</f>
        <v>0</v>
      </c>
      <c r="F48" s="171">
        <f>F49+F50</f>
        <v>0</v>
      </c>
      <c r="G48" s="171">
        <f>G49+G50</f>
        <v>0</v>
      </c>
      <c r="H48" s="171">
        <f>H49+H50</f>
        <v>0</v>
      </c>
      <c r="I48" s="98"/>
    </row>
    <row r="49" spans="2:8" ht="15">
      <c r="B49" s="8" t="s">
        <v>152</v>
      </c>
      <c r="C49" s="55" t="s">
        <v>118</v>
      </c>
      <c r="D49" s="54"/>
      <c r="E49" s="177">
        <f>F49</f>
        <v>0</v>
      </c>
      <c r="F49" s="177"/>
      <c r="G49" s="175"/>
      <c r="H49" s="186"/>
    </row>
    <row r="50" spans="2:8" ht="30">
      <c r="B50" s="8" t="s">
        <v>438</v>
      </c>
      <c r="C50" s="132" t="s">
        <v>439</v>
      </c>
      <c r="D50" s="54"/>
      <c r="E50" s="175">
        <f>F50+H50</f>
        <v>0</v>
      </c>
      <c r="F50" s="177"/>
      <c r="G50" s="175"/>
      <c r="H50" s="186"/>
    </row>
    <row r="51" spans="2:8" ht="14.25">
      <c r="B51" s="56" t="s">
        <v>158</v>
      </c>
      <c r="C51" s="19" t="s">
        <v>157</v>
      </c>
      <c r="D51" s="54" t="s">
        <v>38</v>
      </c>
      <c r="E51" s="171">
        <f>E52+E53</f>
        <v>0</v>
      </c>
      <c r="F51" s="176">
        <f>F52+F53</f>
        <v>0</v>
      </c>
      <c r="G51" s="176">
        <f>G52+G53</f>
        <v>0</v>
      </c>
      <c r="H51" s="176">
        <f>H52+H53</f>
        <v>0</v>
      </c>
    </row>
    <row r="52" spans="2:8" ht="15">
      <c r="B52" s="7"/>
      <c r="C52" s="57" t="s">
        <v>75</v>
      </c>
      <c r="D52" s="58"/>
      <c r="E52" s="185">
        <f>F52+H52</f>
        <v>0</v>
      </c>
      <c r="F52" s="175"/>
      <c r="G52" s="186"/>
      <c r="H52" s="186"/>
    </row>
    <row r="53" spans="2:8" ht="15">
      <c r="B53" s="8"/>
      <c r="C53" s="57" t="s">
        <v>76</v>
      </c>
      <c r="D53" s="58"/>
      <c r="E53" s="185">
        <f>F53+H53</f>
        <v>0</v>
      </c>
      <c r="F53" s="175"/>
      <c r="G53" s="186"/>
      <c r="H53" s="186"/>
    </row>
    <row r="54" spans="2:8" ht="15.75">
      <c r="B54" s="28" t="s">
        <v>19</v>
      </c>
      <c r="C54" s="105" t="s">
        <v>240</v>
      </c>
      <c r="D54" s="1"/>
      <c r="E54" s="171"/>
      <c r="F54" s="171"/>
      <c r="G54" s="203"/>
      <c r="H54" s="186"/>
    </row>
    <row r="55" spans="2:8" ht="27" customHeight="1">
      <c r="B55" s="28" t="s">
        <v>20</v>
      </c>
      <c r="C55" s="20" t="s">
        <v>112</v>
      </c>
      <c r="D55" s="52" t="s">
        <v>146</v>
      </c>
      <c r="E55" s="171">
        <f aca="true" t="shared" si="1" ref="E55:E61">F55+H55</f>
        <v>0</v>
      </c>
      <c r="F55" s="171"/>
      <c r="G55" s="203"/>
      <c r="H55" s="186"/>
    </row>
    <row r="56" spans="2:13" ht="28.5">
      <c r="B56" s="28" t="s">
        <v>21</v>
      </c>
      <c r="C56" s="3" t="s">
        <v>83</v>
      </c>
      <c r="D56" s="23"/>
      <c r="E56" s="224">
        <f t="shared" si="1"/>
        <v>0</v>
      </c>
      <c r="F56" s="171">
        <f>F57</f>
        <v>0</v>
      </c>
      <c r="G56" s="171">
        <f>G57</f>
        <v>0</v>
      </c>
      <c r="H56" s="171">
        <f>H57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224">
        <f>F57+H57</f>
        <v>0</v>
      </c>
      <c r="F57" s="208">
        <f>F58+F59+F60+F61+F68+F69+F70+F71+F72+F73+F74+F75+F76+F77+F78</f>
        <v>0</v>
      </c>
      <c r="G57" s="208">
        <f>G58+G59+G60+G61+G68+G69+G70+G71+G72+G73+G74+G75+G76+G77+G78</f>
        <v>0</v>
      </c>
      <c r="H57" s="208">
        <f>H58+H59+H60+H61+H68+H69+H70+H71+H72+H73+H74+H75+H76+H77+H78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21" t="s">
        <v>84</v>
      </c>
      <c r="D58" s="23"/>
      <c r="E58" s="218">
        <f t="shared" si="1"/>
        <v>0</v>
      </c>
      <c r="F58" s="177"/>
      <c r="G58" s="203"/>
      <c r="H58" s="203"/>
      <c r="I58" s="59"/>
      <c r="J58" s="60"/>
      <c r="K58" s="60"/>
      <c r="L58" s="61"/>
      <c r="M58" s="61"/>
    </row>
    <row r="59" spans="2:13" ht="30">
      <c r="B59" s="8" t="s">
        <v>237</v>
      </c>
      <c r="C59" s="69" t="s">
        <v>245</v>
      </c>
      <c r="D59" s="79"/>
      <c r="E59" s="218">
        <f t="shared" si="1"/>
        <v>0</v>
      </c>
      <c r="F59" s="177"/>
      <c r="G59" s="203"/>
      <c r="H59" s="203"/>
      <c r="I59" s="59"/>
      <c r="J59" s="60"/>
      <c r="K59" s="60"/>
      <c r="L59" s="61"/>
      <c r="M59" s="61"/>
    </row>
    <row r="60" spans="2:13" ht="15">
      <c r="B60" s="8" t="s">
        <v>238</v>
      </c>
      <c r="C60" s="4" t="s">
        <v>362</v>
      </c>
      <c r="D60" s="62"/>
      <c r="E60" s="218">
        <f t="shared" si="1"/>
        <v>0</v>
      </c>
      <c r="F60" s="175"/>
      <c r="G60" s="186"/>
      <c r="H60" s="186"/>
      <c r="I60" s="63"/>
      <c r="J60" s="60"/>
      <c r="K60" s="64"/>
      <c r="L60" s="64"/>
      <c r="M60" s="64"/>
    </row>
    <row r="61" spans="2:13" ht="15">
      <c r="B61" s="159"/>
      <c r="C61" s="232" t="s">
        <v>150</v>
      </c>
      <c r="D61" s="62"/>
      <c r="E61" s="235">
        <f t="shared" si="1"/>
        <v>0</v>
      </c>
      <c r="F61" s="179">
        <f>F62+F63+F64+F65+F66+F67</f>
        <v>0</v>
      </c>
      <c r="G61" s="179">
        <f>G62+G63+G64+G65+G66+G67</f>
        <v>0</v>
      </c>
      <c r="H61" s="179">
        <f>H62+H63+H64+H65+H66+H67</f>
        <v>0</v>
      </c>
      <c r="I61" s="63"/>
      <c r="J61" s="60"/>
      <c r="K61" s="64"/>
      <c r="L61" s="64"/>
      <c r="M61" s="64"/>
    </row>
    <row r="62" spans="2:13" ht="15">
      <c r="B62" s="44" t="s">
        <v>239</v>
      </c>
      <c r="C62" s="162" t="s">
        <v>90</v>
      </c>
      <c r="D62" s="62"/>
      <c r="E62" s="193">
        <f aca="true" t="shared" si="2" ref="E62:E76">F62+H62</f>
        <v>0</v>
      </c>
      <c r="F62" s="219"/>
      <c r="G62" s="219"/>
      <c r="H62" s="219"/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62"/>
      <c r="E63" s="193">
        <f t="shared" si="2"/>
        <v>0</v>
      </c>
      <c r="F63" s="177"/>
      <c r="G63" s="186"/>
      <c r="H63" s="186"/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66"/>
      <c r="E64" s="193">
        <f t="shared" si="2"/>
        <v>0</v>
      </c>
      <c r="F64" s="177"/>
      <c r="G64" s="203"/>
      <c r="H64" s="196"/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193">
        <f t="shared" si="2"/>
        <v>0</v>
      </c>
      <c r="F65" s="177"/>
      <c r="G65" s="186"/>
      <c r="H65" s="186"/>
    </row>
    <row r="66" spans="2:8" ht="15">
      <c r="B66" s="8" t="s">
        <v>238</v>
      </c>
      <c r="C66" s="160" t="s">
        <v>88</v>
      </c>
      <c r="D66" s="62"/>
      <c r="E66" s="193">
        <f t="shared" si="2"/>
        <v>0</v>
      </c>
      <c r="F66" s="177"/>
      <c r="G66" s="186"/>
      <c r="H66" s="186"/>
    </row>
    <row r="67" spans="2:8" ht="15">
      <c r="B67" s="8" t="s">
        <v>238</v>
      </c>
      <c r="C67" s="160" t="s">
        <v>89</v>
      </c>
      <c r="D67" s="62"/>
      <c r="E67" s="193">
        <f t="shared" si="2"/>
        <v>0</v>
      </c>
      <c r="F67" s="177"/>
      <c r="G67" s="186"/>
      <c r="H67" s="186"/>
    </row>
    <row r="68" spans="2:8" ht="15">
      <c r="B68" s="44" t="s">
        <v>234</v>
      </c>
      <c r="C68" s="15" t="s">
        <v>501</v>
      </c>
      <c r="D68" s="62"/>
      <c r="E68" s="193">
        <f t="shared" si="2"/>
        <v>0</v>
      </c>
      <c r="F68" s="177"/>
      <c r="G68" s="186"/>
      <c r="H68" s="186"/>
    </row>
    <row r="69" spans="2:8" ht="15">
      <c r="B69" s="44" t="s">
        <v>234</v>
      </c>
      <c r="C69" s="15" t="s">
        <v>498</v>
      </c>
      <c r="D69" s="62"/>
      <c r="E69" s="193">
        <f t="shared" si="2"/>
        <v>0</v>
      </c>
      <c r="F69" s="177"/>
      <c r="G69" s="186"/>
      <c r="H69" s="186"/>
    </row>
    <row r="70" spans="2:8" ht="15">
      <c r="B70" s="44" t="s">
        <v>234</v>
      </c>
      <c r="C70" s="15" t="s">
        <v>282</v>
      </c>
      <c r="D70" s="62"/>
      <c r="E70" s="193">
        <f t="shared" si="2"/>
        <v>0</v>
      </c>
      <c r="F70" s="177"/>
      <c r="G70" s="186"/>
      <c r="H70" s="186"/>
    </row>
    <row r="71" spans="2:8" ht="15">
      <c r="B71" s="44" t="s">
        <v>234</v>
      </c>
      <c r="C71" s="15" t="s">
        <v>283</v>
      </c>
      <c r="D71" s="62"/>
      <c r="E71" s="225">
        <f t="shared" si="2"/>
        <v>0</v>
      </c>
      <c r="F71" s="188"/>
      <c r="G71" s="186"/>
      <c r="H71" s="186"/>
    </row>
    <row r="72" spans="2:8" ht="15">
      <c r="B72" s="44" t="s">
        <v>234</v>
      </c>
      <c r="C72" s="15" t="s">
        <v>284</v>
      </c>
      <c r="D72" s="62"/>
      <c r="E72" s="225">
        <f t="shared" si="2"/>
        <v>0</v>
      </c>
      <c r="F72" s="188"/>
      <c r="G72" s="186"/>
      <c r="H72" s="186"/>
    </row>
    <row r="73" spans="2:8" ht="15">
      <c r="B73" s="44" t="s">
        <v>234</v>
      </c>
      <c r="C73" s="15" t="s">
        <v>499</v>
      </c>
      <c r="D73" s="234"/>
      <c r="E73" s="175">
        <f t="shared" si="2"/>
        <v>0</v>
      </c>
      <c r="F73" s="188"/>
      <c r="G73" s="186"/>
      <c r="H73" s="186"/>
    </row>
    <row r="74" spans="2:8" ht="15">
      <c r="B74" s="65" t="s">
        <v>235</v>
      </c>
      <c r="C74" s="15" t="s">
        <v>85</v>
      </c>
      <c r="D74" s="62"/>
      <c r="E74" s="225">
        <f t="shared" si="2"/>
        <v>0</v>
      </c>
      <c r="F74" s="188"/>
      <c r="G74" s="186"/>
      <c r="H74" s="186"/>
    </row>
    <row r="75" spans="2:8" ht="15">
      <c r="B75" s="44" t="s">
        <v>235</v>
      </c>
      <c r="C75" s="15" t="s">
        <v>92</v>
      </c>
      <c r="D75" s="62"/>
      <c r="E75" s="193">
        <f t="shared" si="2"/>
        <v>0</v>
      </c>
      <c r="F75" s="186"/>
      <c r="G75" s="186"/>
      <c r="H75" s="186"/>
    </row>
    <row r="76" spans="2:8" ht="15">
      <c r="B76" s="44" t="s">
        <v>235</v>
      </c>
      <c r="C76" s="15" t="s">
        <v>277</v>
      </c>
      <c r="D76" s="62"/>
      <c r="E76" s="193">
        <f t="shared" si="2"/>
        <v>0</v>
      </c>
      <c r="F76" s="186"/>
      <c r="G76" s="186"/>
      <c r="H76" s="186"/>
    </row>
    <row r="77" spans="2:8" ht="15">
      <c r="B77" s="44" t="s">
        <v>235</v>
      </c>
      <c r="C77" s="15" t="s">
        <v>287</v>
      </c>
      <c r="D77" s="62"/>
      <c r="E77" s="226"/>
      <c r="F77" s="181"/>
      <c r="G77" s="186"/>
      <c r="H77" s="186"/>
    </row>
    <row r="78" spans="2:9" ht="15">
      <c r="B78" s="44" t="s">
        <v>178</v>
      </c>
      <c r="C78" s="15" t="s">
        <v>93</v>
      </c>
      <c r="D78" s="70"/>
      <c r="E78" s="193">
        <f>F78+H78</f>
        <v>0</v>
      </c>
      <c r="F78" s="177"/>
      <c r="G78" s="186"/>
      <c r="H78" s="186"/>
      <c r="I78" s="26"/>
    </row>
    <row r="79" spans="2:8" ht="15.75">
      <c r="B79" s="71" t="s">
        <v>23</v>
      </c>
      <c r="C79" s="25" t="s">
        <v>534</v>
      </c>
      <c r="D79" s="72"/>
      <c r="E79" s="171"/>
      <c r="F79" s="171"/>
      <c r="G79" s="203"/>
      <c r="H79" s="203"/>
    </row>
    <row r="80" spans="2:8" ht="14.25">
      <c r="B80" s="71" t="s">
        <v>25</v>
      </c>
      <c r="C80" s="19" t="s">
        <v>109</v>
      </c>
      <c r="D80" s="24" t="s">
        <v>142</v>
      </c>
      <c r="E80" s="277">
        <f>F80+H80</f>
        <v>240284</v>
      </c>
      <c r="F80" s="277">
        <f>F81</f>
        <v>240284</v>
      </c>
      <c r="G80" s="277">
        <f>G81</f>
        <v>158953</v>
      </c>
      <c r="H80" s="171">
        <f>H81</f>
        <v>0</v>
      </c>
    </row>
    <row r="81" spans="2:8" ht="15">
      <c r="B81" s="8" t="s">
        <v>102</v>
      </c>
      <c r="C81" s="120" t="s">
        <v>361</v>
      </c>
      <c r="D81" s="73"/>
      <c r="E81" s="285">
        <f>F81+H81</f>
        <v>240284</v>
      </c>
      <c r="F81" s="279">
        <v>240284</v>
      </c>
      <c r="G81" s="280">
        <v>158953</v>
      </c>
      <c r="H81" s="186"/>
    </row>
    <row r="82" spans="2:8" ht="31.5">
      <c r="B82" s="28" t="s">
        <v>26</v>
      </c>
      <c r="C82" s="94" t="s">
        <v>288</v>
      </c>
      <c r="D82" s="24"/>
      <c r="E82" s="277"/>
      <c r="F82" s="277"/>
      <c r="G82" s="286"/>
      <c r="H82" s="203"/>
    </row>
    <row r="83" spans="2:8" ht="14.25">
      <c r="B83" s="28" t="s">
        <v>27</v>
      </c>
      <c r="C83" s="19" t="s">
        <v>109</v>
      </c>
      <c r="D83" s="24" t="s">
        <v>142</v>
      </c>
      <c r="E83" s="277">
        <f>F83+H83</f>
        <v>42186</v>
      </c>
      <c r="F83" s="277">
        <f>F84</f>
        <v>42186</v>
      </c>
      <c r="G83" s="277">
        <f>G84</f>
        <v>26923</v>
      </c>
      <c r="H83" s="171">
        <f>H84</f>
        <v>0</v>
      </c>
    </row>
    <row r="84" spans="2:8" ht="15">
      <c r="B84" s="8" t="s">
        <v>104</v>
      </c>
      <c r="C84" s="120" t="s">
        <v>361</v>
      </c>
      <c r="D84" s="73"/>
      <c r="E84" s="279">
        <f>F84+H84</f>
        <v>42186</v>
      </c>
      <c r="F84" s="279">
        <v>42186</v>
      </c>
      <c r="G84" s="284">
        <v>26923</v>
      </c>
      <c r="H84" s="186"/>
    </row>
    <row r="85" spans="2:8" ht="15.75">
      <c r="B85" s="28" t="s">
        <v>28</v>
      </c>
      <c r="C85" s="25" t="s">
        <v>31</v>
      </c>
      <c r="D85" s="24"/>
      <c r="E85" s="171"/>
      <c r="F85" s="171"/>
      <c r="G85" s="203"/>
      <c r="H85" s="203"/>
    </row>
    <row r="86" spans="2:8" ht="14.25">
      <c r="B86" s="8" t="s">
        <v>29</v>
      </c>
      <c r="C86" s="74" t="s">
        <v>109</v>
      </c>
      <c r="D86" s="24" t="s">
        <v>142</v>
      </c>
      <c r="E86" s="277">
        <f>F86+H86</f>
        <v>21631</v>
      </c>
      <c r="F86" s="277">
        <f>F87</f>
        <v>21631</v>
      </c>
      <c r="G86" s="277">
        <f>G87</f>
        <v>13461.37</v>
      </c>
      <c r="H86" s="171">
        <f>H87</f>
        <v>0</v>
      </c>
    </row>
    <row r="87" spans="2:8" ht="15">
      <c r="B87" s="8" t="s">
        <v>105</v>
      </c>
      <c r="C87" s="120" t="s">
        <v>361</v>
      </c>
      <c r="D87" s="24"/>
      <c r="E87" s="279">
        <f>F87+H87</f>
        <v>21631</v>
      </c>
      <c r="F87" s="279">
        <v>21631</v>
      </c>
      <c r="G87" s="280">
        <v>13461.37</v>
      </c>
      <c r="H87" s="186"/>
    </row>
    <row r="88" spans="2:8" ht="15.75">
      <c r="B88" s="28" t="s">
        <v>30</v>
      </c>
      <c r="C88" s="11" t="s">
        <v>535</v>
      </c>
      <c r="D88" s="24"/>
      <c r="E88" s="171"/>
      <c r="F88" s="171"/>
      <c r="G88" s="203"/>
      <c r="H88" s="186"/>
    </row>
    <row r="89" spans="2:8" ht="14.25">
      <c r="B89" s="28" t="s">
        <v>32</v>
      </c>
      <c r="C89" s="74" t="s">
        <v>109</v>
      </c>
      <c r="D89" s="24" t="s">
        <v>142</v>
      </c>
      <c r="E89" s="277">
        <f>F89+H89</f>
        <v>9697</v>
      </c>
      <c r="F89" s="277">
        <f>F90</f>
        <v>9697</v>
      </c>
      <c r="G89" s="277">
        <f>G90</f>
        <v>7403.74</v>
      </c>
      <c r="H89" s="277">
        <f>H90</f>
        <v>0</v>
      </c>
    </row>
    <row r="90" spans="2:8" ht="15">
      <c r="B90" s="8" t="s">
        <v>106</v>
      </c>
      <c r="C90" s="120" t="s">
        <v>361</v>
      </c>
      <c r="D90" s="24"/>
      <c r="E90" s="279">
        <f>F90+H90</f>
        <v>9697</v>
      </c>
      <c r="F90" s="279">
        <v>9697</v>
      </c>
      <c r="G90" s="280">
        <v>7403.74</v>
      </c>
      <c r="H90" s="284"/>
    </row>
    <row r="91" spans="2:8" ht="15.75">
      <c r="B91" s="28" t="s">
        <v>33</v>
      </c>
      <c r="C91" s="11" t="s">
        <v>5</v>
      </c>
      <c r="D91" s="24"/>
      <c r="E91" s="171"/>
      <c r="F91" s="171"/>
      <c r="G91" s="203"/>
      <c r="H91" s="203"/>
    </row>
    <row r="92" spans="2:8" ht="14.25">
      <c r="B92" s="28" t="s">
        <v>34</v>
      </c>
      <c r="C92" s="19" t="s">
        <v>109</v>
      </c>
      <c r="D92" s="24" t="s">
        <v>142</v>
      </c>
      <c r="E92" s="171">
        <f>F92+H92</f>
        <v>1988</v>
      </c>
      <c r="F92" s="171">
        <f>F93</f>
        <v>1988</v>
      </c>
      <c r="G92" s="171">
        <f>G93</f>
        <v>1518</v>
      </c>
      <c r="H92" s="171">
        <f>H93</f>
        <v>0</v>
      </c>
    </row>
    <row r="93" spans="2:8" ht="15">
      <c r="B93" s="8" t="s">
        <v>107</v>
      </c>
      <c r="C93" s="120" t="s">
        <v>361</v>
      </c>
      <c r="D93" s="24"/>
      <c r="E93" s="175">
        <f>F93+H93</f>
        <v>1988</v>
      </c>
      <c r="F93" s="175">
        <v>1988</v>
      </c>
      <c r="G93" s="186">
        <v>1518</v>
      </c>
      <c r="H93" s="186"/>
    </row>
    <row r="94" spans="2:8" ht="14.25">
      <c r="B94" s="28" t="s">
        <v>36</v>
      </c>
      <c r="C94" s="17" t="s">
        <v>412</v>
      </c>
      <c r="D94" s="24"/>
      <c r="E94" s="171"/>
      <c r="F94" s="171"/>
      <c r="G94" s="203"/>
      <c r="H94" s="203"/>
    </row>
    <row r="95" spans="2:8" ht="14.25">
      <c r="B95" s="28" t="s">
        <v>37</v>
      </c>
      <c r="C95" s="19" t="s">
        <v>109</v>
      </c>
      <c r="D95" s="24" t="s">
        <v>142</v>
      </c>
      <c r="E95" s="277">
        <f>F95+H95</f>
        <v>33316</v>
      </c>
      <c r="F95" s="277">
        <f>F96</f>
        <v>33316</v>
      </c>
      <c r="G95" s="277">
        <f>G96</f>
        <v>22383.11</v>
      </c>
      <c r="H95" s="277">
        <f>H96</f>
        <v>0</v>
      </c>
    </row>
    <row r="96" spans="2:8" ht="15">
      <c r="B96" s="8" t="s">
        <v>108</v>
      </c>
      <c r="C96" s="120" t="s">
        <v>361</v>
      </c>
      <c r="D96" s="24"/>
      <c r="E96" s="279">
        <f>F96+H96</f>
        <v>33316</v>
      </c>
      <c r="F96" s="279">
        <f>F87+F90+F93</f>
        <v>33316</v>
      </c>
      <c r="G96" s="279">
        <f>G87+G90+G93</f>
        <v>22383.11</v>
      </c>
      <c r="H96" s="279">
        <f>H87+H90+H93</f>
        <v>0</v>
      </c>
    </row>
    <row r="97" spans="2:8" ht="15.75">
      <c r="B97" s="28" t="s">
        <v>38</v>
      </c>
      <c r="C97" s="25" t="s">
        <v>6</v>
      </c>
      <c r="D97" s="75"/>
      <c r="E97" s="171"/>
      <c r="F97" s="171"/>
      <c r="G97" s="203"/>
      <c r="H97" s="203"/>
    </row>
    <row r="98" spans="2:8" ht="14.25">
      <c r="B98" s="28" t="s">
        <v>39</v>
      </c>
      <c r="C98" s="19" t="s">
        <v>109</v>
      </c>
      <c r="D98" s="75" t="s">
        <v>142</v>
      </c>
      <c r="E98" s="171">
        <f>E99</f>
        <v>10121</v>
      </c>
      <c r="F98" s="171">
        <f>F99</f>
        <v>6921</v>
      </c>
      <c r="G98" s="171">
        <f>G99</f>
        <v>1467</v>
      </c>
      <c r="H98" s="171">
        <f>H99</f>
        <v>3200</v>
      </c>
    </row>
    <row r="99" spans="2:8" ht="15">
      <c r="B99" s="8" t="s">
        <v>111</v>
      </c>
      <c r="C99" s="120" t="s">
        <v>361</v>
      </c>
      <c r="D99" s="75"/>
      <c r="E99" s="175">
        <f>F99+H99</f>
        <v>10121</v>
      </c>
      <c r="F99" s="175">
        <v>6921</v>
      </c>
      <c r="G99" s="186">
        <v>1467</v>
      </c>
      <c r="H99" s="186">
        <v>3200</v>
      </c>
    </row>
    <row r="100" spans="2:8" ht="15.75">
      <c r="B100" s="28" t="s">
        <v>40</v>
      </c>
      <c r="C100" s="25" t="s">
        <v>47</v>
      </c>
      <c r="D100" s="75"/>
      <c r="E100" s="171"/>
      <c r="F100" s="171"/>
      <c r="G100" s="203"/>
      <c r="H100" s="203"/>
    </row>
    <row r="101" spans="2:8" ht="14.25">
      <c r="B101" s="8" t="s">
        <v>41</v>
      </c>
      <c r="C101" s="76" t="s">
        <v>109</v>
      </c>
      <c r="D101" s="75" t="s">
        <v>142</v>
      </c>
      <c r="E101" s="171">
        <f>E102</f>
        <v>4152</v>
      </c>
      <c r="F101" s="171">
        <f>F102</f>
        <v>4152</v>
      </c>
      <c r="G101" s="171">
        <f>G102</f>
        <v>3170</v>
      </c>
      <c r="H101" s="171">
        <f>H102</f>
        <v>0</v>
      </c>
    </row>
    <row r="102" spans="2:8" ht="15">
      <c r="B102" s="8" t="s">
        <v>121</v>
      </c>
      <c r="C102" s="120" t="s">
        <v>361</v>
      </c>
      <c r="D102" s="77"/>
      <c r="E102" s="175">
        <f>F102+H102</f>
        <v>4152</v>
      </c>
      <c r="F102" s="175">
        <v>4152</v>
      </c>
      <c r="G102" s="186">
        <v>3170</v>
      </c>
      <c r="H102" s="186"/>
    </row>
    <row r="103" spans="2:8" ht="28.5">
      <c r="B103" s="28" t="s">
        <v>42</v>
      </c>
      <c r="C103" s="3" t="s">
        <v>411</v>
      </c>
      <c r="D103" s="75"/>
      <c r="E103" s="171"/>
      <c r="F103" s="171"/>
      <c r="G103" s="203"/>
      <c r="H103" s="203"/>
    </row>
    <row r="104" spans="2:8" ht="14.25">
      <c r="B104" s="28" t="s">
        <v>43</v>
      </c>
      <c r="C104" s="19" t="s">
        <v>109</v>
      </c>
      <c r="D104" s="75" t="s">
        <v>142</v>
      </c>
      <c r="E104" s="171">
        <f>E105</f>
        <v>3276</v>
      </c>
      <c r="F104" s="171">
        <f>F105</f>
        <v>3276</v>
      </c>
      <c r="G104" s="171">
        <f>G105</f>
        <v>2501</v>
      </c>
      <c r="H104" s="171">
        <f>H105</f>
        <v>0</v>
      </c>
    </row>
    <row r="105" spans="2:8" ht="15">
      <c r="B105" s="38" t="s">
        <v>122</v>
      </c>
      <c r="C105" s="120" t="s">
        <v>361</v>
      </c>
      <c r="D105" s="77"/>
      <c r="E105" s="175">
        <f>F105+H105</f>
        <v>3276</v>
      </c>
      <c r="F105" s="175">
        <v>3276</v>
      </c>
      <c r="G105" s="186">
        <v>2501</v>
      </c>
      <c r="H105" s="186"/>
    </row>
    <row r="106" spans="2:8" ht="15.75">
      <c r="B106" s="28" t="s">
        <v>44</v>
      </c>
      <c r="C106" s="25" t="s">
        <v>53</v>
      </c>
      <c r="D106" s="24"/>
      <c r="E106" s="176">
        <f>E107+E110+E113</f>
        <v>98</v>
      </c>
      <c r="F106" s="176">
        <f>F107+F110+F113</f>
        <v>98</v>
      </c>
      <c r="G106" s="176">
        <f>G107+G110+G113</f>
        <v>75</v>
      </c>
      <c r="H106" s="176">
        <f>H107+H110+H113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171">
        <f>E108+E109</f>
        <v>0</v>
      </c>
      <c r="F107" s="171">
        <f>F108+F109</f>
        <v>0</v>
      </c>
      <c r="G107" s="171">
        <f>G108+G109</f>
        <v>0</v>
      </c>
      <c r="H107" s="171">
        <f>H108+H109</f>
        <v>0</v>
      </c>
    </row>
    <row r="108" spans="2:8" ht="15">
      <c r="B108" s="8" t="s">
        <v>430</v>
      </c>
      <c r="C108" s="12" t="s">
        <v>96</v>
      </c>
      <c r="D108" s="23"/>
      <c r="E108" s="175">
        <f>F108+H108</f>
        <v>0</v>
      </c>
      <c r="F108" s="177"/>
      <c r="G108" s="196"/>
      <c r="H108" s="196"/>
    </row>
    <row r="109" spans="2:8" ht="15">
      <c r="B109" s="8" t="s">
        <v>452</v>
      </c>
      <c r="C109" s="78" t="s">
        <v>125</v>
      </c>
      <c r="D109" s="72"/>
      <c r="E109" s="175">
        <f>F109+H109</f>
        <v>0</v>
      </c>
      <c r="F109" s="177"/>
      <c r="G109" s="196"/>
      <c r="H109" s="196"/>
    </row>
    <row r="110" spans="2:8" ht="28.5" customHeight="1">
      <c r="B110" s="28" t="s">
        <v>248</v>
      </c>
      <c r="C110" s="20" t="s">
        <v>112</v>
      </c>
      <c r="D110" s="24" t="s">
        <v>146</v>
      </c>
      <c r="E110" s="171">
        <f>E111+E112</f>
        <v>98</v>
      </c>
      <c r="F110" s="171">
        <f>F111+F112</f>
        <v>98</v>
      </c>
      <c r="G110" s="171">
        <f>G111+G112</f>
        <v>75</v>
      </c>
      <c r="H110" s="171">
        <f>H111+H112</f>
        <v>0</v>
      </c>
    </row>
    <row r="111" spans="2:8" ht="15">
      <c r="B111" s="8" t="s">
        <v>290</v>
      </c>
      <c r="C111" s="12" t="s">
        <v>94</v>
      </c>
      <c r="D111" s="66"/>
      <c r="E111" s="175">
        <f>F111+H111</f>
        <v>0</v>
      </c>
      <c r="F111" s="177"/>
      <c r="G111" s="196"/>
      <c r="H111" s="196"/>
    </row>
    <row r="112" spans="2:8" ht="15">
      <c r="B112" s="8" t="s">
        <v>431</v>
      </c>
      <c r="C112" s="14" t="s">
        <v>95</v>
      </c>
      <c r="D112" s="66"/>
      <c r="E112" s="175">
        <f>F112+H112</f>
        <v>98</v>
      </c>
      <c r="F112" s="177">
        <v>98</v>
      </c>
      <c r="G112" s="196">
        <v>75</v>
      </c>
      <c r="H112" s="196"/>
    </row>
    <row r="113" spans="2:8" ht="14.25">
      <c r="B113" s="28" t="s">
        <v>409</v>
      </c>
      <c r="C113" s="2" t="s">
        <v>78</v>
      </c>
      <c r="D113" s="24" t="s">
        <v>143</v>
      </c>
      <c r="E113" s="175">
        <f>F113+H113</f>
        <v>0</v>
      </c>
      <c r="F113" s="175">
        <f>F114</f>
        <v>0</v>
      </c>
      <c r="G113" s="175">
        <f>G114</f>
        <v>0</v>
      </c>
      <c r="H113" s="175">
        <f>H114</f>
        <v>0</v>
      </c>
    </row>
    <row r="114" spans="2:8" ht="15">
      <c r="B114" s="8" t="s">
        <v>434</v>
      </c>
      <c r="C114" s="4" t="s">
        <v>115</v>
      </c>
      <c r="D114" s="24"/>
      <c r="E114" s="175">
        <f>F114+H114</f>
        <v>0</v>
      </c>
      <c r="F114" s="175"/>
      <c r="G114" s="186"/>
      <c r="H114" s="186"/>
    </row>
    <row r="115" spans="2:8" ht="15.75">
      <c r="B115" s="28" t="s">
        <v>46</v>
      </c>
      <c r="C115" s="25" t="s">
        <v>58</v>
      </c>
      <c r="D115" s="24"/>
      <c r="E115" s="171">
        <f>E116+E119+E122</f>
        <v>597</v>
      </c>
      <c r="F115" s="171">
        <f>F116+F119+F122</f>
        <v>597</v>
      </c>
      <c r="G115" s="171">
        <f>G116+G119+G122</f>
        <v>456</v>
      </c>
      <c r="H115" s="171">
        <f>H116+H119+H122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71">
        <f>E117+E118</f>
        <v>0</v>
      </c>
      <c r="F116" s="171">
        <f>F117+F118</f>
        <v>0</v>
      </c>
      <c r="G116" s="171">
        <f>G117+G118</f>
        <v>0</v>
      </c>
      <c r="H116" s="171">
        <f>H117+H118</f>
        <v>0</v>
      </c>
    </row>
    <row r="117" spans="2:8" ht="15">
      <c r="B117" s="38" t="s">
        <v>430</v>
      </c>
      <c r="C117" s="12" t="s">
        <v>96</v>
      </c>
      <c r="D117" s="23"/>
      <c r="E117" s="175">
        <f>F117+H117</f>
        <v>0</v>
      </c>
      <c r="F117" s="177"/>
      <c r="G117" s="196"/>
      <c r="H117" s="196"/>
    </row>
    <row r="118" spans="2:8" ht="15">
      <c r="B118" s="8" t="s">
        <v>429</v>
      </c>
      <c r="C118" s="78" t="s">
        <v>125</v>
      </c>
      <c r="D118" s="72"/>
      <c r="E118" s="175">
        <f>F118+H118</f>
        <v>0</v>
      </c>
      <c r="F118" s="177"/>
      <c r="G118" s="196"/>
      <c r="H118" s="196"/>
    </row>
    <row r="119" spans="2:8" ht="24.75" customHeight="1">
      <c r="B119" s="28" t="s">
        <v>249</v>
      </c>
      <c r="C119" s="20" t="s">
        <v>112</v>
      </c>
      <c r="D119" s="24" t="s">
        <v>146</v>
      </c>
      <c r="E119" s="171">
        <f>E120+E121</f>
        <v>597</v>
      </c>
      <c r="F119" s="171">
        <f>F120+F121</f>
        <v>597</v>
      </c>
      <c r="G119" s="171">
        <f>G120+G121</f>
        <v>456</v>
      </c>
      <c r="H119" s="171">
        <f>H120+H121</f>
        <v>0</v>
      </c>
    </row>
    <row r="120" spans="2:8" ht="15">
      <c r="B120" s="8" t="s">
        <v>290</v>
      </c>
      <c r="C120" s="12" t="s">
        <v>94</v>
      </c>
      <c r="D120" s="66"/>
      <c r="E120" s="175">
        <f>F120+H120</f>
        <v>275</v>
      </c>
      <c r="F120" s="175">
        <v>275</v>
      </c>
      <c r="G120" s="186">
        <v>210</v>
      </c>
      <c r="H120" s="186"/>
    </row>
    <row r="121" spans="2:8" ht="15">
      <c r="B121" s="8" t="s">
        <v>431</v>
      </c>
      <c r="C121" s="14" t="s">
        <v>95</v>
      </c>
      <c r="D121" s="66"/>
      <c r="E121" s="175">
        <f>F121+H121</f>
        <v>322</v>
      </c>
      <c r="F121" s="175">
        <v>322</v>
      </c>
      <c r="G121" s="186">
        <v>246</v>
      </c>
      <c r="H121" s="186"/>
    </row>
    <row r="122" spans="2:8" ht="14.25">
      <c r="B122" s="30" t="s">
        <v>358</v>
      </c>
      <c r="C122" s="2" t="s">
        <v>78</v>
      </c>
      <c r="D122" s="24" t="s">
        <v>143</v>
      </c>
      <c r="E122" s="180">
        <f>E123</f>
        <v>0</v>
      </c>
      <c r="F122" s="180">
        <f>F123</f>
        <v>0</v>
      </c>
      <c r="G122" s="180">
        <f>G123</f>
        <v>0</v>
      </c>
      <c r="H122" s="180">
        <f>H123</f>
        <v>0</v>
      </c>
    </row>
    <row r="123" spans="2:8" ht="15">
      <c r="B123" s="8" t="s">
        <v>434</v>
      </c>
      <c r="C123" s="4" t="s">
        <v>115</v>
      </c>
      <c r="D123" s="24"/>
      <c r="E123" s="181"/>
      <c r="F123" s="181"/>
      <c r="G123" s="181"/>
      <c r="H123" s="181"/>
    </row>
    <row r="124" spans="2:8" ht="14.25">
      <c r="B124" s="30" t="s">
        <v>49</v>
      </c>
      <c r="C124" s="2" t="s">
        <v>62</v>
      </c>
      <c r="D124" s="24"/>
      <c r="E124" s="171">
        <f>E125+E129</f>
        <v>1477</v>
      </c>
      <c r="F124" s="171">
        <f>F125+F129</f>
        <v>1477</v>
      </c>
      <c r="G124" s="171">
        <f>G125+G129</f>
        <v>1128</v>
      </c>
      <c r="H124" s="171">
        <f>H125+H129</f>
        <v>0</v>
      </c>
    </row>
    <row r="125" spans="2:8" ht="30.75" customHeight="1">
      <c r="B125" s="28" t="s">
        <v>50</v>
      </c>
      <c r="C125" s="42" t="s">
        <v>112</v>
      </c>
      <c r="D125" s="24" t="s">
        <v>146</v>
      </c>
      <c r="E125" s="171">
        <f>E126+E127+E128</f>
        <v>1477</v>
      </c>
      <c r="F125" s="171">
        <f>F126+F127+F128</f>
        <v>1477</v>
      </c>
      <c r="G125" s="171">
        <f>G126+G127+G128</f>
        <v>1128</v>
      </c>
      <c r="H125" s="171">
        <f>H126+H127+H128</f>
        <v>0</v>
      </c>
    </row>
    <row r="126" spans="2:8" ht="15">
      <c r="B126" s="8" t="s">
        <v>290</v>
      </c>
      <c r="C126" s="12" t="s">
        <v>94</v>
      </c>
      <c r="D126" s="48"/>
      <c r="E126" s="175">
        <f>F126+H126</f>
        <v>0</v>
      </c>
      <c r="F126" s="175"/>
      <c r="G126" s="186"/>
      <c r="H126" s="196"/>
    </row>
    <row r="127" spans="2:8" ht="15">
      <c r="B127" s="8" t="s">
        <v>431</v>
      </c>
      <c r="C127" s="13" t="s">
        <v>95</v>
      </c>
      <c r="D127" s="48"/>
      <c r="E127" s="175">
        <f>F127+H127</f>
        <v>1477</v>
      </c>
      <c r="F127" s="175">
        <v>1477</v>
      </c>
      <c r="G127" s="186">
        <v>1128</v>
      </c>
      <c r="H127" s="186"/>
    </row>
    <row r="128" spans="2:8" ht="15">
      <c r="B128" s="29" t="s">
        <v>432</v>
      </c>
      <c r="C128" s="14" t="s">
        <v>97</v>
      </c>
      <c r="D128" s="48"/>
      <c r="E128" s="175">
        <f>F128+H128</f>
        <v>0</v>
      </c>
      <c r="F128" s="175"/>
      <c r="G128" s="186"/>
      <c r="H128" s="186"/>
    </row>
    <row r="129" spans="2:8" ht="14.25">
      <c r="B129" s="30" t="s">
        <v>51</v>
      </c>
      <c r="C129" s="2" t="s">
        <v>78</v>
      </c>
      <c r="D129" s="24" t="s">
        <v>143</v>
      </c>
      <c r="E129" s="176">
        <f>F129+H129</f>
        <v>0</v>
      </c>
      <c r="F129" s="171">
        <f>F130</f>
        <v>0</v>
      </c>
      <c r="G129" s="186"/>
      <c r="H129" s="186"/>
    </row>
    <row r="130" spans="2:8" ht="15">
      <c r="B130" s="31" t="s">
        <v>434</v>
      </c>
      <c r="C130" s="4" t="s">
        <v>115</v>
      </c>
      <c r="D130" s="24"/>
      <c r="E130" s="176">
        <f>F130+H130</f>
        <v>0</v>
      </c>
      <c r="F130" s="175"/>
      <c r="G130" s="186"/>
      <c r="H130" s="186"/>
    </row>
    <row r="131" spans="2:8" ht="15.75">
      <c r="B131" s="30" t="s">
        <v>52</v>
      </c>
      <c r="C131" s="25" t="s">
        <v>7</v>
      </c>
      <c r="D131" s="24"/>
      <c r="E131" s="176">
        <f>E135+E138</f>
        <v>196</v>
      </c>
      <c r="F131" s="176">
        <f>F135+F138</f>
        <v>196</v>
      </c>
      <c r="G131" s="176">
        <f>G135+G138</f>
        <v>150</v>
      </c>
      <c r="H131" s="176">
        <f>H135+H138</f>
        <v>0</v>
      </c>
    </row>
    <row r="132" spans="2:8" ht="14.25">
      <c r="B132" s="30" t="s">
        <v>54</v>
      </c>
      <c r="C132" s="19" t="s">
        <v>109</v>
      </c>
      <c r="D132" s="24" t="s">
        <v>142</v>
      </c>
      <c r="E132" s="195">
        <f>F132+H132</f>
        <v>0</v>
      </c>
      <c r="F132" s="176"/>
      <c r="G132" s="176"/>
      <c r="H132" s="176"/>
    </row>
    <row r="133" spans="2:8" ht="15">
      <c r="B133" s="38" t="s">
        <v>430</v>
      </c>
      <c r="C133" s="12" t="s">
        <v>96</v>
      </c>
      <c r="D133" s="139"/>
      <c r="E133" s="175">
        <f>F133+H133</f>
        <v>0</v>
      </c>
      <c r="F133" s="192"/>
      <c r="G133" s="176"/>
      <c r="H133" s="176"/>
    </row>
    <row r="134" spans="2:8" ht="15">
      <c r="B134" s="8" t="s">
        <v>429</v>
      </c>
      <c r="C134" s="78" t="s">
        <v>125</v>
      </c>
      <c r="D134" s="140"/>
      <c r="E134" s="175">
        <f>F134+H134</f>
        <v>0</v>
      </c>
      <c r="F134" s="192"/>
      <c r="G134" s="176"/>
      <c r="H134" s="176"/>
    </row>
    <row r="135" spans="2:8" ht="27.75" customHeight="1">
      <c r="B135" s="28" t="s">
        <v>55</v>
      </c>
      <c r="C135" s="42" t="s">
        <v>112</v>
      </c>
      <c r="D135" s="24" t="s">
        <v>146</v>
      </c>
      <c r="E135" s="198">
        <f>E136+E137</f>
        <v>196</v>
      </c>
      <c r="F135" s="176">
        <f>F136+F137</f>
        <v>196</v>
      </c>
      <c r="G135" s="176">
        <f>G136+G137</f>
        <v>150</v>
      </c>
      <c r="H135" s="176">
        <f>H136+H137</f>
        <v>0</v>
      </c>
    </row>
    <row r="136" spans="2:8" ht="15">
      <c r="B136" s="8" t="s">
        <v>290</v>
      </c>
      <c r="C136" s="12" t="s">
        <v>94</v>
      </c>
      <c r="D136" s="48"/>
      <c r="E136" s="175">
        <f>F136+H136</f>
        <v>0</v>
      </c>
      <c r="F136" s="175"/>
      <c r="G136" s="186"/>
      <c r="H136" s="186"/>
    </row>
    <row r="137" spans="2:8" ht="15">
      <c r="B137" s="8" t="s">
        <v>431</v>
      </c>
      <c r="C137" s="13" t="s">
        <v>95</v>
      </c>
      <c r="D137" s="48"/>
      <c r="E137" s="175">
        <f>F137+H137</f>
        <v>196</v>
      </c>
      <c r="F137" s="175">
        <v>196</v>
      </c>
      <c r="G137" s="186">
        <v>150</v>
      </c>
      <c r="H137" s="186"/>
    </row>
    <row r="138" spans="2:8" ht="14.25">
      <c r="B138" s="30" t="s">
        <v>213</v>
      </c>
      <c r="C138" s="2" t="s">
        <v>78</v>
      </c>
      <c r="D138" s="24" t="s">
        <v>143</v>
      </c>
      <c r="E138" s="176">
        <f>F138+H138</f>
        <v>0</v>
      </c>
      <c r="F138" s="176">
        <f>F139</f>
        <v>0</v>
      </c>
      <c r="G138" s="186"/>
      <c r="H138" s="186"/>
    </row>
    <row r="139" spans="2:8" ht="15">
      <c r="B139" s="38" t="s">
        <v>434</v>
      </c>
      <c r="C139" s="4" t="s">
        <v>115</v>
      </c>
      <c r="D139" s="79"/>
      <c r="E139" s="188">
        <f>F139+H139</f>
        <v>0</v>
      </c>
      <c r="F139" s="188"/>
      <c r="G139" s="189"/>
      <c r="H139" s="189"/>
    </row>
    <row r="140" spans="2:8" ht="15.75">
      <c r="B140" s="8" t="s">
        <v>57</v>
      </c>
      <c r="C140" s="25" t="s">
        <v>8</v>
      </c>
      <c r="D140" s="24"/>
      <c r="E140" s="195">
        <f>E141+E144+E148</f>
        <v>629</v>
      </c>
      <c r="F140" s="195">
        <f>F141+F144+F148</f>
        <v>629</v>
      </c>
      <c r="G140" s="195">
        <f>G141+G144+G148</f>
        <v>480</v>
      </c>
      <c r="H140" s="195">
        <f>H141+H144+H148</f>
        <v>0</v>
      </c>
    </row>
    <row r="141" spans="2:8" ht="14.25">
      <c r="B141" s="28" t="s">
        <v>59</v>
      </c>
      <c r="C141" s="19" t="s">
        <v>109</v>
      </c>
      <c r="D141" s="24" t="s">
        <v>142</v>
      </c>
      <c r="E141" s="176">
        <f>E142+E143</f>
        <v>0</v>
      </c>
      <c r="F141" s="176">
        <f>F142+F143</f>
        <v>0</v>
      </c>
      <c r="G141" s="176">
        <f>G142+G143</f>
        <v>0</v>
      </c>
      <c r="H141" s="171">
        <f>H142+H143</f>
        <v>0</v>
      </c>
    </row>
    <row r="142" spans="2:8" ht="15">
      <c r="B142" s="38" t="s">
        <v>430</v>
      </c>
      <c r="C142" s="12" t="s">
        <v>96</v>
      </c>
      <c r="D142" s="23"/>
      <c r="E142" s="175">
        <f>F142+H142</f>
        <v>0</v>
      </c>
      <c r="F142" s="175"/>
      <c r="G142" s="186"/>
      <c r="H142" s="196"/>
    </row>
    <row r="143" spans="2:8" ht="15">
      <c r="B143" s="8" t="s">
        <v>429</v>
      </c>
      <c r="C143" s="78" t="s">
        <v>153</v>
      </c>
      <c r="D143" s="72"/>
      <c r="E143" s="175">
        <f>F143+H143</f>
        <v>0</v>
      </c>
      <c r="F143" s="175"/>
      <c r="G143" s="186"/>
      <c r="H143" s="196"/>
    </row>
    <row r="144" spans="2:8" ht="26.25" customHeight="1">
      <c r="B144" s="28" t="s">
        <v>60</v>
      </c>
      <c r="C144" s="42" t="s">
        <v>112</v>
      </c>
      <c r="D144" s="24" t="s">
        <v>146</v>
      </c>
      <c r="E144" s="176">
        <f>E145+E146+E147</f>
        <v>629</v>
      </c>
      <c r="F144" s="176">
        <f>F145+F146+F147</f>
        <v>629</v>
      </c>
      <c r="G144" s="176">
        <f>G145+G146+G147</f>
        <v>480</v>
      </c>
      <c r="H144" s="176">
        <f>H145+H146+H147</f>
        <v>0</v>
      </c>
    </row>
    <row r="145" spans="2:8" ht="15">
      <c r="B145" s="8" t="s">
        <v>290</v>
      </c>
      <c r="C145" s="12" t="s">
        <v>94</v>
      </c>
      <c r="D145" s="48"/>
      <c r="E145" s="175">
        <f>F145+H145</f>
        <v>334</v>
      </c>
      <c r="F145" s="175">
        <v>334</v>
      </c>
      <c r="G145" s="186">
        <v>255</v>
      </c>
      <c r="H145" s="196"/>
    </row>
    <row r="146" spans="2:8" ht="15">
      <c r="B146" s="8" t="s">
        <v>431</v>
      </c>
      <c r="C146" s="13" t="s">
        <v>95</v>
      </c>
      <c r="D146" s="48"/>
      <c r="E146" s="175">
        <f>F146+H146</f>
        <v>295</v>
      </c>
      <c r="F146" s="175">
        <v>295</v>
      </c>
      <c r="G146" s="186">
        <v>225</v>
      </c>
      <c r="H146" s="186"/>
    </row>
    <row r="147" spans="2:8" ht="15">
      <c r="B147" s="44" t="s">
        <v>433</v>
      </c>
      <c r="C147" s="9" t="s">
        <v>286</v>
      </c>
      <c r="D147" s="48"/>
      <c r="E147" s="175">
        <f>F147+H147</f>
        <v>0</v>
      </c>
      <c r="F147" s="175"/>
      <c r="G147" s="186"/>
      <c r="H147" s="186"/>
    </row>
    <row r="148" spans="2:8" ht="14.25">
      <c r="B148" s="28" t="s">
        <v>215</v>
      </c>
      <c r="C148" s="2" t="s">
        <v>78</v>
      </c>
      <c r="D148" s="24" t="s">
        <v>143</v>
      </c>
      <c r="E148" s="171">
        <f>F148+H148</f>
        <v>0</v>
      </c>
      <c r="F148" s="171">
        <f>F149</f>
        <v>0</v>
      </c>
      <c r="G148" s="171">
        <f>G149</f>
        <v>0</v>
      </c>
      <c r="H148" s="171">
        <f>H149</f>
        <v>0</v>
      </c>
    </row>
    <row r="149" spans="2:8" ht="15">
      <c r="B149" s="8" t="s">
        <v>434</v>
      </c>
      <c r="C149" s="4" t="s">
        <v>115</v>
      </c>
      <c r="D149" s="79"/>
      <c r="E149" s="188">
        <f>F149+H149</f>
        <v>0</v>
      </c>
      <c r="F149" s="188"/>
      <c r="G149" s="189"/>
      <c r="H149" s="189"/>
    </row>
    <row r="150" spans="2:8" ht="14.25">
      <c r="B150" s="71" t="s">
        <v>61</v>
      </c>
      <c r="C150" s="2" t="s">
        <v>410</v>
      </c>
      <c r="D150" s="82"/>
      <c r="E150" s="171">
        <f>E151+E154+E159</f>
        <v>2997</v>
      </c>
      <c r="F150" s="171">
        <f>F151+F154+F159</f>
        <v>2997</v>
      </c>
      <c r="G150" s="171">
        <f>G151+G154+G159</f>
        <v>2289</v>
      </c>
      <c r="H150" s="171">
        <f>H151+H154+H159</f>
        <v>0</v>
      </c>
    </row>
    <row r="151" spans="2:8" ht="14.25">
      <c r="B151" s="28" t="s">
        <v>63</v>
      </c>
      <c r="C151" s="19" t="s">
        <v>109</v>
      </c>
      <c r="D151" s="24" t="s">
        <v>142</v>
      </c>
      <c r="E151" s="227">
        <f aca="true" t="shared" si="3" ref="E151:H153">E107+E116+E141</f>
        <v>0</v>
      </c>
      <c r="F151" s="227">
        <f t="shared" si="3"/>
        <v>0</v>
      </c>
      <c r="G151" s="227">
        <f t="shared" si="3"/>
        <v>0</v>
      </c>
      <c r="H151" s="227">
        <f t="shared" si="3"/>
        <v>0</v>
      </c>
    </row>
    <row r="152" spans="2:8" ht="15">
      <c r="B152" s="38" t="s">
        <v>430</v>
      </c>
      <c r="C152" s="13" t="s">
        <v>96</v>
      </c>
      <c r="D152" s="66"/>
      <c r="E152" s="175">
        <f t="shared" si="3"/>
        <v>0</v>
      </c>
      <c r="F152" s="175">
        <f t="shared" si="3"/>
        <v>0</v>
      </c>
      <c r="G152" s="175">
        <f t="shared" si="3"/>
        <v>0</v>
      </c>
      <c r="H152" s="175">
        <f t="shared" si="3"/>
        <v>0</v>
      </c>
    </row>
    <row r="153" spans="2:8" ht="15">
      <c r="B153" s="8" t="s">
        <v>429</v>
      </c>
      <c r="C153" s="13" t="s">
        <v>125</v>
      </c>
      <c r="D153" s="63"/>
      <c r="E153" s="175">
        <f t="shared" si="3"/>
        <v>0</v>
      </c>
      <c r="F153" s="175">
        <f t="shared" si="3"/>
        <v>0</v>
      </c>
      <c r="G153" s="175">
        <f t="shared" si="3"/>
        <v>0</v>
      </c>
      <c r="H153" s="175">
        <f t="shared" si="3"/>
        <v>0</v>
      </c>
    </row>
    <row r="154" spans="2:8" ht="29.25" customHeight="1">
      <c r="B154" s="80" t="s">
        <v>64</v>
      </c>
      <c r="C154" s="42" t="s">
        <v>112</v>
      </c>
      <c r="D154" s="23" t="s">
        <v>146</v>
      </c>
      <c r="E154" s="171">
        <f>E155+E156+E157+E158</f>
        <v>2997</v>
      </c>
      <c r="F154" s="171">
        <f>F155+F156+F157+F158</f>
        <v>2997</v>
      </c>
      <c r="G154" s="171">
        <f>G155+G156+G157+G158</f>
        <v>2289</v>
      </c>
      <c r="H154" s="171">
        <f>H155+H156+H157+H158</f>
        <v>0</v>
      </c>
    </row>
    <row r="155" spans="2:8" ht="15">
      <c r="B155" s="8" t="s">
        <v>290</v>
      </c>
      <c r="C155" s="21" t="s">
        <v>94</v>
      </c>
      <c r="D155" s="52"/>
      <c r="E155" s="193">
        <f aca="true" t="shared" si="4" ref="E155:H156">E111+E120+E126+E136+E145</f>
        <v>609</v>
      </c>
      <c r="F155" s="177">
        <f t="shared" si="4"/>
        <v>609</v>
      </c>
      <c r="G155" s="177">
        <f t="shared" si="4"/>
        <v>465</v>
      </c>
      <c r="H155" s="177">
        <f t="shared" si="4"/>
        <v>0</v>
      </c>
    </row>
    <row r="156" spans="2:13" ht="15">
      <c r="B156" s="8" t="s">
        <v>431</v>
      </c>
      <c r="C156" s="15" t="s">
        <v>95</v>
      </c>
      <c r="D156" s="79"/>
      <c r="E156" s="193">
        <f t="shared" si="4"/>
        <v>2388</v>
      </c>
      <c r="F156" s="177">
        <f t="shared" si="4"/>
        <v>2388</v>
      </c>
      <c r="G156" s="177">
        <f t="shared" si="4"/>
        <v>1824</v>
      </c>
      <c r="H156" s="177">
        <f t="shared" si="4"/>
        <v>0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193">
        <f>E128</f>
        <v>0</v>
      </c>
      <c r="F157" s="177">
        <f>F128</f>
        <v>0</v>
      </c>
      <c r="G157" s="177">
        <f>G128</f>
        <v>0</v>
      </c>
      <c r="H157" s="177">
        <f>H128</f>
        <v>0</v>
      </c>
    </row>
    <row r="158" spans="2:8" ht="15">
      <c r="B158" s="8" t="s">
        <v>433</v>
      </c>
      <c r="C158" s="9" t="s">
        <v>286</v>
      </c>
      <c r="D158" s="22"/>
      <c r="E158" s="177">
        <f>E147</f>
        <v>0</v>
      </c>
      <c r="F158" s="177">
        <f>F147</f>
        <v>0</v>
      </c>
      <c r="G158" s="177">
        <f>G147</f>
        <v>0</v>
      </c>
      <c r="H158" s="177">
        <f>H147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171">
        <f aca="true" t="shared" si="5" ref="E159:H160">E138+E129</f>
        <v>0</v>
      </c>
      <c r="F159" s="171">
        <f t="shared" si="5"/>
        <v>0</v>
      </c>
      <c r="G159" s="171">
        <f t="shared" si="5"/>
        <v>0</v>
      </c>
      <c r="H159" s="171">
        <f t="shared" si="5"/>
        <v>0</v>
      </c>
    </row>
    <row r="160" spans="2:8" ht="15">
      <c r="B160" s="8" t="s">
        <v>434</v>
      </c>
      <c r="C160" s="9" t="s">
        <v>115</v>
      </c>
      <c r="D160" s="7"/>
      <c r="E160" s="175">
        <f t="shared" si="5"/>
        <v>0</v>
      </c>
      <c r="F160" s="175">
        <f t="shared" si="5"/>
        <v>0</v>
      </c>
      <c r="G160" s="175">
        <f t="shared" si="5"/>
        <v>0</v>
      </c>
      <c r="H160" s="175">
        <f t="shared" si="5"/>
        <v>0</v>
      </c>
    </row>
    <row r="161" spans="2:8" ht="15.75">
      <c r="B161" s="85" t="s">
        <v>65</v>
      </c>
      <c r="C161" s="25" t="s">
        <v>117</v>
      </c>
      <c r="D161" s="7"/>
      <c r="E161" s="171">
        <f>E162</f>
        <v>0</v>
      </c>
      <c r="F161" s="171">
        <f>F162</f>
        <v>0</v>
      </c>
      <c r="G161" s="171">
        <f>G162</f>
        <v>0</v>
      </c>
      <c r="H161" s="171">
        <f>H162</f>
        <v>0</v>
      </c>
    </row>
    <row r="162" spans="2:8" ht="25.5">
      <c r="B162" s="38" t="s">
        <v>66</v>
      </c>
      <c r="C162" s="20" t="s">
        <v>110</v>
      </c>
      <c r="D162" s="1" t="s">
        <v>144</v>
      </c>
      <c r="E162" s="177">
        <f>F162+H162</f>
        <v>0</v>
      </c>
      <c r="F162" s="177"/>
      <c r="G162" s="177"/>
      <c r="H162" s="171"/>
    </row>
    <row r="163" spans="2:8" ht="15.75">
      <c r="B163" s="28" t="s">
        <v>68</v>
      </c>
      <c r="C163" s="119" t="s">
        <v>352</v>
      </c>
      <c r="D163" s="1"/>
      <c r="E163" s="277">
        <f>E164</f>
        <v>34270.69</v>
      </c>
      <c r="F163" s="277">
        <f>F164</f>
        <v>2412.48</v>
      </c>
      <c r="G163" s="277">
        <f>G164</f>
        <v>0</v>
      </c>
      <c r="H163" s="277">
        <f>H164</f>
        <v>31858.21</v>
      </c>
    </row>
    <row r="164" spans="2:8" ht="14.25">
      <c r="B164" s="38" t="s">
        <v>69</v>
      </c>
      <c r="C164" s="19" t="s">
        <v>157</v>
      </c>
      <c r="D164" s="54" t="s">
        <v>38</v>
      </c>
      <c r="E164" s="277">
        <f>E165+E166</f>
        <v>34270.69</v>
      </c>
      <c r="F164" s="277">
        <f>F165+F166</f>
        <v>2412.48</v>
      </c>
      <c r="G164" s="277">
        <f>G165+G166</f>
        <v>0</v>
      </c>
      <c r="H164" s="277">
        <f>H165+H166</f>
        <v>31858.21</v>
      </c>
    </row>
    <row r="165" spans="2:8" ht="15">
      <c r="B165" s="38" t="s">
        <v>136</v>
      </c>
      <c r="C165" s="57" t="s">
        <v>75</v>
      </c>
      <c r="D165" s="58"/>
      <c r="E165" s="278">
        <f>F165+H165</f>
        <v>2412.48</v>
      </c>
      <c r="F165" s="279">
        <v>2412.48</v>
      </c>
      <c r="G165" s="280"/>
      <c r="H165" s="280"/>
    </row>
    <row r="166" spans="2:8" ht="15">
      <c r="B166" s="38" t="s">
        <v>353</v>
      </c>
      <c r="C166" s="57" t="s">
        <v>76</v>
      </c>
      <c r="D166" s="58"/>
      <c r="E166" s="278">
        <f>F166+H166</f>
        <v>31858.21</v>
      </c>
      <c r="F166" s="279"/>
      <c r="G166" s="280"/>
      <c r="H166" s="280">
        <v>31858.21</v>
      </c>
    </row>
    <row r="167" spans="2:8" ht="15.75">
      <c r="B167" s="28" t="s">
        <v>70</v>
      </c>
      <c r="C167" s="36" t="s">
        <v>363</v>
      </c>
      <c r="D167" s="121"/>
      <c r="E167" s="171">
        <f>F167+H167</f>
        <v>0</v>
      </c>
      <c r="F167" s="176">
        <f>F168</f>
        <v>0</v>
      </c>
      <c r="G167" s="176">
        <f>G168</f>
        <v>0</v>
      </c>
      <c r="H167" s="176">
        <f>H168</f>
        <v>0</v>
      </c>
    </row>
    <row r="168" spans="2:8" ht="14.25">
      <c r="B168" s="38" t="s">
        <v>71</v>
      </c>
      <c r="C168" s="19" t="s">
        <v>109</v>
      </c>
      <c r="D168" s="122" t="s">
        <v>142</v>
      </c>
      <c r="E168" s="171">
        <f>F168+H168</f>
        <v>0</v>
      </c>
      <c r="F168" s="176"/>
      <c r="G168" s="175"/>
      <c r="H168" s="176"/>
    </row>
    <row r="169" spans="2:8" ht="15.75">
      <c r="B169" s="85" t="s">
        <v>311</v>
      </c>
      <c r="C169" s="107" t="s">
        <v>137</v>
      </c>
      <c r="D169" s="1"/>
      <c r="E169" s="277">
        <f>E170+E171+E172+E173+E174+E176+E177+E178+E175</f>
        <v>751588.6699999999</v>
      </c>
      <c r="F169" s="277">
        <f>F170+F171+F172+F173+F174+F176+F177+F178+F175</f>
        <v>563760.46</v>
      </c>
      <c r="G169" s="277">
        <f>G170+G171+G172+G173+G174+G176+G177+G178+G175</f>
        <v>226850.87</v>
      </c>
      <c r="H169" s="277">
        <f>H170+H171+H172+H173+H174+H176+H177+H178+H175</f>
        <v>187828.21</v>
      </c>
    </row>
    <row r="170" spans="2:8" ht="14.25">
      <c r="B170" s="28" t="s">
        <v>227</v>
      </c>
      <c r="C170" s="19" t="s">
        <v>109</v>
      </c>
      <c r="D170" s="1" t="s">
        <v>142</v>
      </c>
      <c r="E170" s="332">
        <f>E151+E104+E101+E98+E95+E83+E80+E14</f>
        <v>333335</v>
      </c>
      <c r="F170" s="332">
        <f>F151+F104+F101+F98+F95+F83+F80+F14</f>
        <v>330135</v>
      </c>
      <c r="G170" s="332">
        <f>G151+G104+G101+G98+G95+G83+G80+G14</f>
        <v>215397.11</v>
      </c>
      <c r="H170" s="332">
        <f>H151+H104+H101+H98+H95+H83+H80+H14</f>
        <v>3200</v>
      </c>
    </row>
    <row r="171" spans="2:8" ht="25.5">
      <c r="B171" s="28" t="s">
        <v>265</v>
      </c>
      <c r="C171" s="20" t="s">
        <v>110</v>
      </c>
      <c r="D171" s="1" t="s">
        <v>144</v>
      </c>
      <c r="E171" s="177">
        <f>E57+E161</f>
        <v>0</v>
      </c>
      <c r="F171" s="177">
        <f>F57+F161</f>
        <v>0</v>
      </c>
      <c r="G171" s="177">
        <f>G57+G161</f>
        <v>0</v>
      </c>
      <c r="H171" s="177">
        <f>H57+H161</f>
        <v>0</v>
      </c>
    </row>
    <row r="172" spans="2:8" ht="30" customHeight="1">
      <c r="B172" s="28" t="s">
        <v>266</v>
      </c>
      <c r="C172" s="42" t="s">
        <v>112</v>
      </c>
      <c r="D172" s="1" t="s">
        <v>146</v>
      </c>
      <c r="E172" s="332">
        <f>E23+E55+E154</f>
        <v>39255.979999999996</v>
      </c>
      <c r="F172" s="332">
        <f>F23+F55+F154</f>
        <v>37900.979999999996</v>
      </c>
      <c r="G172" s="332">
        <f>G23+G55+G154</f>
        <v>11453.76</v>
      </c>
      <c r="H172" s="332">
        <f>H23+H55+H154</f>
        <v>1355</v>
      </c>
    </row>
    <row r="173" spans="2:8" ht="28.5">
      <c r="B173" s="28" t="s">
        <v>267</v>
      </c>
      <c r="C173" s="86" t="s">
        <v>230</v>
      </c>
      <c r="D173" s="1" t="s">
        <v>145</v>
      </c>
      <c r="E173" s="177">
        <f>E34</f>
        <v>0</v>
      </c>
      <c r="F173" s="177">
        <f>F34</f>
        <v>0</v>
      </c>
      <c r="G173" s="177">
        <f>G34</f>
        <v>0</v>
      </c>
      <c r="H173" s="177">
        <f>H34</f>
        <v>0</v>
      </c>
    </row>
    <row r="174" spans="2:8" ht="14.25">
      <c r="B174" s="28" t="s">
        <v>268</v>
      </c>
      <c r="C174" s="2" t="s">
        <v>116</v>
      </c>
      <c r="D174" s="1" t="s">
        <v>147</v>
      </c>
      <c r="E174" s="332">
        <f>E39</f>
        <v>344727</v>
      </c>
      <c r="F174" s="332">
        <f>F39</f>
        <v>193312</v>
      </c>
      <c r="G174" s="332">
        <f>G39</f>
        <v>0</v>
      </c>
      <c r="H174" s="332">
        <f>H39</f>
        <v>151415</v>
      </c>
    </row>
    <row r="175" spans="2:8" ht="31.5">
      <c r="B175" s="28" t="s">
        <v>269</v>
      </c>
      <c r="C175" s="94" t="s">
        <v>197</v>
      </c>
      <c r="D175" s="1" t="s">
        <v>148</v>
      </c>
      <c r="E175" s="177">
        <f>E44</f>
        <v>0</v>
      </c>
      <c r="F175" s="177">
        <f>F44</f>
        <v>0</v>
      </c>
      <c r="G175" s="177">
        <f>G44</f>
        <v>0</v>
      </c>
      <c r="H175" s="177">
        <f>H44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77">
        <f>F176+H176</f>
        <v>0</v>
      </c>
      <c r="F176" s="177">
        <f>F159+F46</f>
        <v>0</v>
      </c>
      <c r="G176" s="177">
        <f>G159+G46</f>
        <v>0</v>
      </c>
      <c r="H176" s="177">
        <f>H159+H46</f>
        <v>0</v>
      </c>
    </row>
    <row r="177" spans="2:8" ht="25.5">
      <c r="B177" s="41" t="s">
        <v>271</v>
      </c>
      <c r="C177" s="6" t="s">
        <v>156</v>
      </c>
      <c r="D177" s="1" t="s">
        <v>36</v>
      </c>
      <c r="E177" s="177">
        <f>F177+H177</f>
        <v>0</v>
      </c>
      <c r="F177" s="177">
        <f>F48</f>
        <v>0</v>
      </c>
      <c r="G177" s="177">
        <f>G48</f>
        <v>0</v>
      </c>
      <c r="H177" s="177">
        <f>H48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332">
        <f>F178+H178</f>
        <v>34270.69</v>
      </c>
      <c r="F178" s="332">
        <f>F51+F164</f>
        <v>2412.48</v>
      </c>
      <c r="G178" s="332">
        <f>G51+G164</f>
        <v>0</v>
      </c>
      <c r="H178" s="332">
        <f>H51+H164</f>
        <v>31858.21</v>
      </c>
    </row>
    <row r="179" spans="2:8" ht="12.75">
      <c r="B179" s="28"/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4">
    <mergeCell ref="F2:H2"/>
    <mergeCell ref="F10:G10"/>
    <mergeCell ref="H10:H12"/>
    <mergeCell ref="F11:F12"/>
    <mergeCell ref="G11:G12"/>
    <mergeCell ref="B6:H6"/>
    <mergeCell ref="D15:D21"/>
    <mergeCell ref="B7:H7"/>
    <mergeCell ref="C8:G8"/>
    <mergeCell ref="B9:B12"/>
    <mergeCell ref="D9:D12"/>
    <mergeCell ref="E9:E12"/>
    <mergeCell ref="F9:H9"/>
    <mergeCell ref="C10:C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6" customWidth="1"/>
    <col min="2" max="2" width="9.7109375" style="26" customWidth="1"/>
    <col min="3" max="3" width="41.421875" style="26" customWidth="1"/>
    <col min="4" max="4" width="8.28125" style="26" customWidth="1"/>
    <col min="5" max="5" width="7.8515625" style="26" customWidth="1"/>
    <col min="6" max="6" width="7.42187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97" t="s">
        <v>247</v>
      </c>
      <c r="G1" s="243"/>
      <c r="H1" s="243"/>
    </row>
    <row r="2" spans="4:8" ht="15">
      <c r="D2" s="4"/>
      <c r="E2" s="4"/>
      <c r="F2" s="581" t="s">
        <v>650</v>
      </c>
      <c r="G2" s="623"/>
      <c r="H2" s="623"/>
    </row>
    <row r="3" spans="4:8" ht="15">
      <c r="D3" s="39"/>
      <c r="E3" s="39"/>
      <c r="F3" s="4" t="s">
        <v>513</v>
      </c>
      <c r="G3" s="243"/>
      <c r="H3" s="243"/>
    </row>
    <row r="4" spans="5:8" ht="15">
      <c r="E4" s="4"/>
      <c r="F4" s="4" t="s">
        <v>281</v>
      </c>
      <c r="G4" s="4"/>
      <c r="H4" s="243"/>
    </row>
    <row r="6" spans="2:9" ht="14.25">
      <c r="B6" s="647" t="s">
        <v>496</v>
      </c>
      <c r="C6" s="647"/>
      <c r="D6" s="647"/>
      <c r="E6" s="647"/>
      <c r="F6" s="647"/>
      <c r="G6" s="647"/>
      <c r="H6" s="647"/>
      <c r="I6" s="34"/>
    </row>
    <row r="7" spans="2:9" ht="14.25">
      <c r="B7" s="647" t="s">
        <v>463</v>
      </c>
      <c r="C7" s="647"/>
      <c r="D7" s="647"/>
      <c r="E7" s="647"/>
      <c r="F7" s="647"/>
      <c r="G7" s="647"/>
      <c r="H7" s="647"/>
      <c r="I7" s="33"/>
    </row>
    <row r="8" ht="12.75">
      <c r="H8" s="213" t="s">
        <v>495</v>
      </c>
    </row>
    <row r="9" spans="2:8" ht="12.75" customHeight="1">
      <c r="B9" s="656" t="s">
        <v>289</v>
      </c>
      <c r="C9" s="35"/>
      <c r="D9" s="650" t="s">
        <v>291</v>
      </c>
      <c r="E9" s="636" t="s">
        <v>0</v>
      </c>
      <c r="F9" s="639" t="s">
        <v>10</v>
      </c>
      <c r="G9" s="639"/>
      <c r="H9" s="639"/>
    </row>
    <row r="10" spans="2:8" ht="12.75" customHeight="1">
      <c r="B10" s="656"/>
      <c r="C10" s="648" t="s">
        <v>120</v>
      </c>
      <c r="D10" s="651"/>
      <c r="E10" s="637"/>
      <c r="F10" s="639" t="s">
        <v>11</v>
      </c>
      <c r="G10" s="639"/>
      <c r="H10" s="645" t="s">
        <v>12</v>
      </c>
    </row>
    <row r="11" spans="2:8" ht="12.75" customHeight="1">
      <c r="B11" s="656"/>
      <c r="C11" s="648"/>
      <c r="D11" s="651"/>
      <c r="E11" s="637"/>
      <c r="F11" s="636" t="s">
        <v>13</v>
      </c>
      <c r="G11" s="642" t="s">
        <v>243</v>
      </c>
      <c r="H11" s="645"/>
    </row>
    <row r="12" spans="2:8" ht="29.25" customHeight="1">
      <c r="B12" s="656"/>
      <c r="C12" s="649"/>
      <c r="D12" s="652"/>
      <c r="E12" s="638"/>
      <c r="F12" s="638"/>
      <c r="G12" s="643"/>
      <c r="H12" s="645"/>
    </row>
    <row r="13" spans="2:8" ht="15.75">
      <c r="B13" s="28" t="s">
        <v>14</v>
      </c>
      <c r="C13" s="36" t="s">
        <v>1</v>
      </c>
      <c r="D13" s="37"/>
      <c r="E13" s="171">
        <f>F13+H13</f>
        <v>449821</v>
      </c>
      <c r="F13" s="180">
        <f>F14+F23+F34+F39+F46+F44+F48+F51</f>
        <v>0</v>
      </c>
      <c r="G13" s="180">
        <f>G14+G23+G34+G39+G46+G44+G48+G51</f>
        <v>0</v>
      </c>
      <c r="H13" s="180">
        <f>H14+H23+H34+H39+H46+H44+H48+H51</f>
        <v>449821</v>
      </c>
    </row>
    <row r="14" spans="2:8" ht="14.25">
      <c r="B14" s="10" t="s">
        <v>15</v>
      </c>
      <c r="C14" s="19" t="s">
        <v>109</v>
      </c>
      <c r="D14" s="37" t="s">
        <v>142</v>
      </c>
      <c r="E14" s="180">
        <f>E15+E17+E18+E19+E20+E21+E22+E16</f>
        <v>0</v>
      </c>
      <c r="F14" s="180">
        <f>F15+F17+F18+F19+F20+F21+F22+F16</f>
        <v>0</v>
      </c>
      <c r="G14" s="180">
        <f>G15+G17+G18+G19+G20+G21+G22+G16</f>
        <v>0</v>
      </c>
      <c r="H14" s="180">
        <f>H15+H17+H18+H19+H20+H21+H22+H16</f>
        <v>0</v>
      </c>
    </row>
    <row r="15" spans="2:8" ht="15">
      <c r="B15" s="38" t="s">
        <v>163</v>
      </c>
      <c r="C15" s="39" t="s">
        <v>275</v>
      </c>
      <c r="D15" s="640"/>
      <c r="E15" s="175">
        <f aca="true" t="shared" si="0" ref="E15:E32">F15+H15</f>
        <v>0</v>
      </c>
      <c r="F15" s="181"/>
      <c r="G15" s="181"/>
      <c r="H15" s="180"/>
    </row>
    <row r="16" spans="2:8" ht="15">
      <c r="B16" s="8" t="s">
        <v>357</v>
      </c>
      <c r="C16" s="39" t="s">
        <v>356</v>
      </c>
      <c r="D16" s="641"/>
      <c r="E16" s="175">
        <f t="shared" si="0"/>
        <v>0</v>
      </c>
      <c r="F16" s="181"/>
      <c r="G16" s="181"/>
      <c r="H16" s="180"/>
    </row>
    <row r="17" spans="2:8" ht="15">
      <c r="B17" s="8" t="s">
        <v>164</v>
      </c>
      <c r="C17" s="39" t="s">
        <v>276</v>
      </c>
      <c r="D17" s="641"/>
      <c r="E17" s="175">
        <f t="shared" si="0"/>
        <v>0</v>
      </c>
      <c r="F17" s="181"/>
      <c r="G17" s="181"/>
      <c r="H17" s="214"/>
    </row>
    <row r="18" spans="2:8" ht="15">
      <c r="B18" s="8" t="s">
        <v>165</v>
      </c>
      <c r="C18" s="4" t="s">
        <v>241</v>
      </c>
      <c r="D18" s="641"/>
      <c r="E18" s="175">
        <f t="shared" si="0"/>
        <v>0</v>
      </c>
      <c r="F18" s="181"/>
      <c r="G18" s="181"/>
      <c r="H18" s="180"/>
    </row>
    <row r="19" spans="2:8" ht="15">
      <c r="B19" s="8" t="s">
        <v>166</v>
      </c>
      <c r="C19" s="4" t="s">
        <v>244</v>
      </c>
      <c r="D19" s="641"/>
      <c r="E19" s="175">
        <f t="shared" si="0"/>
        <v>0</v>
      </c>
      <c r="F19" s="181"/>
      <c r="G19" s="181"/>
      <c r="H19" s="180"/>
    </row>
    <row r="20" spans="2:8" ht="15">
      <c r="B20" s="8" t="s">
        <v>167</v>
      </c>
      <c r="C20" s="4" t="s">
        <v>81</v>
      </c>
      <c r="D20" s="641"/>
      <c r="E20" s="175">
        <f t="shared" si="0"/>
        <v>0</v>
      </c>
      <c r="F20" s="181"/>
      <c r="G20" s="181"/>
      <c r="H20" s="180"/>
    </row>
    <row r="21" spans="2:8" ht="15">
      <c r="B21" s="38" t="s">
        <v>168</v>
      </c>
      <c r="C21" s="4" t="s">
        <v>82</v>
      </c>
      <c r="D21" s="641"/>
      <c r="E21" s="175">
        <f t="shared" si="0"/>
        <v>0</v>
      </c>
      <c r="F21" s="181"/>
      <c r="G21" s="181"/>
      <c r="H21" s="180"/>
    </row>
    <row r="22" spans="2:8" ht="15">
      <c r="B22" s="38" t="s">
        <v>169</v>
      </c>
      <c r="C22" s="40" t="s">
        <v>77</v>
      </c>
      <c r="D22" s="18"/>
      <c r="E22" s="175">
        <f t="shared" si="0"/>
        <v>0</v>
      </c>
      <c r="F22" s="181"/>
      <c r="G22" s="181"/>
      <c r="H22" s="180"/>
    </row>
    <row r="23" spans="2:8" ht="26.25" customHeight="1">
      <c r="B23" s="81" t="s">
        <v>16</v>
      </c>
      <c r="C23" s="92" t="s">
        <v>112</v>
      </c>
      <c r="D23" s="129" t="s">
        <v>146</v>
      </c>
      <c r="E23" s="184">
        <f>F23+H23</f>
        <v>0</v>
      </c>
      <c r="F23" s="184">
        <f>F24+F26+F28+F29+F30+F31+F25+F32+F27+F33</f>
        <v>0</v>
      </c>
      <c r="G23" s="184">
        <f>G24+G26+G28+G29+G30+G31+G25+G32+G27+G33</f>
        <v>0</v>
      </c>
      <c r="H23" s="184">
        <f>H24+H26+H28+H29+H30+H31+H25+H32+H27+H33</f>
        <v>0</v>
      </c>
    </row>
    <row r="24" spans="2:8" ht="15" customHeight="1">
      <c r="B24" s="44" t="s">
        <v>290</v>
      </c>
      <c r="C24" s="12" t="s">
        <v>274</v>
      </c>
      <c r="D24" s="45"/>
      <c r="E24" s="185">
        <f>F24+H24</f>
        <v>0</v>
      </c>
      <c r="F24" s="175"/>
      <c r="G24" s="196"/>
      <c r="H24" s="197"/>
    </row>
    <row r="25" spans="2:8" ht="15" customHeight="1">
      <c r="B25" s="44" t="s">
        <v>160</v>
      </c>
      <c r="C25" s="13" t="s">
        <v>273</v>
      </c>
      <c r="D25" s="46"/>
      <c r="E25" s="185">
        <f t="shared" si="0"/>
        <v>0</v>
      </c>
      <c r="F25" s="175"/>
      <c r="G25" s="186"/>
      <c r="H25" s="196"/>
    </row>
    <row r="26" spans="2:8" ht="15" customHeight="1">
      <c r="B26" s="44" t="s">
        <v>171</v>
      </c>
      <c r="C26" s="13" t="s">
        <v>72</v>
      </c>
      <c r="D26" s="47"/>
      <c r="E26" s="185">
        <f t="shared" si="0"/>
        <v>0</v>
      </c>
      <c r="F26" s="175"/>
      <c r="G26" s="186"/>
      <c r="H26" s="186"/>
    </row>
    <row r="27" spans="2:8" ht="15" customHeight="1">
      <c r="B27" s="44" t="s">
        <v>167</v>
      </c>
      <c r="C27" s="13" t="s">
        <v>179</v>
      </c>
      <c r="D27" s="47"/>
      <c r="E27" s="185">
        <f t="shared" si="0"/>
        <v>0</v>
      </c>
      <c r="F27" s="175"/>
      <c r="G27" s="186"/>
      <c r="H27" s="186"/>
    </row>
    <row r="28" spans="2:8" ht="15" customHeight="1">
      <c r="B28" s="44" t="s">
        <v>172</v>
      </c>
      <c r="C28" s="40" t="s">
        <v>2</v>
      </c>
      <c r="D28" s="47"/>
      <c r="E28" s="185">
        <f t="shared" si="0"/>
        <v>0</v>
      </c>
      <c r="F28" s="175"/>
      <c r="G28" s="186"/>
      <c r="H28" s="186"/>
    </row>
    <row r="29" spans="2:8" ht="15" customHeight="1">
      <c r="B29" s="87" t="s">
        <v>169</v>
      </c>
      <c r="C29" s="40" t="s">
        <v>77</v>
      </c>
      <c r="D29" s="46"/>
      <c r="E29" s="185">
        <f t="shared" si="0"/>
        <v>0</v>
      </c>
      <c r="F29" s="175"/>
      <c r="G29" s="187"/>
      <c r="H29" s="187"/>
    </row>
    <row r="30" spans="2:8" ht="15" customHeight="1">
      <c r="B30" s="44" t="s">
        <v>173</v>
      </c>
      <c r="C30" s="13" t="s">
        <v>4</v>
      </c>
      <c r="D30" s="46"/>
      <c r="E30" s="185">
        <f t="shared" si="0"/>
        <v>0</v>
      </c>
      <c r="F30" s="175"/>
      <c r="G30" s="187"/>
      <c r="H30" s="187"/>
    </row>
    <row r="31" spans="2:8" ht="31.5" customHeight="1">
      <c r="B31" s="88" t="s">
        <v>162</v>
      </c>
      <c r="C31" s="108" t="s">
        <v>503</v>
      </c>
      <c r="D31" s="48"/>
      <c r="E31" s="185">
        <f t="shared" si="0"/>
        <v>0</v>
      </c>
      <c r="F31" s="188"/>
      <c r="G31" s="189"/>
      <c r="H31" s="187"/>
    </row>
    <row r="32" spans="2:8" ht="30" customHeight="1">
      <c r="B32" s="8" t="s">
        <v>174</v>
      </c>
      <c r="C32" s="49" t="s">
        <v>113</v>
      </c>
      <c r="D32" s="48"/>
      <c r="E32" s="185">
        <f t="shared" si="0"/>
        <v>0</v>
      </c>
      <c r="F32" s="188"/>
      <c r="G32" s="189"/>
      <c r="H32" s="187"/>
    </row>
    <row r="33" spans="2:8" ht="30" customHeight="1">
      <c r="B33" s="88" t="s">
        <v>442</v>
      </c>
      <c r="C33" s="134" t="s">
        <v>441</v>
      </c>
      <c r="D33" s="48"/>
      <c r="E33" s="181">
        <f>SB!E33+'D-2015'!E33+'skol. lėšos'!E33</f>
        <v>0</v>
      </c>
      <c r="F33" s="188"/>
      <c r="G33" s="189"/>
      <c r="H33" s="182"/>
    </row>
    <row r="34" spans="2:8" ht="30.75" customHeight="1">
      <c r="B34" s="28" t="s">
        <v>17</v>
      </c>
      <c r="C34" s="86" t="s">
        <v>230</v>
      </c>
      <c r="D34" s="53" t="s">
        <v>145</v>
      </c>
      <c r="E34" s="190">
        <f>E35+E37+E36+E38</f>
        <v>31000</v>
      </c>
      <c r="F34" s="216">
        <f>F35+F37+F36+F38</f>
        <v>0</v>
      </c>
      <c r="G34" s="216">
        <f>G35+G37+G36+G38</f>
        <v>0</v>
      </c>
      <c r="H34" s="190">
        <f>H35+H37+H36+H38</f>
        <v>31000</v>
      </c>
    </row>
    <row r="35" spans="2:8" ht="15">
      <c r="B35" s="38" t="s">
        <v>175</v>
      </c>
      <c r="C35" s="51" t="s">
        <v>3</v>
      </c>
      <c r="D35" s="52"/>
      <c r="E35" s="185">
        <f>F35+H35</f>
        <v>0</v>
      </c>
      <c r="F35" s="175"/>
      <c r="G35" s="186"/>
      <c r="H35" s="187"/>
    </row>
    <row r="36" spans="2:8" ht="15">
      <c r="B36" s="38" t="s">
        <v>176</v>
      </c>
      <c r="C36" s="51" t="s">
        <v>450</v>
      </c>
      <c r="D36" s="53"/>
      <c r="E36" s="185">
        <f>F36+H36</f>
        <v>21000</v>
      </c>
      <c r="F36" s="175"/>
      <c r="G36" s="186"/>
      <c r="H36" s="197">
        <v>21000</v>
      </c>
    </row>
    <row r="37" spans="2:8" ht="15">
      <c r="B37" s="38" t="s">
        <v>177</v>
      </c>
      <c r="C37" s="4" t="s">
        <v>79</v>
      </c>
      <c r="D37" s="53"/>
      <c r="E37" s="185">
        <f>F37+H37</f>
        <v>0</v>
      </c>
      <c r="F37" s="175"/>
      <c r="G37" s="175"/>
      <c r="H37" s="191"/>
    </row>
    <row r="38" spans="2:8" ht="15">
      <c r="B38" s="38" t="s">
        <v>162</v>
      </c>
      <c r="C38" s="4" t="s">
        <v>475</v>
      </c>
      <c r="D38" s="54"/>
      <c r="E38" s="185">
        <f>F38+H38</f>
        <v>10000</v>
      </c>
      <c r="F38" s="185"/>
      <c r="G38" s="185"/>
      <c r="H38" s="217">
        <v>10000</v>
      </c>
    </row>
    <row r="39" spans="2:8" ht="14.25">
      <c r="B39" s="28" t="s">
        <v>18</v>
      </c>
      <c r="C39" s="2" t="s">
        <v>116</v>
      </c>
      <c r="D39" s="53" t="s">
        <v>147</v>
      </c>
      <c r="E39" s="206">
        <f>E40+E41+E42+E43</f>
        <v>418821</v>
      </c>
      <c r="F39" s="206">
        <f>F40+F41+F42+F43</f>
        <v>0</v>
      </c>
      <c r="G39" s="206">
        <f>G40+G41+G42+G43</f>
        <v>0</v>
      </c>
      <c r="H39" s="206">
        <f>H40+H41+H42+H43</f>
        <v>418821</v>
      </c>
    </row>
    <row r="40" spans="2:8" ht="15">
      <c r="B40" s="38" t="s">
        <v>162</v>
      </c>
      <c r="C40" s="4" t="s">
        <v>73</v>
      </c>
      <c r="D40" s="52"/>
      <c r="E40" s="185">
        <f>F40+H40</f>
        <v>0</v>
      </c>
      <c r="F40" s="175"/>
      <c r="G40" s="175"/>
      <c r="H40" s="175"/>
    </row>
    <row r="41" spans="2:8" ht="15">
      <c r="B41" s="38" t="s">
        <v>162</v>
      </c>
      <c r="C41" s="4" t="s">
        <v>80</v>
      </c>
      <c r="D41" s="53"/>
      <c r="E41" s="185">
        <f>F41+H41</f>
        <v>0</v>
      </c>
      <c r="F41" s="175"/>
      <c r="G41" s="175"/>
      <c r="H41" s="175"/>
    </row>
    <row r="42" spans="2:8" ht="15">
      <c r="B42" s="38" t="s">
        <v>162</v>
      </c>
      <c r="C42" s="128" t="s">
        <v>159</v>
      </c>
      <c r="D42" s="54"/>
      <c r="E42" s="185">
        <f>F42+H42</f>
        <v>418821</v>
      </c>
      <c r="F42" s="175"/>
      <c r="G42" s="175"/>
      <c r="H42" s="191">
        <v>418821</v>
      </c>
    </row>
    <row r="43" spans="2:8" ht="15">
      <c r="B43" s="38" t="s">
        <v>530</v>
      </c>
      <c r="C43" s="4" t="s">
        <v>531</v>
      </c>
      <c r="D43" s="54"/>
      <c r="E43" s="193">
        <f>F43+H43</f>
        <v>0</v>
      </c>
      <c r="F43" s="185"/>
      <c r="G43" s="185"/>
      <c r="H43" s="217"/>
    </row>
    <row r="44" spans="2:8" ht="28.5">
      <c r="B44" s="28" t="s">
        <v>74</v>
      </c>
      <c r="C44" s="3" t="s">
        <v>197</v>
      </c>
      <c r="D44" s="53" t="s">
        <v>148</v>
      </c>
      <c r="E44" s="192">
        <f>E45</f>
        <v>0</v>
      </c>
      <c r="F44" s="192">
        <f>F45</f>
        <v>0</v>
      </c>
      <c r="G44" s="192">
        <f>G45</f>
        <v>0</v>
      </c>
      <c r="H44" s="192">
        <f>H45</f>
        <v>0</v>
      </c>
    </row>
    <row r="45" spans="2:8" ht="15">
      <c r="B45" s="38" t="s">
        <v>162</v>
      </c>
      <c r="C45" s="4" t="s">
        <v>73</v>
      </c>
      <c r="D45" s="52"/>
      <c r="E45" s="185">
        <f>F45+H45</f>
        <v>0</v>
      </c>
      <c r="F45" s="175"/>
      <c r="G45" s="175"/>
      <c r="H45" s="175"/>
    </row>
    <row r="46" spans="2:8" ht="14.25">
      <c r="B46" s="28" t="s">
        <v>140</v>
      </c>
      <c r="C46" s="17" t="s">
        <v>138</v>
      </c>
      <c r="D46" s="1" t="s">
        <v>143</v>
      </c>
      <c r="E46" s="192">
        <f>F46+H46</f>
        <v>0</v>
      </c>
      <c r="F46" s="176">
        <f>F47</f>
        <v>0</v>
      </c>
      <c r="G46" s="176">
        <f>G47</f>
        <v>0</v>
      </c>
      <c r="H46" s="176">
        <f>H47</f>
        <v>0</v>
      </c>
    </row>
    <row r="47" spans="2:8" ht="15">
      <c r="B47" s="8" t="s">
        <v>141</v>
      </c>
      <c r="C47" s="55" t="s">
        <v>139</v>
      </c>
      <c r="D47" s="52"/>
      <c r="E47" s="175">
        <f>F47+H47</f>
        <v>0</v>
      </c>
      <c r="F47" s="175"/>
      <c r="G47" s="186"/>
      <c r="H47" s="194"/>
    </row>
    <row r="48" spans="2:9" ht="28.5">
      <c r="B48" s="28" t="s">
        <v>151</v>
      </c>
      <c r="C48" s="3" t="s">
        <v>156</v>
      </c>
      <c r="D48" s="1" t="s">
        <v>36</v>
      </c>
      <c r="E48" s="176">
        <f>E49</f>
        <v>0</v>
      </c>
      <c r="F48" s="176">
        <f>F49+F50</f>
        <v>0</v>
      </c>
      <c r="G48" s="176">
        <f>G49+G50</f>
        <v>0</v>
      </c>
      <c r="H48" s="176">
        <f>H49+H50</f>
        <v>0</v>
      </c>
      <c r="I48" s="98"/>
    </row>
    <row r="49" spans="2:8" ht="15">
      <c r="B49" s="8" t="s">
        <v>152</v>
      </c>
      <c r="C49" s="55" t="s">
        <v>118</v>
      </c>
      <c r="D49" s="54"/>
      <c r="E49" s="175">
        <f>F49+H49</f>
        <v>0</v>
      </c>
      <c r="F49" s="175"/>
      <c r="G49" s="175"/>
      <c r="H49" s="186"/>
    </row>
    <row r="50" spans="2:8" ht="30">
      <c r="B50" s="8" t="s">
        <v>438</v>
      </c>
      <c r="C50" s="132" t="s">
        <v>439</v>
      </c>
      <c r="D50" s="54"/>
      <c r="E50" s="175">
        <f>F50+H50</f>
        <v>0</v>
      </c>
      <c r="F50" s="175"/>
      <c r="G50" s="175"/>
      <c r="H50" s="186"/>
    </row>
    <row r="51" spans="2:8" ht="14.25">
      <c r="B51" s="56" t="s">
        <v>158</v>
      </c>
      <c r="C51" s="19" t="s">
        <v>157</v>
      </c>
      <c r="D51" s="54" t="s">
        <v>38</v>
      </c>
      <c r="E51" s="176">
        <f>E52+E53</f>
        <v>0</v>
      </c>
      <c r="F51" s="176">
        <f>F52+F53</f>
        <v>0</v>
      </c>
      <c r="G51" s="176">
        <f>G52+G53</f>
        <v>0</v>
      </c>
      <c r="H51" s="176">
        <f>H52+H53</f>
        <v>0</v>
      </c>
    </row>
    <row r="52" spans="2:8" ht="15">
      <c r="B52" s="7"/>
      <c r="C52" s="57" t="s">
        <v>75</v>
      </c>
      <c r="D52" s="58"/>
      <c r="E52" s="185">
        <f>F52+H52</f>
        <v>0</v>
      </c>
      <c r="F52" s="175"/>
      <c r="G52" s="186"/>
      <c r="H52" s="186"/>
    </row>
    <row r="53" spans="2:8" ht="15">
      <c r="B53" s="8"/>
      <c r="C53" s="57" t="s">
        <v>76</v>
      </c>
      <c r="D53" s="58"/>
      <c r="E53" s="185">
        <f>F53+H53</f>
        <v>0</v>
      </c>
      <c r="F53" s="175"/>
      <c r="G53" s="186"/>
      <c r="H53" s="186"/>
    </row>
    <row r="54" spans="2:8" ht="15.75">
      <c r="B54" s="28" t="s">
        <v>19</v>
      </c>
      <c r="C54" s="105" t="s">
        <v>240</v>
      </c>
      <c r="D54" s="1"/>
      <c r="E54" s="176"/>
      <c r="F54" s="176"/>
      <c r="G54" s="187"/>
      <c r="H54" s="186"/>
    </row>
    <row r="55" spans="2:8" ht="25.5">
      <c r="B55" s="28" t="s">
        <v>20</v>
      </c>
      <c r="C55" s="20" t="s">
        <v>112</v>
      </c>
      <c r="D55" s="52" t="s">
        <v>146</v>
      </c>
      <c r="E55" s="176">
        <f aca="true" t="shared" si="1" ref="E55:E61">F55+H55</f>
        <v>0</v>
      </c>
      <c r="F55" s="176"/>
      <c r="G55" s="187"/>
      <c r="H55" s="186"/>
    </row>
    <row r="56" spans="2:13" ht="28.5">
      <c r="B56" s="28" t="s">
        <v>21</v>
      </c>
      <c r="C56" s="3" t="s">
        <v>83</v>
      </c>
      <c r="D56" s="23"/>
      <c r="E56" s="195">
        <f t="shared" si="1"/>
        <v>0</v>
      </c>
      <c r="F56" s="176">
        <f>F57</f>
        <v>0</v>
      </c>
      <c r="G56" s="176">
        <f>G57</f>
        <v>0</v>
      </c>
      <c r="H56" s="176">
        <f>H57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195">
        <f t="shared" si="1"/>
        <v>0</v>
      </c>
      <c r="F57" s="208">
        <f>F58+F59+F60+F61+F68+F69+F70+F71+F72+F73+F74+F75+F76+F77+F78</f>
        <v>0</v>
      </c>
      <c r="G57" s="208">
        <f>G58+G59+G60+G61+G68+G69+G70+G71+G72+G73+G74+G75+G76+G77+G78</f>
        <v>0</v>
      </c>
      <c r="H57" s="208">
        <f>H58+H59+H60+H61+H68+H69+H70+H71+H72+H73+H74+H75+H76+H77+H78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13" t="s">
        <v>84</v>
      </c>
      <c r="D58" s="229"/>
      <c r="E58" s="218">
        <f t="shared" si="1"/>
        <v>0</v>
      </c>
      <c r="F58" s="175"/>
      <c r="G58" s="187"/>
      <c r="H58" s="187"/>
      <c r="I58" s="59"/>
      <c r="J58" s="60"/>
      <c r="K58" s="60"/>
      <c r="L58" s="61"/>
      <c r="M58" s="61"/>
    </row>
    <row r="59" spans="2:13" ht="30">
      <c r="B59" s="44" t="s">
        <v>237</v>
      </c>
      <c r="C59" s="231" t="s">
        <v>245</v>
      </c>
      <c r="D59" s="230"/>
      <c r="E59" s="218">
        <f t="shared" si="1"/>
        <v>0</v>
      </c>
      <c r="F59" s="175"/>
      <c r="G59" s="187"/>
      <c r="H59" s="187"/>
      <c r="I59" s="59"/>
      <c r="J59" s="60"/>
      <c r="K59" s="60"/>
      <c r="L59" s="61"/>
      <c r="M59" s="61"/>
    </row>
    <row r="60" spans="2:13" ht="15">
      <c r="B60" s="44" t="s">
        <v>238</v>
      </c>
      <c r="C60" s="13" t="s">
        <v>362</v>
      </c>
      <c r="D60" s="47"/>
      <c r="E60" s="218">
        <f t="shared" si="1"/>
        <v>0</v>
      </c>
      <c r="F60" s="175"/>
      <c r="G60" s="186"/>
      <c r="H60" s="186"/>
      <c r="I60" s="63"/>
      <c r="J60" s="60"/>
      <c r="K60" s="64"/>
      <c r="L60" s="64"/>
      <c r="M60" s="64"/>
    </row>
    <row r="61" spans="2:13" ht="15">
      <c r="B61" s="159"/>
      <c r="C61" s="232" t="s">
        <v>150</v>
      </c>
      <c r="D61" s="62"/>
      <c r="E61" s="235">
        <f t="shared" si="1"/>
        <v>0</v>
      </c>
      <c r="F61" s="179">
        <f>F62+F63+F64+F65+F66+F67</f>
        <v>0</v>
      </c>
      <c r="G61" s="179">
        <f>G62+G63+G64+G65+G66+G67</f>
        <v>0</v>
      </c>
      <c r="H61" s="179">
        <f>H62+H63+H64+H65+H66+H67</f>
        <v>0</v>
      </c>
      <c r="I61" s="63"/>
      <c r="J61" s="60"/>
      <c r="K61" s="64"/>
      <c r="L61" s="64"/>
      <c r="M61" s="64"/>
    </row>
    <row r="62" spans="2:13" ht="15">
      <c r="B62" s="44" t="s">
        <v>239</v>
      </c>
      <c r="C62" s="162" t="s">
        <v>90</v>
      </c>
      <c r="D62" s="62"/>
      <c r="E62" s="185">
        <f aca="true" t="shared" si="2" ref="E62:E78">F62+H62</f>
        <v>0</v>
      </c>
      <c r="F62" s="219"/>
      <c r="G62" s="219"/>
      <c r="H62" s="219"/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62"/>
      <c r="E63" s="185">
        <f t="shared" si="2"/>
        <v>0</v>
      </c>
      <c r="F63" s="220"/>
      <c r="G63" s="186"/>
      <c r="H63" s="186"/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66"/>
      <c r="E64" s="185">
        <f t="shared" si="2"/>
        <v>0</v>
      </c>
      <c r="F64" s="220"/>
      <c r="G64" s="187"/>
      <c r="H64" s="186"/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185">
        <f t="shared" si="2"/>
        <v>0</v>
      </c>
      <c r="F65" s="175"/>
      <c r="G65" s="186"/>
      <c r="H65" s="186"/>
    </row>
    <row r="66" spans="2:8" ht="15">
      <c r="B66" s="8" t="s">
        <v>238</v>
      </c>
      <c r="C66" s="160" t="s">
        <v>88</v>
      </c>
      <c r="D66" s="62"/>
      <c r="E66" s="185">
        <f t="shared" si="2"/>
        <v>0</v>
      </c>
      <c r="F66" s="175"/>
      <c r="G66" s="186"/>
      <c r="H66" s="186"/>
    </row>
    <row r="67" spans="2:8" ht="15">
      <c r="B67" s="8" t="s">
        <v>238</v>
      </c>
      <c r="C67" s="160" t="s">
        <v>89</v>
      </c>
      <c r="D67" s="62"/>
      <c r="E67" s="185">
        <f t="shared" si="2"/>
        <v>0</v>
      </c>
      <c r="F67" s="175"/>
      <c r="G67" s="186"/>
      <c r="H67" s="186"/>
    </row>
    <row r="68" spans="2:8" ht="15">
      <c r="B68" s="44" t="s">
        <v>234</v>
      </c>
      <c r="C68" s="15" t="s">
        <v>501</v>
      </c>
      <c r="D68" s="62"/>
      <c r="E68" s="185">
        <f t="shared" si="2"/>
        <v>0</v>
      </c>
      <c r="F68" s="175"/>
      <c r="G68" s="186"/>
      <c r="H68" s="186"/>
    </row>
    <row r="69" spans="2:8" ht="15">
      <c r="B69" s="44" t="s">
        <v>234</v>
      </c>
      <c r="C69" s="15" t="s">
        <v>498</v>
      </c>
      <c r="D69" s="62"/>
      <c r="E69" s="185">
        <f t="shared" si="2"/>
        <v>0</v>
      </c>
      <c r="F69" s="220"/>
      <c r="G69" s="186"/>
      <c r="H69" s="186"/>
    </row>
    <row r="70" spans="2:8" ht="15">
      <c r="B70" s="44" t="s">
        <v>234</v>
      </c>
      <c r="C70" s="15" t="s">
        <v>282</v>
      </c>
      <c r="D70" s="62"/>
      <c r="E70" s="185">
        <f t="shared" si="2"/>
        <v>0</v>
      </c>
      <c r="F70" s="220"/>
      <c r="G70" s="186"/>
      <c r="H70" s="186"/>
    </row>
    <row r="71" spans="2:8" ht="15">
      <c r="B71" s="44" t="s">
        <v>234</v>
      </c>
      <c r="C71" s="15" t="s">
        <v>283</v>
      </c>
      <c r="D71" s="62"/>
      <c r="E71" s="185">
        <f t="shared" si="2"/>
        <v>0</v>
      </c>
      <c r="F71" s="175"/>
      <c r="G71" s="186"/>
      <c r="H71" s="186"/>
    </row>
    <row r="72" spans="2:8" ht="15">
      <c r="B72" s="44" t="s">
        <v>234</v>
      </c>
      <c r="C72" s="15" t="s">
        <v>284</v>
      </c>
      <c r="D72" s="62"/>
      <c r="E72" s="185">
        <f t="shared" si="2"/>
        <v>0</v>
      </c>
      <c r="F72" s="175"/>
      <c r="G72" s="186"/>
      <c r="H72" s="186"/>
    </row>
    <row r="73" spans="2:8" ht="15">
      <c r="B73" s="44" t="s">
        <v>234</v>
      </c>
      <c r="C73" s="15" t="s">
        <v>499</v>
      </c>
      <c r="D73" s="234"/>
      <c r="E73" s="175">
        <f t="shared" si="2"/>
        <v>0</v>
      </c>
      <c r="F73" s="175"/>
      <c r="G73" s="186"/>
      <c r="H73" s="186"/>
    </row>
    <row r="74" spans="2:8" ht="15">
      <c r="B74" s="65" t="s">
        <v>235</v>
      </c>
      <c r="C74" s="15" t="s">
        <v>85</v>
      </c>
      <c r="D74" s="62"/>
      <c r="E74" s="185">
        <f t="shared" si="2"/>
        <v>0</v>
      </c>
      <c r="F74" s="175"/>
      <c r="G74" s="186"/>
      <c r="H74" s="186"/>
    </row>
    <row r="75" spans="2:8" ht="15">
      <c r="B75" s="44" t="s">
        <v>235</v>
      </c>
      <c r="C75" s="15" t="s">
        <v>92</v>
      </c>
      <c r="D75" s="62"/>
      <c r="E75" s="185">
        <f t="shared" si="2"/>
        <v>0</v>
      </c>
      <c r="F75" s="175"/>
      <c r="G75" s="186"/>
      <c r="H75" s="186"/>
    </row>
    <row r="76" spans="2:8" ht="15">
      <c r="B76" s="44" t="s">
        <v>235</v>
      </c>
      <c r="C76" s="15" t="s">
        <v>277</v>
      </c>
      <c r="D76" s="62"/>
      <c r="E76" s="185">
        <f t="shared" si="2"/>
        <v>0</v>
      </c>
      <c r="F76" s="175"/>
      <c r="G76" s="186"/>
      <c r="H76" s="186"/>
    </row>
    <row r="77" spans="2:8" ht="15">
      <c r="B77" s="44" t="s">
        <v>235</v>
      </c>
      <c r="C77" s="15" t="s">
        <v>287</v>
      </c>
      <c r="D77" s="62"/>
      <c r="E77" s="185">
        <f t="shared" si="2"/>
        <v>0</v>
      </c>
      <c r="F77" s="175"/>
      <c r="G77" s="186"/>
      <c r="H77" s="186"/>
    </row>
    <row r="78" spans="2:9" ht="15">
      <c r="B78" s="44" t="s">
        <v>178</v>
      </c>
      <c r="C78" s="15" t="s">
        <v>93</v>
      </c>
      <c r="D78" s="70"/>
      <c r="E78" s="185">
        <f t="shared" si="2"/>
        <v>0</v>
      </c>
      <c r="F78" s="175"/>
      <c r="G78" s="186"/>
      <c r="H78" s="186"/>
      <c r="I78" s="26"/>
    </row>
    <row r="79" spans="2:8" ht="15.75">
      <c r="B79" s="71" t="s">
        <v>23</v>
      </c>
      <c r="C79" s="101" t="s">
        <v>534</v>
      </c>
      <c r="D79" s="72"/>
      <c r="E79" s="176"/>
      <c r="F79" s="176"/>
      <c r="G79" s="187"/>
      <c r="H79" s="187"/>
    </row>
    <row r="80" spans="2:8" ht="14.25">
      <c r="B80" s="71" t="s">
        <v>25</v>
      </c>
      <c r="C80" s="19" t="s">
        <v>109</v>
      </c>
      <c r="D80" s="24" t="s">
        <v>142</v>
      </c>
      <c r="E80" s="176">
        <f>F80+H80</f>
        <v>0</v>
      </c>
      <c r="F80" s="176">
        <f>F81</f>
        <v>0</v>
      </c>
      <c r="G80" s="176">
        <f>G81</f>
        <v>0</v>
      </c>
      <c r="H80" s="176">
        <f>H81</f>
        <v>0</v>
      </c>
    </row>
    <row r="81" spans="2:8" ht="15">
      <c r="B81" s="8" t="s">
        <v>102</v>
      </c>
      <c r="C81" s="9" t="s">
        <v>361</v>
      </c>
      <c r="D81" s="73"/>
      <c r="E81" s="185">
        <f>F81+H81</f>
        <v>0</v>
      </c>
      <c r="F81" s="175"/>
      <c r="G81" s="186"/>
      <c r="H81" s="186"/>
    </row>
    <row r="82" spans="2:8" ht="31.5">
      <c r="B82" s="28" t="s">
        <v>26</v>
      </c>
      <c r="C82" s="94" t="s">
        <v>288</v>
      </c>
      <c r="D82" s="24"/>
      <c r="E82" s="176"/>
      <c r="F82" s="176"/>
      <c r="G82" s="187"/>
      <c r="H82" s="187"/>
    </row>
    <row r="83" spans="2:8" ht="14.25">
      <c r="B83" s="28" t="s">
        <v>27</v>
      </c>
      <c r="C83" s="19" t="s">
        <v>109</v>
      </c>
      <c r="D83" s="24" t="s">
        <v>142</v>
      </c>
      <c r="E83" s="176">
        <f>F83+H83</f>
        <v>0</v>
      </c>
      <c r="F83" s="176">
        <f>F84</f>
        <v>0</v>
      </c>
      <c r="G83" s="176">
        <f>G84</f>
        <v>0</v>
      </c>
      <c r="H83" s="176">
        <f>H84</f>
        <v>0</v>
      </c>
    </row>
    <row r="84" spans="2:8" ht="15">
      <c r="B84" s="8" t="s">
        <v>104</v>
      </c>
      <c r="C84" s="9" t="s">
        <v>361</v>
      </c>
      <c r="D84" s="73"/>
      <c r="E84" s="175">
        <f>F84+H84</f>
        <v>0</v>
      </c>
      <c r="F84" s="175"/>
      <c r="G84" s="186"/>
      <c r="H84" s="186"/>
    </row>
    <row r="85" spans="2:8" ht="15.75">
      <c r="B85" s="28" t="s">
        <v>28</v>
      </c>
      <c r="C85" s="25" t="s">
        <v>31</v>
      </c>
      <c r="D85" s="24"/>
      <c r="E85" s="176"/>
      <c r="F85" s="176"/>
      <c r="G85" s="187"/>
      <c r="H85" s="187"/>
    </row>
    <row r="86" spans="2:8" ht="14.25">
      <c r="B86" s="8" t="s">
        <v>29</v>
      </c>
      <c r="C86" s="74" t="s">
        <v>109</v>
      </c>
      <c r="D86" s="24" t="s">
        <v>142</v>
      </c>
      <c r="E86" s="176">
        <f>F86+H86</f>
        <v>0</v>
      </c>
      <c r="F86" s="176">
        <f>F87</f>
        <v>0</v>
      </c>
      <c r="G86" s="176">
        <f>G87</f>
        <v>0</v>
      </c>
      <c r="H86" s="176">
        <f>H87</f>
        <v>0</v>
      </c>
    </row>
    <row r="87" spans="2:8" ht="15">
      <c r="B87" s="8" t="s">
        <v>105</v>
      </c>
      <c r="C87" s="9" t="s">
        <v>361</v>
      </c>
      <c r="D87" s="24"/>
      <c r="E87" s="175">
        <f>F87+H87</f>
        <v>0</v>
      </c>
      <c r="F87" s="175"/>
      <c r="G87" s="186"/>
      <c r="H87" s="186"/>
    </row>
    <row r="88" spans="2:8" ht="15.75">
      <c r="B88" s="28" t="s">
        <v>30</v>
      </c>
      <c r="C88" s="11" t="s">
        <v>535</v>
      </c>
      <c r="D88" s="24"/>
      <c r="E88" s="176"/>
      <c r="F88" s="176"/>
      <c r="G88" s="187"/>
      <c r="H88" s="186"/>
    </row>
    <row r="89" spans="2:8" ht="14.25">
      <c r="B89" s="28" t="s">
        <v>32</v>
      </c>
      <c r="C89" s="74" t="s">
        <v>109</v>
      </c>
      <c r="D89" s="24" t="s">
        <v>142</v>
      </c>
      <c r="E89" s="176">
        <f>F89+H89</f>
        <v>0</v>
      </c>
      <c r="F89" s="176">
        <f>F90</f>
        <v>0</v>
      </c>
      <c r="G89" s="176">
        <f>G90</f>
        <v>0</v>
      </c>
      <c r="H89" s="176">
        <f>H90</f>
        <v>0</v>
      </c>
    </row>
    <row r="90" spans="2:8" ht="15">
      <c r="B90" s="8" t="s">
        <v>106</v>
      </c>
      <c r="C90" s="9" t="s">
        <v>361</v>
      </c>
      <c r="D90" s="24"/>
      <c r="E90" s="175">
        <f>F90+H90</f>
        <v>0</v>
      </c>
      <c r="F90" s="175"/>
      <c r="G90" s="186"/>
      <c r="H90" s="187"/>
    </row>
    <row r="91" spans="2:8" ht="15.75">
      <c r="B91" s="28" t="s">
        <v>33</v>
      </c>
      <c r="C91" s="11" t="s">
        <v>5</v>
      </c>
      <c r="D91" s="24"/>
      <c r="E91" s="176"/>
      <c r="F91" s="176"/>
      <c r="G91" s="187"/>
      <c r="H91" s="187"/>
    </row>
    <row r="92" spans="2:8" ht="14.25">
      <c r="B92" s="28" t="s">
        <v>34</v>
      </c>
      <c r="C92" s="19" t="s">
        <v>109</v>
      </c>
      <c r="D92" s="24" t="s">
        <v>142</v>
      </c>
      <c r="E92" s="176">
        <f>F92+H92</f>
        <v>0</v>
      </c>
      <c r="F92" s="176">
        <f>F93</f>
        <v>0</v>
      </c>
      <c r="G92" s="176">
        <f>G93</f>
        <v>0</v>
      </c>
      <c r="H92" s="176">
        <f>H93</f>
        <v>0</v>
      </c>
    </row>
    <row r="93" spans="2:8" ht="15">
      <c r="B93" s="8" t="s">
        <v>107</v>
      </c>
      <c r="C93" s="9" t="s">
        <v>361</v>
      </c>
      <c r="D93" s="24"/>
      <c r="E93" s="175">
        <f>F93+H93</f>
        <v>0</v>
      </c>
      <c r="F93" s="175"/>
      <c r="G93" s="186"/>
      <c r="H93" s="186"/>
    </row>
    <row r="94" spans="2:8" ht="12.75">
      <c r="B94" s="28" t="s">
        <v>36</v>
      </c>
      <c r="C94" s="124" t="s">
        <v>412</v>
      </c>
      <c r="D94" s="24"/>
      <c r="E94" s="176"/>
      <c r="F94" s="176"/>
      <c r="G94" s="187"/>
      <c r="H94" s="187"/>
    </row>
    <row r="95" spans="2:8" ht="14.25">
      <c r="B95" s="28" t="s">
        <v>37</v>
      </c>
      <c r="C95" s="19" t="s">
        <v>109</v>
      </c>
      <c r="D95" s="24" t="s">
        <v>142</v>
      </c>
      <c r="E95" s="176">
        <f>F95+H95</f>
        <v>0</v>
      </c>
      <c r="F95" s="176">
        <f>F96</f>
        <v>0</v>
      </c>
      <c r="G95" s="176">
        <f>G96</f>
        <v>0</v>
      </c>
      <c r="H95" s="176">
        <f>H96</f>
        <v>0</v>
      </c>
    </row>
    <row r="96" spans="2:8" ht="15">
      <c r="B96" s="8" t="s">
        <v>108</v>
      </c>
      <c r="C96" s="9" t="s">
        <v>361</v>
      </c>
      <c r="D96" s="24"/>
      <c r="E96" s="175">
        <f>F96+H96</f>
        <v>0</v>
      </c>
      <c r="F96" s="175">
        <f>F87+F90+F93</f>
        <v>0</v>
      </c>
      <c r="G96" s="175">
        <f>G87+G90+G93</f>
        <v>0</v>
      </c>
      <c r="H96" s="175">
        <f>H87+H90+H93</f>
        <v>0</v>
      </c>
    </row>
    <row r="97" spans="2:8" ht="15.75">
      <c r="B97" s="28" t="s">
        <v>38</v>
      </c>
      <c r="C97" s="25" t="s">
        <v>6</v>
      </c>
      <c r="D97" s="75"/>
      <c r="E97" s="176"/>
      <c r="F97" s="176"/>
      <c r="G97" s="187"/>
      <c r="H97" s="187"/>
    </row>
    <row r="98" spans="2:8" ht="14.25">
      <c r="B98" s="28" t="s">
        <v>39</v>
      </c>
      <c r="C98" s="19" t="s">
        <v>109</v>
      </c>
      <c r="D98" s="75" t="s">
        <v>142</v>
      </c>
      <c r="E98" s="176">
        <f>E99</f>
        <v>0</v>
      </c>
      <c r="F98" s="176">
        <f>F99</f>
        <v>0</v>
      </c>
      <c r="G98" s="176">
        <f>G99</f>
        <v>0</v>
      </c>
      <c r="H98" s="176">
        <f>H99</f>
        <v>0</v>
      </c>
    </row>
    <row r="99" spans="2:8" ht="15">
      <c r="B99" s="8" t="s">
        <v>111</v>
      </c>
      <c r="C99" s="9" t="s">
        <v>361</v>
      </c>
      <c r="D99" s="75"/>
      <c r="E99" s="175">
        <f>F99+H99</f>
        <v>0</v>
      </c>
      <c r="F99" s="175"/>
      <c r="G99" s="186"/>
      <c r="H99" s="186"/>
    </row>
    <row r="100" spans="2:8" ht="15.75">
      <c r="B100" s="8" t="s">
        <v>40</v>
      </c>
      <c r="C100" s="25" t="s">
        <v>47</v>
      </c>
      <c r="D100" s="75"/>
      <c r="E100" s="176"/>
      <c r="F100" s="176"/>
      <c r="G100" s="187"/>
      <c r="H100" s="187"/>
    </row>
    <row r="101" spans="2:8" ht="14.25">
      <c r="B101" s="8" t="s">
        <v>41</v>
      </c>
      <c r="C101" s="76" t="s">
        <v>109</v>
      </c>
      <c r="D101" s="75" t="s">
        <v>142</v>
      </c>
      <c r="E101" s="176">
        <f>E102</f>
        <v>0</v>
      </c>
      <c r="F101" s="176">
        <f>F102</f>
        <v>0</v>
      </c>
      <c r="G101" s="176">
        <f>G102</f>
        <v>0</v>
      </c>
      <c r="H101" s="176">
        <f>H102</f>
        <v>0</v>
      </c>
    </row>
    <row r="102" spans="2:8" ht="15">
      <c r="B102" s="8" t="s">
        <v>121</v>
      </c>
      <c r="C102" s="9" t="s">
        <v>361</v>
      </c>
      <c r="D102" s="77"/>
      <c r="E102" s="175">
        <f>F102+H102</f>
        <v>0</v>
      </c>
      <c r="F102" s="175"/>
      <c r="G102" s="186"/>
      <c r="H102" s="186"/>
    </row>
    <row r="103" spans="2:8" ht="28.5">
      <c r="B103" s="28" t="s">
        <v>42</v>
      </c>
      <c r="C103" s="3" t="s">
        <v>411</v>
      </c>
      <c r="D103" s="75"/>
      <c r="E103" s="176"/>
      <c r="F103" s="176"/>
      <c r="G103" s="187"/>
      <c r="H103" s="187"/>
    </row>
    <row r="104" spans="2:8" ht="14.25">
      <c r="B104" s="28" t="s">
        <v>43</v>
      </c>
      <c r="C104" s="19" t="s">
        <v>109</v>
      </c>
      <c r="D104" s="75" t="s">
        <v>142</v>
      </c>
      <c r="E104" s="176">
        <f>E105</f>
        <v>0</v>
      </c>
      <c r="F104" s="176">
        <f>F105</f>
        <v>0</v>
      </c>
      <c r="G104" s="176">
        <f>G105</f>
        <v>0</v>
      </c>
      <c r="H104" s="176">
        <f>H105</f>
        <v>0</v>
      </c>
    </row>
    <row r="105" spans="2:8" ht="15">
      <c r="B105" s="38" t="s">
        <v>122</v>
      </c>
      <c r="C105" s="9" t="s">
        <v>361</v>
      </c>
      <c r="D105" s="77"/>
      <c r="E105" s="175">
        <f>F105+H105</f>
        <v>0</v>
      </c>
      <c r="F105" s="175"/>
      <c r="G105" s="186"/>
      <c r="H105" s="186"/>
    </row>
    <row r="106" spans="2:8" ht="15.75">
      <c r="B106" s="28" t="s">
        <v>44</v>
      </c>
      <c r="C106" s="135" t="s">
        <v>53</v>
      </c>
      <c r="D106" s="24"/>
      <c r="E106" s="176">
        <f>E107+E110+E113</f>
        <v>0</v>
      </c>
      <c r="F106" s="176">
        <f>F107+F110+F113</f>
        <v>0</v>
      </c>
      <c r="G106" s="176">
        <f>G107+G110+G113</f>
        <v>0</v>
      </c>
      <c r="H106" s="176">
        <f>H107+H110+H113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176">
        <f>E108+E109</f>
        <v>0</v>
      </c>
      <c r="F107" s="176">
        <f>F108+F109</f>
        <v>0</v>
      </c>
      <c r="G107" s="176">
        <f>G108+G109</f>
        <v>0</v>
      </c>
      <c r="H107" s="176">
        <f>H108+H109</f>
        <v>0</v>
      </c>
    </row>
    <row r="108" spans="2:8" ht="15">
      <c r="B108" s="8" t="s">
        <v>430</v>
      </c>
      <c r="C108" s="12" t="s">
        <v>96</v>
      </c>
      <c r="D108" s="23"/>
      <c r="E108" s="175">
        <f>F108+H108</f>
        <v>0</v>
      </c>
      <c r="F108" s="175"/>
      <c r="G108" s="186"/>
      <c r="H108" s="186"/>
    </row>
    <row r="109" spans="2:8" ht="15">
      <c r="B109" s="8" t="s">
        <v>452</v>
      </c>
      <c r="C109" s="78" t="s">
        <v>125</v>
      </c>
      <c r="D109" s="72"/>
      <c r="E109" s="175">
        <f>F109+H109</f>
        <v>0</v>
      </c>
      <c r="F109" s="175"/>
      <c r="G109" s="186"/>
      <c r="H109" s="186"/>
    </row>
    <row r="110" spans="2:8" ht="25.5">
      <c r="B110" s="28" t="s">
        <v>248</v>
      </c>
      <c r="C110" s="20" t="s">
        <v>112</v>
      </c>
      <c r="D110" s="24" t="s">
        <v>146</v>
      </c>
      <c r="E110" s="176">
        <f>E111+E112</f>
        <v>0</v>
      </c>
      <c r="F110" s="176">
        <f>F111+F112</f>
        <v>0</v>
      </c>
      <c r="G110" s="176">
        <f>G111+G112</f>
        <v>0</v>
      </c>
      <c r="H110" s="176">
        <f>H111+H112</f>
        <v>0</v>
      </c>
    </row>
    <row r="111" spans="2:8" ht="15">
      <c r="B111" s="8" t="s">
        <v>290</v>
      </c>
      <c r="C111" s="12" t="s">
        <v>94</v>
      </c>
      <c r="D111" s="66"/>
      <c r="E111" s="175">
        <f>F111+H111</f>
        <v>0</v>
      </c>
      <c r="F111" s="175"/>
      <c r="G111" s="186"/>
      <c r="H111" s="186"/>
    </row>
    <row r="112" spans="2:8" ht="15">
      <c r="B112" s="8" t="s">
        <v>431</v>
      </c>
      <c r="C112" s="14" t="s">
        <v>95</v>
      </c>
      <c r="D112" s="66"/>
      <c r="E112" s="175">
        <f>F112+H112</f>
        <v>0</v>
      </c>
      <c r="F112" s="175"/>
      <c r="G112" s="186"/>
      <c r="H112" s="186"/>
    </row>
    <row r="113" spans="2:8" ht="14.25">
      <c r="B113" s="28" t="s">
        <v>409</v>
      </c>
      <c r="C113" s="2" t="s">
        <v>78</v>
      </c>
      <c r="D113" s="24" t="s">
        <v>143</v>
      </c>
      <c r="E113" s="175">
        <f>F113+H113</f>
        <v>0</v>
      </c>
      <c r="F113" s="175">
        <f>F114</f>
        <v>0</v>
      </c>
      <c r="G113" s="175">
        <f>G114</f>
        <v>0</v>
      </c>
      <c r="H113" s="175">
        <f>H114</f>
        <v>0</v>
      </c>
    </row>
    <row r="114" spans="2:8" ht="15">
      <c r="B114" s="8" t="s">
        <v>434</v>
      </c>
      <c r="C114" s="4" t="s">
        <v>115</v>
      </c>
      <c r="D114" s="24"/>
      <c r="E114" s="175">
        <f>F114+H114</f>
        <v>0</v>
      </c>
      <c r="F114" s="175"/>
      <c r="G114" s="186"/>
      <c r="H114" s="186"/>
    </row>
    <row r="115" spans="2:8" ht="15.75">
      <c r="B115" s="28" t="s">
        <v>46</v>
      </c>
      <c r="C115" s="135" t="s">
        <v>58</v>
      </c>
      <c r="D115" s="24"/>
      <c r="E115" s="176">
        <f>E116+E119+E122</f>
        <v>0</v>
      </c>
      <c r="F115" s="176">
        <f>F116+F119+F122</f>
        <v>0</v>
      </c>
      <c r="G115" s="176">
        <f>G116+G119+G122</f>
        <v>1128</v>
      </c>
      <c r="H115" s="176">
        <f>H116+H119+H122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76">
        <f>E117+E118</f>
        <v>0</v>
      </c>
      <c r="F116" s="176">
        <f>F117+F118</f>
        <v>0</v>
      </c>
      <c r="G116" s="176">
        <f>G117+G118</f>
        <v>0</v>
      </c>
      <c r="H116" s="176">
        <f>H117+H118</f>
        <v>0</v>
      </c>
    </row>
    <row r="117" spans="2:8" ht="15">
      <c r="B117" s="38" t="s">
        <v>430</v>
      </c>
      <c r="C117" s="12" t="s">
        <v>96</v>
      </c>
      <c r="D117" s="23"/>
      <c r="E117" s="175">
        <f>F117+H117</f>
        <v>0</v>
      </c>
      <c r="F117" s="175"/>
      <c r="G117" s="186"/>
      <c r="H117" s="186"/>
    </row>
    <row r="118" spans="2:8" ht="15">
      <c r="B118" s="8" t="s">
        <v>429</v>
      </c>
      <c r="C118" s="78" t="s">
        <v>125</v>
      </c>
      <c r="D118" s="72"/>
      <c r="E118" s="175">
        <f>F118+H118</f>
        <v>0</v>
      </c>
      <c r="F118" s="175"/>
      <c r="G118" s="186"/>
      <c r="H118" s="186"/>
    </row>
    <row r="119" spans="2:8" ht="25.5">
      <c r="B119" s="28" t="s">
        <v>249</v>
      </c>
      <c r="C119" s="20" t="s">
        <v>112</v>
      </c>
      <c r="D119" s="24" t="s">
        <v>146</v>
      </c>
      <c r="E119" s="176">
        <f>E120+E121</f>
        <v>0</v>
      </c>
      <c r="F119" s="176">
        <f>F120+F121</f>
        <v>0</v>
      </c>
      <c r="G119" s="176">
        <f>G120+G121</f>
        <v>0</v>
      </c>
      <c r="H119" s="176">
        <f>H120+H121</f>
        <v>0</v>
      </c>
    </row>
    <row r="120" spans="2:8" ht="15">
      <c r="B120" s="8" t="s">
        <v>290</v>
      </c>
      <c r="C120" s="12" t="s">
        <v>94</v>
      </c>
      <c r="D120" s="66"/>
      <c r="E120" s="175">
        <f>F120+H120</f>
        <v>0</v>
      </c>
      <c r="F120" s="175"/>
      <c r="G120" s="186"/>
      <c r="H120" s="186"/>
    </row>
    <row r="121" spans="2:8" ht="15">
      <c r="B121" s="8" t="s">
        <v>431</v>
      </c>
      <c r="C121" s="14" t="s">
        <v>95</v>
      </c>
      <c r="D121" s="66"/>
      <c r="E121" s="175">
        <f>F121+H121</f>
        <v>0</v>
      </c>
      <c r="F121" s="175"/>
      <c r="G121" s="186"/>
      <c r="H121" s="186"/>
    </row>
    <row r="122" spans="2:8" ht="14.25">
      <c r="B122" s="30" t="s">
        <v>358</v>
      </c>
      <c r="C122" s="2" t="s">
        <v>78</v>
      </c>
      <c r="D122" s="24" t="s">
        <v>143</v>
      </c>
      <c r="E122" s="180">
        <f>E123</f>
        <v>0</v>
      </c>
      <c r="F122" s="180">
        <f>F123</f>
        <v>0</v>
      </c>
      <c r="G122" s="180">
        <f>G123</f>
        <v>1128</v>
      </c>
      <c r="H122" s="180">
        <f>H123</f>
        <v>0</v>
      </c>
    </row>
    <row r="123" spans="2:8" ht="15">
      <c r="B123" s="8" t="s">
        <v>434</v>
      </c>
      <c r="C123" s="4" t="s">
        <v>115</v>
      </c>
      <c r="D123" s="24"/>
      <c r="E123" s="181">
        <f>F123+H123</f>
        <v>0</v>
      </c>
      <c r="F123" s="181"/>
      <c r="G123" s="181">
        <f>SB!G123+'D-2015'!G127+'skol. lėšos'!G127</f>
        <v>1128</v>
      </c>
      <c r="H123" s="181">
        <f>SB!H123+'D-2015'!H127+'skol. lėšos'!H127</f>
        <v>0</v>
      </c>
    </row>
    <row r="124" spans="2:8" ht="14.25">
      <c r="B124" s="30" t="s">
        <v>49</v>
      </c>
      <c r="C124" s="136" t="s">
        <v>62</v>
      </c>
      <c r="D124" s="24"/>
      <c r="E124" s="176">
        <f>E125+E129</f>
        <v>0</v>
      </c>
      <c r="F124" s="176">
        <f>F125+F129</f>
        <v>0</v>
      </c>
      <c r="G124" s="176">
        <f>G125+G129</f>
        <v>0</v>
      </c>
      <c r="H124" s="176">
        <f>H125+H129</f>
        <v>0</v>
      </c>
    </row>
    <row r="125" spans="2:8" ht="25.5">
      <c r="B125" s="28" t="s">
        <v>50</v>
      </c>
      <c r="C125" s="42" t="s">
        <v>112</v>
      </c>
      <c r="D125" s="24" t="s">
        <v>146</v>
      </c>
      <c r="E125" s="176">
        <f>E126+E127+E128</f>
        <v>0</v>
      </c>
      <c r="F125" s="176">
        <f>F126+F127+F128</f>
        <v>0</v>
      </c>
      <c r="G125" s="176">
        <f>G126+G127+G128</f>
        <v>0</v>
      </c>
      <c r="H125" s="176">
        <f>H126+H127+H128</f>
        <v>0</v>
      </c>
    </row>
    <row r="126" spans="2:8" ht="15">
      <c r="B126" s="8" t="s">
        <v>290</v>
      </c>
      <c r="C126" s="12" t="s">
        <v>94</v>
      </c>
      <c r="D126" s="48"/>
      <c r="E126" s="175">
        <f>F126+H126</f>
        <v>0</v>
      </c>
      <c r="F126" s="175"/>
      <c r="G126" s="186"/>
      <c r="H126" s="186"/>
    </row>
    <row r="127" spans="2:8" ht="15">
      <c r="B127" s="8" t="s">
        <v>431</v>
      </c>
      <c r="C127" s="13" t="s">
        <v>95</v>
      </c>
      <c r="D127" s="48"/>
      <c r="E127" s="175">
        <f>F127+H127</f>
        <v>0</v>
      </c>
      <c r="F127" s="175"/>
      <c r="G127" s="186"/>
      <c r="H127" s="186"/>
    </row>
    <row r="128" spans="2:8" ht="15">
      <c r="B128" s="29" t="s">
        <v>432</v>
      </c>
      <c r="C128" s="14" t="s">
        <v>97</v>
      </c>
      <c r="D128" s="48"/>
      <c r="E128" s="175">
        <f>F128+H128</f>
        <v>0</v>
      </c>
      <c r="F128" s="175"/>
      <c r="G128" s="186"/>
      <c r="H128" s="186"/>
    </row>
    <row r="129" spans="2:8" ht="14.25">
      <c r="B129" s="30" t="s">
        <v>51</v>
      </c>
      <c r="C129" s="2" t="s">
        <v>78</v>
      </c>
      <c r="D129" s="24" t="s">
        <v>143</v>
      </c>
      <c r="E129" s="176">
        <f>F129+H129</f>
        <v>0</v>
      </c>
      <c r="F129" s="175">
        <f>F130</f>
        <v>0</v>
      </c>
      <c r="G129" s="175">
        <f>G130</f>
        <v>0</v>
      </c>
      <c r="H129" s="175">
        <f>H130</f>
        <v>0</v>
      </c>
    </row>
    <row r="130" spans="2:8" ht="15">
      <c r="B130" s="31" t="s">
        <v>434</v>
      </c>
      <c r="C130" s="4" t="s">
        <v>115</v>
      </c>
      <c r="D130" s="24"/>
      <c r="E130" s="176">
        <f>F130+H130</f>
        <v>0</v>
      </c>
      <c r="F130" s="175"/>
      <c r="G130" s="186"/>
      <c r="H130" s="186"/>
    </row>
    <row r="131" spans="2:8" ht="15.75">
      <c r="B131" s="30" t="s">
        <v>52</v>
      </c>
      <c r="C131" s="212" t="s">
        <v>7</v>
      </c>
      <c r="D131" s="24"/>
      <c r="E131" s="176">
        <f>E135+E138+E132</f>
        <v>0</v>
      </c>
      <c r="F131" s="176">
        <f>F135+F138+F132</f>
        <v>0</v>
      </c>
      <c r="G131" s="176">
        <f>G135+G138+G132</f>
        <v>0</v>
      </c>
      <c r="H131" s="176">
        <f>H135+H138+H132</f>
        <v>0</v>
      </c>
    </row>
    <row r="132" spans="2:8" ht="14.25">
      <c r="B132" s="30" t="s">
        <v>54</v>
      </c>
      <c r="C132" s="19" t="s">
        <v>109</v>
      </c>
      <c r="D132" s="24" t="s">
        <v>142</v>
      </c>
      <c r="E132" s="195">
        <f>F132+H132</f>
        <v>0</v>
      </c>
      <c r="F132" s="176"/>
      <c r="G132" s="176"/>
      <c r="H132" s="176"/>
    </row>
    <row r="133" spans="2:8" ht="15">
      <c r="B133" s="38" t="s">
        <v>430</v>
      </c>
      <c r="C133" s="12" t="s">
        <v>96</v>
      </c>
      <c r="D133" s="139"/>
      <c r="E133" s="175">
        <f>F133+H133</f>
        <v>0</v>
      </c>
      <c r="F133" s="192"/>
      <c r="G133" s="176"/>
      <c r="H133" s="176"/>
    </row>
    <row r="134" spans="2:8" ht="15">
      <c r="B134" s="8" t="s">
        <v>429</v>
      </c>
      <c r="C134" s="78" t="s">
        <v>125</v>
      </c>
      <c r="D134" s="140"/>
      <c r="E134" s="175">
        <f>F134+H134</f>
        <v>0</v>
      </c>
      <c r="F134" s="192"/>
      <c r="G134" s="176"/>
      <c r="H134" s="176"/>
    </row>
    <row r="135" spans="2:8" ht="25.5">
      <c r="B135" s="28" t="s">
        <v>55</v>
      </c>
      <c r="C135" s="42" t="s">
        <v>112</v>
      </c>
      <c r="D135" s="24" t="s">
        <v>146</v>
      </c>
      <c r="E135" s="198">
        <f>E136+E137</f>
        <v>0</v>
      </c>
      <c r="F135" s="176">
        <f>F136+F137</f>
        <v>0</v>
      </c>
      <c r="G135" s="176">
        <f>G136+G137</f>
        <v>0</v>
      </c>
      <c r="H135" s="176">
        <f>H136+H137</f>
        <v>0</v>
      </c>
    </row>
    <row r="136" spans="2:8" ht="15">
      <c r="B136" s="8" t="s">
        <v>290</v>
      </c>
      <c r="C136" s="12" t="s">
        <v>94</v>
      </c>
      <c r="D136" s="48"/>
      <c r="E136" s="175">
        <f>F136+H136</f>
        <v>0</v>
      </c>
      <c r="F136" s="175"/>
      <c r="G136" s="186"/>
      <c r="H136" s="186"/>
    </row>
    <row r="137" spans="2:8" ht="15">
      <c r="B137" s="8" t="s">
        <v>431</v>
      </c>
      <c r="C137" s="13" t="s">
        <v>95</v>
      </c>
      <c r="D137" s="48"/>
      <c r="E137" s="175">
        <f>F137+H137</f>
        <v>0</v>
      </c>
      <c r="F137" s="175"/>
      <c r="G137" s="186"/>
      <c r="H137" s="186"/>
    </row>
    <row r="138" spans="2:8" ht="14.25">
      <c r="B138" s="30" t="s">
        <v>213</v>
      </c>
      <c r="C138" s="2" t="s">
        <v>78</v>
      </c>
      <c r="D138" s="24" t="s">
        <v>143</v>
      </c>
      <c r="E138" s="176">
        <f>F138+H138</f>
        <v>0</v>
      </c>
      <c r="F138" s="176">
        <f>F139</f>
        <v>0</v>
      </c>
      <c r="G138" s="186"/>
      <c r="H138" s="186"/>
    </row>
    <row r="139" spans="2:8" ht="15">
      <c r="B139" s="38" t="s">
        <v>434</v>
      </c>
      <c r="C139" s="4" t="s">
        <v>115</v>
      </c>
      <c r="D139" s="79"/>
      <c r="E139" s="188">
        <f>F139+H139</f>
        <v>0</v>
      </c>
      <c r="F139" s="188"/>
      <c r="G139" s="189"/>
      <c r="H139" s="189"/>
    </row>
    <row r="140" spans="2:8" ht="15.75">
      <c r="B140" s="8" t="s">
        <v>57</v>
      </c>
      <c r="C140" s="135" t="s">
        <v>8</v>
      </c>
      <c r="D140" s="24"/>
      <c r="E140" s="195">
        <f>E141+E144+E148</f>
        <v>0</v>
      </c>
      <c r="F140" s="195">
        <f>F141+F144+F148</f>
        <v>0</v>
      </c>
      <c r="G140" s="195">
        <f>G141+G144+G148</f>
        <v>0</v>
      </c>
      <c r="H140" s="195">
        <f>H141+H144+H148</f>
        <v>0</v>
      </c>
    </row>
    <row r="141" spans="2:8" ht="14.25">
      <c r="B141" s="28" t="s">
        <v>59</v>
      </c>
      <c r="C141" s="19" t="s">
        <v>109</v>
      </c>
      <c r="D141" s="24" t="s">
        <v>142</v>
      </c>
      <c r="E141" s="176">
        <f>E142+E143</f>
        <v>0</v>
      </c>
      <c r="F141" s="176">
        <f>F142+F143</f>
        <v>0</v>
      </c>
      <c r="G141" s="176">
        <f>G142+G143</f>
        <v>0</v>
      </c>
      <c r="H141" s="176">
        <f>H142+H143</f>
        <v>0</v>
      </c>
    </row>
    <row r="142" spans="2:8" ht="15">
      <c r="B142" s="38" t="s">
        <v>430</v>
      </c>
      <c r="C142" s="12" t="s">
        <v>96</v>
      </c>
      <c r="D142" s="23"/>
      <c r="E142" s="175">
        <f>F142+H142</f>
        <v>0</v>
      </c>
      <c r="F142" s="175"/>
      <c r="G142" s="186"/>
      <c r="H142" s="186"/>
    </row>
    <row r="143" spans="2:8" ht="15">
      <c r="B143" s="8" t="s">
        <v>429</v>
      </c>
      <c r="C143" s="78" t="s">
        <v>153</v>
      </c>
      <c r="D143" s="72"/>
      <c r="E143" s="175">
        <f>F143+H143</f>
        <v>0</v>
      </c>
      <c r="F143" s="175"/>
      <c r="G143" s="186"/>
      <c r="H143" s="186"/>
    </row>
    <row r="144" spans="2:8" ht="25.5">
      <c r="B144" s="28" t="s">
        <v>60</v>
      </c>
      <c r="C144" s="42" t="s">
        <v>112</v>
      </c>
      <c r="D144" s="24" t="s">
        <v>146</v>
      </c>
      <c r="E144" s="176">
        <f>E145+E146+E147</f>
        <v>0</v>
      </c>
      <c r="F144" s="176">
        <f>F145+F146+F147</f>
        <v>0</v>
      </c>
      <c r="G144" s="176">
        <f>G145+G146+G147</f>
        <v>0</v>
      </c>
      <c r="H144" s="176">
        <f>H145+H146+H147</f>
        <v>0</v>
      </c>
    </row>
    <row r="145" spans="2:8" ht="15">
      <c r="B145" s="8" t="s">
        <v>290</v>
      </c>
      <c r="C145" s="12" t="s">
        <v>94</v>
      </c>
      <c r="D145" s="48"/>
      <c r="E145" s="175">
        <f>F145+H145</f>
        <v>0</v>
      </c>
      <c r="F145" s="175"/>
      <c r="G145" s="186"/>
      <c r="H145" s="186"/>
    </row>
    <row r="146" spans="2:8" ht="15">
      <c r="B146" s="8" t="s">
        <v>431</v>
      </c>
      <c r="C146" s="13" t="s">
        <v>95</v>
      </c>
      <c r="D146" s="48"/>
      <c r="E146" s="175">
        <f>F146+H146</f>
        <v>0</v>
      </c>
      <c r="F146" s="175"/>
      <c r="G146" s="186"/>
      <c r="H146" s="186"/>
    </row>
    <row r="147" spans="2:8" ht="15">
      <c r="B147" s="44" t="s">
        <v>433</v>
      </c>
      <c r="C147" s="15" t="s">
        <v>286</v>
      </c>
      <c r="D147" s="66"/>
      <c r="E147" s="185">
        <f>F147+H147</f>
        <v>0</v>
      </c>
      <c r="F147" s="175"/>
      <c r="G147" s="186"/>
      <c r="H147" s="186"/>
    </row>
    <row r="148" spans="2:8" ht="14.25">
      <c r="B148" s="28" t="s">
        <v>215</v>
      </c>
      <c r="C148" s="2" t="s">
        <v>78</v>
      </c>
      <c r="D148" s="24" t="s">
        <v>143</v>
      </c>
      <c r="E148" s="171">
        <f>F148+H148</f>
        <v>0</v>
      </c>
      <c r="F148" s="171">
        <f>F149</f>
        <v>0</v>
      </c>
      <c r="G148" s="171">
        <f>G149</f>
        <v>0</v>
      </c>
      <c r="H148" s="171">
        <f>H149</f>
        <v>0</v>
      </c>
    </row>
    <row r="149" spans="2:8" ht="15">
      <c r="B149" s="8" t="s">
        <v>434</v>
      </c>
      <c r="C149" s="4" t="s">
        <v>115</v>
      </c>
      <c r="D149" s="79"/>
      <c r="E149" s="188">
        <f>F149+H149</f>
        <v>0</v>
      </c>
      <c r="F149" s="188"/>
      <c r="G149" s="189"/>
      <c r="H149" s="189"/>
    </row>
    <row r="150" spans="2:8" ht="14.25">
      <c r="B150" s="137" t="s">
        <v>61</v>
      </c>
      <c r="C150" s="138" t="s">
        <v>410</v>
      </c>
      <c r="D150" s="82"/>
      <c r="E150" s="192">
        <f>E151+E154+E159</f>
        <v>0</v>
      </c>
      <c r="F150" s="192">
        <f>F151+F154+F159</f>
        <v>0</v>
      </c>
      <c r="G150" s="192">
        <f>G151+G154+G159</f>
        <v>0</v>
      </c>
      <c r="H150" s="192">
        <f>H151+H154+H159</f>
        <v>0</v>
      </c>
    </row>
    <row r="151" spans="2:8" ht="14.25">
      <c r="B151" s="28" t="s">
        <v>63</v>
      </c>
      <c r="C151" s="103" t="s">
        <v>109</v>
      </c>
      <c r="D151" s="72" t="s">
        <v>142</v>
      </c>
      <c r="E151" s="198">
        <f>E107+E116+E141</f>
        <v>0</v>
      </c>
      <c r="F151" s="198">
        <f>F107+F116+F141</f>
        <v>0</v>
      </c>
      <c r="G151" s="198">
        <f>G107+G116+G141</f>
        <v>0</v>
      </c>
      <c r="H151" s="198">
        <f>H107+H116+H141</f>
        <v>0</v>
      </c>
    </row>
    <row r="152" spans="2:8" ht="15">
      <c r="B152" s="38" t="s">
        <v>430</v>
      </c>
      <c r="C152" s="13" t="s">
        <v>96</v>
      </c>
      <c r="D152" s="66"/>
      <c r="E152" s="175">
        <f>F152+H152</f>
        <v>0</v>
      </c>
      <c r="F152" s="175">
        <f aca="true" t="shared" si="3" ref="F152:H153">F108+F117+F142</f>
        <v>0</v>
      </c>
      <c r="G152" s="175">
        <f t="shared" si="3"/>
        <v>0</v>
      </c>
      <c r="H152" s="175">
        <f t="shared" si="3"/>
        <v>0</v>
      </c>
    </row>
    <row r="153" spans="2:8" ht="15">
      <c r="B153" s="8" t="s">
        <v>429</v>
      </c>
      <c r="C153" s="13" t="s">
        <v>125</v>
      </c>
      <c r="D153" s="63"/>
      <c r="E153" s="175">
        <f>F153+H153</f>
        <v>0</v>
      </c>
      <c r="F153" s="175">
        <f t="shared" si="3"/>
        <v>0</v>
      </c>
      <c r="G153" s="175">
        <f t="shared" si="3"/>
        <v>0</v>
      </c>
      <c r="H153" s="175">
        <f t="shared" si="3"/>
        <v>0</v>
      </c>
    </row>
    <row r="154" spans="2:8" ht="25.5">
      <c r="B154" s="80" t="s">
        <v>64</v>
      </c>
      <c r="C154" s="42" t="s">
        <v>112</v>
      </c>
      <c r="D154" s="23" t="s">
        <v>146</v>
      </c>
      <c r="E154" s="176">
        <f>E155+E156+E157+E158</f>
        <v>0</v>
      </c>
      <c r="F154" s="176">
        <f>F155+F156+F157+F158</f>
        <v>0</v>
      </c>
      <c r="G154" s="176">
        <f>G155+G156+G157+G158</f>
        <v>0</v>
      </c>
      <c r="H154" s="176">
        <f>H155+H156+H157+H158</f>
        <v>0</v>
      </c>
    </row>
    <row r="155" spans="2:8" ht="15">
      <c r="B155" s="8" t="s">
        <v>290</v>
      </c>
      <c r="C155" s="21" t="s">
        <v>94</v>
      </c>
      <c r="D155" s="52"/>
      <c r="E155" s="171">
        <f>F155+H155</f>
        <v>0</v>
      </c>
      <c r="F155" s="175">
        <f aca="true" t="shared" si="4" ref="F155:H156">F111+F120+F126+F136+F145</f>
        <v>0</v>
      </c>
      <c r="G155" s="175">
        <f t="shared" si="4"/>
        <v>0</v>
      </c>
      <c r="H155" s="175">
        <f t="shared" si="4"/>
        <v>0</v>
      </c>
    </row>
    <row r="156" spans="2:13" ht="15">
      <c r="B156" s="8" t="s">
        <v>431</v>
      </c>
      <c r="C156" s="15" t="s">
        <v>95</v>
      </c>
      <c r="D156" s="79"/>
      <c r="E156" s="171">
        <f>F156+H156</f>
        <v>0</v>
      </c>
      <c r="F156" s="175">
        <f t="shared" si="4"/>
        <v>0</v>
      </c>
      <c r="G156" s="175">
        <f t="shared" si="4"/>
        <v>0</v>
      </c>
      <c r="H156" s="175">
        <f t="shared" si="4"/>
        <v>0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171">
        <f aca="true" t="shared" si="5" ref="E157:E162">F157+H157</f>
        <v>0</v>
      </c>
      <c r="F157" s="175">
        <f>F128</f>
        <v>0</v>
      </c>
      <c r="G157" s="175">
        <f>G128</f>
        <v>0</v>
      </c>
      <c r="H157" s="175">
        <f>H128</f>
        <v>0</v>
      </c>
    </row>
    <row r="158" spans="2:8" ht="15">
      <c r="B158" s="8" t="s">
        <v>433</v>
      </c>
      <c r="C158" s="9" t="s">
        <v>286</v>
      </c>
      <c r="D158" s="22"/>
      <c r="E158" s="171">
        <f t="shared" si="5"/>
        <v>0</v>
      </c>
      <c r="F158" s="175">
        <f>F147</f>
        <v>0</v>
      </c>
      <c r="G158" s="175">
        <f>G147</f>
        <v>0</v>
      </c>
      <c r="H158" s="175">
        <f>H147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171">
        <f t="shared" si="5"/>
        <v>0</v>
      </c>
      <c r="F159" s="176">
        <f aca="true" t="shared" si="6" ref="F159:H160">F138+F129</f>
        <v>0</v>
      </c>
      <c r="G159" s="176">
        <f t="shared" si="6"/>
        <v>0</v>
      </c>
      <c r="H159" s="176">
        <f t="shared" si="6"/>
        <v>0</v>
      </c>
    </row>
    <row r="160" spans="2:8" ht="15">
      <c r="B160" s="8" t="s">
        <v>434</v>
      </c>
      <c r="C160" s="9" t="s">
        <v>115</v>
      </c>
      <c r="D160" s="7"/>
      <c r="E160" s="171">
        <f t="shared" si="5"/>
        <v>0</v>
      </c>
      <c r="F160" s="175">
        <f t="shared" si="6"/>
        <v>0</v>
      </c>
      <c r="G160" s="175">
        <f t="shared" si="6"/>
        <v>0</v>
      </c>
      <c r="H160" s="175">
        <f t="shared" si="6"/>
        <v>0</v>
      </c>
    </row>
    <row r="161" spans="2:8" ht="15.75">
      <c r="B161" s="85" t="s">
        <v>65</v>
      </c>
      <c r="C161" s="135" t="s">
        <v>117</v>
      </c>
      <c r="D161" s="7"/>
      <c r="E161" s="171">
        <f t="shared" si="5"/>
        <v>0</v>
      </c>
      <c r="F161" s="176">
        <f>F162</f>
        <v>0</v>
      </c>
      <c r="G161" s="176">
        <f>G162</f>
        <v>0</v>
      </c>
      <c r="H161" s="176">
        <f>H162</f>
        <v>0</v>
      </c>
    </row>
    <row r="162" spans="2:8" ht="25.5">
      <c r="B162" s="38" t="s">
        <v>66</v>
      </c>
      <c r="C162" s="20" t="s">
        <v>110</v>
      </c>
      <c r="D162" s="1" t="s">
        <v>144</v>
      </c>
      <c r="E162" s="171">
        <f t="shared" si="5"/>
        <v>0</v>
      </c>
      <c r="F162" s="176">
        <f>F163</f>
        <v>0</v>
      </c>
      <c r="G162" s="175"/>
      <c r="H162" s="176"/>
    </row>
    <row r="163" spans="2:8" ht="15.75">
      <c r="B163" s="28" t="s">
        <v>68</v>
      </c>
      <c r="C163" s="119" t="s">
        <v>352</v>
      </c>
      <c r="D163" s="1"/>
      <c r="E163" s="177"/>
      <c r="F163" s="177"/>
      <c r="G163" s="177"/>
      <c r="H163" s="171"/>
    </row>
    <row r="164" spans="2:8" ht="14.25">
      <c r="B164" s="38" t="s">
        <v>69</v>
      </c>
      <c r="C164" s="19" t="s">
        <v>157</v>
      </c>
      <c r="D164" s="54" t="s">
        <v>38</v>
      </c>
      <c r="E164" s="171">
        <f>E165+E166</f>
        <v>0</v>
      </c>
      <c r="F164" s="171">
        <f>F165+F166</f>
        <v>0</v>
      </c>
      <c r="G164" s="171">
        <f>G165+G166</f>
        <v>0</v>
      </c>
      <c r="H164" s="171">
        <f>H165+H166</f>
        <v>0</v>
      </c>
    </row>
    <row r="165" spans="2:8" ht="15">
      <c r="B165" s="38" t="s">
        <v>136</v>
      </c>
      <c r="C165" s="57" t="s">
        <v>75</v>
      </c>
      <c r="D165" s="58"/>
      <c r="E165" s="185">
        <f>F165+H165</f>
        <v>0</v>
      </c>
      <c r="F165" s="175"/>
      <c r="G165" s="186"/>
      <c r="H165" s="186"/>
    </row>
    <row r="166" spans="2:8" ht="15">
      <c r="B166" s="38" t="s">
        <v>353</v>
      </c>
      <c r="C166" s="57" t="s">
        <v>76</v>
      </c>
      <c r="D166" s="58"/>
      <c r="E166" s="185">
        <f>F166+H166</f>
        <v>0</v>
      </c>
      <c r="F166" s="175"/>
      <c r="G166" s="186"/>
      <c r="H166" s="186"/>
    </row>
    <row r="167" spans="2:8" ht="15.75">
      <c r="B167" s="28" t="s">
        <v>70</v>
      </c>
      <c r="C167" s="36" t="s">
        <v>363</v>
      </c>
      <c r="D167" s="121"/>
      <c r="E167" s="171">
        <f>F167+H167</f>
        <v>0</v>
      </c>
      <c r="F167" s="176">
        <f>F168</f>
        <v>0</v>
      </c>
      <c r="G167" s="176">
        <f>G168</f>
        <v>0</v>
      </c>
      <c r="H167" s="176">
        <f>H168</f>
        <v>0</v>
      </c>
    </row>
    <row r="168" spans="2:8" ht="14.25">
      <c r="B168" s="38" t="s">
        <v>71</v>
      </c>
      <c r="C168" s="19" t="s">
        <v>109</v>
      </c>
      <c r="D168" s="122" t="s">
        <v>142</v>
      </c>
      <c r="E168" s="171">
        <f>F168+H168</f>
        <v>0</v>
      </c>
      <c r="F168" s="176"/>
      <c r="G168" s="175"/>
      <c r="H168" s="176"/>
    </row>
    <row r="169" spans="2:8" ht="15.75">
      <c r="B169" s="123" t="s">
        <v>311</v>
      </c>
      <c r="C169" s="142" t="s">
        <v>137</v>
      </c>
      <c r="D169" s="1"/>
      <c r="E169" s="176">
        <f>E170+E171+E172+E173+E174+E176+E177+E178+E175</f>
        <v>449821</v>
      </c>
      <c r="F169" s="176">
        <f>F170+F171+F172+F173+F174+F176+F177+F178+F175</f>
        <v>0</v>
      </c>
      <c r="G169" s="176">
        <f>G170+G171+G172+G173+G174+G176+G177+G178+G175</f>
        <v>0</v>
      </c>
      <c r="H169" s="176">
        <f>H170+H171+H172+H173+H174+H176+H177+H178+H175</f>
        <v>449821</v>
      </c>
    </row>
    <row r="170" spans="2:8" ht="14.25">
      <c r="B170" s="28" t="s">
        <v>227</v>
      </c>
      <c r="C170" s="19" t="s">
        <v>109</v>
      </c>
      <c r="D170" s="1" t="s">
        <v>142</v>
      </c>
      <c r="E170" s="175">
        <f>E151+E104+E101+E98+E95+E83+E80+E14</f>
        <v>0</v>
      </c>
      <c r="F170" s="175">
        <f>F151+F104+F101+F98+F95+F83+F80+F14+F168</f>
        <v>0</v>
      </c>
      <c r="G170" s="175">
        <f>G151+G104+G101+G98+G95+G83+G80+G14+G168</f>
        <v>0</v>
      </c>
      <c r="H170" s="175">
        <f>H151+H104+H101+H98+H95+H83+H80+H14+H168</f>
        <v>0</v>
      </c>
    </row>
    <row r="171" spans="2:8" ht="25.5">
      <c r="B171" s="28" t="s">
        <v>265</v>
      </c>
      <c r="C171" s="20" t="s">
        <v>110</v>
      </c>
      <c r="D171" s="1" t="s">
        <v>144</v>
      </c>
      <c r="E171" s="175">
        <f>E57+E161</f>
        <v>0</v>
      </c>
      <c r="F171" s="175">
        <f>F57+F161</f>
        <v>0</v>
      </c>
      <c r="G171" s="175">
        <f>G57+G161</f>
        <v>0</v>
      </c>
      <c r="H171" s="175">
        <f>H57+H161</f>
        <v>0</v>
      </c>
    </row>
    <row r="172" spans="2:8" ht="25.5">
      <c r="B172" s="28" t="s">
        <v>266</v>
      </c>
      <c r="C172" s="42" t="s">
        <v>112</v>
      </c>
      <c r="D172" s="1" t="s">
        <v>146</v>
      </c>
      <c r="E172" s="175">
        <f>E23+E55+E154</f>
        <v>0</v>
      </c>
      <c r="F172" s="175">
        <f>F23+F55+F154</f>
        <v>0</v>
      </c>
      <c r="G172" s="175">
        <f>G23+G55+G154</f>
        <v>0</v>
      </c>
      <c r="H172" s="175">
        <f>H23+H55+H154</f>
        <v>0</v>
      </c>
    </row>
    <row r="173" spans="2:8" ht="28.5">
      <c r="B173" s="28" t="s">
        <v>267</v>
      </c>
      <c r="C173" s="86" t="s">
        <v>230</v>
      </c>
      <c r="D173" s="1" t="s">
        <v>145</v>
      </c>
      <c r="E173" s="175">
        <f>E34</f>
        <v>31000</v>
      </c>
      <c r="F173" s="175">
        <f>F34</f>
        <v>0</v>
      </c>
      <c r="G173" s="175">
        <f>G34</f>
        <v>0</v>
      </c>
      <c r="H173" s="175">
        <f>H34</f>
        <v>31000</v>
      </c>
    </row>
    <row r="174" spans="2:8" ht="14.25">
      <c r="B174" s="28" t="s">
        <v>268</v>
      </c>
      <c r="C174" s="2" t="s">
        <v>116</v>
      </c>
      <c r="D174" s="1" t="s">
        <v>147</v>
      </c>
      <c r="E174" s="175">
        <f>E39</f>
        <v>418821</v>
      </c>
      <c r="F174" s="175">
        <f>F39</f>
        <v>0</v>
      </c>
      <c r="G174" s="175">
        <f>G39</f>
        <v>0</v>
      </c>
      <c r="H174" s="175">
        <f>H39</f>
        <v>418821</v>
      </c>
    </row>
    <row r="175" spans="2:8" ht="31.5">
      <c r="B175" s="28" t="s">
        <v>269</v>
      </c>
      <c r="C175" s="95" t="s">
        <v>197</v>
      </c>
      <c r="D175" s="1" t="s">
        <v>148</v>
      </c>
      <c r="E175" s="175">
        <f>E44</f>
        <v>0</v>
      </c>
      <c r="F175" s="175">
        <f>F44</f>
        <v>0</v>
      </c>
      <c r="G175" s="175">
        <f>G44</f>
        <v>0</v>
      </c>
      <c r="H175" s="175">
        <f>H44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75">
        <f>F176+H176</f>
        <v>0</v>
      </c>
      <c r="F176" s="175">
        <f>F159+F46</f>
        <v>0</v>
      </c>
      <c r="G176" s="175">
        <f>G159+G46</f>
        <v>0</v>
      </c>
      <c r="H176" s="175">
        <f>H159+H46</f>
        <v>0</v>
      </c>
    </row>
    <row r="177" spans="2:8" ht="25.5">
      <c r="B177" s="41" t="s">
        <v>271</v>
      </c>
      <c r="C177" s="6" t="s">
        <v>156</v>
      </c>
      <c r="D177" s="1" t="s">
        <v>36</v>
      </c>
      <c r="E177" s="175">
        <f>F177+H177</f>
        <v>0</v>
      </c>
      <c r="F177" s="175">
        <f>F48</f>
        <v>0</v>
      </c>
      <c r="G177" s="175">
        <f>G48</f>
        <v>0</v>
      </c>
      <c r="H177" s="175">
        <f>H48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175">
        <f>F178+H178</f>
        <v>0</v>
      </c>
      <c r="F178" s="175">
        <f>F51+F164</f>
        <v>0</v>
      </c>
      <c r="G178" s="175">
        <f>G51+G164</f>
        <v>0</v>
      </c>
      <c r="H178" s="175">
        <f>H51+H164</f>
        <v>0</v>
      </c>
    </row>
    <row r="179" spans="2:8" ht="12.75">
      <c r="B179" s="28" t="s">
        <v>272</v>
      </c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3">
    <mergeCell ref="D15:D21"/>
    <mergeCell ref="B6:H6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B7:H7"/>
    <mergeCell ref="G11:G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2015-11-16T07:39:49Z</cp:lastPrinted>
  <dcterms:created xsi:type="dcterms:W3CDTF">2007-09-17T11:23:32Z</dcterms:created>
  <dcterms:modified xsi:type="dcterms:W3CDTF">2015-11-16T07:39:54Z</dcterms:modified>
  <cp:category/>
  <cp:version/>
  <cp:contentType/>
  <cp:contentStatus/>
</cp:coreProperties>
</file>