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00" activeTab="1"/>
  </bookViews>
  <sheets>
    <sheet name="paj 1pried" sheetId="1" r:id="rId1"/>
    <sheet name="išl." sheetId="2" r:id="rId2"/>
  </sheets>
  <definedNames/>
  <calcPr fullCalcOnLoad="1"/>
</workbook>
</file>

<file path=xl/sharedStrings.xml><?xml version="1.0" encoding="utf-8"?>
<sst xmlns="http://schemas.openxmlformats.org/spreadsheetml/2006/main" count="817" uniqueCount="367">
  <si>
    <t>Iš viso</t>
  </si>
  <si>
    <t>Savivaldybės administracija</t>
  </si>
  <si>
    <t>Sveikatos soc. paramos ir rūpybos skyrius</t>
  </si>
  <si>
    <t>Medingėnų pagrindinė mokykla</t>
  </si>
  <si>
    <t>Žadvainių pagrindinė mokykla</t>
  </si>
  <si>
    <t>Rietavo Oginskių kultūros istorijos muziejus</t>
  </si>
  <si>
    <t>Seniūnijų suvestinė</t>
  </si>
  <si>
    <t>Rietavo savivaldybės tarybos</t>
  </si>
  <si>
    <t xml:space="preserve">Eil. </t>
  </si>
  <si>
    <t>Iš jų</t>
  </si>
  <si>
    <t>išlaidoms</t>
  </si>
  <si>
    <t>turtui įsigyti</t>
  </si>
  <si>
    <t>iš viso</t>
  </si>
  <si>
    <t>Nr.</t>
  </si>
  <si>
    <t>1.</t>
  </si>
  <si>
    <t>1.1.</t>
  </si>
  <si>
    <t>1.2.</t>
  </si>
  <si>
    <t>valstybinės (perduotos savivaldybėms) funkcijos</t>
  </si>
  <si>
    <t>1.3.</t>
  </si>
  <si>
    <t>1.4.</t>
  </si>
  <si>
    <t>moksleivio krepšelis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</si>
  <si>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</si>
  <si>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</si>
  <si>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</si>
  <si>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</si>
  <si>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</si>
  <si>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</si>
  <si>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</si>
  <si>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</si>
  <si>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</si>
  <si>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</si>
  <si>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</si>
  <si>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</si>
  <si>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</si>
  <si>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</si>
  <si>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</si>
  <si>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</si>
  <si>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</si>
  <si>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Tverų vid. mokykla</t>
  </si>
  <si>
    <t>9.1.</t>
  </si>
  <si>
    <t>10.</t>
  </si>
  <si>
    <t>10.1.</t>
  </si>
  <si>
    <t>11.</t>
  </si>
  <si>
    <t>11.1.</t>
  </si>
  <si>
    <t>12.</t>
  </si>
  <si>
    <t>12.1.</t>
  </si>
  <si>
    <t>13.</t>
  </si>
  <si>
    <t>Bendrojo lavinimo mok. ir gimnazijos - iš viso</t>
  </si>
  <si>
    <t>13.1.</t>
  </si>
  <si>
    <t>14.</t>
  </si>
  <si>
    <t>14.1.</t>
  </si>
  <si>
    <t>15.1.</t>
  </si>
  <si>
    <t>16.</t>
  </si>
  <si>
    <t>16.1.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</si>
  <si>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</si>
  <si>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</si>
  <si>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</si>
  <si>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</si>
  <si>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</si>
  <si>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</si>
  <si>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</si>
  <si>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</si>
  <si>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</si>
  <si>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18.3.</t>
  </si>
  <si>
    <t>19.</t>
  </si>
  <si>
    <t>Rietavo miesto seniūnija</t>
  </si>
  <si>
    <t>19.1.</t>
  </si>
  <si>
    <t>19.2.</t>
  </si>
  <si>
    <t>19.3.</t>
  </si>
  <si>
    <t>20.</t>
  </si>
  <si>
    <t>20.2.</t>
  </si>
  <si>
    <t>20.3.</t>
  </si>
  <si>
    <t>21.</t>
  </si>
  <si>
    <t>21.1.</t>
  </si>
  <si>
    <t>21.2.</t>
  </si>
  <si>
    <t>21.3.</t>
  </si>
  <si>
    <t>22.</t>
  </si>
  <si>
    <t>22.1.</t>
  </si>
  <si>
    <t>23.1.</t>
  </si>
  <si>
    <t>23.2.</t>
  </si>
  <si>
    <t>Rietavo lopšelis - darželis</t>
  </si>
  <si>
    <t>1.5.</t>
  </si>
  <si>
    <t>Aplinkos apsaugos rėmimo programa</t>
  </si>
  <si>
    <t>1.1.1.</t>
  </si>
  <si>
    <t>1.1.2.</t>
  </si>
  <si>
    <t>2.1.1.</t>
  </si>
  <si>
    <t>3.1.1.</t>
  </si>
  <si>
    <t>3.1.2.</t>
  </si>
  <si>
    <t>4.1.1.</t>
  </si>
  <si>
    <t>5.1.1.</t>
  </si>
  <si>
    <t>5.1.2.</t>
  </si>
  <si>
    <t>6.1.1.</t>
  </si>
  <si>
    <t>6.1.2.</t>
  </si>
  <si>
    <t>7.1.1.</t>
  </si>
  <si>
    <t>8.1.1.</t>
  </si>
  <si>
    <t>9.1.1.</t>
  </si>
  <si>
    <t>9.1.2.</t>
  </si>
  <si>
    <t>10.1.1.</t>
  </si>
  <si>
    <t>10.1.2.</t>
  </si>
  <si>
    <t>Visuomenės ugdymo programa</t>
  </si>
  <si>
    <t>Sveikatos, socialinės paramos ir paslaugų įgyvendinimo programa</t>
  </si>
  <si>
    <t>11.1.1.</t>
  </si>
  <si>
    <t>11.1.2.</t>
  </si>
  <si>
    <t>Savivaldybės veiklos funkcijų vykdymo, strategijos formavimo ir įgyvendinimo programa</t>
  </si>
  <si>
    <t>1.1.3.</t>
  </si>
  <si>
    <t>1.2.1.</t>
  </si>
  <si>
    <t>1.2.2.</t>
  </si>
  <si>
    <t>1.2.3.</t>
  </si>
  <si>
    <t>1.3.1.</t>
  </si>
  <si>
    <t>Ekonominės plėtros programa</t>
  </si>
  <si>
    <t>1.4.1.</t>
  </si>
  <si>
    <t>Socialinių paslaugų centras</t>
  </si>
  <si>
    <t>1.5.1.</t>
  </si>
  <si>
    <t>12.1.1.</t>
  </si>
  <si>
    <t>13.1.1.</t>
  </si>
  <si>
    <t>14.1.1.</t>
  </si>
  <si>
    <t>15.1.1.</t>
  </si>
  <si>
    <t>16.1.1.</t>
  </si>
  <si>
    <t>17.1.1.</t>
  </si>
  <si>
    <t>17.2.1.</t>
  </si>
  <si>
    <t>17.3.1.</t>
  </si>
  <si>
    <t>18.1.1.</t>
  </si>
  <si>
    <t>18.2.1.</t>
  </si>
  <si>
    <t>19.1.1.</t>
  </si>
  <si>
    <t>19.2.1.</t>
  </si>
  <si>
    <t>20.1.1.</t>
  </si>
  <si>
    <t>20.2.1.</t>
  </si>
  <si>
    <t>20.3.1.</t>
  </si>
  <si>
    <t>21.1.1.</t>
  </si>
  <si>
    <t>21.2.1.</t>
  </si>
  <si>
    <t>21.3.1.</t>
  </si>
  <si>
    <t>1.6.</t>
  </si>
  <si>
    <t>1.6.1.</t>
  </si>
  <si>
    <t>08.</t>
  </si>
  <si>
    <t>01.</t>
  </si>
  <si>
    <t>09.</t>
  </si>
  <si>
    <t>Asignavimų valdytojo ir programos pavadinimas</t>
  </si>
  <si>
    <t xml:space="preserve"> Visuomenės ugdymo programa</t>
  </si>
  <si>
    <t xml:space="preserve"> Savivaldybės veiklos funkcijų vykdymo, strategijos formavimo ir įgyvendinimo programa</t>
  </si>
  <si>
    <t>02.</t>
  </si>
  <si>
    <t>04.</t>
  </si>
  <si>
    <t>03.</t>
  </si>
  <si>
    <t>05.</t>
  </si>
  <si>
    <t>07.</t>
  </si>
  <si>
    <t>5.1.3.</t>
  </si>
  <si>
    <t>7.1.2.</t>
  </si>
  <si>
    <t>7.1.3.</t>
  </si>
  <si>
    <t>9.1.3.</t>
  </si>
  <si>
    <t>11.1.3.</t>
  </si>
  <si>
    <t>12.1.2.</t>
  </si>
  <si>
    <t>12.1.3.</t>
  </si>
  <si>
    <t>13.1.2.</t>
  </si>
  <si>
    <t>14.1.2.</t>
  </si>
  <si>
    <t>15.1.2.</t>
  </si>
  <si>
    <t>17.3.2.</t>
  </si>
  <si>
    <t>17.4.1.</t>
  </si>
  <si>
    <t>17.5.</t>
  </si>
  <si>
    <t>17.5.1.</t>
  </si>
  <si>
    <t>17.6.</t>
  </si>
  <si>
    <t>Darbo rinkos rengimo politikos ir įgyvendinimo programa</t>
  </si>
  <si>
    <t>17.6.1.</t>
  </si>
  <si>
    <t>18.3.1.</t>
  </si>
  <si>
    <t>18.4.</t>
  </si>
  <si>
    <t>18.4.1.</t>
  </si>
  <si>
    <t>19.2.3.</t>
  </si>
  <si>
    <t>19.3.1.</t>
  </si>
  <si>
    <t>19.4.</t>
  </si>
  <si>
    <t>19.4.1.</t>
  </si>
  <si>
    <t>Rietavo  seniūnija</t>
  </si>
  <si>
    <t>20.4.1.</t>
  </si>
  <si>
    <t>21.3.2.</t>
  </si>
  <si>
    <t>21.4.</t>
  </si>
  <si>
    <t>21.4.1.</t>
  </si>
  <si>
    <t>21.5.</t>
  </si>
  <si>
    <t>21.6.</t>
  </si>
  <si>
    <t>21.5.1.</t>
  </si>
  <si>
    <t>21.6.1.</t>
  </si>
  <si>
    <t>Tverų  seniūnija</t>
  </si>
  <si>
    <t>21.3.3.</t>
  </si>
  <si>
    <t>22.1.1.</t>
  </si>
  <si>
    <t>mokleivio krepšelio lėšos</t>
  </si>
  <si>
    <t>23.1.1.</t>
  </si>
  <si>
    <t>23.1.2.</t>
  </si>
  <si>
    <t>23.1.3.</t>
  </si>
  <si>
    <t>23.2.1.</t>
  </si>
  <si>
    <t>PAGAL ASIGNAVIMŲ VALDYTOJUS IR PROGRAMAS</t>
  </si>
  <si>
    <t>Patvirtinta</t>
  </si>
  <si>
    <t>Patikslinta</t>
  </si>
  <si>
    <t>Įvykdyta</t>
  </si>
  <si>
    <t>1.7.</t>
  </si>
  <si>
    <t>1.7.1.</t>
  </si>
  <si>
    <t>Skirtumas tūkst. Lt</t>
  </si>
  <si>
    <t>Tūkst. Lt</t>
  </si>
  <si>
    <t>1 priedas</t>
  </si>
  <si>
    <t>Elės Nr.</t>
  </si>
  <si>
    <t>PAJAMOS</t>
  </si>
  <si>
    <t xml:space="preserve">Įvykdyta </t>
  </si>
  <si>
    <t>proc.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</si>
  <si>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</si>
  <si>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</si>
  <si>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mokesčio išlyginti</t>
  </si>
  <si>
    <t>Turto mokesčiai</t>
  </si>
  <si>
    <t>2.4.</t>
  </si>
  <si>
    <t>Žemės mokestis</t>
  </si>
  <si>
    <t>2.5.</t>
  </si>
  <si>
    <t>Paveldėto turto mokestis</t>
  </si>
  <si>
    <t>2.6.</t>
  </si>
  <si>
    <t>Fizinių ir juridinių asmenų nekilnojamojo turto mokestis</t>
  </si>
  <si>
    <t>Prekių ir paslaugų mokesčiai</t>
  </si>
  <si>
    <t>Mokestis už aplinkos teršimą</t>
  </si>
  <si>
    <t>3.2.</t>
  </si>
  <si>
    <t>3.2.1.</t>
  </si>
  <si>
    <t>atliekų tvarkymas</t>
  </si>
  <si>
    <t>Turto pajamos</t>
  </si>
  <si>
    <t>4.2.</t>
  </si>
  <si>
    <t>Nuomos mokestis už valstybinę žemę ir valstybinio vidaus vandenų fondo vandens telkinius</t>
  </si>
  <si>
    <t>Kitos pajamos</t>
  </si>
  <si>
    <t>Pajamos iš baudų ir konfiskacijos</t>
  </si>
  <si>
    <t>5.2.</t>
  </si>
  <si>
    <t>Įmokos už išlaikymą švietimo, socialinės apsaugos ir kitose įstaigose</t>
  </si>
  <si>
    <t>5.3.</t>
  </si>
  <si>
    <t>5.4.</t>
  </si>
  <si>
    <t>5.5.</t>
  </si>
  <si>
    <t>Iš viso (1+2+3+4+5)</t>
  </si>
  <si>
    <t>Dotacijos iš kitų valdymo lygių</t>
  </si>
  <si>
    <t>8.2.</t>
  </si>
  <si>
    <t>Specialioji tikslinė dotacija</t>
  </si>
  <si>
    <t>Mokinio krepšeliui finansuoti</t>
  </si>
  <si>
    <t>Valstybinėms (perduotoms savivaldybėms) funkcijoms vykdyti, iš jų:</t>
  </si>
  <si>
    <t xml:space="preserve">Žemės ūkio funkcijoms </t>
  </si>
  <si>
    <t xml:space="preserve">Vaikų ir jaunimo teisių apsaugai </t>
  </si>
  <si>
    <t>Socialinėms išmokoms ir kompensacijoms skaičiuoti ir mokėti</t>
  </si>
  <si>
    <t>Socialinei paramai mokiniams</t>
  </si>
  <si>
    <t>Socialinėms paslaugoms</t>
  </si>
  <si>
    <t>8.3.</t>
  </si>
  <si>
    <t>sprendimo Nr. T1-XX</t>
  </si>
  <si>
    <t>Materialiojo ir nematerialiojo turto realizavimo pajamos</t>
  </si>
  <si>
    <t>Likučiai metų pradžioje, skirti išlaidoms dengti</t>
  </si>
  <si>
    <t>Gyventojų registro tvarkymui ir duomenų valstybės registrui teikimui</t>
  </si>
  <si>
    <t>Civilinės būklės aktų registravimui</t>
  </si>
  <si>
    <t>Civilinės saugos organizavimui</t>
  </si>
  <si>
    <t>Priešgaisrinių tarnybų organizavimui</t>
  </si>
  <si>
    <t>Valstybinės žemės ir kito valstybinio turto valdymui naudojimui ir disponavimui patikėjimo teise</t>
  </si>
  <si>
    <t>Valstybinės kalbos vartojimo ir taisyklingumo kontrolei</t>
  </si>
  <si>
    <t>Archyvinių dokumentų tvarkymui</t>
  </si>
  <si>
    <t>Dalyvavimui atrenkant šauktinius į karo tarnybą</t>
  </si>
  <si>
    <t>Mobilizacijos administravimui</t>
  </si>
  <si>
    <t>Darbo rinkos politikos rengimui ir įgyvendinimui</t>
  </si>
  <si>
    <t>Pirminei teisinei pagalbai</t>
  </si>
  <si>
    <t>Gyvenamosios vietos deklaravimui</t>
  </si>
  <si>
    <t>Kitos dotacijos iš kitų valdymo lygių</t>
  </si>
  <si>
    <t>Moksleivio krepšelio lėšos gautos iš kitų savivaldybių</t>
  </si>
  <si>
    <t xml:space="preserve">iš jų:  </t>
  </si>
  <si>
    <t>1.8.</t>
  </si>
  <si>
    <t>Komunalinių atliekų surinkimo ir tvarkymo programa</t>
  </si>
  <si>
    <t>1.8.1.</t>
  </si>
  <si>
    <t>1.9.</t>
  </si>
  <si>
    <t>Paskolų valdymo programa</t>
  </si>
  <si>
    <t>1.9.1.</t>
  </si>
  <si>
    <t>6.1.3.</t>
  </si>
  <si>
    <t>10.1.3.</t>
  </si>
  <si>
    <t>Rietavo kultūros centras</t>
  </si>
  <si>
    <t>15.</t>
  </si>
  <si>
    <t>16.2.</t>
  </si>
  <si>
    <t>16.2.1.</t>
  </si>
  <si>
    <t>16.3.</t>
  </si>
  <si>
    <t>16.3.1.</t>
  </si>
  <si>
    <t>16.3.2.</t>
  </si>
  <si>
    <t>16.4.</t>
  </si>
  <si>
    <t>16.4.1.</t>
  </si>
  <si>
    <t>16.5.</t>
  </si>
  <si>
    <t>16.5.1.</t>
  </si>
  <si>
    <t>16.6.</t>
  </si>
  <si>
    <t>16.6.1.</t>
  </si>
  <si>
    <t>18.2.2.</t>
  </si>
  <si>
    <t>18.2.3.</t>
  </si>
  <si>
    <t>20.1.</t>
  </si>
  <si>
    <t>20.3.2.</t>
  </si>
  <si>
    <t>20.3.3.</t>
  </si>
  <si>
    <t>20.5.</t>
  </si>
  <si>
    <t>20.5.1.</t>
  </si>
  <si>
    <t>20.6.</t>
  </si>
  <si>
    <t>20.6.1.</t>
  </si>
  <si>
    <t>22.1.2.</t>
  </si>
  <si>
    <t xml:space="preserve">23. </t>
  </si>
  <si>
    <t xml:space="preserve">Asignavimų suvestinė pagal programas ir funkcijas </t>
  </si>
  <si>
    <t>23.1.4.</t>
  </si>
  <si>
    <t>23.2.2.</t>
  </si>
  <si>
    <t>23.2.3.</t>
  </si>
  <si>
    <t>23.3.</t>
  </si>
  <si>
    <t>23.3.1.</t>
  </si>
  <si>
    <t>23.3.2.</t>
  </si>
  <si>
    <t>23.3.3.</t>
  </si>
  <si>
    <t>23.4.</t>
  </si>
  <si>
    <t>Teritorijos planavimo ir turizmo plėtros programa</t>
  </si>
  <si>
    <t>23.4.1.</t>
  </si>
  <si>
    <t>23.5.</t>
  </si>
  <si>
    <t>23.5.1.</t>
  </si>
  <si>
    <t>23.6.</t>
  </si>
  <si>
    <t>23.6.1.</t>
  </si>
  <si>
    <t>23.6.2.</t>
  </si>
  <si>
    <t>23.7.</t>
  </si>
  <si>
    <t>23.7.1.</t>
  </si>
  <si>
    <t>23.8.</t>
  </si>
  <si>
    <t>23.8.1.</t>
  </si>
  <si>
    <t>Vietinės rinkliavos, iš jų</t>
  </si>
  <si>
    <t>Mokestis už medžiojamųjų gyvūnų išteklių naudojimą</t>
  </si>
  <si>
    <t>Duomenų teikimui suteiktos pagalbos registrui</t>
  </si>
  <si>
    <t>17.4.</t>
  </si>
  <si>
    <t>Kontrolės ir audito tarnyba</t>
  </si>
  <si>
    <t>Mykolo Kleopo Oginskio meno mokykla</t>
  </si>
  <si>
    <t>Rietavo savivaldybės Irenėjaus Oginskio viešoji biblioteka</t>
  </si>
  <si>
    <t>Teisės ir finansų skyriaus vyresnioji specialistė</t>
  </si>
  <si>
    <t>Rita Vasyliūtė</t>
  </si>
  <si>
    <t>8.1.2.</t>
  </si>
  <si>
    <t>8.1.2.1.</t>
  </si>
  <si>
    <t>8.1.2.2.</t>
  </si>
  <si>
    <t>8.1.2.3.</t>
  </si>
  <si>
    <t>8.1.2.4.</t>
  </si>
  <si>
    <t>8.1.2.5.</t>
  </si>
  <si>
    <t>8.1.2.6.</t>
  </si>
  <si>
    <t>8.1.2.7.</t>
  </si>
  <si>
    <t>8.1.2.8.</t>
  </si>
  <si>
    <t>8.1.2.9.</t>
  </si>
  <si>
    <t>8.1.2.10.</t>
  </si>
  <si>
    <t>8.1.2.11.</t>
  </si>
  <si>
    <t>8.1.2.12.</t>
  </si>
  <si>
    <t>8.1.2.13.</t>
  </si>
  <si>
    <t>8.1.2.14.</t>
  </si>
  <si>
    <t>8.1.2.15.</t>
  </si>
  <si>
    <t>8.1.2.16.</t>
  </si>
  <si>
    <t>8.1.2.17.</t>
  </si>
  <si>
    <t>8.1.2.18.</t>
  </si>
  <si>
    <t>Bendrosios dotacijos kompensacija (SB)</t>
  </si>
  <si>
    <t>5.6.</t>
  </si>
  <si>
    <t>kitos Savivaldybės funkcijos</t>
  </si>
  <si>
    <t>Kaimo teritorijos vystymo ir žemės ūkio plėtros programa</t>
  </si>
  <si>
    <t>20.4.</t>
  </si>
  <si>
    <t xml:space="preserve">       RIETAVO SAVIVALDYBĖS 2011 METŲ BIUDŽETO PAJAMOS                          </t>
  </si>
  <si>
    <t>Gyventojų pajamų mokestis (gautas iš VMI)</t>
  </si>
  <si>
    <t>Skolintos lėšos</t>
  </si>
  <si>
    <t>4.3.</t>
  </si>
  <si>
    <t>Kiti mokesčiai už valstybinius gamtos išteklius</t>
  </si>
  <si>
    <t>4.4.</t>
  </si>
  <si>
    <t>Dividendai</t>
  </si>
  <si>
    <t>4.5.</t>
  </si>
  <si>
    <t>Palūkanos už depozitus</t>
  </si>
  <si>
    <t>Patvir-tintas planas</t>
  </si>
  <si>
    <t>Patiks-lintas planas</t>
  </si>
  <si>
    <t xml:space="preserve">  +, -</t>
  </si>
  <si>
    <t>Iš viso (7+8+9)</t>
  </si>
  <si>
    <t>Pajamos už patalpų nuomą</t>
  </si>
  <si>
    <t>Pajamos už atsitiktines paslaugas</t>
  </si>
  <si>
    <t>RIETAVO SAVIVALDYBĖS 2011 METŲ ASIGNAVIMAI</t>
  </si>
  <si>
    <t xml:space="preserve">2012 m. birželio 21 d. </t>
  </si>
  <si>
    <t>Prog-ramos Nr.</t>
  </si>
  <si>
    <t>įstaigų pajamos</t>
  </si>
  <si>
    <t>22.1.3.</t>
  </si>
  <si>
    <t>23.</t>
  </si>
  <si>
    <t>Atviras jaunimo centras</t>
  </si>
  <si>
    <t>24.</t>
  </si>
  <si>
    <t>Teisės ir finansų skyrius</t>
  </si>
  <si>
    <t>24.1.</t>
  </si>
  <si>
    <t>24.1.1.</t>
  </si>
  <si>
    <t>darbo už-mokes-čiui</t>
  </si>
  <si>
    <t>Patikslinto plano įvykdymas</t>
  </si>
  <si>
    <t>2 priedas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</si>
</sst>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63"/>
      <name val="Times New Roman"/>
      <family val="1"/>
    </font>
    <font>
      <b/>
      <i/>
      <sz val="10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166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66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8" fillId="2" borderId="3" xfId="0" applyFont="1" applyFill="1" applyBorder="1" applyAlignment="1">
      <alignment vertical="top" wrapText="1"/>
    </xf>
    <xf numFmtId="0" fontId="0" fillId="0" borderId="1" xfId="0" applyBorder="1" applyAlignment="1">
      <alignment horizontal="right"/>
    </xf>
    <xf numFmtId="0" fontId="9" fillId="2" borderId="3" xfId="0" applyFont="1" applyFill="1" applyBorder="1" applyAlignment="1">
      <alignment vertical="top" wrapText="1"/>
    </xf>
    <xf numFmtId="166" fontId="10" fillId="2" borderId="1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9" fillId="2" borderId="1" xfId="0" applyFont="1" applyFill="1" applyBorder="1" applyAlignment="1">
      <alignment vertical="top" wrapText="1"/>
    </xf>
    <xf numFmtId="9" fontId="9" fillId="2" borderId="1" xfId="20" applyFont="1" applyFill="1" applyBorder="1" applyAlignment="1">
      <alignment horizontal="left" vertical="top" wrapText="1"/>
    </xf>
    <xf numFmtId="166" fontId="9" fillId="2" borderId="5" xfId="0" applyNumberFormat="1" applyFont="1" applyFill="1" applyBorder="1" applyAlignment="1">
      <alignment horizontal="right" wrapText="1"/>
    </xf>
    <xf numFmtId="0" fontId="8" fillId="2" borderId="6" xfId="0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right"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166" fontId="0" fillId="0" borderId="5" xfId="0" applyNumberFormat="1" applyFill="1" applyBorder="1" applyAlignment="1">
      <alignment/>
    </xf>
    <xf numFmtId="0" fontId="9" fillId="2" borderId="2" xfId="0" applyFont="1" applyFill="1" applyBorder="1" applyAlignment="1">
      <alignment vertical="top" wrapText="1"/>
    </xf>
    <xf numFmtId="0" fontId="2" fillId="0" borderId="9" xfId="0" applyFont="1" applyBorder="1" applyAlignment="1">
      <alignment horizontal="right"/>
    </xf>
    <xf numFmtId="0" fontId="8" fillId="2" borderId="1" xfId="0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/>
    </xf>
    <xf numFmtId="0" fontId="11" fillId="2" borderId="8" xfId="0" applyFont="1" applyFill="1" applyBorder="1" applyAlignment="1">
      <alignment vertical="top" wrapText="1"/>
    </xf>
    <xf numFmtId="166" fontId="12" fillId="0" borderId="5" xfId="0" applyNumberFormat="1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166" fontId="8" fillId="2" borderId="1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9" fillId="2" borderId="10" xfId="0" applyFont="1" applyFill="1" applyBorder="1" applyAlignment="1">
      <alignment vertical="top" wrapText="1"/>
    </xf>
    <xf numFmtId="0" fontId="0" fillId="0" borderId="8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/>
    </xf>
    <xf numFmtId="166" fontId="10" fillId="0" borderId="1" xfId="0" applyNumberFormat="1" applyFont="1" applyFill="1" applyBorder="1" applyAlignment="1">
      <alignment horizontal="right" vertical="top" wrapText="1"/>
    </xf>
    <xf numFmtId="0" fontId="0" fillId="0" borderId="8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8" fillId="2" borderId="10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/>
    </xf>
    <xf numFmtId="0" fontId="3" fillId="0" borderId="4" xfId="0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 wrapText="1"/>
    </xf>
    <xf numFmtId="0" fontId="16" fillId="0" borderId="4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8" xfId="0" applyFill="1" applyBorder="1" applyAlignment="1">
      <alignment/>
    </xf>
    <xf numFmtId="166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6" fontId="10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wrapText="1"/>
    </xf>
    <xf numFmtId="166" fontId="0" fillId="0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166" fontId="15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66" fontId="0" fillId="0" borderId="5" xfId="0" applyNumberFormat="1" applyBorder="1" applyAlignment="1">
      <alignment/>
    </xf>
    <xf numFmtId="0" fontId="0" fillId="0" borderId="5" xfId="0" applyFill="1" applyBorder="1" applyAlignment="1">
      <alignment/>
    </xf>
    <xf numFmtId="0" fontId="17" fillId="0" borderId="1" xfId="0" applyFont="1" applyFill="1" applyBorder="1" applyAlignment="1">
      <alignment/>
    </xf>
    <xf numFmtId="166" fontId="17" fillId="0" borderId="1" xfId="0" applyNumberFormat="1" applyFont="1" applyFill="1" applyBorder="1" applyAlignment="1">
      <alignment/>
    </xf>
    <xf numFmtId="166" fontId="17" fillId="0" borderId="1" xfId="0" applyNumberFormat="1" applyFont="1" applyFill="1" applyBorder="1" applyAlignment="1">
      <alignment horizontal="right" vertical="center"/>
    </xf>
    <xf numFmtId="166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 vertical="center"/>
    </xf>
    <xf numFmtId="166" fontId="17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18" fillId="0" borderId="0" xfId="0" applyFont="1" applyAlignment="1">
      <alignment/>
    </xf>
    <xf numFmtId="0" fontId="19" fillId="0" borderId="9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7" fillId="0" borderId="11" xfId="0" applyFont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20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14" fontId="7" fillId="0" borderId="0" xfId="0" applyNumberFormat="1" applyFont="1" applyAlignment="1">
      <alignment horizontal="left"/>
    </xf>
    <xf numFmtId="0" fontId="18" fillId="0" borderId="9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 shrinkToFit="1"/>
    </xf>
    <xf numFmtId="0" fontId="7" fillId="0" borderId="9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166" fontId="3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/>
    </xf>
    <xf numFmtId="166" fontId="7" fillId="0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2" borderId="5" xfId="0" applyNumberFormat="1" applyFont="1" applyFill="1" applyBorder="1" applyAlignment="1">
      <alignment/>
    </xf>
    <xf numFmtId="166" fontId="7" fillId="2" borderId="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6" fontId="3" fillId="0" borderId="5" xfId="0" applyNumberFormat="1" applyFont="1" applyBorder="1" applyAlignment="1">
      <alignment/>
    </xf>
    <xf numFmtId="166" fontId="3" fillId="0" borderId="5" xfId="0" applyNumberFormat="1" applyFont="1" applyFill="1" applyBorder="1" applyAlignment="1">
      <alignment/>
    </xf>
    <xf numFmtId="166" fontId="3" fillId="2" borderId="5" xfId="0" applyNumberFormat="1" applyFont="1" applyFill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7" fillId="0" borderId="2" xfId="0" applyFont="1" applyFill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3" fillId="0" borderId="9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6" fontId="3" fillId="0" borderId="15" xfId="0" applyNumberFormat="1" applyFont="1" applyBorder="1" applyAlignment="1">
      <alignment/>
    </xf>
    <xf numFmtId="166" fontId="3" fillId="0" borderId="8" xfId="0" applyNumberFormat="1" applyFont="1" applyBorder="1" applyAlignment="1">
      <alignment/>
    </xf>
    <xf numFmtId="166" fontId="3" fillId="0" borderId="8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166" fontId="3" fillId="2" borderId="14" xfId="0" applyNumberFormat="1" applyFont="1" applyFill="1" applyBorder="1" applyAlignment="1">
      <alignment/>
    </xf>
    <xf numFmtId="166" fontId="3" fillId="2" borderId="18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66" fontId="3" fillId="2" borderId="2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 shrinkToFit="1"/>
    </xf>
    <xf numFmtId="0" fontId="7" fillId="0" borderId="16" xfId="0" applyFont="1" applyFill="1" applyBorder="1" applyAlignment="1">
      <alignment horizontal="center" wrapText="1" shrinkToFit="1"/>
    </xf>
    <xf numFmtId="0" fontId="0" fillId="0" borderId="1" xfId="0" applyBorder="1" applyAlignment="1">
      <alignment horizont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Normal_Sheet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0"/>
  <sheetViews>
    <sheetView workbookViewId="0" topLeftCell="A43">
      <selection activeCell="J24" sqref="J24"/>
    </sheetView>
  </sheetViews>
  <sheetFormatPr defaultColWidth="9.140625" defaultRowHeight="12.75"/>
  <cols>
    <col min="1" max="1" width="1.8515625" style="0" customWidth="1"/>
    <col min="2" max="2" width="8.00390625" style="8" customWidth="1"/>
    <col min="3" max="3" width="43.28125" style="0" customWidth="1"/>
    <col min="4" max="4" width="8.57421875" style="64" customWidth="1"/>
    <col min="5" max="5" width="9.00390625" style="0" customWidth="1"/>
    <col min="6" max="6" width="8.140625" style="0" customWidth="1"/>
    <col min="8" max="8" width="7.28125" style="0" customWidth="1"/>
  </cols>
  <sheetData>
    <row r="1" spans="5:8" ht="15.75">
      <c r="E1" s="239" t="s">
        <v>7</v>
      </c>
      <c r="F1" s="239"/>
      <c r="G1" s="239"/>
      <c r="H1" s="239"/>
    </row>
    <row r="2" spans="2:8" ht="15.75">
      <c r="B2" s="238" t="s">
        <v>338</v>
      </c>
      <c r="C2" s="238"/>
      <c r="D2" s="238"/>
      <c r="E2" s="239" t="s">
        <v>354</v>
      </c>
      <c r="F2" s="239"/>
      <c r="G2" s="239"/>
      <c r="H2" s="239"/>
    </row>
    <row r="3" spans="5:8" ht="12.75">
      <c r="E3" s="240" t="s">
        <v>235</v>
      </c>
      <c r="F3" s="240"/>
      <c r="G3" s="240"/>
      <c r="H3" s="240"/>
    </row>
    <row r="4" spans="5:8" ht="12.75">
      <c r="E4" s="240" t="s">
        <v>193</v>
      </c>
      <c r="F4" s="240"/>
      <c r="G4" s="240"/>
      <c r="H4" s="240"/>
    </row>
    <row r="5" ht="15.75" customHeight="1">
      <c r="D5" s="65"/>
    </row>
    <row r="6" spans="3:7" ht="15.75" customHeight="1">
      <c r="C6" s="11"/>
      <c r="D6" s="65"/>
      <c r="G6" s="12" t="s">
        <v>192</v>
      </c>
    </row>
    <row r="7" spans="2:8" ht="18" customHeight="1">
      <c r="B7" s="244" t="s">
        <v>194</v>
      </c>
      <c r="C7" s="245" t="s">
        <v>195</v>
      </c>
      <c r="D7" s="241" t="s">
        <v>347</v>
      </c>
      <c r="E7" s="244" t="s">
        <v>348</v>
      </c>
      <c r="F7" s="241" t="s">
        <v>196</v>
      </c>
      <c r="G7" s="242" t="s">
        <v>365</v>
      </c>
      <c r="H7" s="149"/>
    </row>
    <row r="8" spans="2:8" ht="16.5" customHeight="1">
      <c r="B8" s="244"/>
      <c r="C8" s="246"/>
      <c r="D8" s="241"/>
      <c r="E8" s="244"/>
      <c r="F8" s="241"/>
      <c r="G8" s="150"/>
      <c r="H8" s="243"/>
    </row>
    <row r="9" spans="2:8" ht="18.75" customHeight="1">
      <c r="B9" s="244"/>
      <c r="C9" s="247"/>
      <c r="D9" s="241"/>
      <c r="E9" s="244"/>
      <c r="F9" s="241"/>
      <c r="G9" s="13" t="s">
        <v>349</v>
      </c>
      <c r="H9" s="14" t="s">
        <v>197</v>
      </c>
    </row>
    <row r="10" spans="2:8" ht="20.25" customHeight="1">
      <c r="B10" s="5" t="s">
        <v>14</v>
      </c>
      <c r="C10" s="15" t="s">
        <v>198</v>
      </c>
      <c r="D10" s="52">
        <f>D11+D12+D13</f>
        <v>6717</v>
      </c>
      <c r="E10" s="1">
        <f>E11+E12+E13</f>
        <v>6844.4</v>
      </c>
      <c r="F10" s="1">
        <f>F11+F12+F13</f>
        <v>6932.5</v>
      </c>
      <c r="G10" s="1">
        <f>G11+G12+G13</f>
        <v>88.09999999999991</v>
      </c>
      <c r="H10" s="1">
        <f>F10/E10*100</f>
        <v>101.28718368301092</v>
      </c>
    </row>
    <row r="11" spans="2:8" ht="21.75" customHeight="1">
      <c r="B11" s="16" t="s">
        <v>15</v>
      </c>
      <c r="C11" s="17" t="s">
        <v>339</v>
      </c>
      <c r="D11" s="66">
        <v>2984</v>
      </c>
      <c r="E11" s="18">
        <v>3111.4</v>
      </c>
      <c r="F11" s="10">
        <v>3425.5</v>
      </c>
      <c r="G11" s="10">
        <f>F11-E11</f>
        <v>314.0999999999999</v>
      </c>
      <c r="H11" s="1">
        <f aca="true" t="shared" si="0" ref="H11:H64">F11/E11*100</f>
        <v>110.09513402326927</v>
      </c>
    </row>
    <row r="12" spans="2:8" ht="32.25" customHeight="1">
      <c r="B12" s="19" t="s">
        <v>16</v>
      </c>
      <c r="C12" s="20" t="s">
        <v>199</v>
      </c>
      <c r="D12" s="10">
        <v>1819</v>
      </c>
      <c r="E12" s="10">
        <v>1819</v>
      </c>
      <c r="F12" s="10">
        <v>1828</v>
      </c>
      <c r="G12" s="10">
        <f aca="true" t="shared" si="1" ref="G12:G36">F12-E12</f>
        <v>9</v>
      </c>
      <c r="H12" s="1">
        <f t="shared" si="0"/>
        <v>100.49477735019241</v>
      </c>
    </row>
    <row r="13" spans="2:8" ht="37.5" customHeight="1">
      <c r="B13" s="19" t="s">
        <v>18</v>
      </c>
      <c r="C13" s="21" t="s">
        <v>200</v>
      </c>
      <c r="D13" s="22">
        <v>1914</v>
      </c>
      <c r="E13" s="22">
        <v>1914</v>
      </c>
      <c r="F13" s="10">
        <v>1679</v>
      </c>
      <c r="G13" s="10">
        <f t="shared" si="1"/>
        <v>-235</v>
      </c>
      <c r="H13" s="1">
        <f t="shared" si="0"/>
        <v>87.72204806687566</v>
      </c>
    </row>
    <row r="14" spans="2:8" ht="18.75" customHeight="1">
      <c r="B14" s="4" t="s">
        <v>21</v>
      </c>
      <c r="C14" s="23" t="s">
        <v>201</v>
      </c>
      <c r="D14" s="67">
        <f>D15+D16+D17</f>
        <v>348</v>
      </c>
      <c r="E14" s="24">
        <f>E15+E16+E17</f>
        <v>348</v>
      </c>
      <c r="F14" s="24">
        <f>F15+F16+F17</f>
        <v>356.3</v>
      </c>
      <c r="G14" s="24">
        <f>G15+G16+G17</f>
        <v>8.300000000000011</v>
      </c>
      <c r="H14" s="1">
        <f t="shared" si="0"/>
        <v>102.38505747126436</v>
      </c>
    </row>
    <row r="15" spans="2:8" ht="18" customHeight="1">
      <c r="B15" s="16" t="s">
        <v>202</v>
      </c>
      <c r="C15" s="17" t="s">
        <v>203</v>
      </c>
      <c r="D15" s="7">
        <v>200</v>
      </c>
      <c r="E15" s="7">
        <v>200</v>
      </c>
      <c r="F15" s="10">
        <v>215</v>
      </c>
      <c r="G15" s="10">
        <f t="shared" si="1"/>
        <v>15</v>
      </c>
      <c r="H15" s="1">
        <f t="shared" si="0"/>
        <v>107.5</v>
      </c>
    </row>
    <row r="16" spans="2:8" ht="18" customHeight="1">
      <c r="B16" s="16" t="s">
        <v>204</v>
      </c>
      <c r="C16" s="17" t="s">
        <v>205</v>
      </c>
      <c r="D16" s="7">
        <v>8</v>
      </c>
      <c r="E16" s="7">
        <v>8</v>
      </c>
      <c r="F16" s="45">
        <v>3.5</v>
      </c>
      <c r="G16" s="10">
        <f t="shared" si="1"/>
        <v>-4.5</v>
      </c>
      <c r="H16" s="1">
        <f t="shared" si="0"/>
        <v>43.75</v>
      </c>
    </row>
    <row r="17" spans="2:8" ht="31.5" customHeight="1">
      <c r="B17" s="16" t="s">
        <v>206</v>
      </c>
      <c r="C17" s="17" t="s">
        <v>207</v>
      </c>
      <c r="D17" s="7">
        <v>140</v>
      </c>
      <c r="E17" s="7">
        <v>140</v>
      </c>
      <c r="F17" s="45">
        <v>137.8</v>
      </c>
      <c r="G17" s="10">
        <f t="shared" si="1"/>
        <v>-2.1999999999999886</v>
      </c>
      <c r="H17" s="1">
        <f t="shared" si="0"/>
        <v>98.42857142857143</v>
      </c>
    </row>
    <row r="18" spans="2:8" ht="18.75" customHeight="1">
      <c r="B18" s="4" t="s">
        <v>23</v>
      </c>
      <c r="C18" s="25" t="s">
        <v>208</v>
      </c>
      <c r="D18" s="85">
        <f>D19+D20</f>
        <v>663</v>
      </c>
      <c r="E18" s="85">
        <f>E19+E20</f>
        <v>655</v>
      </c>
      <c r="F18" s="85">
        <f>F19+F20</f>
        <v>608.6</v>
      </c>
      <c r="G18" s="85">
        <f>G19+G20</f>
        <v>-46.39999999999995</v>
      </c>
      <c r="H18" s="1">
        <f t="shared" si="0"/>
        <v>92.91603053435115</v>
      </c>
    </row>
    <row r="19" spans="2:8" ht="15" customHeight="1">
      <c r="B19" s="16" t="s">
        <v>24</v>
      </c>
      <c r="C19" s="27" t="s">
        <v>209</v>
      </c>
      <c r="D19" s="7">
        <v>118</v>
      </c>
      <c r="E19" s="7">
        <v>110</v>
      </c>
      <c r="F19" s="7">
        <v>75.9</v>
      </c>
      <c r="G19" s="10">
        <f t="shared" si="1"/>
        <v>-34.099999999999994</v>
      </c>
      <c r="H19" s="1">
        <f t="shared" si="0"/>
        <v>69</v>
      </c>
    </row>
    <row r="20" spans="2:8" ht="17.25" customHeight="1">
      <c r="B20" s="19" t="s">
        <v>210</v>
      </c>
      <c r="C20" s="28" t="s">
        <v>305</v>
      </c>
      <c r="D20" s="29">
        <v>545</v>
      </c>
      <c r="E20" s="29">
        <v>545</v>
      </c>
      <c r="F20" s="45">
        <v>532.7</v>
      </c>
      <c r="G20" s="10">
        <f t="shared" si="1"/>
        <v>-12.299999999999955</v>
      </c>
      <c r="H20" s="1">
        <f t="shared" si="0"/>
        <v>97.74311926605506</v>
      </c>
    </row>
    <row r="21" spans="2:8" ht="17.25" customHeight="1">
      <c r="B21" s="19" t="s">
        <v>211</v>
      </c>
      <c r="C21" s="30" t="s">
        <v>212</v>
      </c>
      <c r="D21" s="29">
        <v>510</v>
      </c>
      <c r="E21" s="29">
        <v>510</v>
      </c>
      <c r="F21" s="45">
        <v>493.1</v>
      </c>
      <c r="G21" s="10">
        <f t="shared" si="1"/>
        <v>-16.899999999999977</v>
      </c>
      <c r="H21" s="1">
        <f t="shared" si="0"/>
        <v>96.68627450980392</v>
      </c>
    </row>
    <row r="22" spans="2:8" ht="18.75" customHeight="1">
      <c r="B22" s="31" t="s">
        <v>25</v>
      </c>
      <c r="C22" s="32" t="s">
        <v>213</v>
      </c>
      <c r="D22" s="33">
        <f>D23+D24+D25+D26+D27</f>
        <v>100</v>
      </c>
      <c r="E22" s="33">
        <f>E23+E24+E25+E26+E27</f>
        <v>100</v>
      </c>
      <c r="F22" s="33">
        <f>F23+F24+F25+F26+F27</f>
        <v>144.3</v>
      </c>
      <c r="G22" s="33">
        <f>G23+G24+G25+G26+G27</f>
        <v>44.3</v>
      </c>
      <c r="H22" s="1">
        <f t="shared" si="0"/>
        <v>144.3</v>
      </c>
    </row>
    <row r="23" spans="2:8" ht="30" customHeight="1">
      <c r="B23" s="19" t="s">
        <v>27</v>
      </c>
      <c r="C23" s="20" t="s">
        <v>215</v>
      </c>
      <c r="D23" s="29">
        <v>70</v>
      </c>
      <c r="E23" s="29">
        <v>70</v>
      </c>
      <c r="F23" s="45">
        <v>95.5</v>
      </c>
      <c r="G23" s="10">
        <f t="shared" si="1"/>
        <v>25.5</v>
      </c>
      <c r="H23" s="1">
        <f t="shared" si="0"/>
        <v>136.42857142857144</v>
      </c>
    </row>
    <row r="24" spans="2:8" ht="15" customHeight="1">
      <c r="B24" s="19" t="s">
        <v>214</v>
      </c>
      <c r="C24" s="20" t="s">
        <v>306</v>
      </c>
      <c r="D24" s="10">
        <v>30</v>
      </c>
      <c r="E24" s="10">
        <v>30</v>
      </c>
      <c r="F24" s="45">
        <v>37.4</v>
      </c>
      <c r="G24" s="10">
        <f t="shared" si="1"/>
        <v>7.399999999999999</v>
      </c>
      <c r="H24" s="1">
        <f t="shared" si="0"/>
        <v>124.66666666666666</v>
      </c>
    </row>
    <row r="25" spans="2:8" ht="15" customHeight="1">
      <c r="B25" s="19" t="s">
        <v>341</v>
      </c>
      <c r="C25" s="28" t="s">
        <v>342</v>
      </c>
      <c r="D25" s="77"/>
      <c r="E25" s="77"/>
      <c r="F25" s="78">
        <v>5.7</v>
      </c>
      <c r="G25" s="10">
        <f t="shared" si="1"/>
        <v>5.7</v>
      </c>
      <c r="H25" s="1"/>
    </row>
    <row r="26" spans="2:8" ht="15" customHeight="1">
      <c r="B26" s="19" t="s">
        <v>343</v>
      </c>
      <c r="C26" s="28" t="s">
        <v>344</v>
      </c>
      <c r="D26" s="77"/>
      <c r="E26" s="77"/>
      <c r="F26" s="78">
        <v>2.4</v>
      </c>
      <c r="G26" s="10">
        <f t="shared" si="1"/>
        <v>2.4</v>
      </c>
      <c r="H26" s="1"/>
    </row>
    <row r="27" spans="2:8" ht="15" customHeight="1">
      <c r="B27" s="19" t="s">
        <v>345</v>
      </c>
      <c r="C27" s="28" t="s">
        <v>346</v>
      </c>
      <c r="D27" s="77"/>
      <c r="E27" s="77"/>
      <c r="F27" s="78">
        <v>3.3</v>
      </c>
      <c r="G27" s="10">
        <f t="shared" si="1"/>
        <v>3.3</v>
      </c>
      <c r="H27" s="1"/>
    </row>
    <row r="28" spans="2:8" ht="15" customHeight="1">
      <c r="B28" s="19" t="s">
        <v>28</v>
      </c>
      <c r="C28" s="34" t="s">
        <v>216</v>
      </c>
      <c r="D28" s="35">
        <f>D29+D30+D32+D33+D34+D31</f>
        <v>353.5</v>
      </c>
      <c r="E28" s="35">
        <f>E29+E30+E32+E33+E34+E31</f>
        <v>436.5</v>
      </c>
      <c r="F28" s="35">
        <f>F29+F30+F32+F33+F34+F31</f>
        <v>481</v>
      </c>
      <c r="G28" s="35">
        <f>G29+G30+G32+G33+G34+G31</f>
        <v>44.49999999999999</v>
      </c>
      <c r="H28" s="1">
        <f t="shared" si="0"/>
        <v>110.19473081328752</v>
      </c>
    </row>
    <row r="29" spans="2:8" ht="15" customHeight="1">
      <c r="B29" s="19" t="s">
        <v>29</v>
      </c>
      <c r="C29" s="20" t="s">
        <v>217</v>
      </c>
      <c r="D29" s="29">
        <v>100</v>
      </c>
      <c r="E29" s="10">
        <v>100</v>
      </c>
      <c r="F29" s="45">
        <v>84.8</v>
      </c>
      <c r="G29" s="88">
        <f t="shared" si="1"/>
        <v>-15.200000000000003</v>
      </c>
      <c r="H29" s="1">
        <f t="shared" si="0"/>
        <v>84.8</v>
      </c>
    </row>
    <row r="30" spans="2:8" ht="31.5" customHeight="1">
      <c r="B30" s="16" t="s">
        <v>218</v>
      </c>
      <c r="C30" s="20" t="s">
        <v>219</v>
      </c>
      <c r="D30" s="7">
        <v>134.6</v>
      </c>
      <c r="E30" s="6">
        <v>139.3</v>
      </c>
      <c r="F30" s="45">
        <v>140.4</v>
      </c>
      <c r="G30" s="10">
        <f t="shared" si="1"/>
        <v>1.0999999999999943</v>
      </c>
      <c r="H30" s="1">
        <f t="shared" si="0"/>
        <v>100.78966259870784</v>
      </c>
    </row>
    <row r="31" spans="2:8" ht="21" customHeight="1">
      <c r="B31" s="16" t="s">
        <v>220</v>
      </c>
      <c r="C31" s="17" t="s">
        <v>351</v>
      </c>
      <c r="D31" s="7">
        <v>44.5</v>
      </c>
      <c r="E31" s="6">
        <v>44.6</v>
      </c>
      <c r="F31" s="45">
        <v>87.6</v>
      </c>
      <c r="G31" s="10">
        <f t="shared" si="1"/>
        <v>42.99999999999999</v>
      </c>
      <c r="H31" s="1">
        <f t="shared" si="0"/>
        <v>196.41255605381164</v>
      </c>
    </row>
    <row r="32" spans="2:8" ht="15.75" customHeight="1">
      <c r="B32" s="36" t="s">
        <v>221</v>
      </c>
      <c r="C32" s="17" t="s">
        <v>352</v>
      </c>
      <c r="D32" s="7">
        <v>74.4</v>
      </c>
      <c r="E32" s="6">
        <v>152.6</v>
      </c>
      <c r="F32" s="7">
        <v>151.5</v>
      </c>
      <c r="G32" s="10">
        <f t="shared" si="1"/>
        <v>-1.0999999999999943</v>
      </c>
      <c r="H32" s="1">
        <f t="shared" si="0"/>
        <v>99.27916120576671</v>
      </c>
    </row>
    <row r="33" spans="2:8" ht="15.75" customHeight="1">
      <c r="B33" s="36" t="s">
        <v>222</v>
      </c>
      <c r="C33" s="17" t="s">
        <v>216</v>
      </c>
      <c r="D33" s="7"/>
      <c r="E33" s="7"/>
      <c r="F33" s="10">
        <v>2.4</v>
      </c>
      <c r="G33" s="10">
        <f t="shared" si="1"/>
        <v>2.4</v>
      </c>
      <c r="H33" s="1"/>
    </row>
    <row r="34" spans="2:8" ht="18.75" customHeight="1">
      <c r="B34" s="36" t="s">
        <v>334</v>
      </c>
      <c r="C34" s="39" t="s">
        <v>236</v>
      </c>
      <c r="D34" s="7"/>
      <c r="E34" s="7"/>
      <c r="F34" s="6">
        <v>14.3</v>
      </c>
      <c r="G34" s="10">
        <f t="shared" si="1"/>
        <v>14.3</v>
      </c>
      <c r="H34" s="1"/>
    </row>
    <row r="35" spans="2:8" ht="16.5" customHeight="1">
      <c r="B35" s="3" t="s">
        <v>30</v>
      </c>
      <c r="C35" s="17" t="s">
        <v>237</v>
      </c>
      <c r="D35" s="46">
        <v>1037.1</v>
      </c>
      <c r="E35" s="46">
        <v>1037.1</v>
      </c>
      <c r="F35" s="46">
        <v>1037.1</v>
      </c>
      <c r="G35" s="10">
        <f t="shared" si="1"/>
        <v>0</v>
      </c>
      <c r="H35" s="1">
        <f t="shared" si="0"/>
        <v>100</v>
      </c>
    </row>
    <row r="36" spans="2:8" ht="15.75">
      <c r="B36" s="4" t="s">
        <v>32</v>
      </c>
      <c r="C36" s="37" t="s">
        <v>223</v>
      </c>
      <c r="D36" s="26">
        <f>D10+D14+D18+D22+D28+D35+D34</f>
        <v>9218.6</v>
      </c>
      <c r="E36" s="38">
        <f>E10+E14+E18+E22+E28+E35+E34</f>
        <v>9421</v>
      </c>
      <c r="F36" s="38">
        <f>F10+F14+F18+F22+F28+F35</f>
        <v>9559.800000000001</v>
      </c>
      <c r="G36" s="1">
        <f t="shared" si="1"/>
        <v>138.8000000000011</v>
      </c>
      <c r="H36" s="1">
        <f>F36/E36*100</f>
        <v>101.47330432013588</v>
      </c>
    </row>
    <row r="37" spans="2:8" ht="15" customHeight="1">
      <c r="B37" s="4" t="s">
        <v>35</v>
      </c>
      <c r="C37" s="25" t="s">
        <v>224</v>
      </c>
      <c r="D37" s="26">
        <f>D38+D60+D59</f>
        <v>11789.999999999998</v>
      </c>
      <c r="E37" s="26">
        <f>E38+E60+E59</f>
        <v>11781.099999999999</v>
      </c>
      <c r="F37" s="26">
        <f>F38+F60+F59</f>
        <v>11763.999999999998</v>
      </c>
      <c r="G37" s="1">
        <f>F37-D37</f>
        <v>-26</v>
      </c>
      <c r="H37" s="1">
        <f t="shared" si="0"/>
        <v>99.85485226337099</v>
      </c>
    </row>
    <row r="38" spans="2:8" ht="16.5" customHeight="1">
      <c r="B38" s="16" t="s">
        <v>36</v>
      </c>
      <c r="C38" s="40" t="s">
        <v>226</v>
      </c>
      <c r="D38" s="74">
        <f>D39+D40</f>
        <v>10822.999999999998</v>
      </c>
      <c r="E38" s="74">
        <f>E39+E40</f>
        <v>10807.099999999999</v>
      </c>
      <c r="F38" s="74">
        <f>F39+F40</f>
        <v>10790.999999999998</v>
      </c>
      <c r="G38" s="74">
        <f>F38-D38</f>
        <v>-32</v>
      </c>
      <c r="H38" s="1">
        <f t="shared" si="0"/>
        <v>99.8510238639413</v>
      </c>
    </row>
    <row r="39" spans="2:8" ht="14.25" customHeight="1">
      <c r="B39" s="16" t="s">
        <v>94</v>
      </c>
      <c r="C39" s="39" t="s">
        <v>227</v>
      </c>
      <c r="D39" s="7">
        <v>6490</v>
      </c>
      <c r="E39" s="10">
        <v>6382</v>
      </c>
      <c r="F39" s="10">
        <v>6382</v>
      </c>
      <c r="G39" s="10">
        <f>F39-E39</f>
        <v>0</v>
      </c>
      <c r="H39" s="1">
        <f t="shared" si="0"/>
        <v>100</v>
      </c>
    </row>
    <row r="40" spans="2:8" ht="15.75" customHeight="1">
      <c r="B40" s="16" t="s">
        <v>314</v>
      </c>
      <c r="C40" s="39" t="s">
        <v>228</v>
      </c>
      <c r="D40" s="70">
        <f>SUM(D41+D42+D43+D44+D45+D46+D47+D48+D49+D50+D51+D52+D53+D54+D55+D56+D57+D58)</f>
        <v>4332.999999999998</v>
      </c>
      <c r="E40" s="70">
        <f>SUM(E41+E42+E43+E44+E45+E46+E47+E48+E49+E50+E51+E52+E53+E54+E55+E56+E57+E58)</f>
        <v>4425.099999999999</v>
      </c>
      <c r="F40" s="70">
        <f>SUM(F41+F42+F43+F44+F45+F46+F47+F48+F49+F50+F51+F52+F53+F54+F55+F56+F57+F58)</f>
        <v>4408.999999999998</v>
      </c>
      <c r="G40" s="74">
        <f>F40-D40</f>
        <v>76</v>
      </c>
      <c r="H40" s="1">
        <f t="shared" si="0"/>
        <v>99.6361664143183</v>
      </c>
    </row>
    <row r="41" spans="2:8" ht="14.25" customHeight="1">
      <c r="B41" s="16" t="s">
        <v>315</v>
      </c>
      <c r="C41" s="39" t="s">
        <v>229</v>
      </c>
      <c r="D41" s="45">
        <v>358.1</v>
      </c>
      <c r="E41" s="45">
        <v>358.1</v>
      </c>
      <c r="F41" s="79">
        <v>358.1</v>
      </c>
      <c r="G41" s="10">
        <f aca="true" t="shared" si="2" ref="G41:G61">F41-E41</f>
        <v>0</v>
      </c>
      <c r="H41" s="1">
        <f t="shared" si="0"/>
        <v>100</v>
      </c>
    </row>
    <row r="42" spans="2:8" ht="15" customHeight="1">
      <c r="B42" s="16" t="s">
        <v>316</v>
      </c>
      <c r="C42" s="39" t="s">
        <v>230</v>
      </c>
      <c r="D42" s="7">
        <v>118.1</v>
      </c>
      <c r="E42" s="7">
        <v>118.1</v>
      </c>
      <c r="F42" s="80">
        <v>118.1</v>
      </c>
      <c r="G42" s="10">
        <f t="shared" si="2"/>
        <v>0</v>
      </c>
      <c r="H42" s="1">
        <f t="shared" si="0"/>
        <v>100</v>
      </c>
    </row>
    <row r="43" spans="2:8" ht="15.75" customHeight="1">
      <c r="B43" s="16" t="s">
        <v>317</v>
      </c>
      <c r="C43" s="39" t="s">
        <v>231</v>
      </c>
      <c r="D43" s="45">
        <v>2480.5</v>
      </c>
      <c r="E43" s="7">
        <v>2740</v>
      </c>
      <c r="F43" s="80">
        <v>2725.7</v>
      </c>
      <c r="G43" s="10">
        <f t="shared" si="2"/>
        <v>-14.300000000000182</v>
      </c>
      <c r="H43" s="1">
        <f t="shared" si="0"/>
        <v>99.47810218978101</v>
      </c>
    </row>
    <row r="44" spans="2:8" ht="14.25" customHeight="1">
      <c r="B44" s="16" t="s">
        <v>318</v>
      </c>
      <c r="C44" s="39" t="s">
        <v>232</v>
      </c>
      <c r="D44" s="45">
        <v>718.5</v>
      </c>
      <c r="E44" s="45">
        <v>604.8</v>
      </c>
      <c r="F44" s="81">
        <v>603</v>
      </c>
      <c r="G44" s="10">
        <f t="shared" si="2"/>
        <v>-1.7999999999999545</v>
      </c>
      <c r="H44" s="1">
        <f t="shared" si="0"/>
        <v>99.70238095238096</v>
      </c>
    </row>
    <row r="45" spans="2:8" ht="14.25" customHeight="1">
      <c r="B45" s="16" t="s">
        <v>319</v>
      </c>
      <c r="C45" s="39" t="s">
        <v>233</v>
      </c>
      <c r="D45" s="45">
        <v>233.5</v>
      </c>
      <c r="E45" s="45">
        <v>179.8</v>
      </c>
      <c r="F45" s="79">
        <v>179.8</v>
      </c>
      <c r="G45" s="10">
        <f t="shared" si="2"/>
        <v>0</v>
      </c>
      <c r="H45" s="1">
        <f t="shared" si="0"/>
        <v>100</v>
      </c>
    </row>
    <row r="46" spans="2:8" ht="14.25" customHeight="1">
      <c r="B46" s="16" t="s">
        <v>320</v>
      </c>
      <c r="C46" s="41" t="s">
        <v>238</v>
      </c>
      <c r="D46" s="45">
        <v>0.5</v>
      </c>
      <c r="E46" s="45">
        <v>0.5</v>
      </c>
      <c r="F46" s="79">
        <v>0.5</v>
      </c>
      <c r="G46" s="10">
        <f t="shared" si="2"/>
        <v>0</v>
      </c>
      <c r="H46" s="1">
        <f t="shared" si="0"/>
        <v>100</v>
      </c>
    </row>
    <row r="47" spans="2:8" ht="14.25" customHeight="1">
      <c r="B47" s="16" t="s">
        <v>321</v>
      </c>
      <c r="C47" s="41" t="s">
        <v>239</v>
      </c>
      <c r="D47" s="45">
        <v>58.5</v>
      </c>
      <c r="E47" s="45">
        <v>58.5</v>
      </c>
      <c r="F47" s="79">
        <v>58.5</v>
      </c>
      <c r="G47" s="10">
        <f t="shared" si="2"/>
        <v>0</v>
      </c>
      <c r="H47" s="1">
        <f t="shared" si="0"/>
        <v>100</v>
      </c>
    </row>
    <row r="48" spans="2:8" ht="14.25" customHeight="1">
      <c r="B48" s="16" t="s">
        <v>322</v>
      </c>
      <c r="C48" s="41" t="s">
        <v>240</v>
      </c>
      <c r="D48" s="45">
        <v>38.6</v>
      </c>
      <c r="E48" s="45">
        <v>38.6</v>
      </c>
      <c r="F48" s="79">
        <v>38.6</v>
      </c>
      <c r="G48" s="10">
        <f t="shared" si="2"/>
        <v>0</v>
      </c>
      <c r="H48" s="1">
        <f t="shared" si="0"/>
        <v>100</v>
      </c>
    </row>
    <row r="49" spans="2:8" ht="14.25" customHeight="1">
      <c r="B49" s="16" t="s">
        <v>323</v>
      </c>
      <c r="C49" s="41" t="s">
        <v>241</v>
      </c>
      <c r="D49" s="45">
        <v>146.5</v>
      </c>
      <c r="E49" s="45">
        <v>146.5</v>
      </c>
      <c r="F49" s="79">
        <v>146.5</v>
      </c>
      <c r="G49" s="10">
        <f t="shared" si="2"/>
        <v>0</v>
      </c>
      <c r="H49" s="1">
        <f t="shared" si="0"/>
        <v>100</v>
      </c>
    </row>
    <row r="50" spans="2:8" ht="14.25" customHeight="1">
      <c r="B50" s="16" t="s">
        <v>324</v>
      </c>
      <c r="C50" s="41" t="s">
        <v>242</v>
      </c>
      <c r="D50" s="7">
        <v>8.5</v>
      </c>
      <c r="E50" s="7">
        <v>8.5</v>
      </c>
      <c r="F50" s="82">
        <v>8.5</v>
      </c>
      <c r="G50" s="10">
        <f t="shared" si="2"/>
        <v>0</v>
      </c>
      <c r="H50" s="1">
        <f t="shared" si="0"/>
        <v>100</v>
      </c>
    </row>
    <row r="51" spans="2:8" ht="14.25" customHeight="1">
      <c r="B51" s="16" t="s">
        <v>325</v>
      </c>
      <c r="C51" s="41" t="s">
        <v>243</v>
      </c>
      <c r="D51" s="45">
        <v>26.5</v>
      </c>
      <c r="E51" s="45">
        <v>26.5</v>
      </c>
      <c r="F51" s="83">
        <v>26.5</v>
      </c>
      <c r="G51" s="10">
        <f t="shared" si="2"/>
        <v>0</v>
      </c>
      <c r="H51" s="1">
        <f t="shared" si="0"/>
        <v>100</v>
      </c>
    </row>
    <row r="52" spans="2:8" ht="14.25" customHeight="1">
      <c r="B52" s="16" t="s">
        <v>326</v>
      </c>
      <c r="C52" s="41" t="s">
        <v>244</v>
      </c>
      <c r="D52" s="45">
        <v>19.9</v>
      </c>
      <c r="E52" s="45">
        <v>19.9</v>
      </c>
      <c r="F52" s="83">
        <v>19.9</v>
      </c>
      <c r="G52" s="10">
        <f t="shared" si="2"/>
        <v>0</v>
      </c>
      <c r="H52" s="1">
        <f t="shared" si="0"/>
        <v>100</v>
      </c>
    </row>
    <row r="53" spans="2:8" ht="14.25" customHeight="1">
      <c r="B53" s="16" t="s">
        <v>327</v>
      </c>
      <c r="C53" s="41" t="s">
        <v>245</v>
      </c>
      <c r="D53" s="45">
        <v>6.7</v>
      </c>
      <c r="E53" s="45">
        <v>6.7</v>
      </c>
      <c r="F53" s="83">
        <v>6.7</v>
      </c>
      <c r="G53" s="10">
        <f t="shared" si="2"/>
        <v>0</v>
      </c>
      <c r="H53" s="1">
        <f t="shared" si="0"/>
        <v>100</v>
      </c>
    </row>
    <row r="54" spans="2:8" ht="14.25" customHeight="1">
      <c r="B54" s="16" t="s">
        <v>328</v>
      </c>
      <c r="C54" s="41" t="s">
        <v>246</v>
      </c>
      <c r="D54" s="45">
        <v>9.8</v>
      </c>
      <c r="E54" s="45">
        <v>9.8</v>
      </c>
      <c r="F54" s="83">
        <v>9.8</v>
      </c>
      <c r="G54" s="10">
        <f t="shared" si="2"/>
        <v>0</v>
      </c>
      <c r="H54" s="1">
        <f t="shared" si="0"/>
        <v>100</v>
      </c>
    </row>
    <row r="55" spans="2:8" ht="14.25" customHeight="1">
      <c r="B55" s="16" t="s">
        <v>329</v>
      </c>
      <c r="C55" s="41" t="s">
        <v>247</v>
      </c>
      <c r="D55" s="45">
        <v>75.4</v>
      </c>
      <c r="E55" s="45">
        <v>75.4</v>
      </c>
      <c r="F55" s="83">
        <v>75.4</v>
      </c>
      <c r="G55" s="10">
        <f t="shared" si="2"/>
        <v>0</v>
      </c>
      <c r="H55" s="1">
        <f t="shared" si="0"/>
        <v>100</v>
      </c>
    </row>
    <row r="56" spans="2:8" ht="14.25" customHeight="1">
      <c r="B56" s="16" t="s">
        <v>330</v>
      </c>
      <c r="C56" s="41" t="s">
        <v>248</v>
      </c>
      <c r="D56" s="45">
        <v>14</v>
      </c>
      <c r="E56" s="45">
        <v>14</v>
      </c>
      <c r="F56" s="81">
        <v>14</v>
      </c>
      <c r="G56" s="10">
        <f t="shared" si="2"/>
        <v>0</v>
      </c>
      <c r="H56" s="1">
        <f t="shared" si="0"/>
        <v>100</v>
      </c>
    </row>
    <row r="57" spans="2:8" ht="14.25" customHeight="1">
      <c r="B57" s="16" t="s">
        <v>331</v>
      </c>
      <c r="C57" s="41" t="s">
        <v>249</v>
      </c>
      <c r="D57" s="45">
        <v>16.5</v>
      </c>
      <c r="E57" s="45">
        <v>16.5</v>
      </c>
      <c r="F57" s="83">
        <v>16.5</v>
      </c>
      <c r="G57" s="10">
        <f t="shared" si="2"/>
        <v>0</v>
      </c>
      <c r="H57" s="1">
        <f t="shared" si="0"/>
        <v>100</v>
      </c>
    </row>
    <row r="58" spans="2:8" ht="14.25" customHeight="1">
      <c r="B58" s="42" t="s">
        <v>332</v>
      </c>
      <c r="C58" s="41" t="s">
        <v>307</v>
      </c>
      <c r="D58" s="62">
        <v>2.9</v>
      </c>
      <c r="E58" s="62">
        <v>2.9</v>
      </c>
      <c r="F58" s="83">
        <v>2.9</v>
      </c>
      <c r="G58" s="10">
        <f t="shared" si="2"/>
        <v>0</v>
      </c>
      <c r="H58" s="1">
        <f t="shared" si="0"/>
        <v>100</v>
      </c>
    </row>
    <row r="59" spans="2:8" ht="14.25" customHeight="1">
      <c r="B59" s="47" t="s">
        <v>225</v>
      </c>
      <c r="C59" s="20" t="s">
        <v>333</v>
      </c>
      <c r="D59" s="63">
        <v>967</v>
      </c>
      <c r="E59" s="63">
        <v>967</v>
      </c>
      <c r="F59" s="84">
        <v>966</v>
      </c>
      <c r="G59" s="10">
        <f t="shared" si="2"/>
        <v>-1</v>
      </c>
      <c r="H59" s="1">
        <f t="shared" si="0"/>
        <v>99.8965873836608</v>
      </c>
    </row>
    <row r="60" spans="2:8" ht="18" customHeight="1">
      <c r="B60" s="69" t="s">
        <v>234</v>
      </c>
      <c r="C60" s="48" t="s">
        <v>250</v>
      </c>
      <c r="D60" s="71"/>
      <c r="E60" s="72">
        <v>7</v>
      </c>
      <c r="F60" s="80">
        <v>7</v>
      </c>
      <c r="G60" s="10">
        <f t="shared" si="2"/>
        <v>0</v>
      </c>
      <c r="H60" s="1">
        <f t="shared" si="0"/>
        <v>100</v>
      </c>
    </row>
    <row r="61" spans="2:8" s="2" customFormat="1" ht="16.5" customHeight="1">
      <c r="B61" s="3" t="s">
        <v>37</v>
      </c>
      <c r="C61" s="49" t="s">
        <v>251</v>
      </c>
      <c r="D61" s="73"/>
      <c r="E61" s="72">
        <v>7.4</v>
      </c>
      <c r="F61" s="86">
        <v>7.4</v>
      </c>
      <c r="G61" s="10">
        <f t="shared" si="2"/>
        <v>0</v>
      </c>
      <c r="H61" s="1">
        <f t="shared" si="0"/>
        <v>100</v>
      </c>
    </row>
    <row r="62" spans="2:8" s="8" customFormat="1" ht="15.75" customHeight="1">
      <c r="B62" s="61" t="s">
        <v>40</v>
      </c>
      <c r="C62" s="32" t="s">
        <v>350</v>
      </c>
      <c r="D62" s="67">
        <f>D36+D37+D61</f>
        <v>21008.6</v>
      </c>
      <c r="E62" s="67">
        <f>E36+E37+E61</f>
        <v>21209.5</v>
      </c>
      <c r="F62" s="67">
        <f>F36+F37+F61</f>
        <v>21331.2</v>
      </c>
      <c r="G62" s="87">
        <f>F62-D62</f>
        <v>322.6000000000022</v>
      </c>
      <c r="H62" s="1">
        <f t="shared" si="0"/>
        <v>100.57379947664961</v>
      </c>
    </row>
    <row r="63" spans="2:8" s="8" customFormat="1" ht="15.75" customHeight="1">
      <c r="B63" s="6"/>
      <c r="C63" s="76" t="s">
        <v>340</v>
      </c>
      <c r="D63" s="75">
        <v>900</v>
      </c>
      <c r="E63" s="6">
        <v>2162.3</v>
      </c>
      <c r="F63" s="6">
        <v>1920.7</v>
      </c>
      <c r="G63" s="10">
        <f>F63-E63</f>
        <v>-241.60000000000014</v>
      </c>
      <c r="H63" s="1">
        <f t="shared" si="0"/>
        <v>88.82671229709106</v>
      </c>
    </row>
    <row r="64" spans="2:8" s="8" customFormat="1" ht="15.75" customHeight="1">
      <c r="B64" s="6"/>
      <c r="C64" s="76" t="s">
        <v>0</v>
      </c>
      <c r="D64" s="1">
        <f>D62+D63</f>
        <v>21908.6</v>
      </c>
      <c r="E64" s="1">
        <f>E62+E63</f>
        <v>23371.8</v>
      </c>
      <c r="F64" s="1">
        <f>F62+F63</f>
        <v>23251.9</v>
      </c>
      <c r="G64" s="1">
        <f>G62+G63</f>
        <v>81.00000000000205</v>
      </c>
      <c r="H64" s="1">
        <f t="shared" si="0"/>
        <v>99.48698859309083</v>
      </c>
    </row>
    <row r="65" spans="3:4" s="8" customFormat="1" ht="15.75" customHeight="1">
      <c r="C65" s="43"/>
      <c r="D65" s="68"/>
    </row>
    <row r="66" spans="3:4" s="8" customFormat="1" ht="15.75" customHeight="1">
      <c r="C66" s="43"/>
      <c r="D66" s="68"/>
    </row>
    <row r="67" spans="3:4" s="8" customFormat="1" ht="15.75" customHeight="1">
      <c r="C67" s="43"/>
      <c r="D67" s="68"/>
    </row>
    <row r="68" spans="3:4" s="8" customFormat="1" ht="15.75" customHeight="1">
      <c r="C68" s="43"/>
      <c r="D68" s="68"/>
    </row>
    <row r="69" spans="3:4" s="8" customFormat="1" ht="15.75" customHeight="1">
      <c r="C69" s="43"/>
      <c r="D69" s="68"/>
    </row>
    <row r="70" spans="3:4" s="8" customFormat="1" ht="15.75" customHeight="1">
      <c r="C70" s="43"/>
      <c r="D70" s="68"/>
    </row>
    <row r="71" spans="3:4" s="8" customFormat="1" ht="15.75" customHeight="1">
      <c r="C71" s="43"/>
      <c r="D71" s="68"/>
    </row>
    <row r="72" spans="3:4" s="8" customFormat="1" ht="15.75" customHeight="1">
      <c r="C72" s="43"/>
      <c r="D72" s="68"/>
    </row>
    <row r="73" spans="3:4" s="8" customFormat="1" ht="15.75" customHeight="1">
      <c r="C73" s="43"/>
      <c r="D73" s="68"/>
    </row>
    <row r="74" spans="2:4" s="8" customFormat="1" ht="16.5" customHeight="1">
      <c r="B74" s="9"/>
      <c r="C74" s="43"/>
      <c r="D74" s="68"/>
    </row>
    <row r="75" spans="2:4" s="8" customFormat="1" ht="15.75" customHeight="1">
      <c r="B75" s="9"/>
      <c r="C75" s="43"/>
      <c r="D75" s="68"/>
    </row>
    <row r="76" spans="2:4" s="8" customFormat="1" ht="15.75" customHeight="1">
      <c r="B76" s="9"/>
      <c r="C76" s="43"/>
      <c r="D76" s="68"/>
    </row>
    <row r="77" spans="2:4" s="8" customFormat="1" ht="15.75" customHeight="1">
      <c r="B77" s="44"/>
      <c r="C77" s="43"/>
      <c r="D77" s="68"/>
    </row>
    <row r="78" spans="2:4" s="8" customFormat="1" ht="15.75" customHeight="1">
      <c r="B78" s="44"/>
      <c r="C78" s="43"/>
      <c r="D78" s="68"/>
    </row>
    <row r="79" spans="3:4" ht="12.75">
      <c r="C79" s="43"/>
      <c r="D79" s="68"/>
    </row>
    <row r="80" spans="3:4" ht="12.75">
      <c r="C80" s="43"/>
      <c r="D80" s="68"/>
    </row>
  </sheetData>
  <mergeCells count="11">
    <mergeCell ref="E4:H4"/>
    <mergeCell ref="F7:F9"/>
    <mergeCell ref="G7:H8"/>
    <mergeCell ref="B7:B9"/>
    <mergeCell ref="C7:C9"/>
    <mergeCell ref="D7:D9"/>
    <mergeCell ref="E7:E9"/>
    <mergeCell ref="B2:D2"/>
    <mergeCell ref="E1:H1"/>
    <mergeCell ref="E2:H2"/>
    <mergeCell ref="E3:H3"/>
  </mergeCells>
  <printOptions/>
  <pageMargins left="0.5905511811023623" right="0.75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7"/>
  <sheetViews>
    <sheetView tabSelected="1" workbookViewId="0" topLeftCell="C1">
      <selection activeCell="P16" sqref="P16"/>
    </sheetView>
  </sheetViews>
  <sheetFormatPr defaultColWidth="9.140625" defaultRowHeight="12.75"/>
  <cols>
    <col min="1" max="1" width="0.85546875" style="91" customWidth="1"/>
    <col min="2" max="2" width="7.00390625" style="91" customWidth="1"/>
    <col min="3" max="3" width="46.57421875" style="91" customWidth="1"/>
    <col min="4" max="4" width="8.140625" style="91" customWidth="1"/>
    <col min="5" max="5" width="8.28125" style="91" customWidth="1"/>
    <col min="6" max="6" width="8.421875" style="91" customWidth="1"/>
    <col min="7" max="7" width="10.00390625" style="91" customWidth="1"/>
    <col min="8" max="8" width="7.7109375" style="91" customWidth="1"/>
    <col min="9" max="9" width="8.7109375" style="144" customWidth="1"/>
    <col min="10" max="10" width="9.140625" style="146" customWidth="1"/>
    <col min="11" max="11" width="10.00390625" style="144" customWidth="1"/>
    <col min="12" max="12" width="9.00390625" style="144" customWidth="1"/>
    <col min="13" max="13" width="8.7109375" style="91" customWidth="1"/>
    <col min="14" max="14" width="9.140625" style="91" customWidth="1"/>
    <col min="15" max="15" width="10.00390625" style="91" customWidth="1"/>
    <col min="16" max="16" width="8.57421875" style="91" customWidth="1"/>
    <col min="17" max="17" width="7.57421875" style="91" customWidth="1"/>
    <col min="18" max="18" width="6.8515625" style="91" customWidth="1"/>
    <col min="19" max="19" width="9.421875" style="91" customWidth="1"/>
    <col min="20" max="20" width="7.7109375" style="91" customWidth="1"/>
    <col min="21" max="16384" width="9.140625" style="91" customWidth="1"/>
  </cols>
  <sheetData>
    <row r="1" spans="17:20" ht="15.75">
      <c r="Q1" s="239" t="s">
        <v>7</v>
      </c>
      <c r="R1" s="239"/>
      <c r="S1" s="239"/>
      <c r="T1" s="239"/>
    </row>
    <row r="2" spans="9:20" ht="18" customHeight="1">
      <c r="I2" s="143" t="s">
        <v>353</v>
      </c>
      <c r="J2" s="143"/>
      <c r="Q2" s="239" t="s">
        <v>354</v>
      </c>
      <c r="R2" s="239"/>
      <c r="S2" s="239"/>
      <c r="T2" s="239"/>
    </row>
    <row r="3" spans="9:20" ht="17.25" customHeight="1">
      <c r="I3" s="143" t="s">
        <v>185</v>
      </c>
      <c r="J3" s="143"/>
      <c r="Q3" s="240" t="s">
        <v>235</v>
      </c>
      <c r="R3" s="240"/>
      <c r="S3" s="240"/>
      <c r="T3" s="240"/>
    </row>
    <row r="4" spans="3:19" ht="16.5" customHeight="1">
      <c r="C4" s="92"/>
      <c r="D4" s="92"/>
      <c r="E4" s="145"/>
      <c r="F4" s="145"/>
      <c r="G4" s="145"/>
      <c r="H4" s="145"/>
      <c r="Q4" s="91" t="s">
        <v>366</v>
      </c>
      <c r="S4" s="91" t="s">
        <v>192</v>
      </c>
    </row>
    <row r="5" spans="2:20" ht="14.25" customHeight="1">
      <c r="B5" s="252" t="s">
        <v>8</v>
      </c>
      <c r="C5" s="260" t="s">
        <v>136</v>
      </c>
      <c r="D5" s="260" t="s">
        <v>355</v>
      </c>
      <c r="E5" s="252" t="s">
        <v>0</v>
      </c>
      <c r="F5" s="252" t="s">
        <v>186</v>
      </c>
      <c r="G5" s="252"/>
      <c r="H5" s="252"/>
      <c r="I5" s="256" t="s">
        <v>0</v>
      </c>
      <c r="J5" s="256" t="s">
        <v>187</v>
      </c>
      <c r="K5" s="256"/>
      <c r="L5" s="256"/>
      <c r="M5" s="248" t="s">
        <v>0</v>
      </c>
      <c r="N5" s="248" t="s">
        <v>188</v>
      </c>
      <c r="O5" s="248"/>
      <c r="P5" s="248"/>
      <c r="Q5" s="252" t="s">
        <v>0</v>
      </c>
      <c r="R5" s="252" t="s">
        <v>191</v>
      </c>
      <c r="S5" s="252"/>
      <c r="T5" s="252"/>
    </row>
    <row r="6" spans="2:20" ht="14.25" customHeight="1">
      <c r="B6" s="252"/>
      <c r="C6" s="260"/>
      <c r="D6" s="260"/>
      <c r="E6" s="252"/>
      <c r="F6" s="252" t="s">
        <v>9</v>
      </c>
      <c r="G6" s="252"/>
      <c r="H6" s="252"/>
      <c r="I6" s="256"/>
      <c r="J6" s="256" t="s">
        <v>9</v>
      </c>
      <c r="K6" s="256"/>
      <c r="L6" s="256"/>
      <c r="M6" s="248"/>
      <c r="N6" s="248" t="s">
        <v>9</v>
      </c>
      <c r="O6" s="248"/>
      <c r="P6" s="248"/>
      <c r="Q6" s="252"/>
      <c r="R6" s="252" t="s">
        <v>9</v>
      </c>
      <c r="S6" s="252"/>
      <c r="T6" s="252"/>
    </row>
    <row r="7" spans="2:20" ht="14.25" customHeight="1">
      <c r="B7" s="252"/>
      <c r="C7" s="260"/>
      <c r="D7" s="260"/>
      <c r="E7" s="252"/>
      <c r="F7" s="252" t="s">
        <v>10</v>
      </c>
      <c r="G7" s="252"/>
      <c r="H7" s="249" t="s">
        <v>11</v>
      </c>
      <c r="I7" s="256"/>
      <c r="J7" s="256" t="s">
        <v>10</v>
      </c>
      <c r="K7" s="256"/>
      <c r="L7" s="257" t="s">
        <v>11</v>
      </c>
      <c r="M7" s="248"/>
      <c r="N7" s="248" t="s">
        <v>10</v>
      </c>
      <c r="O7" s="248"/>
      <c r="P7" s="249" t="s">
        <v>11</v>
      </c>
      <c r="Q7" s="252"/>
      <c r="R7" s="252" t="s">
        <v>10</v>
      </c>
      <c r="S7" s="252"/>
      <c r="T7" s="249" t="s">
        <v>11</v>
      </c>
    </row>
    <row r="8" spans="2:20" ht="14.25" customHeight="1">
      <c r="B8" s="252"/>
      <c r="C8" s="260"/>
      <c r="D8" s="260"/>
      <c r="E8" s="252"/>
      <c r="F8" s="252" t="s">
        <v>12</v>
      </c>
      <c r="G8" s="147" t="s">
        <v>252</v>
      </c>
      <c r="H8" s="250"/>
      <c r="I8" s="256"/>
      <c r="J8" s="256" t="s">
        <v>12</v>
      </c>
      <c r="K8" s="148" t="s">
        <v>252</v>
      </c>
      <c r="L8" s="258"/>
      <c r="M8" s="248"/>
      <c r="N8" s="248" t="s">
        <v>12</v>
      </c>
      <c r="O8" s="147" t="s">
        <v>252</v>
      </c>
      <c r="P8" s="250"/>
      <c r="Q8" s="252"/>
      <c r="R8" s="252" t="s">
        <v>12</v>
      </c>
      <c r="S8" s="147" t="s">
        <v>252</v>
      </c>
      <c r="T8" s="250"/>
    </row>
    <row r="9" spans="2:20" ht="49.5" customHeight="1">
      <c r="B9" s="147" t="s">
        <v>13</v>
      </c>
      <c r="C9" s="260"/>
      <c r="D9" s="260"/>
      <c r="E9" s="252"/>
      <c r="F9" s="252"/>
      <c r="G9" s="93" t="s">
        <v>364</v>
      </c>
      <c r="H9" s="251"/>
      <c r="I9" s="256"/>
      <c r="J9" s="256"/>
      <c r="K9" s="151" t="s">
        <v>364</v>
      </c>
      <c r="L9" s="259"/>
      <c r="M9" s="248"/>
      <c r="N9" s="248"/>
      <c r="O9" s="93" t="s">
        <v>364</v>
      </c>
      <c r="P9" s="251"/>
      <c r="Q9" s="252"/>
      <c r="R9" s="252"/>
      <c r="S9" s="93" t="s">
        <v>364</v>
      </c>
      <c r="T9" s="251"/>
    </row>
    <row r="10" spans="2:20" s="89" customFormat="1" ht="11.25" customHeight="1">
      <c r="B10" s="152">
        <v>1</v>
      </c>
      <c r="C10" s="142">
        <v>2</v>
      </c>
      <c r="D10" s="153">
        <v>3</v>
      </c>
      <c r="E10" s="154">
        <v>4</v>
      </c>
      <c r="F10" s="154">
        <v>5</v>
      </c>
      <c r="G10" s="155">
        <v>6</v>
      </c>
      <c r="H10" s="152">
        <v>7</v>
      </c>
      <c r="I10" s="156">
        <v>8</v>
      </c>
      <c r="J10" s="156">
        <v>9</v>
      </c>
      <c r="K10" s="157">
        <v>10</v>
      </c>
      <c r="L10" s="157">
        <v>11</v>
      </c>
      <c r="M10" s="158">
        <v>12</v>
      </c>
      <c r="N10" s="158">
        <v>13</v>
      </c>
      <c r="O10" s="159">
        <v>14</v>
      </c>
      <c r="P10" s="159">
        <v>15</v>
      </c>
      <c r="Q10" s="154">
        <v>16</v>
      </c>
      <c r="R10" s="154">
        <v>17</v>
      </c>
      <c r="S10" s="152">
        <v>18</v>
      </c>
      <c r="T10" s="152">
        <v>19</v>
      </c>
    </row>
    <row r="11" spans="2:20" ht="18" customHeight="1">
      <c r="B11" s="50" t="s">
        <v>14</v>
      </c>
      <c r="C11" s="51" t="s">
        <v>1</v>
      </c>
      <c r="D11" s="148"/>
      <c r="E11" s="111">
        <f>E12+E16+E20+E22+E24+E28+E26+E30+E32</f>
        <v>3807.900000000001</v>
      </c>
      <c r="F11" s="111">
        <f>F12+F16+F20+F22+F24+F28+F26+F30+F32</f>
        <v>3699.6000000000013</v>
      </c>
      <c r="G11" s="111">
        <f>G12+G16+G20+G22+G24+G28+G26+G30+G32</f>
        <v>1404.6</v>
      </c>
      <c r="H11" s="111">
        <f>H12+H16+H20+H22+H24+H28+H26+H32</f>
        <v>108.3</v>
      </c>
      <c r="I11" s="111">
        <f aca="true" t="shared" si="0" ref="I11:T11">I12+I16+I20+I22+I24+I28+I26+I30+I32</f>
        <v>5898.3</v>
      </c>
      <c r="J11" s="111">
        <f t="shared" si="0"/>
        <v>3582.8000000000006</v>
      </c>
      <c r="K11" s="111">
        <f t="shared" si="0"/>
        <v>1386.8999999999999</v>
      </c>
      <c r="L11" s="111">
        <f t="shared" si="0"/>
        <v>2315.5</v>
      </c>
      <c r="M11" s="111">
        <f t="shared" si="0"/>
        <v>5417</v>
      </c>
      <c r="N11" s="111">
        <f>N12+N16+N20+N22+N24+N28+N26+N30+N32</f>
        <v>3345.600000000001</v>
      </c>
      <c r="O11" s="111">
        <f t="shared" si="0"/>
        <v>1377.1000000000001</v>
      </c>
      <c r="P11" s="111">
        <f t="shared" si="0"/>
        <v>2071.4</v>
      </c>
      <c r="Q11" s="111">
        <f t="shared" si="0"/>
        <v>481.30000000000007</v>
      </c>
      <c r="R11" s="111">
        <f t="shared" si="0"/>
        <v>237.2000000000002</v>
      </c>
      <c r="S11" s="111">
        <f t="shared" si="0"/>
        <v>9.800000000000036</v>
      </c>
      <c r="T11" s="111">
        <f t="shared" si="0"/>
        <v>244.09999999999982</v>
      </c>
    </row>
    <row r="12" spans="2:20" ht="15" customHeight="1">
      <c r="B12" s="160" t="s">
        <v>15</v>
      </c>
      <c r="C12" s="95" t="s">
        <v>137</v>
      </c>
      <c r="D12" s="161" t="s">
        <v>134</v>
      </c>
      <c r="E12" s="111">
        <f aca="true" t="shared" si="1" ref="E12:T12">E13+E14+E15</f>
        <v>615.3</v>
      </c>
      <c r="F12" s="111">
        <f t="shared" si="1"/>
        <v>615.3</v>
      </c>
      <c r="G12" s="111">
        <f t="shared" si="1"/>
        <v>212.3</v>
      </c>
      <c r="H12" s="162">
        <f t="shared" si="1"/>
        <v>0</v>
      </c>
      <c r="I12" s="111">
        <f t="shared" si="1"/>
        <v>458.5</v>
      </c>
      <c r="J12" s="111">
        <f t="shared" si="1"/>
        <v>458.5</v>
      </c>
      <c r="K12" s="111">
        <f t="shared" si="1"/>
        <v>200.3</v>
      </c>
      <c r="L12" s="111">
        <f t="shared" si="1"/>
        <v>0</v>
      </c>
      <c r="M12" s="112">
        <f t="shared" si="1"/>
        <v>422.9</v>
      </c>
      <c r="N12" s="112">
        <f t="shared" si="1"/>
        <v>422.9</v>
      </c>
      <c r="O12" s="112">
        <f t="shared" si="1"/>
        <v>199</v>
      </c>
      <c r="P12" s="112">
        <f t="shared" si="1"/>
        <v>0</v>
      </c>
      <c r="Q12" s="111">
        <f t="shared" si="1"/>
        <v>35.60000000000002</v>
      </c>
      <c r="R12" s="111">
        <f t="shared" si="1"/>
        <v>35.60000000000002</v>
      </c>
      <c r="S12" s="111">
        <f t="shared" si="1"/>
        <v>1.3000000000000114</v>
      </c>
      <c r="T12" s="162">
        <f t="shared" si="1"/>
        <v>0</v>
      </c>
    </row>
    <row r="13" spans="2:20" ht="15.75">
      <c r="B13" s="163" t="s">
        <v>83</v>
      </c>
      <c r="C13" s="96" t="s">
        <v>335</v>
      </c>
      <c r="D13" s="164"/>
      <c r="E13" s="165">
        <f>F13+H13</f>
        <v>407.9</v>
      </c>
      <c r="F13" s="166">
        <v>407.9</v>
      </c>
      <c r="G13" s="166">
        <v>188.4</v>
      </c>
      <c r="H13" s="167"/>
      <c r="I13" s="165">
        <f>J13+L13</f>
        <v>389</v>
      </c>
      <c r="J13" s="166">
        <v>389</v>
      </c>
      <c r="K13" s="166">
        <v>175.9</v>
      </c>
      <c r="L13" s="166"/>
      <c r="M13" s="168">
        <f>N13+P13</f>
        <v>353.4</v>
      </c>
      <c r="N13" s="169">
        <v>353.4</v>
      </c>
      <c r="O13" s="169">
        <v>174.6</v>
      </c>
      <c r="P13" s="169"/>
      <c r="Q13" s="165">
        <f>R13+T13</f>
        <v>35.60000000000002</v>
      </c>
      <c r="R13" s="166">
        <f aca="true" t="shared" si="2" ref="R13:T15">J13-N13</f>
        <v>35.60000000000002</v>
      </c>
      <c r="S13" s="166">
        <f t="shared" si="2"/>
        <v>1.3000000000000114</v>
      </c>
      <c r="T13" s="166">
        <f t="shared" si="2"/>
        <v>0</v>
      </c>
    </row>
    <row r="14" spans="2:20" ht="15.75">
      <c r="B14" s="163" t="s">
        <v>84</v>
      </c>
      <c r="C14" s="96" t="s">
        <v>17</v>
      </c>
      <c r="D14" s="170"/>
      <c r="E14" s="165">
        <f aca="true" t="shared" si="3" ref="E14:E29">F14+H14</f>
        <v>31</v>
      </c>
      <c r="F14" s="166">
        <v>31</v>
      </c>
      <c r="G14" s="166">
        <v>23.9</v>
      </c>
      <c r="H14" s="167"/>
      <c r="I14" s="165">
        <f>J14+L14</f>
        <v>31.7</v>
      </c>
      <c r="J14" s="166">
        <v>31.7</v>
      </c>
      <c r="K14" s="166">
        <v>24.4</v>
      </c>
      <c r="L14" s="166"/>
      <c r="M14" s="168">
        <f>N14+P14</f>
        <v>31.7</v>
      </c>
      <c r="N14" s="169">
        <v>31.7</v>
      </c>
      <c r="O14" s="169">
        <v>24.4</v>
      </c>
      <c r="P14" s="169"/>
      <c r="Q14" s="165">
        <f>R14+T14</f>
        <v>0</v>
      </c>
      <c r="R14" s="166">
        <f t="shared" si="2"/>
        <v>0</v>
      </c>
      <c r="S14" s="166">
        <f t="shared" si="2"/>
        <v>0</v>
      </c>
      <c r="T14" s="166">
        <f t="shared" si="2"/>
        <v>0</v>
      </c>
    </row>
    <row r="15" spans="2:20" ht="15.75">
      <c r="B15" s="163" t="s">
        <v>104</v>
      </c>
      <c r="C15" s="97" t="s">
        <v>20</v>
      </c>
      <c r="D15" s="171"/>
      <c r="E15" s="165">
        <f t="shared" si="3"/>
        <v>176.4</v>
      </c>
      <c r="F15" s="166">
        <v>176.4</v>
      </c>
      <c r="G15" s="166"/>
      <c r="H15" s="167"/>
      <c r="I15" s="165">
        <f>J15+L15</f>
        <v>37.8</v>
      </c>
      <c r="J15" s="166">
        <v>37.8</v>
      </c>
      <c r="K15" s="166"/>
      <c r="L15" s="166"/>
      <c r="M15" s="168">
        <f>N15+P15</f>
        <v>37.8</v>
      </c>
      <c r="N15" s="169">
        <v>37.8</v>
      </c>
      <c r="O15" s="169"/>
      <c r="P15" s="169"/>
      <c r="Q15" s="165">
        <f>R15+T15</f>
        <v>0</v>
      </c>
      <c r="R15" s="166">
        <f t="shared" si="2"/>
        <v>0</v>
      </c>
      <c r="S15" s="166">
        <f t="shared" si="2"/>
        <v>0</v>
      </c>
      <c r="T15" s="166">
        <f t="shared" si="2"/>
        <v>0</v>
      </c>
    </row>
    <row r="16" spans="2:20" ht="28.5" customHeight="1">
      <c r="B16" s="50" t="s">
        <v>16</v>
      </c>
      <c r="C16" s="98" t="s">
        <v>103</v>
      </c>
      <c r="D16" s="172" t="s">
        <v>141</v>
      </c>
      <c r="E16" s="111">
        <f aca="true" t="shared" si="4" ref="E16:T16">E17+E18+E19</f>
        <v>2302.1000000000004</v>
      </c>
      <c r="F16" s="111">
        <f t="shared" si="4"/>
        <v>2299.6000000000004</v>
      </c>
      <c r="G16" s="111">
        <f t="shared" si="4"/>
        <v>1159.6</v>
      </c>
      <c r="H16" s="162">
        <f t="shared" si="4"/>
        <v>2.5</v>
      </c>
      <c r="I16" s="111">
        <f t="shared" si="4"/>
        <v>2399.7000000000003</v>
      </c>
      <c r="J16" s="111">
        <f t="shared" si="4"/>
        <v>2319.0000000000005</v>
      </c>
      <c r="K16" s="111">
        <f t="shared" si="4"/>
        <v>1154</v>
      </c>
      <c r="L16" s="111">
        <f t="shared" si="4"/>
        <v>80.7</v>
      </c>
      <c r="M16" s="112">
        <f t="shared" si="4"/>
        <v>2363.9</v>
      </c>
      <c r="N16" s="112">
        <f t="shared" si="4"/>
        <v>2283.2000000000003</v>
      </c>
      <c r="O16" s="112">
        <f t="shared" si="4"/>
        <v>1145.9</v>
      </c>
      <c r="P16" s="112">
        <f t="shared" si="4"/>
        <v>80.7</v>
      </c>
      <c r="Q16" s="111">
        <f t="shared" si="4"/>
        <v>35.80000000000018</v>
      </c>
      <c r="R16" s="111">
        <f t="shared" si="4"/>
        <v>35.80000000000018</v>
      </c>
      <c r="S16" s="111">
        <f t="shared" si="4"/>
        <v>8.100000000000023</v>
      </c>
      <c r="T16" s="162">
        <f t="shared" si="4"/>
        <v>0</v>
      </c>
    </row>
    <row r="17" spans="2:20" ht="15.75">
      <c r="B17" s="163" t="s">
        <v>105</v>
      </c>
      <c r="C17" s="96" t="s">
        <v>335</v>
      </c>
      <c r="D17" s="164"/>
      <c r="E17" s="165">
        <f t="shared" si="3"/>
        <v>1998.8</v>
      </c>
      <c r="F17" s="166">
        <v>1996.3</v>
      </c>
      <c r="G17" s="166">
        <v>975.3</v>
      </c>
      <c r="H17" s="167">
        <v>2.5</v>
      </c>
      <c r="I17" s="165">
        <f>J17+L17</f>
        <v>2102.1</v>
      </c>
      <c r="J17" s="166">
        <v>2021.4</v>
      </c>
      <c r="K17" s="166">
        <v>969.6</v>
      </c>
      <c r="L17" s="166">
        <v>80.7</v>
      </c>
      <c r="M17" s="168">
        <f>N17+P17</f>
        <v>2066.2999999999997</v>
      </c>
      <c r="N17" s="169">
        <v>1985.6</v>
      </c>
      <c r="O17" s="169">
        <v>961.5</v>
      </c>
      <c r="P17" s="169">
        <v>80.7</v>
      </c>
      <c r="Q17" s="165">
        <f>R17+T17</f>
        <v>35.80000000000018</v>
      </c>
      <c r="R17" s="166">
        <f aca="true" t="shared" si="5" ref="R17:T19">J17-N17</f>
        <v>35.80000000000018</v>
      </c>
      <c r="S17" s="166">
        <f t="shared" si="5"/>
        <v>8.100000000000023</v>
      </c>
      <c r="T17" s="166">
        <f t="shared" si="5"/>
        <v>0</v>
      </c>
    </row>
    <row r="18" spans="2:20" ht="15.75">
      <c r="B18" s="163" t="s">
        <v>106</v>
      </c>
      <c r="C18" s="96" t="s">
        <v>17</v>
      </c>
      <c r="D18" s="170"/>
      <c r="E18" s="165">
        <f t="shared" si="3"/>
        <v>284</v>
      </c>
      <c r="F18" s="166">
        <v>284</v>
      </c>
      <c r="G18" s="166">
        <v>184.3</v>
      </c>
      <c r="H18" s="167"/>
      <c r="I18" s="165">
        <f>J18+L18</f>
        <v>283.3</v>
      </c>
      <c r="J18" s="166">
        <v>283.3</v>
      </c>
      <c r="K18" s="166">
        <v>184.4</v>
      </c>
      <c r="L18" s="166"/>
      <c r="M18" s="168">
        <f>N18+P18</f>
        <v>283.3</v>
      </c>
      <c r="N18" s="169">
        <v>283.3</v>
      </c>
      <c r="O18" s="169">
        <v>184.4</v>
      </c>
      <c r="P18" s="169"/>
      <c r="Q18" s="165">
        <f>R18+T18</f>
        <v>0</v>
      </c>
      <c r="R18" s="166">
        <f t="shared" si="5"/>
        <v>0</v>
      </c>
      <c r="S18" s="166">
        <f t="shared" si="5"/>
        <v>0</v>
      </c>
      <c r="T18" s="166">
        <f t="shared" si="5"/>
        <v>0</v>
      </c>
    </row>
    <row r="19" spans="2:20" ht="15.75">
      <c r="B19" s="163" t="s">
        <v>107</v>
      </c>
      <c r="C19" s="96" t="s">
        <v>356</v>
      </c>
      <c r="D19" s="171"/>
      <c r="E19" s="165">
        <f t="shared" si="3"/>
        <v>19.3</v>
      </c>
      <c r="F19" s="166">
        <v>19.3</v>
      </c>
      <c r="G19" s="166"/>
      <c r="H19" s="167"/>
      <c r="I19" s="165">
        <f>J19+L19</f>
        <v>14.3</v>
      </c>
      <c r="J19" s="166">
        <v>14.3</v>
      </c>
      <c r="K19" s="166"/>
      <c r="L19" s="166"/>
      <c r="M19" s="168">
        <f>N19+P19</f>
        <v>14.3</v>
      </c>
      <c r="N19" s="169">
        <v>14.3</v>
      </c>
      <c r="O19" s="169"/>
      <c r="P19" s="169"/>
      <c r="Q19" s="165">
        <f>R19+T19</f>
        <v>0</v>
      </c>
      <c r="R19" s="166">
        <f t="shared" si="5"/>
        <v>0</v>
      </c>
      <c r="S19" s="166">
        <f t="shared" si="5"/>
        <v>0</v>
      </c>
      <c r="T19" s="166">
        <f t="shared" si="5"/>
        <v>0</v>
      </c>
    </row>
    <row r="20" spans="2:20" ht="15" customHeight="1">
      <c r="B20" s="50" t="s">
        <v>18</v>
      </c>
      <c r="C20" s="99" t="s">
        <v>294</v>
      </c>
      <c r="D20" s="110" t="s">
        <v>140</v>
      </c>
      <c r="E20" s="111">
        <f aca="true" t="shared" si="6" ref="E20:T20">E21</f>
        <v>56.8</v>
      </c>
      <c r="F20" s="111">
        <f t="shared" si="6"/>
        <v>56.8</v>
      </c>
      <c r="G20" s="111">
        <f t="shared" si="6"/>
        <v>31.9</v>
      </c>
      <c r="H20" s="162">
        <f t="shared" si="6"/>
        <v>0</v>
      </c>
      <c r="I20" s="111">
        <f t="shared" si="6"/>
        <v>678.9</v>
      </c>
      <c r="J20" s="111">
        <f t="shared" si="6"/>
        <v>63.6</v>
      </c>
      <c r="K20" s="111">
        <f t="shared" si="6"/>
        <v>31.8</v>
      </c>
      <c r="L20" s="111">
        <f t="shared" si="6"/>
        <v>615.3</v>
      </c>
      <c r="M20" s="112">
        <f t="shared" si="6"/>
        <v>512</v>
      </c>
      <c r="N20" s="112">
        <f t="shared" si="6"/>
        <v>60.8</v>
      </c>
      <c r="O20" s="112">
        <f t="shared" si="6"/>
        <v>31.4</v>
      </c>
      <c r="P20" s="112">
        <f t="shared" si="6"/>
        <v>451.2</v>
      </c>
      <c r="Q20" s="111">
        <f t="shared" si="6"/>
        <v>166.89999999999998</v>
      </c>
      <c r="R20" s="111">
        <f t="shared" si="6"/>
        <v>2.8000000000000043</v>
      </c>
      <c r="S20" s="111">
        <f t="shared" si="6"/>
        <v>0.40000000000000213</v>
      </c>
      <c r="T20" s="162">
        <f t="shared" si="6"/>
        <v>164.09999999999997</v>
      </c>
    </row>
    <row r="21" spans="2:20" ht="15.75">
      <c r="B21" s="163" t="s">
        <v>108</v>
      </c>
      <c r="C21" s="100" t="s">
        <v>335</v>
      </c>
      <c r="D21" s="173"/>
      <c r="E21" s="166">
        <f t="shared" si="3"/>
        <v>56.8</v>
      </c>
      <c r="F21" s="166">
        <v>56.8</v>
      </c>
      <c r="G21" s="166">
        <v>31.9</v>
      </c>
      <c r="H21" s="167"/>
      <c r="I21" s="166">
        <f>J21+L21</f>
        <v>678.9</v>
      </c>
      <c r="J21" s="166">
        <v>63.6</v>
      </c>
      <c r="K21" s="166">
        <v>31.8</v>
      </c>
      <c r="L21" s="166">
        <v>615.3</v>
      </c>
      <c r="M21" s="169">
        <f>N21+P21</f>
        <v>512</v>
      </c>
      <c r="N21" s="169">
        <v>60.8</v>
      </c>
      <c r="O21" s="169">
        <v>31.4</v>
      </c>
      <c r="P21" s="169">
        <v>451.2</v>
      </c>
      <c r="Q21" s="165">
        <f>R21+T21</f>
        <v>166.89999999999998</v>
      </c>
      <c r="R21" s="166">
        <f>J21-N21</f>
        <v>2.8000000000000043</v>
      </c>
      <c r="S21" s="166">
        <f>K21-O21</f>
        <v>0.40000000000000213</v>
      </c>
      <c r="T21" s="166">
        <f>L21-P21</f>
        <v>164.09999999999997</v>
      </c>
    </row>
    <row r="22" spans="2:20" ht="15" customHeight="1">
      <c r="B22" s="50" t="s">
        <v>19</v>
      </c>
      <c r="C22" s="95" t="s">
        <v>109</v>
      </c>
      <c r="D22" s="148" t="s">
        <v>142</v>
      </c>
      <c r="E22" s="111">
        <f aca="true" t="shared" si="7" ref="E22:T22">E23</f>
        <v>39.3</v>
      </c>
      <c r="F22" s="111">
        <f t="shared" si="7"/>
        <v>39.3</v>
      </c>
      <c r="G22" s="111">
        <f t="shared" si="7"/>
        <v>0</v>
      </c>
      <c r="H22" s="111">
        <f t="shared" si="7"/>
        <v>0</v>
      </c>
      <c r="I22" s="111">
        <f t="shared" si="7"/>
        <v>1490.1</v>
      </c>
      <c r="J22" s="111">
        <f t="shared" si="7"/>
        <v>38.8</v>
      </c>
      <c r="K22" s="111">
        <f t="shared" si="7"/>
        <v>0</v>
      </c>
      <c r="L22" s="111">
        <f t="shared" si="7"/>
        <v>1451.3</v>
      </c>
      <c r="M22" s="111">
        <f t="shared" si="7"/>
        <v>1377.8000000000002</v>
      </c>
      <c r="N22" s="111">
        <f t="shared" si="7"/>
        <v>6.4</v>
      </c>
      <c r="O22" s="111">
        <f t="shared" si="7"/>
        <v>0</v>
      </c>
      <c r="P22" s="111">
        <f t="shared" si="7"/>
        <v>1371.4</v>
      </c>
      <c r="Q22" s="112">
        <f t="shared" si="7"/>
        <v>112.29999999999987</v>
      </c>
      <c r="R22" s="112">
        <f t="shared" si="7"/>
        <v>32.4</v>
      </c>
      <c r="S22" s="112">
        <f t="shared" si="7"/>
        <v>0</v>
      </c>
      <c r="T22" s="112">
        <f t="shared" si="7"/>
        <v>79.89999999999986</v>
      </c>
    </row>
    <row r="23" spans="2:20" ht="15.75">
      <c r="B23" s="163" t="s">
        <v>110</v>
      </c>
      <c r="C23" s="100" t="s">
        <v>335</v>
      </c>
      <c r="D23" s="148"/>
      <c r="E23" s="166">
        <f>F23+H23</f>
        <v>39.3</v>
      </c>
      <c r="F23" s="166">
        <v>39.3</v>
      </c>
      <c r="G23" s="166"/>
      <c r="H23" s="167"/>
      <c r="I23" s="166">
        <f aca="true" t="shared" si="8" ref="I23:I29">J23+L23</f>
        <v>1490.1</v>
      </c>
      <c r="J23" s="166">
        <v>38.8</v>
      </c>
      <c r="K23" s="166"/>
      <c r="L23" s="166">
        <v>1451.3</v>
      </c>
      <c r="M23" s="169">
        <f aca="true" t="shared" si="9" ref="M23:M29">N23+P23</f>
        <v>1377.8000000000002</v>
      </c>
      <c r="N23" s="169">
        <v>6.4</v>
      </c>
      <c r="O23" s="169"/>
      <c r="P23" s="169">
        <v>1371.4</v>
      </c>
      <c r="Q23" s="165">
        <f aca="true" t="shared" si="10" ref="Q23:Q33">R23+T23</f>
        <v>112.29999999999987</v>
      </c>
      <c r="R23" s="166">
        <f>J23-N23</f>
        <v>32.4</v>
      </c>
      <c r="S23" s="166">
        <f>K23-O23</f>
        <v>0</v>
      </c>
      <c r="T23" s="166">
        <f>L23-P23</f>
        <v>79.89999999999986</v>
      </c>
    </row>
    <row r="24" spans="2:20" ht="26.25" customHeight="1">
      <c r="B24" s="50" t="s">
        <v>81</v>
      </c>
      <c r="C24" s="98" t="s">
        <v>336</v>
      </c>
      <c r="D24" s="148" t="s">
        <v>143</v>
      </c>
      <c r="E24" s="111">
        <f t="shared" si="3"/>
        <v>9.4</v>
      </c>
      <c r="F24" s="111">
        <f>F25</f>
        <v>9.4</v>
      </c>
      <c r="G24" s="111">
        <f>G25</f>
        <v>0</v>
      </c>
      <c r="H24" s="162">
        <f>H25</f>
        <v>0</v>
      </c>
      <c r="I24" s="111">
        <f t="shared" si="8"/>
        <v>28.799999999999997</v>
      </c>
      <c r="J24" s="111">
        <f>J25</f>
        <v>9.9</v>
      </c>
      <c r="K24" s="111">
        <f>K25</f>
        <v>0</v>
      </c>
      <c r="L24" s="111">
        <f>L25</f>
        <v>18.9</v>
      </c>
      <c r="M24" s="112">
        <f t="shared" si="9"/>
        <v>27.7</v>
      </c>
      <c r="N24" s="112">
        <f>N25</f>
        <v>8.8</v>
      </c>
      <c r="O24" s="112">
        <f>O25</f>
        <v>0</v>
      </c>
      <c r="P24" s="112">
        <f>P25</f>
        <v>18.9</v>
      </c>
      <c r="Q24" s="111">
        <f t="shared" si="10"/>
        <v>1.0999999999999996</v>
      </c>
      <c r="R24" s="111">
        <f>R25</f>
        <v>1.0999999999999996</v>
      </c>
      <c r="S24" s="111">
        <f>S25</f>
        <v>0</v>
      </c>
      <c r="T24" s="162">
        <f>T25</f>
        <v>0</v>
      </c>
    </row>
    <row r="25" spans="2:20" ht="15.75">
      <c r="B25" s="163" t="s">
        <v>112</v>
      </c>
      <c r="C25" s="100" t="s">
        <v>335</v>
      </c>
      <c r="D25" s="148"/>
      <c r="E25" s="166">
        <f t="shared" si="3"/>
        <v>9.4</v>
      </c>
      <c r="F25" s="166">
        <v>9.4</v>
      </c>
      <c r="G25" s="166"/>
      <c r="H25" s="167"/>
      <c r="I25" s="166">
        <f t="shared" si="8"/>
        <v>28.799999999999997</v>
      </c>
      <c r="J25" s="166">
        <v>9.9</v>
      </c>
      <c r="K25" s="166"/>
      <c r="L25" s="166">
        <v>18.9</v>
      </c>
      <c r="M25" s="169">
        <f t="shared" si="9"/>
        <v>27.7</v>
      </c>
      <c r="N25" s="169">
        <v>8.8</v>
      </c>
      <c r="O25" s="169"/>
      <c r="P25" s="169">
        <v>18.9</v>
      </c>
      <c r="Q25" s="165">
        <f t="shared" si="10"/>
        <v>1.0999999999999996</v>
      </c>
      <c r="R25" s="166">
        <f>J25-N25</f>
        <v>1.0999999999999996</v>
      </c>
      <c r="S25" s="166">
        <f>K25-O25</f>
        <v>0</v>
      </c>
      <c r="T25" s="166">
        <f>L25-P25</f>
        <v>0</v>
      </c>
    </row>
    <row r="26" spans="2:20" ht="27.75" customHeight="1">
      <c r="B26" s="50" t="s">
        <v>131</v>
      </c>
      <c r="C26" s="101" t="s">
        <v>159</v>
      </c>
      <c r="D26" s="110" t="s">
        <v>133</v>
      </c>
      <c r="E26" s="174">
        <f t="shared" si="3"/>
        <v>11.9</v>
      </c>
      <c r="F26" s="162">
        <f>F27</f>
        <v>11.9</v>
      </c>
      <c r="G26" s="162">
        <f>G27</f>
        <v>0.8</v>
      </c>
      <c r="H26" s="162">
        <f>H27</f>
        <v>0</v>
      </c>
      <c r="I26" s="175">
        <f t="shared" si="8"/>
        <v>11.9</v>
      </c>
      <c r="J26" s="111">
        <f>J27</f>
        <v>11.9</v>
      </c>
      <c r="K26" s="111">
        <f>K27</f>
        <v>0.8</v>
      </c>
      <c r="L26" s="111">
        <f>L27</f>
        <v>0</v>
      </c>
      <c r="M26" s="176">
        <f t="shared" si="9"/>
        <v>11.9</v>
      </c>
      <c r="N26" s="112">
        <f>N27</f>
        <v>11.9</v>
      </c>
      <c r="O26" s="112">
        <f>O27</f>
        <v>0.8</v>
      </c>
      <c r="P26" s="112">
        <f>P27</f>
        <v>0</v>
      </c>
      <c r="Q26" s="174">
        <f t="shared" si="10"/>
        <v>0</v>
      </c>
      <c r="R26" s="162">
        <f>R27</f>
        <v>0</v>
      </c>
      <c r="S26" s="162">
        <f>S27</f>
        <v>0</v>
      </c>
      <c r="T26" s="162">
        <f>T27</f>
        <v>0</v>
      </c>
    </row>
    <row r="27" spans="2:20" ht="15.75">
      <c r="B27" s="163" t="s">
        <v>132</v>
      </c>
      <c r="C27" s="102" t="s">
        <v>17</v>
      </c>
      <c r="D27" s="172"/>
      <c r="E27" s="177">
        <f t="shared" si="3"/>
        <v>11.9</v>
      </c>
      <c r="F27" s="167">
        <v>11.9</v>
      </c>
      <c r="G27" s="163">
        <v>0.8</v>
      </c>
      <c r="H27" s="178"/>
      <c r="I27" s="165">
        <f t="shared" si="8"/>
        <v>11.9</v>
      </c>
      <c r="J27" s="166">
        <v>11.9</v>
      </c>
      <c r="K27" s="179">
        <v>0.8</v>
      </c>
      <c r="L27" s="180"/>
      <c r="M27" s="168">
        <f t="shared" si="9"/>
        <v>11.9</v>
      </c>
      <c r="N27" s="169">
        <v>11.9</v>
      </c>
      <c r="O27" s="181">
        <v>0.8</v>
      </c>
      <c r="P27" s="182"/>
      <c r="Q27" s="165">
        <f t="shared" si="10"/>
        <v>0</v>
      </c>
      <c r="R27" s="166">
        <f>J27-N27</f>
        <v>0</v>
      </c>
      <c r="S27" s="166">
        <f>K27-O27</f>
        <v>0</v>
      </c>
      <c r="T27" s="166">
        <f>L27-P27</f>
        <v>0</v>
      </c>
    </row>
    <row r="28" spans="2:20" ht="15" customHeight="1">
      <c r="B28" s="160" t="s">
        <v>189</v>
      </c>
      <c r="C28" s="51" t="s">
        <v>82</v>
      </c>
      <c r="D28" s="148" t="s">
        <v>135</v>
      </c>
      <c r="E28" s="111">
        <f t="shared" si="3"/>
        <v>138.9</v>
      </c>
      <c r="F28" s="111">
        <f>F29</f>
        <v>138.9</v>
      </c>
      <c r="G28" s="111">
        <f>G29</f>
        <v>0</v>
      </c>
      <c r="H28" s="162">
        <f>H29</f>
        <v>0</v>
      </c>
      <c r="I28" s="111">
        <f t="shared" si="8"/>
        <v>138.9</v>
      </c>
      <c r="J28" s="111">
        <f>J29</f>
        <v>114.2</v>
      </c>
      <c r="K28" s="111">
        <f>K29</f>
        <v>0</v>
      </c>
      <c r="L28" s="111">
        <f>L29</f>
        <v>24.7</v>
      </c>
      <c r="M28" s="112">
        <f t="shared" si="9"/>
        <v>51.8</v>
      </c>
      <c r="N28" s="112">
        <f>N29</f>
        <v>27.2</v>
      </c>
      <c r="O28" s="112">
        <f>O29</f>
        <v>0</v>
      </c>
      <c r="P28" s="112">
        <f>P29</f>
        <v>24.6</v>
      </c>
      <c r="Q28" s="111">
        <f t="shared" si="10"/>
        <v>87.1</v>
      </c>
      <c r="R28" s="111">
        <f>R29</f>
        <v>87</v>
      </c>
      <c r="S28" s="111">
        <f>S29</f>
        <v>0</v>
      </c>
      <c r="T28" s="162">
        <f>T29</f>
        <v>0.09999999999999787</v>
      </c>
    </row>
    <row r="29" spans="2:20" ht="15.75">
      <c r="B29" s="183" t="s">
        <v>190</v>
      </c>
      <c r="C29" s="100" t="s">
        <v>335</v>
      </c>
      <c r="D29" s="148"/>
      <c r="E29" s="166">
        <f t="shared" si="3"/>
        <v>138.9</v>
      </c>
      <c r="F29" s="166">
        <v>138.9</v>
      </c>
      <c r="G29" s="166"/>
      <c r="H29" s="167"/>
      <c r="I29" s="166">
        <f t="shared" si="8"/>
        <v>138.9</v>
      </c>
      <c r="J29" s="166">
        <v>114.2</v>
      </c>
      <c r="K29" s="166"/>
      <c r="L29" s="166">
        <v>24.7</v>
      </c>
      <c r="M29" s="169">
        <f t="shared" si="9"/>
        <v>51.8</v>
      </c>
      <c r="N29" s="169">
        <v>27.2</v>
      </c>
      <c r="O29" s="169"/>
      <c r="P29" s="169">
        <v>24.6</v>
      </c>
      <c r="Q29" s="165">
        <f t="shared" si="10"/>
        <v>87.1</v>
      </c>
      <c r="R29" s="166">
        <f>J29-N29</f>
        <v>87</v>
      </c>
      <c r="S29" s="166">
        <f>K29-O29</f>
        <v>0</v>
      </c>
      <c r="T29" s="166">
        <f>L29-P29</f>
        <v>0.09999999999999787</v>
      </c>
    </row>
    <row r="30" spans="2:20" ht="28.5" customHeight="1">
      <c r="B30" s="160" t="s">
        <v>253</v>
      </c>
      <c r="C30" s="56" t="s">
        <v>254</v>
      </c>
      <c r="D30" s="148" t="s">
        <v>40</v>
      </c>
      <c r="E30" s="111">
        <f>F30+H30</f>
        <v>518.5</v>
      </c>
      <c r="F30" s="111">
        <f>F31</f>
        <v>518.5</v>
      </c>
      <c r="G30" s="111">
        <f>G31</f>
        <v>0</v>
      </c>
      <c r="H30" s="162">
        <f>H31</f>
        <v>0</v>
      </c>
      <c r="I30" s="111">
        <f>J30+L30</f>
        <v>557</v>
      </c>
      <c r="J30" s="111">
        <f>J31</f>
        <v>557</v>
      </c>
      <c r="K30" s="111">
        <f>K31</f>
        <v>0</v>
      </c>
      <c r="L30" s="111">
        <f>L31</f>
        <v>0</v>
      </c>
      <c r="M30" s="112">
        <f>N30+P30</f>
        <v>514.6</v>
      </c>
      <c r="N30" s="112">
        <f>N31</f>
        <v>514.6</v>
      </c>
      <c r="O30" s="112">
        <f>O31</f>
        <v>0</v>
      </c>
      <c r="P30" s="112">
        <f>P31</f>
        <v>0</v>
      </c>
      <c r="Q30" s="111">
        <f t="shared" si="10"/>
        <v>42.39999999999998</v>
      </c>
      <c r="R30" s="111">
        <f>R31</f>
        <v>42.39999999999998</v>
      </c>
      <c r="S30" s="111">
        <f>S31</f>
        <v>0</v>
      </c>
      <c r="T30" s="162">
        <f>T31</f>
        <v>0</v>
      </c>
    </row>
    <row r="31" spans="2:20" ht="15.75">
      <c r="B31" s="183" t="s">
        <v>255</v>
      </c>
      <c r="C31" s="100" t="s">
        <v>335</v>
      </c>
      <c r="D31" s="148"/>
      <c r="E31" s="166">
        <f>F31+H31</f>
        <v>518.5</v>
      </c>
      <c r="F31" s="166">
        <v>518.5</v>
      </c>
      <c r="G31" s="166"/>
      <c r="H31" s="167"/>
      <c r="I31" s="166">
        <f>J31+L31</f>
        <v>557</v>
      </c>
      <c r="J31" s="166">
        <v>557</v>
      </c>
      <c r="K31" s="166"/>
      <c r="L31" s="166"/>
      <c r="M31" s="169">
        <f>N31+P31</f>
        <v>514.6</v>
      </c>
      <c r="N31" s="169">
        <v>514.6</v>
      </c>
      <c r="O31" s="169"/>
      <c r="P31" s="169"/>
      <c r="Q31" s="165">
        <f t="shared" si="10"/>
        <v>42.39999999999998</v>
      </c>
      <c r="R31" s="166">
        <f>J31-N31</f>
        <v>42.39999999999998</v>
      </c>
      <c r="S31" s="166">
        <f>K31-O31</f>
        <v>0</v>
      </c>
      <c r="T31" s="166">
        <f>L31-P31</f>
        <v>0</v>
      </c>
    </row>
    <row r="32" spans="2:20" ht="15" customHeight="1">
      <c r="B32" s="160" t="s">
        <v>256</v>
      </c>
      <c r="C32" s="51" t="s">
        <v>257</v>
      </c>
      <c r="D32" s="148" t="s">
        <v>42</v>
      </c>
      <c r="E32" s="111">
        <f>F32+H32</f>
        <v>115.7</v>
      </c>
      <c r="F32" s="111">
        <f>F33</f>
        <v>9.9</v>
      </c>
      <c r="G32" s="111">
        <f>G33</f>
        <v>0</v>
      </c>
      <c r="H32" s="162">
        <f>H33</f>
        <v>105.8</v>
      </c>
      <c r="I32" s="111">
        <f>J32+L32</f>
        <v>134.5</v>
      </c>
      <c r="J32" s="111">
        <f>J33</f>
        <v>9.9</v>
      </c>
      <c r="K32" s="111">
        <f>K33</f>
        <v>0</v>
      </c>
      <c r="L32" s="111">
        <f>L33</f>
        <v>124.6</v>
      </c>
      <c r="M32" s="112">
        <f>N32+P32</f>
        <v>134.4</v>
      </c>
      <c r="N32" s="112">
        <f>N33</f>
        <v>9.8</v>
      </c>
      <c r="O32" s="112">
        <f>O33</f>
        <v>0</v>
      </c>
      <c r="P32" s="112">
        <f>P33</f>
        <v>124.6</v>
      </c>
      <c r="Q32" s="111">
        <f t="shared" si="10"/>
        <v>0.09999999999999964</v>
      </c>
      <c r="R32" s="111">
        <f>R33</f>
        <v>0.09999999999999964</v>
      </c>
      <c r="S32" s="111">
        <f>S33</f>
        <v>0</v>
      </c>
      <c r="T32" s="162">
        <f>T33</f>
        <v>0</v>
      </c>
    </row>
    <row r="33" spans="2:20" ht="15.75">
      <c r="B33" s="184" t="s">
        <v>258</v>
      </c>
      <c r="C33" s="100" t="s">
        <v>335</v>
      </c>
      <c r="D33" s="148"/>
      <c r="E33" s="166">
        <f>F33+H33</f>
        <v>115.7</v>
      </c>
      <c r="F33" s="166">
        <v>9.9</v>
      </c>
      <c r="G33" s="166"/>
      <c r="H33" s="167">
        <v>105.8</v>
      </c>
      <c r="I33" s="166">
        <f>J33+L33</f>
        <v>134.5</v>
      </c>
      <c r="J33" s="166">
        <v>9.9</v>
      </c>
      <c r="K33" s="166"/>
      <c r="L33" s="166">
        <v>124.6</v>
      </c>
      <c r="M33" s="169">
        <f>N33+P33</f>
        <v>134.4</v>
      </c>
      <c r="N33" s="169">
        <v>9.8</v>
      </c>
      <c r="O33" s="169"/>
      <c r="P33" s="169">
        <v>124.6</v>
      </c>
      <c r="Q33" s="165">
        <f t="shared" si="10"/>
        <v>0.09999999999999964</v>
      </c>
      <c r="R33" s="166">
        <f>J33-N33</f>
        <v>0.09999999999999964</v>
      </c>
      <c r="S33" s="166">
        <f>K33-O33</f>
        <v>0</v>
      </c>
      <c r="T33" s="166">
        <f>L33-P33</f>
        <v>0</v>
      </c>
    </row>
    <row r="34" spans="2:20" ht="15" customHeight="1">
      <c r="B34" s="50" t="s">
        <v>21</v>
      </c>
      <c r="C34" s="53" t="s">
        <v>309</v>
      </c>
      <c r="D34" s="148"/>
      <c r="E34" s="111">
        <f aca="true" t="shared" si="11" ref="E34:T34">E36</f>
        <v>67</v>
      </c>
      <c r="F34" s="111">
        <f t="shared" si="11"/>
        <v>67</v>
      </c>
      <c r="G34" s="111">
        <f t="shared" si="11"/>
        <v>47.6</v>
      </c>
      <c r="H34" s="162">
        <f t="shared" si="11"/>
        <v>0</v>
      </c>
      <c r="I34" s="54">
        <f t="shared" si="11"/>
        <v>64.8</v>
      </c>
      <c r="J34" s="54">
        <f t="shared" si="11"/>
        <v>64.8</v>
      </c>
      <c r="K34" s="111">
        <f t="shared" si="11"/>
        <v>47.6</v>
      </c>
      <c r="L34" s="54">
        <f t="shared" si="11"/>
        <v>0</v>
      </c>
      <c r="M34" s="185">
        <f t="shared" si="11"/>
        <v>64.3</v>
      </c>
      <c r="N34" s="185">
        <f t="shared" si="11"/>
        <v>64.3</v>
      </c>
      <c r="O34" s="112">
        <f t="shared" si="11"/>
        <v>47.6</v>
      </c>
      <c r="P34" s="112">
        <f t="shared" si="11"/>
        <v>0</v>
      </c>
      <c r="Q34" s="54">
        <f t="shared" si="11"/>
        <v>0.5</v>
      </c>
      <c r="R34" s="54">
        <f t="shared" si="11"/>
        <v>0.5</v>
      </c>
      <c r="S34" s="54">
        <f t="shared" si="11"/>
        <v>0</v>
      </c>
      <c r="T34" s="118">
        <f t="shared" si="11"/>
        <v>0</v>
      </c>
    </row>
    <row r="35" spans="2:20" ht="28.5" customHeight="1">
      <c r="B35" s="50" t="s">
        <v>22</v>
      </c>
      <c r="C35" s="103" t="s">
        <v>138</v>
      </c>
      <c r="D35" s="148" t="s">
        <v>141</v>
      </c>
      <c r="E35" s="111">
        <f aca="true" t="shared" si="12" ref="E35:T35">E36</f>
        <v>67</v>
      </c>
      <c r="F35" s="111">
        <f t="shared" si="12"/>
        <v>67</v>
      </c>
      <c r="G35" s="111">
        <f t="shared" si="12"/>
        <v>47.6</v>
      </c>
      <c r="H35" s="162">
        <f t="shared" si="12"/>
        <v>0</v>
      </c>
      <c r="I35" s="54">
        <f t="shared" si="12"/>
        <v>64.8</v>
      </c>
      <c r="J35" s="54">
        <f t="shared" si="12"/>
        <v>64.8</v>
      </c>
      <c r="K35" s="54">
        <f t="shared" si="12"/>
        <v>47.6</v>
      </c>
      <c r="L35" s="54">
        <f t="shared" si="12"/>
        <v>0</v>
      </c>
      <c r="M35" s="185">
        <f t="shared" si="12"/>
        <v>64.3</v>
      </c>
      <c r="N35" s="185">
        <f t="shared" si="12"/>
        <v>64.3</v>
      </c>
      <c r="O35" s="112">
        <f t="shared" si="12"/>
        <v>47.6</v>
      </c>
      <c r="P35" s="112">
        <f t="shared" si="12"/>
        <v>0</v>
      </c>
      <c r="Q35" s="54">
        <f t="shared" si="12"/>
        <v>0.5</v>
      </c>
      <c r="R35" s="54">
        <f t="shared" si="12"/>
        <v>0.5</v>
      </c>
      <c r="S35" s="54">
        <f t="shared" si="12"/>
        <v>0</v>
      </c>
      <c r="T35" s="118">
        <f t="shared" si="12"/>
        <v>0</v>
      </c>
    </row>
    <row r="36" spans="2:20" ht="15.75">
      <c r="B36" s="186" t="s">
        <v>85</v>
      </c>
      <c r="C36" s="100" t="s">
        <v>335</v>
      </c>
      <c r="D36" s="187"/>
      <c r="E36" s="166">
        <f>F36+H36</f>
        <v>67</v>
      </c>
      <c r="F36" s="166">
        <v>67</v>
      </c>
      <c r="G36" s="166">
        <v>47.6</v>
      </c>
      <c r="H36" s="167"/>
      <c r="I36" s="188">
        <f>J36+L36</f>
        <v>64.8</v>
      </c>
      <c r="J36" s="188">
        <v>64.8</v>
      </c>
      <c r="K36" s="166">
        <v>47.6</v>
      </c>
      <c r="L36" s="188"/>
      <c r="M36" s="189">
        <f>N36+P36</f>
        <v>64.3</v>
      </c>
      <c r="N36" s="189">
        <v>64.3</v>
      </c>
      <c r="O36" s="169">
        <v>47.6</v>
      </c>
      <c r="P36" s="189"/>
      <c r="Q36" s="165">
        <f>R36+T36</f>
        <v>0.5</v>
      </c>
      <c r="R36" s="166">
        <f>J36-N36</f>
        <v>0.5</v>
      </c>
      <c r="S36" s="166">
        <f>K36-O36</f>
        <v>0</v>
      </c>
      <c r="T36" s="166">
        <f>L36-P36</f>
        <v>0</v>
      </c>
    </row>
    <row r="37" spans="2:20" ht="19.5" customHeight="1">
      <c r="B37" s="190" t="s">
        <v>23</v>
      </c>
      <c r="C37" s="54" t="s">
        <v>2</v>
      </c>
      <c r="D37" s="191"/>
      <c r="E37" s="54">
        <f>F37+H37</f>
        <v>3695.7999999999997</v>
      </c>
      <c r="F37" s="111">
        <f>F39+F40</f>
        <v>3695.7999999999997</v>
      </c>
      <c r="G37" s="111">
        <f>G39+G40</f>
        <v>37.4</v>
      </c>
      <c r="H37" s="162">
        <f>H39+H40</f>
        <v>0</v>
      </c>
      <c r="I37" s="54">
        <f>J37+L37</f>
        <v>3777.2999999999997</v>
      </c>
      <c r="J37" s="111">
        <f>J39+J40</f>
        <v>3769.3999999999996</v>
      </c>
      <c r="K37" s="111">
        <f>K39+K40</f>
        <v>56.2</v>
      </c>
      <c r="L37" s="111">
        <f>L39+L40</f>
        <v>7.9</v>
      </c>
      <c r="M37" s="112">
        <f>N37+P37</f>
        <v>3728.3</v>
      </c>
      <c r="N37" s="112">
        <f>N39+N40</f>
        <v>3720.4</v>
      </c>
      <c r="O37" s="112">
        <f>O39+O40</f>
        <v>56.2</v>
      </c>
      <c r="P37" s="112">
        <f>P39+P40</f>
        <v>7.9</v>
      </c>
      <c r="Q37" s="111">
        <f>R37+T37</f>
        <v>48.999999999999886</v>
      </c>
      <c r="R37" s="111">
        <f>R39+R40</f>
        <v>48.999999999999886</v>
      </c>
      <c r="S37" s="111">
        <f>S39+S40</f>
        <v>0</v>
      </c>
      <c r="T37" s="162">
        <f>T39+T40</f>
        <v>0</v>
      </c>
    </row>
    <row r="38" spans="2:20" ht="29.25" customHeight="1">
      <c r="B38" s="160" t="s">
        <v>24</v>
      </c>
      <c r="C38" s="104" t="s">
        <v>100</v>
      </c>
      <c r="D38" s="161" t="s">
        <v>139</v>
      </c>
      <c r="E38" s="111">
        <f aca="true" t="shared" si="13" ref="E38:T38">E39+E40</f>
        <v>3695.7999999999997</v>
      </c>
      <c r="F38" s="111">
        <f t="shared" si="13"/>
        <v>3695.7999999999997</v>
      </c>
      <c r="G38" s="111">
        <f t="shared" si="13"/>
        <v>37.4</v>
      </c>
      <c r="H38" s="162">
        <f t="shared" si="13"/>
        <v>0</v>
      </c>
      <c r="I38" s="111">
        <f t="shared" si="13"/>
        <v>3777.2999999999997</v>
      </c>
      <c r="J38" s="111">
        <f t="shared" si="13"/>
        <v>3769.3999999999996</v>
      </c>
      <c r="K38" s="111">
        <f t="shared" si="13"/>
        <v>56.2</v>
      </c>
      <c r="L38" s="111">
        <f t="shared" si="13"/>
        <v>7.9</v>
      </c>
      <c r="M38" s="112">
        <f t="shared" si="13"/>
        <v>3728.3</v>
      </c>
      <c r="N38" s="112">
        <f t="shared" si="13"/>
        <v>3720.4</v>
      </c>
      <c r="O38" s="112">
        <f t="shared" si="13"/>
        <v>56.2</v>
      </c>
      <c r="P38" s="112">
        <f t="shared" si="13"/>
        <v>7.9</v>
      </c>
      <c r="Q38" s="111">
        <f t="shared" si="13"/>
        <v>48.999999999999886</v>
      </c>
      <c r="R38" s="111">
        <f t="shared" si="13"/>
        <v>48.999999999999886</v>
      </c>
      <c r="S38" s="111">
        <f t="shared" si="13"/>
        <v>0</v>
      </c>
      <c r="T38" s="162">
        <f t="shared" si="13"/>
        <v>0</v>
      </c>
    </row>
    <row r="39" spans="2:20" ht="15.75">
      <c r="B39" s="163" t="s">
        <v>86</v>
      </c>
      <c r="C39" s="96" t="s">
        <v>335</v>
      </c>
      <c r="D39" s="164"/>
      <c r="E39" s="165">
        <f>F39+H39</f>
        <v>331.7</v>
      </c>
      <c r="F39" s="166">
        <v>331.7</v>
      </c>
      <c r="G39" s="166"/>
      <c r="H39" s="167"/>
      <c r="I39" s="165">
        <f>J39+L39</f>
        <v>356.7</v>
      </c>
      <c r="J39" s="166">
        <v>356.7</v>
      </c>
      <c r="K39" s="166">
        <v>16</v>
      </c>
      <c r="L39" s="166"/>
      <c r="M39" s="168">
        <f>N39+P39</f>
        <v>323.8</v>
      </c>
      <c r="N39" s="169">
        <v>323.8</v>
      </c>
      <c r="O39" s="169">
        <v>16</v>
      </c>
      <c r="P39" s="169"/>
      <c r="Q39" s="165">
        <f>R39+T39</f>
        <v>32.89999999999998</v>
      </c>
      <c r="R39" s="166">
        <f aca="true" t="shared" si="14" ref="R39:T40">J39-N39</f>
        <v>32.89999999999998</v>
      </c>
      <c r="S39" s="166">
        <f t="shared" si="14"/>
        <v>0</v>
      </c>
      <c r="T39" s="166">
        <f t="shared" si="14"/>
        <v>0</v>
      </c>
    </row>
    <row r="40" spans="2:20" ht="15.75">
      <c r="B40" s="163" t="s">
        <v>87</v>
      </c>
      <c r="C40" s="96" t="s">
        <v>17</v>
      </c>
      <c r="D40" s="171"/>
      <c r="E40" s="165">
        <f>F40+H40</f>
        <v>3364.1</v>
      </c>
      <c r="F40" s="166">
        <v>3364.1</v>
      </c>
      <c r="G40" s="166">
        <v>37.4</v>
      </c>
      <c r="H40" s="167"/>
      <c r="I40" s="165">
        <f>J40+L40</f>
        <v>3420.6</v>
      </c>
      <c r="J40" s="166">
        <v>3412.7</v>
      </c>
      <c r="K40" s="166">
        <v>40.2</v>
      </c>
      <c r="L40" s="166">
        <v>7.9</v>
      </c>
      <c r="M40" s="168">
        <f>N40+P40</f>
        <v>3404.5</v>
      </c>
      <c r="N40" s="169">
        <v>3396.6</v>
      </c>
      <c r="O40" s="169">
        <v>40.2</v>
      </c>
      <c r="P40" s="169">
        <v>7.9</v>
      </c>
      <c r="Q40" s="165">
        <f>R40+T40</f>
        <v>16.09999999999991</v>
      </c>
      <c r="R40" s="166">
        <f t="shared" si="14"/>
        <v>16.09999999999991</v>
      </c>
      <c r="S40" s="166">
        <f t="shared" si="14"/>
        <v>0</v>
      </c>
      <c r="T40" s="166">
        <f t="shared" si="14"/>
        <v>0</v>
      </c>
    </row>
    <row r="41" spans="2:20" ht="15.75" customHeight="1">
      <c r="B41" s="252" t="s">
        <v>8</v>
      </c>
      <c r="C41" s="260" t="s">
        <v>136</v>
      </c>
      <c r="D41" s="260" t="s">
        <v>355</v>
      </c>
      <c r="E41" s="252" t="s">
        <v>0</v>
      </c>
      <c r="F41" s="252" t="s">
        <v>186</v>
      </c>
      <c r="G41" s="252"/>
      <c r="H41" s="252"/>
      <c r="I41" s="256" t="s">
        <v>0</v>
      </c>
      <c r="J41" s="256" t="s">
        <v>187</v>
      </c>
      <c r="K41" s="256"/>
      <c r="L41" s="256"/>
      <c r="M41" s="248" t="s">
        <v>0</v>
      </c>
      <c r="N41" s="248" t="s">
        <v>188</v>
      </c>
      <c r="O41" s="248"/>
      <c r="P41" s="248"/>
      <c r="Q41" s="252" t="s">
        <v>0</v>
      </c>
      <c r="R41" s="252" t="s">
        <v>191</v>
      </c>
      <c r="S41" s="252"/>
      <c r="T41" s="252"/>
    </row>
    <row r="42" spans="2:20" ht="12.75" customHeight="1">
      <c r="B42" s="252"/>
      <c r="C42" s="260"/>
      <c r="D42" s="260"/>
      <c r="E42" s="252"/>
      <c r="F42" s="252" t="s">
        <v>9</v>
      </c>
      <c r="G42" s="252"/>
      <c r="H42" s="252"/>
      <c r="I42" s="256"/>
      <c r="J42" s="256" t="s">
        <v>9</v>
      </c>
      <c r="K42" s="256"/>
      <c r="L42" s="256"/>
      <c r="M42" s="248"/>
      <c r="N42" s="248" t="s">
        <v>9</v>
      </c>
      <c r="O42" s="248"/>
      <c r="P42" s="248"/>
      <c r="Q42" s="252"/>
      <c r="R42" s="252" t="s">
        <v>9</v>
      </c>
      <c r="S42" s="252"/>
      <c r="T42" s="252"/>
    </row>
    <row r="43" spans="2:20" ht="12.75" customHeight="1">
      <c r="B43" s="252"/>
      <c r="C43" s="260"/>
      <c r="D43" s="260"/>
      <c r="E43" s="252"/>
      <c r="F43" s="252" t="s">
        <v>10</v>
      </c>
      <c r="G43" s="252"/>
      <c r="H43" s="249" t="s">
        <v>11</v>
      </c>
      <c r="I43" s="256"/>
      <c r="J43" s="256" t="s">
        <v>10</v>
      </c>
      <c r="K43" s="256"/>
      <c r="L43" s="257" t="s">
        <v>11</v>
      </c>
      <c r="M43" s="248"/>
      <c r="N43" s="248" t="s">
        <v>10</v>
      </c>
      <c r="O43" s="248"/>
      <c r="P43" s="249" t="s">
        <v>11</v>
      </c>
      <c r="Q43" s="252"/>
      <c r="R43" s="252" t="s">
        <v>10</v>
      </c>
      <c r="S43" s="252"/>
      <c r="T43" s="249" t="s">
        <v>11</v>
      </c>
    </row>
    <row r="44" spans="2:20" ht="12.75" customHeight="1">
      <c r="B44" s="252"/>
      <c r="C44" s="260"/>
      <c r="D44" s="260"/>
      <c r="E44" s="252"/>
      <c r="F44" s="252" t="s">
        <v>12</v>
      </c>
      <c r="G44" s="147" t="s">
        <v>252</v>
      </c>
      <c r="H44" s="250"/>
      <c r="I44" s="256"/>
      <c r="J44" s="256" t="s">
        <v>12</v>
      </c>
      <c r="K44" s="148" t="s">
        <v>252</v>
      </c>
      <c r="L44" s="258"/>
      <c r="M44" s="248"/>
      <c r="N44" s="248" t="s">
        <v>12</v>
      </c>
      <c r="O44" s="147" t="s">
        <v>252</v>
      </c>
      <c r="P44" s="250"/>
      <c r="Q44" s="252"/>
      <c r="R44" s="252" t="s">
        <v>12</v>
      </c>
      <c r="S44" s="147" t="s">
        <v>252</v>
      </c>
      <c r="T44" s="250"/>
    </row>
    <row r="45" spans="2:20" ht="42.75" customHeight="1">
      <c r="B45" s="147" t="s">
        <v>13</v>
      </c>
      <c r="C45" s="260"/>
      <c r="D45" s="260"/>
      <c r="E45" s="252"/>
      <c r="F45" s="252"/>
      <c r="G45" s="93" t="s">
        <v>364</v>
      </c>
      <c r="H45" s="251"/>
      <c r="I45" s="256"/>
      <c r="J45" s="256"/>
      <c r="K45" s="93" t="s">
        <v>364</v>
      </c>
      <c r="L45" s="259"/>
      <c r="M45" s="248"/>
      <c r="N45" s="248"/>
      <c r="O45" s="93" t="s">
        <v>364</v>
      </c>
      <c r="P45" s="251"/>
      <c r="Q45" s="252"/>
      <c r="R45" s="252"/>
      <c r="S45" s="93" t="s">
        <v>364</v>
      </c>
      <c r="T45" s="251"/>
    </row>
    <row r="46" spans="2:20" s="89" customFormat="1" ht="12.75" customHeight="1">
      <c r="B46" s="152">
        <v>1</v>
      </c>
      <c r="C46" s="142">
        <v>2</v>
      </c>
      <c r="D46" s="153">
        <v>3</v>
      </c>
      <c r="E46" s="154">
        <v>4</v>
      </c>
      <c r="F46" s="154">
        <v>5</v>
      </c>
      <c r="G46" s="155">
        <v>6</v>
      </c>
      <c r="H46" s="152">
        <v>7</v>
      </c>
      <c r="I46" s="156">
        <v>8</v>
      </c>
      <c r="J46" s="156">
        <v>9</v>
      </c>
      <c r="K46" s="157">
        <v>10</v>
      </c>
      <c r="L46" s="157">
        <v>11</v>
      </c>
      <c r="M46" s="158">
        <v>12</v>
      </c>
      <c r="N46" s="158">
        <v>13</v>
      </c>
      <c r="O46" s="159">
        <v>14</v>
      </c>
      <c r="P46" s="159">
        <v>15</v>
      </c>
      <c r="Q46" s="154">
        <v>16</v>
      </c>
      <c r="R46" s="154">
        <v>17</v>
      </c>
      <c r="S46" s="152">
        <v>18</v>
      </c>
      <c r="T46" s="152">
        <v>19</v>
      </c>
    </row>
    <row r="47" spans="2:20" ht="15" customHeight="1">
      <c r="B47" s="50" t="s">
        <v>25</v>
      </c>
      <c r="C47" s="53" t="s">
        <v>26</v>
      </c>
      <c r="D47" s="110"/>
      <c r="E47" s="111">
        <f aca="true" t="shared" si="15" ref="E47:T48">E48</f>
        <v>282.4</v>
      </c>
      <c r="F47" s="111">
        <f t="shared" si="15"/>
        <v>282.4</v>
      </c>
      <c r="G47" s="111">
        <f t="shared" si="15"/>
        <v>116.4</v>
      </c>
      <c r="H47" s="162">
        <f t="shared" si="15"/>
        <v>0</v>
      </c>
      <c r="I47" s="111">
        <f t="shared" si="15"/>
        <v>282.4</v>
      </c>
      <c r="J47" s="111">
        <f t="shared" si="15"/>
        <v>282.4</v>
      </c>
      <c r="K47" s="111">
        <f t="shared" si="15"/>
        <v>115.8</v>
      </c>
      <c r="L47" s="111">
        <f t="shared" si="15"/>
        <v>0</v>
      </c>
      <c r="M47" s="112">
        <f t="shared" si="15"/>
        <v>282.4</v>
      </c>
      <c r="N47" s="112">
        <f t="shared" si="15"/>
        <v>282.4</v>
      </c>
      <c r="O47" s="112">
        <f t="shared" si="15"/>
        <v>115.8</v>
      </c>
      <c r="P47" s="112">
        <f t="shared" si="15"/>
        <v>0</v>
      </c>
      <c r="Q47" s="111">
        <f t="shared" si="15"/>
        <v>0</v>
      </c>
      <c r="R47" s="111">
        <f t="shared" si="15"/>
        <v>0</v>
      </c>
      <c r="S47" s="111">
        <f t="shared" si="15"/>
        <v>0</v>
      </c>
      <c r="T47" s="162">
        <f t="shared" si="15"/>
        <v>0</v>
      </c>
    </row>
    <row r="48" spans="2:20" ht="32.25" customHeight="1">
      <c r="B48" s="50" t="s">
        <v>27</v>
      </c>
      <c r="C48" s="98" t="s">
        <v>336</v>
      </c>
      <c r="D48" s="161" t="s">
        <v>143</v>
      </c>
      <c r="E48" s="111">
        <f>E49</f>
        <v>282.4</v>
      </c>
      <c r="F48" s="111">
        <f t="shared" si="15"/>
        <v>282.4</v>
      </c>
      <c r="G48" s="111">
        <f t="shared" si="15"/>
        <v>116.4</v>
      </c>
      <c r="H48" s="111">
        <f t="shared" si="15"/>
        <v>0</v>
      </c>
      <c r="I48" s="111">
        <f>I49</f>
        <v>282.4</v>
      </c>
      <c r="J48" s="111">
        <f t="shared" si="15"/>
        <v>282.4</v>
      </c>
      <c r="K48" s="111">
        <f t="shared" si="15"/>
        <v>115.8</v>
      </c>
      <c r="L48" s="111">
        <f t="shared" si="15"/>
        <v>0</v>
      </c>
      <c r="M48" s="112">
        <f t="shared" si="15"/>
        <v>282.4</v>
      </c>
      <c r="N48" s="112">
        <f t="shared" si="15"/>
        <v>282.4</v>
      </c>
      <c r="O48" s="112">
        <f t="shared" si="15"/>
        <v>115.8</v>
      </c>
      <c r="P48" s="112">
        <f t="shared" si="15"/>
        <v>0</v>
      </c>
      <c r="Q48" s="112">
        <f t="shared" si="15"/>
        <v>0</v>
      </c>
      <c r="R48" s="112">
        <f t="shared" si="15"/>
        <v>0</v>
      </c>
      <c r="S48" s="112">
        <f t="shared" si="15"/>
        <v>0</v>
      </c>
      <c r="T48" s="112">
        <f t="shared" si="15"/>
        <v>0</v>
      </c>
    </row>
    <row r="49" spans="2:20" ht="15.75">
      <c r="B49" s="163" t="s">
        <v>88</v>
      </c>
      <c r="C49" s="100" t="s">
        <v>17</v>
      </c>
      <c r="D49" s="173"/>
      <c r="E49" s="165">
        <f>F49+H49</f>
        <v>282.4</v>
      </c>
      <c r="F49" s="188">
        <v>282.4</v>
      </c>
      <c r="G49" s="188">
        <v>116.4</v>
      </c>
      <c r="H49" s="167"/>
      <c r="I49" s="165">
        <f>J49+L49</f>
        <v>282.4</v>
      </c>
      <c r="J49" s="188">
        <v>282.4</v>
      </c>
      <c r="K49" s="188">
        <v>115.8</v>
      </c>
      <c r="L49" s="166"/>
      <c r="M49" s="168">
        <f>N49+P49</f>
        <v>282.4</v>
      </c>
      <c r="N49" s="189">
        <v>282.4</v>
      </c>
      <c r="O49" s="189">
        <v>115.8</v>
      </c>
      <c r="P49" s="169"/>
      <c r="Q49" s="165">
        <f>R49+T49</f>
        <v>0</v>
      </c>
      <c r="R49" s="166">
        <f>J49-N49</f>
        <v>0</v>
      </c>
      <c r="S49" s="166">
        <f>K49-O49</f>
        <v>0</v>
      </c>
      <c r="T49" s="166">
        <f>L49-P49</f>
        <v>0</v>
      </c>
    </row>
    <row r="50" spans="2:20" ht="15.75" customHeight="1">
      <c r="B50" s="50" t="s">
        <v>28</v>
      </c>
      <c r="C50" s="51" t="s">
        <v>80</v>
      </c>
      <c r="D50" s="110"/>
      <c r="E50" s="111">
        <f aca="true" t="shared" si="16" ref="E50:T50">E52+E53+E54</f>
        <v>1283.7</v>
      </c>
      <c r="F50" s="111">
        <f t="shared" si="16"/>
        <v>1283.7</v>
      </c>
      <c r="G50" s="111">
        <f t="shared" si="16"/>
        <v>808.3000000000001</v>
      </c>
      <c r="H50" s="162">
        <f t="shared" si="16"/>
        <v>0</v>
      </c>
      <c r="I50" s="111">
        <f t="shared" si="16"/>
        <v>1333.6000000000001</v>
      </c>
      <c r="J50" s="111">
        <f t="shared" si="16"/>
        <v>1333.6000000000001</v>
      </c>
      <c r="K50" s="111">
        <f t="shared" si="16"/>
        <v>833.8000000000001</v>
      </c>
      <c r="L50" s="111">
        <f t="shared" si="16"/>
        <v>0</v>
      </c>
      <c r="M50" s="112">
        <f t="shared" si="16"/>
        <v>1333.6000000000001</v>
      </c>
      <c r="N50" s="112">
        <f t="shared" si="16"/>
        <v>1333.6000000000001</v>
      </c>
      <c r="O50" s="112">
        <f t="shared" si="16"/>
        <v>833.8000000000001</v>
      </c>
      <c r="P50" s="112">
        <f t="shared" si="16"/>
        <v>0</v>
      </c>
      <c r="Q50" s="111">
        <f t="shared" si="16"/>
        <v>0</v>
      </c>
      <c r="R50" s="111">
        <f t="shared" si="16"/>
        <v>0</v>
      </c>
      <c r="S50" s="111">
        <f t="shared" si="16"/>
        <v>0</v>
      </c>
      <c r="T50" s="162">
        <f t="shared" si="16"/>
        <v>0</v>
      </c>
    </row>
    <row r="51" spans="2:20" ht="12" customHeight="1">
      <c r="B51" s="163" t="s">
        <v>29</v>
      </c>
      <c r="C51" s="95" t="s">
        <v>137</v>
      </c>
      <c r="D51" s="161" t="s">
        <v>134</v>
      </c>
      <c r="E51" s="111">
        <f>F51+H51</f>
        <v>1283.7</v>
      </c>
      <c r="F51" s="111">
        <f>F52+F53+F54</f>
        <v>1283.7</v>
      </c>
      <c r="G51" s="111">
        <f>G52+G53+G54</f>
        <v>808.3000000000001</v>
      </c>
      <c r="H51" s="111">
        <f>H52+H53+H54</f>
        <v>0</v>
      </c>
      <c r="I51" s="111">
        <f>J51+L51</f>
        <v>1333.6000000000001</v>
      </c>
      <c r="J51" s="111">
        <f>J52+J53+J54</f>
        <v>1333.6000000000001</v>
      </c>
      <c r="K51" s="111">
        <f>K52+K53+K54</f>
        <v>833.8000000000001</v>
      </c>
      <c r="L51" s="111">
        <f>L52+L53+L54</f>
        <v>0</v>
      </c>
      <c r="M51" s="112">
        <f>N51+P51</f>
        <v>1333.6000000000001</v>
      </c>
      <c r="N51" s="112">
        <f>N52+N53+N54</f>
        <v>1333.6000000000001</v>
      </c>
      <c r="O51" s="112">
        <f>O52+O53+O54</f>
        <v>833.8000000000001</v>
      </c>
      <c r="P51" s="112">
        <f>P52+P53+P54</f>
        <v>0</v>
      </c>
      <c r="Q51" s="111">
        <f>R51+T51</f>
        <v>0</v>
      </c>
      <c r="R51" s="111">
        <f>R52+R53+R54</f>
        <v>0</v>
      </c>
      <c r="S51" s="111">
        <f>S52+S53+S54</f>
        <v>0</v>
      </c>
      <c r="T51" s="111">
        <f>T52+T53+T54</f>
        <v>0</v>
      </c>
    </row>
    <row r="52" spans="2:20" ht="12.75" customHeight="1">
      <c r="B52" s="184" t="s">
        <v>89</v>
      </c>
      <c r="C52" s="105" t="s">
        <v>335</v>
      </c>
      <c r="D52" s="164"/>
      <c r="E52" s="165">
        <f>F52+H52</f>
        <v>802.9</v>
      </c>
      <c r="F52" s="166">
        <v>802.9</v>
      </c>
      <c r="G52" s="166">
        <v>524.7</v>
      </c>
      <c r="H52" s="167"/>
      <c r="I52" s="165">
        <f>J52+L52</f>
        <v>802.9</v>
      </c>
      <c r="J52" s="166">
        <v>802.9</v>
      </c>
      <c r="K52" s="166">
        <v>515.7</v>
      </c>
      <c r="L52" s="166"/>
      <c r="M52" s="168">
        <f>N52+P52</f>
        <v>802.9</v>
      </c>
      <c r="N52" s="169">
        <v>802.9</v>
      </c>
      <c r="O52" s="169">
        <v>515.7</v>
      </c>
      <c r="P52" s="169"/>
      <c r="Q52" s="165">
        <f>R52+T52</f>
        <v>0</v>
      </c>
      <c r="R52" s="166">
        <f aca="true" t="shared" si="17" ref="R52:T54">J52-N52</f>
        <v>0</v>
      </c>
      <c r="S52" s="166">
        <f t="shared" si="17"/>
        <v>0</v>
      </c>
      <c r="T52" s="166">
        <f t="shared" si="17"/>
        <v>0</v>
      </c>
    </row>
    <row r="53" spans="2:20" ht="12.75" customHeight="1">
      <c r="B53" s="163" t="s">
        <v>90</v>
      </c>
      <c r="C53" s="106" t="s">
        <v>20</v>
      </c>
      <c r="D53" s="170"/>
      <c r="E53" s="165">
        <f>F53+H53</f>
        <v>390.3</v>
      </c>
      <c r="F53" s="166">
        <v>390.3</v>
      </c>
      <c r="G53" s="166">
        <v>283.6</v>
      </c>
      <c r="H53" s="167"/>
      <c r="I53" s="165">
        <f>J53+L53</f>
        <v>435.5</v>
      </c>
      <c r="J53" s="166">
        <v>435.5</v>
      </c>
      <c r="K53" s="166">
        <v>318.1</v>
      </c>
      <c r="L53" s="166"/>
      <c r="M53" s="168">
        <f>N53+P53</f>
        <v>435.5</v>
      </c>
      <c r="N53" s="169">
        <v>435.5</v>
      </c>
      <c r="O53" s="169">
        <v>318.1</v>
      </c>
      <c r="P53" s="169"/>
      <c r="Q53" s="165">
        <f>R53+T53</f>
        <v>0</v>
      </c>
      <c r="R53" s="166">
        <f t="shared" si="17"/>
        <v>0</v>
      </c>
      <c r="S53" s="166">
        <f t="shared" si="17"/>
        <v>0</v>
      </c>
      <c r="T53" s="166">
        <f t="shared" si="17"/>
        <v>0</v>
      </c>
    </row>
    <row r="54" spans="2:20" ht="12.75" customHeight="1">
      <c r="B54" s="179" t="s">
        <v>144</v>
      </c>
      <c r="C54" s="96" t="s">
        <v>356</v>
      </c>
      <c r="D54" s="171"/>
      <c r="E54" s="192">
        <f>F54+H54</f>
        <v>90.5</v>
      </c>
      <c r="F54" s="166">
        <v>90.5</v>
      </c>
      <c r="G54" s="188"/>
      <c r="H54" s="193"/>
      <c r="I54" s="192">
        <f>J54+L54</f>
        <v>95.2</v>
      </c>
      <c r="J54" s="166">
        <v>95.2</v>
      </c>
      <c r="K54" s="188"/>
      <c r="L54" s="188"/>
      <c r="M54" s="168">
        <f>N54+P54</f>
        <v>95.2</v>
      </c>
      <c r="N54" s="169">
        <v>95.2</v>
      </c>
      <c r="O54" s="189"/>
      <c r="P54" s="189"/>
      <c r="Q54" s="165">
        <f>R54+T54</f>
        <v>0</v>
      </c>
      <c r="R54" s="166">
        <f t="shared" si="17"/>
        <v>0</v>
      </c>
      <c r="S54" s="166">
        <f t="shared" si="17"/>
        <v>0</v>
      </c>
      <c r="T54" s="166">
        <f t="shared" si="17"/>
        <v>0</v>
      </c>
    </row>
    <row r="55" spans="2:20" ht="15" customHeight="1">
      <c r="B55" s="50" t="s">
        <v>30</v>
      </c>
      <c r="C55" s="51" t="s">
        <v>310</v>
      </c>
      <c r="D55" s="148"/>
      <c r="E55" s="111">
        <f>E56</f>
        <v>751.3</v>
      </c>
      <c r="F55" s="111">
        <f aca="true" t="shared" si="18" ref="F55:T55">F56</f>
        <v>729.8</v>
      </c>
      <c r="G55" s="111">
        <f t="shared" si="18"/>
        <v>526.2</v>
      </c>
      <c r="H55" s="111">
        <f t="shared" si="18"/>
        <v>21.5</v>
      </c>
      <c r="I55" s="111">
        <f t="shared" si="18"/>
        <v>763.6999999999999</v>
      </c>
      <c r="J55" s="111">
        <f t="shared" si="18"/>
        <v>742.1999999999999</v>
      </c>
      <c r="K55" s="111">
        <f t="shared" si="18"/>
        <v>529.3</v>
      </c>
      <c r="L55" s="111">
        <f t="shared" si="18"/>
        <v>21.5</v>
      </c>
      <c r="M55" s="111">
        <f t="shared" si="18"/>
        <v>755.6999999999999</v>
      </c>
      <c r="N55" s="111">
        <f t="shared" si="18"/>
        <v>734.1999999999999</v>
      </c>
      <c r="O55" s="111">
        <f t="shared" si="18"/>
        <v>529.3</v>
      </c>
      <c r="P55" s="111">
        <f t="shared" si="18"/>
        <v>21.5</v>
      </c>
      <c r="Q55" s="111">
        <f t="shared" si="18"/>
        <v>7.9999999999999325</v>
      </c>
      <c r="R55" s="111">
        <f t="shared" si="18"/>
        <v>7.9999999999999325</v>
      </c>
      <c r="S55" s="111">
        <f t="shared" si="18"/>
        <v>0</v>
      </c>
      <c r="T55" s="111">
        <f t="shared" si="18"/>
        <v>0</v>
      </c>
    </row>
    <row r="56" spans="2:20" ht="12" customHeight="1">
      <c r="B56" s="163" t="s">
        <v>31</v>
      </c>
      <c r="C56" s="95" t="s">
        <v>137</v>
      </c>
      <c r="D56" s="161" t="s">
        <v>134</v>
      </c>
      <c r="E56" s="111">
        <f>F56+H56</f>
        <v>751.3</v>
      </c>
      <c r="F56" s="111">
        <f>F57+F59+F58</f>
        <v>729.8</v>
      </c>
      <c r="G56" s="111">
        <f>G57+G59+G58</f>
        <v>526.2</v>
      </c>
      <c r="H56" s="162">
        <f>H57+H59+H57</f>
        <v>21.5</v>
      </c>
      <c r="I56" s="111">
        <f>J56+L56</f>
        <v>763.6999999999999</v>
      </c>
      <c r="J56" s="111">
        <f>J57+J59+J58</f>
        <v>742.1999999999999</v>
      </c>
      <c r="K56" s="111">
        <f aca="true" t="shared" si="19" ref="K56:Q56">K57+K59+K58</f>
        <v>529.3</v>
      </c>
      <c r="L56" s="111">
        <f t="shared" si="19"/>
        <v>21.5</v>
      </c>
      <c r="M56" s="112">
        <f t="shared" si="19"/>
        <v>755.6999999999999</v>
      </c>
      <c r="N56" s="112">
        <f t="shared" si="19"/>
        <v>734.1999999999999</v>
      </c>
      <c r="O56" s="112">
        <f t="shared" si="19"/>
        <v>529.3</v>
      </c>
      <c r="P56" s="112">
        <f t="shared" si="19"/>
        <v>21.5</v>
      </c>
      <c r="Q56" s="112">
        <f t="shared" si="19"/>
        <v>7.9999999999999325</v>
      </c>
      <c r="R56" s="112">
        <f>R57+R59+R58</f>
        <v>7.9999999999999325</v>
      </c>
      <c r="S56" s="112">
        <f>S57+S59+S58</f>
        <v>0</v>
      </c>
      <c r="T56" s="112">
        <f>T57+T59+T58</f>
        <v>0</v>
      </c>
    </row>
    <row r="57" spans="2:20" ht="12" customHeight="1">
      <c r="B57" s="163" t="s">
        <v>91</v>
      </c>
      <c r="C57" s="96" t="s">
        <v>335</v>
      </c>
      <c r="D57" s="164"/>
      <c r="E57" s="165">
        <f>F57+H57</f>
        <v>616.3</v>
      </c>
      <c r="F57" s="166">
        <v>616.3</v>
      </c>
      <c r="G57" s="188">
        <v>456.8</v>
      </c>
      <c r="H57" s="167"/>
      <c r="I57" s="165">
        <f>J57+L57</f>
        <v>616.3</v>
      </c>
      <c r="J57" s="166">
        <v>616.3</v>
      </c>
      <c r="K57" s="166">
        <v>452.3</v>
      </c>
      <c r="L57" s="166"/>
      <c r="M57" s="168">
        <f>N57+P57</f>
        <v>610.1</v>
      </c>
      <c r="N57" s="169">
        <v>610.1</v>
      </c>
      <c r="O57" s="189">
        <v>452.3</v>
      </c>
      <c r="P57" s="169"/>
      <c r="Q57" s="165">
        <f>R57+T57</f>
        <v>6.199999999999932</v>
      </c>
      <c r="R57" s="166">
        <f aca="true" t="shared" si="20" ref="R57:T59">J57-N57</f>
        <v>6.199999999999932</v>
      </c>
      <c r="S57" s="166">
        <f t="shared" si="20"/>
        <v>0</v>
      </c>
      <c r="T57" s="166">
        <f t="shared" si="20"/>
        <v>0</v>
      </c>
    </row>
    <row r="58" spans="2:20" ht="12" customHeight="1">
      <c r="B58" s="163" t="s">
        <v>92</v>
      </c>
      <c r="C58" s="106" t="s">
        <v>20</v>
      </c>
      <c r="D58" s="170"/>
      <c r="E58" s="165">
        <f>F58+H58</f>
        <v>90.9</v>
      </c>
      <c r="F58" s="166">
        <v>90.9</v>
      </c>
      <c r="G58" s="188">
        <v>69.4</v>
      </c>
      <c r="H58" s="167"/>
      <c r="I58" s="165">
        <f>J58+L58</f>
        <v>103.3</v>
      </c>
      <c r="J58" s="166">
        <v>100.8</v>
      </c>
      <c r="K58" s="166">
        <v>77</v>
      </c>
      <c r="L58" s="166">
        <v>2.5</v>
      </c>
      <c r="M58" s="168">
        <f>N58+P58</f>
        <v>103.3</v>
      </c>
      <c r="N58" s="169">
        <v>100.8</v>
      </c>
      <c r="O58" s="169">
        <v>77</v>
      </c>
      <c r="P58" s="169">
        <v>2.5</v>
      </c>
      <c r="Q58" s="165">
        <f>R58+T58</f>
        <v>0</v>
      </c>
      <c r="R58" s="165">
        <f>S58+U58</f>
        <v>0</v>
      </c>
      <c r="S58" s="165">
        <f>T58+V58</f>
        <v>0</v>
      </c>
      <c r="T58" s="165">
        <f>U58+W58</f>
        <v>0</v>
      </c>
    </row>
    <row r="59" spans="2:20" ht="12.75" customHeight="1">
      <c r="B59" s="163" t="s">
        <v>259</v>
      </c>
      <c r="C59" s="96" t="s">
        <v>356</v>
      </c>
      <c r="D59" s="171"/>
      <c r="E59" s="165">
        <f>F59+H59</f>
        <v>44.1</v>
      </c>
      <c r="F59" s="166">
        <v>22.6</v>
      </c>
      <c r="G59" s="188"/>
      <c r="H59" s="167">
        <v>21.5</v>
      </c>
      <c r="I59" s="165">
        <f>J59+L59</f>
        <v>44.1</v>
      </c>
      <c r="J59" s="166">
        <v>25.1</v>
      </c>
      <c r="K59" s="188"/>
      <c r="L59" s="166">
        <v>19</v>
      </c>
      <c r="M59" s="168">
        <f>N59+P59</f>
        <v>42.3</v>
      </c>
      <c r="N59" s="169">
        <v>23.3</v>
      </c>
      <c r="O59" s="189"/>
      <c r="P59" s="169">
        <v>19</v>
      </c>
      <c r="Q59" s="165">
        <f>R59+T59</f>
        <v>1.8000000000000007</v>
      </c>
      <c r="R59" s="166">
        <f t="shared" si="20"/>
        <v>1.8000000000000007</v>
      </c>
      <c r="S59" s="166">
        <f t="shared" si="20"/>
        <v>0</v>
      </c>
      <c r="T59" s="166">
        <f t="shared" si="20"/>
        <v>0</v>
      </c>
    </row>
    <row r="60" spans="2:20" ht="15" customHeight="1">
      <c r="B60" s="50" t="s">
        <v>32</v>
      </c>
      <c r="C60" s="51" t="s">
        <v>33</v>
      </c>
      <c r="D60" s="110"/>
      <c r="E60" s="111">
        <f aca="true" t="shared" si="21" ref="E60:T60">E62+E63+E64</f>
        <v>4637.5</v>
      </c>
      <c r="F60" s="111">
        <f t="shared" si="21"/>
        <v>4634.5</v>
      </c>
      <c r="G60" s="111">
        <f t="shared" si="21"/>
        <v>3089.7</v>
      </c>
      <c r="H60" s="162">
        <f t="shared" si="21"/>
        <v>3</v>
      </c>
      <c r="I60" s="111">
        <f t="shared" si="21"/>
        <v>4697.5</v>
      </c>
      <c r="J60" s="111">
        <f t="shared" si="21"/>
        <v>4678.5</v>
      </c>
      <c r="K60" s="111">
        <f t="shared" si="21"/>
        <v>3050.6</v>
      </c>
      <c r="L60" s="111">
        <f t="shared" si="21"/>
        <v>19</v>
      </c>
      <c r="M60" s="112">
        <f t="shared" si="21"/>
        <v>4658.5</v>
      </c>
      <c r="N60" s="112">
        <f t="shared" si="21"/>
        <v>4639.5</v>
      </c>
      <c r="O60" s="112">
        <f t="shared" si="21"/>
        <v>3050.6</v>
      </c>
      <c r="P60" s="112">
        <f t="shared" si="21"/>
        <v>19</v>
      </c>
      <c r="Q60" s="111">
        <f t="shared" si="21"/>
        <v>39</v>
      </c>
      <c r="R60" s="111">
        <f t="shared" si="21"/>
        <v>39</v>
      </c>
      <c r="S60" s="111">
        <f t="shared" si="21"/>
        <v>0</v>
      </c>
      <c r="T60" s="162">
        <f t="shared" si="21"/>
        <v>0</v>
      </c>
    </row>
    <row r="61" spans="2:20" ht="13.5" customHeight="1">
      <c r="B61" s="50" t="s">
        <v>34</v>
      </c>
      <c r="C61" s="95" t="s">
        <v>137</v>
      </c>
      <c r="D61" s="161" t="s">
        <v>134</v>
      </c>
      <c r="E61" s="111">
        <f aca="true" t="shared" si="22" ref="E61:T61">E62+E63+E64</f>
        <v>4637.5</v>
      </c>
      <c r="F61" s="111">
        <f t="shared" si="22"/>
        <v>4634.5</v>
      </c>
      <c r="G61" s="111">
        <f t="shared" si="22"/>
        <v>3089.7</v>
      </c>
      <c r="H61" s="162">
        <f t="shared" si="22"/>
        <v>3</v>
      </c>
      <c r="I61" s="111">
        <f t="shared" si="22"/>
        <v>4697.5</v>
      </c>
      <c r="J61" s="111">
        <f t="shared" si="22"/>
        <v>4678.5</v>
      </c>
      <c r="K61" s="111">
        <f t="shared" si="22"/>
        <v>3050.6</v>
      </c>
      <c r="L61" s="111">
        <f t="shared" si="22"/>
        <v>19</v>
      </c>
      <c r="M61" s="112">
        <f t="shared" si="22"/>
        <v>4658.5</v>
      </c>
      <c r="N61" s="112">
        <f t="shared" si="22"/>
        <v>4639.5</v>
      </c>
      <c r="O61" s="112">
        <f t="shared" si="22"/>
        <v>3050.6</v>
      </c>
      <c r="P61" s="112">
        <f t="shared" si="22"/>
        <v>19</v>
      </c>
      <c r="Q61" s="111">
        <f t="shared" si="22"/>
        <v>39</v>
      </c>
      <c r="R61" s="111">
        <f t="shared" si="22"/>
        <v>39</v>
      </c>
      <c r="S61" s="111">
        <f t="shared" si="22"/>
        <v>0</v>
      </c>
      <c r="T61" s="162">
        <f t="shared" si="22"/>
        <v>0</v>
      </c>
    </row>
    <row r="62" spans="2:20" ht="12.75" customHeight="1">
      <c r="B62" s="163" t="s">
        <v>93</v>
      </c>
      <c r="C62" s="96" t="s">
        <v>335</v>
      </c>
      <c r="D62" s="164"/>
      <c r="E62" s="165">
        <f>F62+H62</f>
        <v>1062</v>
      </c>
      <c r="F62" s="166">
        <v>1062</v>
      </c>
      <c r="G62" s="166">
        <v>487.1</v>
      </c>
      <c r="H62" s="167"/>
      <c r="I62" s="165">
        <f>J62+L62</f>
        <v>1062</v>
      </c>
      <c r="J62" s="166">
        <v>1062</v>
      </c>
      <c r="K62" s="166">
        <v>486</v>
      </c>
      <c r="L62" s="166"/>
      <c r="M62" s="168">
        <f>N62+P62</f>
        <v>1023</v>
      </c>
      <c r="N62" s="169">
        <v>1023</v>
      </c>
      <c r="O62" s="169">
        <v>486</v>
      </c>
      <c r="P62" s="169"/>
      <c r="Q62" s="165">
        <f>R62+T62</f>
        <v>39</v>
      </c>
      <c r="R62" s="166">
        <f aca="true" t="shared" si="23" ref="R62:T64">J62-N62</f>
        <v>39</v>
      </c>
      <c r="S62" s="166">
        <f t="shared" si="23"/>
        <v>0</v>
      </c>
      <c r="T62" s="166">
        <f t="shared" si="23"/>
        <v>0</v>
      </c>
    </row>
    <row r="63" spans="2:20" ht="12.75" customHeight="1">
      <c r="B63" s="163" t="s">
        <v>145</v>
      </c>
      <c r="C63" s="97" t="s">
        <v>20</v>
      </c>
      <c r="D63" s="170"/>
      <c r="E63" s="165">
        <f>F63+H63</f>
        <v>3535.8</v>
      </c>
      <c r="F63" s="166">
        <v>3535.8</v>
      </c>
      <c r="G63" s="166">
        <v>2602.6</v>
      </c>
      <c r="H63" s="167"/>
      <c r="I63" s="165">
        <f>J63+L63</f>
        <v>3522.1</v>
      </c>
      <c r="J63" s="166">
        <v>3506.1</v>
      </c>
      <c r="K63" s="166">
        <v>2564.6</v>
      </c>
      <c r="L63" s="166">
        <v>16</v>
      </c>
      <c r="M63" s="168">
        <f>N63+P63</f>
        <v>3522.1</v>
      </c>
      <c r="N63" s="169">
        <v>3506.1</v>
      </c>
      <c r="O63" s="169">
        <v>2564.6</v>
      </c>
      <c r="P63" s="169">
        <v>16</v>
      </c>
      <c r="Q63" s="165">
        <f>R63+T63</f>
        <v>0</v>
      </c>
      <c r="R63" s="166">
        <f t="shared" si="23"/>
        <v>0</v>
      </c>
      <c r="S63" s="166">
        <f t="shared" si="23"/>
        <v>0</v>
      </c>
      <c r="T63" s="166">
        <f t="shared" si="23"/>
        <v>0</v>
      </c>
    </row>
    <row r="64" spans="2:20" ht="12.75" customHeight="1">
      <c r="B64" s="184" t="s">
        <v>146</v>
      </c>
      <c r="C64" s="96" t="s">
        <v>356</v>
      </c>
      <c r="D64" s="171"/>
      <c r="E64" s="165">
        <f>F64+H64</f>
        <v>39.7</v>
      </c>
      <c r="F64" s="166">
        <v>36.7</v>
      </c>
      <c r="G64" s="188"/>
      <c r="H64" s="167">
        <v>3</v>
      </c>
      <c r="I64" s="165">
        <f>J64+L64</f>
        <v>113.4</v>
      </c>
      <c r="J64" s="166">
        <v>110.4</v>
      </c>
      <c r="K64" s="188"/>
      <c r="L64" s="166">
        <v>3</v>
      </c>
      <c r="M64" s="168">
        <f>N64+P64</f>
        <v>113.4</v>
      </c>
      <c r="N64" s="169">
        <v>110.4</v>
      </c>
      <c r="O64" s="169"/>
      <c r="P64" s="169">
        <v>3</v>
      </c>
      <c r="Q64" s="165">
        <f>R64+T64</f>
        <v>0</v>
      </c>
      <c r="R64" s="166">
        <f t="shared" si="23"/>
        <v>0</v>
      </c>
      <c r="S64" s="166">
        <f t="shared" si="23"/>
        <v>0</v>
      </c>
      <c r="T64" s="166">
        <f t="shared" si="23"/>
        <v>0</v>
      </c>
    </row>
    <row r="65" spans="2:20" ht="15" customHeight="1">
      <c r="B65" s="50" t="s">
        <v>37</v>
      </c>
      <c r="C65" s="51" t="s">
        <v>38</v>
      </c>
      <c r="D65" s="110"/>
      <c r="E65" s="111">
        <f aca="true" t="shared" si="24" ref="E65:T65">E67+E68+E69</f>
        <v>1510</v>
      </c>
      <c r="F65" s="111">
        <f t="shared" si="24"/>
        <v>1498</v>
      </c>
      <c r="G65" s="111">
        <f t="shared" si="24"/>
        <v>1004.8000000000001</v>
      </c>
      <c r="H65" s="162">
        <f t="shared" si="24"/>
        <v>12</v>
      </c>
      <c r="I65" s="111">
        <f t="shared" si="24"/>
        <v>1537.1</v>
      </c>
      <c r="J65" s="111">
        <f t="shared" si="24"/>
        <v>1502.2</v>
      </c>
      <c r="K65" s="111">
        <f t="shared" si="24"/>
        <v>997</v>
      </c>
      <c r="L65" s="111">
        <f t="shared" si="24"/>
        <v>34.9</v>
      </c>
      <c r="M65" s="112">
        <f t="shared" si="24"/>
        <v>1534.7</v>
      </c>
      <c r="N65" s="112">
        <f t="shared" si="24"/>
        <v>1499.9</v>
      </c>
      <c r="O65" s="112">
        <f t="shared" si="24"/>
        <v>997</v>
      </c>
      <c r="P65" s="112">
        <f t="shared" si="24"/>
        <v>34.8</v>
      </c>
      <c r="Q65" s="111">
        <f t="shared" si="24"/>
        <v>2.4000000000000004</v>
      </c>
      <c r="R65" s="111">
        <f t="shared" si="24"/>
        <v>2.3000000000000007</v>
      </c>
      <c r="S65" s="111">
        <f t="shared" si="24"/>
        <v>0</v>
      </c>
      <c r="T65" s="162">
        <f t="shared" si="24"/>
        <v>0.09999999999999964</v>
      </c>
    </row>
    <row r="66" spans="2:20" ht="12.75" customHeight="1">
      <c r="B66" s="50" t="s">
        <v>39</v>
      </c>
      <c r="C66" s="95" t="s">
        <v>137</v>
      </c>
      <c r="D66" s="161" t="s">
        <v>134</v>
      </c>
      <c r="E66" s="111">
        <f aca="true" t="shared" si="25" ref="E66:T66">E67+E68+E69</f>
        <v>1510</v>
      </c>
      <c r="F66" s="111">
        <f t="shared" si="25"/>
        <v>1498</v>
      </c>
      <c r="G66" s="111">
        <f t="shared" si="25"/>
        <v>1004.8000000000001</v>
      </c>
      <c r="H66" s="162">
        <f t="shared" si="25"/>
        <v>12</v>
      </c>
      <c r="I66" s="111">
        <f t="shared" si="25"/>
        <v>1537.1</v>
      </c>
      <c r="J66" s="111">
        <f t="shared" si="25"/>
        <v>1502.2</v>
      </c>
      <c r="K66" s="111">
        <f t="shared" si="25"/>
        <v>997</v>
      </c>
      <c r="L66" s="111">
        <f t="shared" si="25"/>
        <v>34.9</v>
      </c>
      <c r="M66" s="112">
        <f t="shared" si="25"/>
        <v>1534.7</v>
      </c>
      <c r="N66" s="112">
        <f t="shared" si="25"/>
        <v>1499.9</v>
      </c>
      <c r="O66" s="112">
        <f t="shared" si="25"/>
        <v>997</v>
      </c>
      <c r="P66" s="112">
        <f t="shared" si="25"/>
        <v>34.8</v>
      </c>
      <c r="Q66" s="111">
        <f t="shared" si="25"/>
        <v>2.4000000000000004</v>
      </c>
      <c r="R66" s="111">
        <f t="shared" si="25"/>
        <v>2.3000000000000007</v>
      </c>
      <c r="S66" s="111">
        <f t="shared" si="25"/>
        <v>0</v>
      </c>
      <c r="T66" s="162">
        <f t="shared" si="25"/>
        <v>0.09999999999999964</v>
      </c>
    </row>
    <row r="67" spans="2:20" ht="12.75" customHeight="1">
      <c r="B67" s="179" t="s">
        <v>95</v>
      </c>
      <c r="C67" s="96" t="s">
        <v>335</v>
      </c>
      <c r="D67" s="164"/>
      <c r="E67" s="165">
        <f>F67+H67</f>
        <v>472.7</v>
      </c>
      <c r="F67" s="166">
        <v>461.7</v>
      </c>
      <c r="G67" s="166">
        <v>277.1</v>
      </c>
      <c r="H67" s="167">
        <v>11</v>
      </c>
      <c r="I67" s="165">
        <f>J67+L67</f>
        <v>502.7</v>
      </c>
      <c r="J67" s="166">
        <v>488.2</v>
      </c>
      <c r="K67" s="166">
        <v>274.4</v>
      </c>
      <c r="L67" s="166">
        <v>14.5</v>
      </c>
      <c r="M67" s="168">
        <f>N67+P67</f>
        <v>501.09999999999997</v>
      </c>
      <c r="N67" s="169">
        <v>486.7</v>
      </c>
      <c r="O67" s="169">
        <v>274.4</v>
      </c>
      <c r="P67" s="169">
        <v>14.4</v>
      </c>
      <c r="Q67" s="165">
        <f>R67+T67</f>
        <v>1.5999999999999996</v>
      </c>
      <c r="R67" s="166">
        <f aca="true" t="shared" si="26" ref="R67:T69">J67-N67</f>
        <v>1.5</v>
      </c>
      <c r="S67" s="166">
        <f t="shared" si="26"/>
        <v>0</v>
      </c>
      <c r="T67" s="166">
        <f t="shared" si="26"/>
        <v>0.09999999999999964</v>
      </c>
    </row>
    <row r="68" spans="2:20" ht="12" customHeight="1">
      <c r="B68" s="179" t="s">
        <v>96</v>
      </c>
      <c r="C68" s="97" t="s">
        <v>20</v>
      </c>
      <c r="D68" s="170"/>
      <c r="E68" s="165">
        <f>F68+H68</f>
        <v>1022.3</v>
      </c>
      <c r="F68" s="166">
        <v>1021.3</v>
      </c>
      <c r="G68" s="166">
        <v>727.7</v>
      </c>
      <c r="H68" s="167">
        <v>1</v>
      </c>
      <c r="I68" s="165">
        <f>J68+L68</f>
        <v>1019.4</v>
      </c>
      <c r="J68" s="166">
        <v>999</v>
      </c>
      <c r="K68" s="166">
        <v>722.6</v>
      </c>
      <c r="L68" s="166">
        <v>20.4</v>
      </c>
      <c r="M68" s="168">
        <f>N68+P68</f>
        <v>1019.4</v>
      </c>
      <c r="N68" s="169">
        <v>999</v>
      </c>
      <c r="O68" s="169">
        <v>722.6</v>
      </c>
      <c r="P68" s="169">
        <v>20.4</v>
      </c>
      <c r="Q68" s="165">
        <f>R68+T68</f>
        <v>0</v>
      </c>
      <c r="R68" s="166">
        <f t="shared" si="26"/>
        <v>0</v>
      </c>
      <c r="S68" s="166">
        <f t="shared" si="26"/>
        <v>0</v>
      </c>
      <c r="T68" s="166">
        <f t="shared" si="26"/>
        <v>0</v>
      </c>
    </row>
    <row r="69" spans="2:20" ht="12.75" customHeight="1">
      <c r="B69" s="184" t="s">
        <v>147</v>
      </c>
      <c r="C69" s="96" t="s">
        <v>356</v>
      </c>
      <c r="D69" s="171"/>
      <c r="E69" s="165">
        <f>F69+H69</f>
        <v>15</v>
      </c>
      <c r="F69" s="166">
        <v>15</v>
      </c>
      <c r="G69" s="188"/>
      <c r="H69" s="193"/>
      <c r="I69" s="165">
        <f>J69+L69</f>
        <v>15</v>
      </c>
      <c r="J69" s="166">
        <v>15</v>
      </c>
      <c r="K69" s="188"/>
      <c r="L69" s="188"/>
      <c r="M69" s="168">
        <f>N69+P69</f>
        <v>14.2</v>
      </c>
      <c r="N69" s="169">
        <v>14.2</v>
      </c>
      <c r="O69" s="189"/>
      <c r="P69" s="189"/>
      <c r="Q69" s="165">
        <f>R69+T69</f>
        <v>0.8000000000000007</v>
      </c>
      <c r="R69" s="166">
        <f t="shared" si="26"/>
        <v>0.8000000000000007</v>
      </c>
      <c r="S69" s="166">
        <f t="shared" si="26"/>
        <v>0</v>
      </c>
      <c r="T69" s="166">
        <f t="shared" si="26"/>
        <v>0</v>
      </c>
    </row>
    <row r="70" spans="2:20" ht="13.5" customHeight="1">
      <c r="B70" s="50" t="s">
        <v>40</v>
      </c>
      <c r="C70" s="51" t="s">
        <v>3</v>
      </c>
      <c r="D70" s="110"/>
      <c r="E70" s="111">
        <f aca="true" t="shared" si="27" ref="E70:T70">E72+E73+E74</f>
        <v>818.1999999999999</v>
      </c>
      <c r="F70" s="111">
        <f t="shared" si="27"/>
        <v>818.1999999999999</v>
      </c>
      <c r="G70" s="111">
        <f t="shared" si="27"/>
        <v>569.8</v>
      </c>
      <c r="H70" s="162">
        <f t="shared" si="27"/>
        <v>0</v>
      </c>
      <c r="I70" s="111">
        <f t="shared" si="27"/>
        <v>825.1999999999999</v>
      </c>
      <c r="J70" s="111">
        <f t="shared" si="27"/>
        <v>814.9</v>
      </c>
      <c r="K70" s="111">
        <f t="shared" si="27"/>
        <v>554</v>
      </c>
      <c r="L70" s="111">
        <f t="shared" si="27"/>
        <v>10.3</v>
      </c>
      <c r="M70" s="112">
        <f t="shared" si="27"/>
        <v>819.8999999999999</v>
      </c>
      <c r="N70" s="112">
        <f t="shared" si="27"/>
        <v>809.5999999999999</v>
      </c>
      <c r="O70" s="112">
        <f t="shared" si="27"/>
        <v>554</v>
      </c>
      <c r="P70" s="112">
        <f t="shared" si="27"/>
        <v>10.3</v>
      </c>
      <c r="Q70" s="111">
        <f t="shared" si="27"/>
        <v>5.299999999999983</v>
      </c>
      <c r="R70" s="111">
        <f t="shared" si="27"/>
        <v>5.299999999999983</v>
      </c>
      <c r="S70" s="111">
        <f t="shared" si="27"/>
        <v>0</v>
      </c>
      <c r="T70" s="162">
        <f t="shared" si="27"/>
        <v>0</v>
      </c>
    </row>
    <row r="71" spans="2:20" ht="12.75" customHeight="1">
      <c r="B71" s="50" t="s">
        <v>41</v>
      </c>
      <c r="C71" s="95" t="s">
        <v>137</v>
      </c>
      <c r="D71" s="161" t="s">
        <v>134</v>
      </c>
      <c r="E71" s="111">
        <f aca="true" t="shared" si="28" ref="E71:T71">E72+E73+E74</f>
        <v>818.1999999999999</v>
      </c>
      <c r="F71" s="111">
        <f t="shared" si="28"/>
        <v>818.1999999999999</v>
      </c>
      <c r="G71" s="111">
        <f t="shared" si="28"/>
        <v>569.8</v>
      </c>
      <c r="H71" s="162">
        <f t="shared" si="28"/>
        <v>0</v>
      </c>
      <c r="I71" s="111">
        <f t="shared" si="28"/>
        <v>825.1999999999999</v>
      </c>
      <c r="J71" s="111">
        <f t="shared" si="28"/>
        <v>814.9</v>
      </c>
      <c r="K71" s="111">
        <f t="shared" si="28"/>
        <v>554</v>
      </c>
      <c r="L71" s="111">
        <f t="shared" si="28"/>
        <v>10.3</v>
      </c>
      <c r="M71" s="112">
        <f t="shared" si="28"/>
        <v>819.8999999999999</v>
      </c>
      <c r="N71" s="112">
        <f t="shared" si="28"/>
        <v>809.5999999999999</v>
      </c>
      <c r="O71" s="112">
        <f t="shared" si="28"/>
        <v>554</v>
      </c>
      <c r="P71" s="112">
        <f t="shared" si="28"/>
        <v>10.3</v>
      </c>
      <c r="Q71" s="111">
        <f t="shared" si="28"/>
        <v>5.299999999999983</v>
      </c>
      <c r="R71" s="111">
        <f t="shared" si="28"/>
        <v>5.299999999999983</v>
      </c>
      <c r="S71" s="111">
        <f t="shared" si="28"/>
        <v>0</v>
      </c>
      <c r="T71" s="162">
        <f t="shared" si="28"/>
        <v>0</v>
      </c>
    </row>
    <row r="72" spans="2:20" ht="12" customHeight="1">
      <c r="B72" s="163" t="s">
        <v>97</v>
      </c>
      <c r="C72" s="96" t="s">
        <v>335</v>
      </c>
      <c r="D72" s="164"/>
      <c r="E72" s="165">
        <f>F72+H72</f>
        <v>243.1</v>
      </c>
      <c r="F72" s="166">
        <v>243.1</v>
      </c>
      <c r="G72" s="166">
        <v>141.5</v>
      </c>
      <c r="H72" s="167"/>
      <c r="I72" s="165">
        <f>J72+L72</f>
        <v>253.1</v>
      </c>
      <c r="J72" s="166">
        <v>253.1</v>
      </c>
      <c r="K72" s="166">
        <v>141.5</v>
      </c>
      <c r="L72" s="166"/>
      <c r="M72" s="168">
        <f>N72+P72</f>
        <v>249.8</v>
      </c>
      <c r="N72" s="169">
        <v>249.8</v>
      </c>
      <c r="O72" s="169">
        <v>141.5</v>
      </c>
      <c r="P72" s="169"/>
      <c r="Q72" s="165">
        <f>R72+T72</f>
        <v>3.299999999999983</v>
      </c>
      <c r="R72" s="166">
        <f aca="true" t="shared" si="29" ref="R72:T74">J72-N72</f>
        <v>3.299999999999983</v>
      </c>
      <c r="S72" s="166">
        <f t="shared" si="29"/>
        <v>0</v>
      </c>
      <c r="T72" s="166">
        <f t="shared" si="29"/>
        <v>0</v>
      </c>
    </row>
    <row r="73" spans="2:20" ht="12" customHeight="1">
      <c r="B73" s="163" t="s">
        <v>98</v>
      </c>
      <c r="C73" s="97" t="s">
        <v>20</v>
      </c>
      <c r="D73" s="170"/>
      <c r="E73" s="165">
        <f>F73+H73</f>
        <v>571.8</v>
      </c>
      <c r="F73" s="166">
        <v>571.8</v>
      </c>
      <c r="G73" s="166">
        <v>428.3</v>
      </c>
      <c r="H73" s="167"/>
      <c r="I73" s="165">
        <f>J73+L73</f>
        <v>568.8</v>
      </c>
      <c r="J73" s="166">
        <v>558.5</v>
      </c>
      <c r="K73" s="166">
        <v>412.5</v>
      </c>
      <c r="L73" s="166">
        <v>10.3</v>
      </c>
      <c r="M73" s="168">
        <f>N73+P73</f>
        <v>568.8</v>
      </c>
      <c r="N73" s="169">
        <v>558.5</v>
      </c>
      <c r="O73" s="169">
        <v>412.5</v>
      </c>
      <c r="P73" s="169">
        <v>10.3</v>
      </c>
      <c r="Q73" s="165">
        <f>R73+T73</f>
        <v>0</v>
      </c>
      <c r="R73" s="166">
        <f t="shared" si="29"/>
        <v>0</v>
      </c>
      <c r="S73" s="166">
        <f t="shared" si="29"/>
        <v>0</v>
      </c>
      <c r="T73" s="166">
        <f t="shared" si="29"/>
        <v>0</v>
      </c>
    </row>
    <row r="74" spans="2:20" ht="12" customHeight="1">
      <c r="B74" s="163" t="s">
        <v>260</v>
      </c>
      <c r="C74" s="96" t="s">
        <v>356</v>
      </c>
      <c r="D74" s="171"/>
      <c r="E74" s="165">
        <f>F74+H74</f>
        <v>3.3</v>
      </c>
      <c r="F74" s="166">
        <v>3.3</v>
      </c>
      <c r="G74" s="188"/>
      <c r="H74" s="193"/>
      <c r="I74" s="165">
        <f>J74+L74</f>
        <v>3.3</v>
      </c>
      <c r="J74" s="166">
        <v>3.3</v>
      </c>
      <c r="K74" s="188"/>
      <c r="L74" s="188"/>
      <c r="M74" s="168">
        <f>N74+P74</f>
        <v>1.3</v>
      </c>
      <c r="N74" s="169">
        <v>1.3</v>
      </c>
      <c r="O74" s="189"/>
      <c r="P74" s="189"/>
      <c r="Q74" s="165">
        <f>R74+T74</f>
        <v>1.9999999999999998</v>
      </c>
      <c r="R74" s="166">
        <f t="shared" si="29"/>
        <v>1.9999999999999998</v>
      </c>
      <c r="S74" s="166">
        <f t="shared" si="29"/>
        <v>0</v>
      </c>
      <c r="T74" s="166">
        <f t="shared" si="29"/>
        <v>0</v>
      </c>
    </row>
    <row r="75" spans="2:20" ht="15" customHeight="1">
      <c r="B75" s="50" t="s">
        <v>42</v>
      </c>
      <c r="C75" s="55" t="s">
        <v>4</v>
      </c>
      <c r="D75" s="194"/>
      <c r="E75" s="162">
        <f aca="true" t="shared" si="30" ref="E75:T75">E77+E78+E79</f>
        <v>936.8</v>
      </c>
      <c r="F75" s="162">
        <f t="shared" si="30"/>
        <v>936.8</v>
      </c>
      <c r="G75" s="162">
        <f t="shared" si="30"/>
        <v>655.7</v>
      </c>
      <c r="H75" s="162">
        <f t="shared" si="30"/>
        <v>0</v>
      </c>
      <c r="I75" s="111">
        <f t="shared" si="30"/>
        <v>949.4</v>
      </c>
      <c r="J75" s="111">
        <f t="shared" si="30"/>
        <v>928.9</v>
      </c>
      <c r="K75" s="111">
        <f t="shared" si="30"/>
        <v>639.1</v>
      </c>
      <c r="L75" s="111">
        <f t="shared" si="30"/>
        <v>20.5</v>
      </c>
      <c r="M75" s="112">
        <f t="shared" si="30"/>
        <v>937.2</v>
      </c>
      <c r="N75" s="112">
        <f t="shared" si="30"/>
        <v>916.7</v>
      </c>
      <c r="O75" s="112">
        <f t="shared" si="30"/>
        <v>639.1</v>
      </c>
      <c r="P75" s="112">
        <f t="shared" si="30"/>
        <v>20.5</v>
      </c>
      <c r="Q75" s="162">
        <f t="shared" si="30"/>
        <v>12.200000000000022</v>
      </c>
      <c r="R75" s="162">
        <f t="shared" si="30"/>
        <v>12.200000000000022</v>
      </c>
      <c r="S75" s="162">
        <f t="shared" si="30"/>
        <v>0</v>
      </c>
      <c r="T75" s="162">
        <f t="shared" si="30"/>
        <v>0</v>
      </c>
    </row>
    <row r="76" spans="2:20" ht="12.75" customHeight="1">
      <c r="B76" s="50" t="s">
        <v>43</v>
      </c>
      <c r="C76" s="107" t="s">
        <v>137</v>
      </c>
      <c r="D76" s="195" t="s">
        <v>134</v>
      </c>
      <c r="E76" s="162">
        <f aca="true" t="shared" si="31" ref="E76:T76">E77+E78+E79</f>
        <v>936.8</v>
      </c>
      <c r="F76" s="162">
        <f t="shared" si="31"/>
        <v>936.8</v>
      </c>
      <c r="G76" s="162">
        <f t="shared" si="31"/>
        <v>655.7</v>
      </c>
      <c r="H76" s="162">
        <f t="shared" si="31"/>
        <v>0</v>
      </c>
      <c r="I76" s="111">
        <f t="shared" si="31"/>
        <v>949.4</v>
      </c>
      <c r="J76" s="111">
        <f t="shared" si="31"/>
        <v>928.9</v>
      </c>
      <c r="K76" s="111">
        <f t="shared" si="31"/>
        <v>639.1</v>
      </c>
      <c r="L76" s="111">
        <f t="shared" si="31"/>
        <v>20.5</v>
      </c>
      <c r="M76" s="112">
        <f t="shared" si="31"/>
        <v>937.2</v>
      </c>
      <c r="N76" s="112">
        <f t="shared" si="31"/>
        <v>916.7</v>
      </c>
      <c r="O76" s="112">
        <f t="shared" si="31"/>
        <v>639.1</v>
      </c>
      <c r="P76" s="112">
        <f t="shared" si="31"/>
        <v>20.5</v>
      </c>
      <c r="Q76" s="162">
        <f t="shared" si="31"/>
        <v>12.200000000000022</v>
      </c>
      <c r="R76" s="162">
        <f t="shared" si="31"/>
        <v>12.200000000000022</v>
      </c>
      <c r="S76" s="162">
        <f t="shared" si="31"/>
        <v>0</v>
      </c>
      <c r="T76" s="162">
        <f t="shared" si="31"/>
        <v>0</v>
      </c>
    </row>
    <row r="77" spans="2:20" ht="12" customHeight="1">
      <c r="B77" s="163" t="s">
        <v>101</v>
      </c>
      <c r="C77" s="108" t="s">
        <v>335</v>
      </c>
      <c r="D77" s="196"/>
      <c r="E77" s="177">
        <f>F77+H77</f>
        <v>232.8</v>
      </c>
      <c r="F77" s="167">
        <v>232.8</v>
      </c>
      <c r="G77" s="167">
        <v>134.1</v>
      </c>
      <c r="H77" s="167"/>
      <c r="I77" s="165">
        <f>J77+L77</f>
        <v>245.8</v>
      </c>
      <c r="J77" s="166">
        <v>245.8</v>
      </c>
      <c r="K77" s="166">
        <v>134.1</v>
      </c>
      <c r="L77" s="166"/>
      <c r="M77" s="168">
        <f>N77+P77</f>
        <v>234.7</v>
      </c>
      <c r="N77" s="169">
        <v>234.7</v>
      </c>
      <c r="O77" s="169">
        <v>134.1</v>
      </c>
      <c r="P77" s="169"/>
      <c r="Q77" s="165">
        <f>R77+T77</f>
        <v>11.100000000000023</v>
      </c>
      <c r="R77" s="166">
        <f aca="true" t="shared" si="32" ref="R77:T79">J77-N77</f>
        <v>11.100000000000023</v>
      </c>
      <c r="S77" s="166">
        <f t="shared" si="32"/>
        <v>0</v>
      </c>
      <c r="T77" s="166">
        <f t="shared" si="32"/>
        <v>0</v>
      </c>
    </row>
    <row r="78" spans="2:20" ht="12.75" customHeight="1">
      <c r="B78" s="163" t="s">
        <v>102</v>
      </c>
      <c r="C78" s="102" t="s">
        <v>20</v>
      </c>
      <c r="D78" s="197"/>
      <c r="E78" s="177">
        <f>F78+H78</f>
        <v>702.5</v>
      </c>
      <c r="F78" s="167">
        <v>702.5</v>
      </c>
      <c r="G78" s="167">
        <v>521.6</v>
      </c>
      <c r="H78" s="167"/>
      <c r="I78" s="165">
        <f>J78+L78</f>
        <v>702.5</v>
      </c>
      <c r="J78" s="166">
        <v>682</v>
      </c>
      <c r="K78" s="166">
        <v>505</v>
      </c>
      <c r="L78" s="166">
        <v>20.5</v>
      </c>
      <c r="M78" s="168">
        <f>N78+P78</f>
        <v>702.5</v>
      </c>
      <c r="N78" s="169">
        <v>682</v>
      </c>
      <c r="O78" s="169">
        <v>505</v>
      </c>
      <c r="P78" s="169">
        <v>20.5</v>
      </c>
      <c r="Q78" s="165">
        <f>R78+T78</f>
        <v>0</v>
      </c>
      <c r="R78" s="166">
        <f t="shared" si="32"/>
        <v>0</v>
      </c>
      <c r="S78" s="166">
        <f t="shared" si="32"/>
        <v>0</v>
      </c>
      <c r="T78" s="166">
        <f t="shared" si="32"/>
        <v>0</v>
      </c>
    </row>
    <row r="79" spans="2:20" ht="12" customHeight="1">
      <c r="B79" s="163" t="s">
        <v>148</v>
      </c>
      <c r="C79" s="96" t="s">
        <v>356</v>
      </c>
      <c r="D79" s="198"/>
      <c r="E79" s="177">
        <f>F79+H79</f>
        <v>1.5</v>
      </c>
      <c r="F79" s="167">
        <v>1.5</v>
      </c>
      <c r="G79" s="193"/>
      <c r="H79" s="193"/>
      <c r="I79" s="165">
        <f>J79+L79</f>
        <v>1.1</v>
      </c>
      <c r="J79" s="166">
        <v>1.1</v>
      </c>
      <c r="K79" s="188"/>
      <c r="L79" s="188"/>
      <c r="M79" s="168">
        <f>N79+P79</f>
        <v>0</v>
      </c>
      <c r="N79" s="169">
        <v>0</v>
      </c>
      <c r="O79" s="189"/>
      <c r="P79" s="189"/>
      <c r="Q79" s="165">
        <f>R79+T79</f>
        <v>1.1</v>
      </c>
      <c r="R79" s="166">
        <f t="shared" si="32"/>
        <v>1.1</v>
      </c>
      <c r="S79" s="166">
        <f t="shared" si="32"/>
        <v>0</v>
      </c>
      <c r="T79" s="166">
        <f t="shared" si="32"/>
        <v>0</v>
      </c>
    </row>
    <row r="80" spans="2:20" ht="15.75">
      <c r="B80" s="50" t="s">
        <v>44</v>
      </c>
      <c r="C80" s="51" t="s">
        <v>47</v>
      </c>
      <c r="D80" s="110"/>
      <c r="E80" s="111">
        <f aca="true" t="shared" si="33" ref="E80:T80">E82+E83+E84</f>
        <v>7902.5</v>
      </c>
      <c r="F80" s="111">
        <f t="shared" si="33"/>
        <v>7887.5</v>
      </c>
      <c r="G80" s="111">
        <f t="shared" si="33"/>
        <v>5320.000000000001</v>
      </c>
      <c r="H80" s="111">
        <f t="shared" si="33"/>
        <v>15</v>
      </c>
      <c r="I80" s="111">
        <f t="shared" si="33"/>
        <v>8009.2</v>
      </c>
      <c r="J80" s="111">
        <f t="shared" si="33"/>
        <v>7924.500000000001</v>
      </c>
      <c r="K80" s="111">
        <f t="shared" si="33"/>
        <v>5240.7</v>
      </c>
      <c r="L80" s="111">
        <f t="shared" si="33"/>
        <v>84.7</v>
      </c>
      <c r="M80" s="112">
        <f t="shared" si="33"/>
        <v>7950.3</v>
      </c>
      <c r="N80" s="112">
        <f t="shared" si="33"/>
        <v>7865.7</v>
      </c>
      <c r="O80" s="112">
        <f t="shared" si="33"/>
        <v>5240.7</v>
      </c>
      <c r="P80" s="112">
        <f t="shared" si="33"/>
        <v>84.60000000000001</v>
      </c>
      <c r="Q80" s="111">
        <f t="shared" si="33"/>
        <v>58.899999999999864</v>
      </c>
      <c r="R80" s="111">
        <f t="shared" si="33"/>
        <v>58.79999999999986</v>
      </c>
      <c r="S80" s="111">
        <f t="shared" si="33"/>
        <v>0</v>
      </c>
      <c r="T80" s="111">
        <f t="shared" si="33"/>
        <v>0.09999999999999964</v>
      </c>
    </row>
    <row r="81" spans="2:20" ht="15.75">
      <c r="B81" s="50" t="s">
        <v>45</v>
      </c>
      <c r="C81" s="95" t="s">
        <v>137</v>
      </c>
      <c r="D81" s="161" t="s">
        <v>134</v>
      </c>
      <c r="E81" s="111">
        <f aca="true" t="shared" si="34" ref="E81:T81">E82+E83+E84</f>
        <v>7902.5</v>
      </c>
      <c r="F81" s="111">
        <f t="shared" si="34"/>
        <v>7887.5</v>
      </c>
      <c r="G81" s="111">
        <f t="shared" si="34"/>
        <v>5320.000000000001</v>
      </c>
      <c r="H81" s="111">
        <f t="shared" si="34"/>
        <v>15</v>
      </c>
      <c r="I81" s="111">
        <f t="shared" si="34"/>
        <v>8009.2</v>
      </c>
      <c r="J81" s="111">
        <f t="shared" si="34"/>
        <v>7924.500000000001</v>
      </c>
      <c r="K81" s="111">
        <f t="shared" si="34"/>
        <v>5240.7</v>
      </c>
      <c r="L81" s="111">
        <f t="shared" si="34"/>
        <v>84.7</v>
      </c>
      <c r="M81" s="112">
        <f t="shared" si="34"/>
        <v>7950.3</v>
      </c>
      <c r="N81" s="112">
        <f t="shared" si="34"/>
        <v>7865.7</v>
      </c>
      <c r="O81" s="112">
        <f t="shared" si="34"/>
        <v>5240.7</v>
      </c>
      <c r="P81" s="112">
        <f t="shared" si="34"/>
        <v>84.60000000000001</v>
      </c>
      <c r="Q81" s="111">
        <f t="shared" si="34"/>
        <v>58.899999999999864</v>
      </c>
      <c r="R81" s="111">
        <f t="shared" si="34"/>
        <v>58.79999999999986</v>
      </c>
      <c r="S81" s="111">
        <f t="shared" si="34"/>
        <v>0</v>
      </c>
      <c r="T81" s="111">
        <f t="shared" si="34"/>
        <v>0.09999999999999964</v>
      </c>
    </row>
    <row r="82" spans="2:20" ht="15.75">
      <c r="B82" s="163" t="s">
        <v>113</v>
      </c>
      <c r="C82" s="96" t="s">
        <v>335</v>
      </c>
      <c r="D82" s="164"/>
      <c r="E82" s="165">
        <f>F82+H82</f>
        <v>2010.6</v>
      </c>
      <c r="F82" s="166">
        <f aca="true" t="shared" si="35" ref="F82:H84">F62+F67+F72+F77</f>
        <v>1999.6</v>
      </c>
      <c r="G82" s="166">
        <f t="shared" si="35"/>
        <v>1039.8</v>
      </c>
      <c r="H82" s="166">
        <f t="shared" si="35"/>
        <v>11</v>
      </c>
      <c r="I82" s="165">
        <f>J82+L82</f>
        <v>2063.6</v>
      </c>
      <c r="J82" s="166">
        <f aca="true" t="shared" si="36" ref="J82:L84">J62+J67+J72+J77</f>
        <v>2049.1</v>
      </c>
      <c r="K82" s="166">
        <f t="shared" si="36"/>
        <v>1036</v>
      </c>
      <c r="L82" s="166">
        <f t="shared" si="36"/>
        <v>14.5</v>
      </c>
      <c r="M82" s="168">
        <f>N82+P82</f>
        <v>2008.6000000000001</v>
      </c>
      <c r="N82" s="169">
        <f aca="true" t="shared" si="37" ref="N82:P84">N62+N67+N72+N77</f>
        <v>1994.2</v>
      </c>
      <c r="O82" s="169">
        <f t="shared" si="37"/>
        <v>1036</v>
      </c>
      <c r="P82" s="169">
        <f t="shared" si="37"/>
        <v>14.4</v>
      </c>
      <c r="Q82" s="165">
        <f>R82+T82</f>
        <v>54.999999999999865</v>
      </c>
      <c r="R82" s="166">
        <f>J82-N82</f>
        <v>54.899999999999864</v>
      </c>
      <c r="S82" s="166">
        <f>K82-O82</f>
        <v>0</v>
      </c>
      <c r="T82" s="166">
        <f>L82-P82</f>
        <v>0.09999999999999964</v>
      </c>
    </row>
    <row r="83" spans="2:20" ht="15.75">
      <c r="B83" s="163" t="s">
        <v>149</v>
      </c>
      <c r="C83" s="97" t="s">
        <v>20</v>
      </c>
      <c r="D83" s="170"/>
      <c r="E83" s="165">
        <f>F83+H83</f>
        <v>5832.400000000001</v>
      </c>
      <c r="F83" s="166">
        <f t="shared" si="35"/>
        <v>5831.400000000001</v>
      </c>
      <c r="G83" s="166">
        <f t="shared" si="35"/>
        <v>4280.200000000001</v>
      </c>
      <c r="H83" s="166">
        <f t="shared" si="35"/>
        <v>1</v>
      </c>
      <c r="I83" s="165">
        <f>J83+L83</f>
        <v>5812.8</v>
      </c>
      <c r="J83" s="166">
        <f t="shared" si="36"/>
        <v>5745.6</v>
      </c>
      <c r="K83" s="166">
        <f t="shared" si="36"/>
        <v>4204.7</v>
      </c>
      <c r="L83" s="166">
        <f t="shared" si="36"/>
        <v>67.2</v>
      </c>
      <c r="M83" s="168">
        <f>N83+P83</f>
        <v>5812.8</v>
      </c>
      <c r="N83" s="169">
        <f t="shared" si="37"/>
        <v>5745.6</v>
      </c>
      <c r="O83" s="169">
        <f t="shared" si="37"/>
        <v>4204.7</v>
      </c>
      <c r="P83" s="169">
        <f t="shared" si="37"/>
        <v>67.2</v>
      </c>
      <c r="Q83" s="165">
        <f>R83+T83</f>
        <v>0</v>
      </c>
      <c r="R83" s="166">
        <f aca="true" t="shared" si="38" ref="R83:T84">R63+R68+R73+R78</f>
        <v>0</v>
      </c>
      <c r="S83" s="166">
        <f t="shared" si="38"/>
        <v>0</v>
      </c>
      <c r="T83" s="166">
        <f t="shared" si="38"/>
        <v>0</v>
      </c>
    </row>
    <row r="84" spans="2:20" ht="15.75">
      <c r="B84" s="163" t="s">
        <v>150</v>
      </c>
      <c r="C84" s="96" t="s">
        <v>356</v>
      </c>
      <c r="D84" s="171"/>
      <c r="E84" s="165">
        <f>F84+H84</f>
        <v>59.5</v>
      </c>
      <c r="F84" s="166">
        <f t="shared" si="35"/>
        <v>56.5</v>
      </c>
      <c r="G84" s="166">
        <f t="shared" si="35"/>
        <v>0</v>
      </c>
      <c r="H84" s="166">
        <f t="shared" si="35"/>
        <v>3</v>
      </c>
      <c r="I84" s="165">
        <f>J84+L84</f>
        <v>132.8</v>
      </c>
      <c r="J84" s="166">
        <f t="shared" si="36"/>
        <v>129.8</v>
      </c>
      <c r="K84" s="166">
        <f t="shared" si="36"/>
        <v>0</v>
      </c>
      <c r="L84" s="166">
        <f t="shared" si="36"/>
        <v>3</v>
      </c>
      <c r="M84" s="168">
        <f>N84+P84</f>
        <v>128.9</v>
      </c>
      <c r="N84" s="169">
        <f t="shared" si="37"/>
        <v>125.9</v>
      </c>
      <c r="O84" s="169">
        <f t="shared" si="37"/>
        <v>0</v>
      </c>
      <c r="P84" s="169">
        <f t="shared" si="37"/>
        <v>3</v>
      </c>
      <c r="Q84" s="165">
        <f>R84+T84</f>
        <v>3.900000000000001</v>
      </c>
      <c r="R84" s="166">
        <f t="shared" si="38"/>
        <v>3.900000000000001</v>
      </c>
      <c r="S84" s="166">
        <f t="shared" si="38"/>
        <v>0</v>
      </c>
      <c r="T84" s="166">
        <f t="shared" si="38"/>
        <v>0</v>
      </c>
    </row>
    <row r="85" spans="2:20" ht="15.75">
      <c r="B85" s="50" t="s">
        <v>46</v>
      </c>
      <c r="C85" s="51" t="s">
        <v>5</v>
      </c>
      <c r="D85" s="110"/>
      <c r="E85" s="111">
        <f aca="true" t="shared" si="39" ref="E85:T85">E86</f>
        <v>234.2</v>
      </c>
      <c r="F85" s="111">
        <f t="shared" si="39"/>
        <v>232.2</v>
      </c>
      <c r="G85" s="111">
        <f t="shared" si="39"/>
        <v>131.5</v>
      </c>
      <c r="H85" s="111">
        <f t="shared" si="39"/>
        <v>2</v>
      </c>
      <c r="I85" s="111">
        <f t="shared" si="39"/>
        <v>236.79999999999998</v>
      </c>
      <c r="J85" s="111">
        <f t="shared" si="39"/>
        <v>234.79999999999998</v>
      </c>
      <c r="K85" s="111">
        <f t="shared" si="39"/>
        <v>131.5</v>
      </c>
      <c r="L85" s="111">
        <f t="shared" si="39"/>
        <v>2</v>
      </c>
      <c r="M85" s="112">
        <f t="shared" si="39"/>
        <v>236.79999999999998</v>
      </c>
      <c r="N85" s="112">
        <f t="shared" si="39"/>
        <v>234.79999999999998</v>
      </c>
      <c r="O85" s="112">
        <f t="shared" si="39"/>
        <v>131.5</v>
      </c>
      <c r="P85" s="112">
        <f t="shared" si="39"/>
        <v>2</v>
      </c>
      <c r="Q85" s="111">
        <f t="shared" si="39"/>
        <v>0</v>
      </c>
      <c r="R85" s="111">
        <f t="shared" si="39"/>
        <v>0</v>
      </c>
      <c r="S85" s="111">
        <f t="shared" si="39"/>
        <v>0</v>
      </c>
      <c r="T85" s="111">
        <f t="shared" si="39"/>
        <v>0</v>
      </c>
    </row>
    <row r="86" spans="2:20" ht="15.75">
      <c r="B86" s="50" t="s">
        <v>48</v>
      </c>
      <c r="C86" s="109" t="s">
        <v>137</v>
      </c>
      <c r="D86" s="161" t="s">
        <v>134</v>
      </c>
      <c r="E86" s="111">
        <f aca="true" t="shared" si="40" ref="E86:T86">E87+E88</f>
        <v>234.2</v>
      </c>
      <c r="F86" s="111">
        <f t="shared" si="40"/>
        <v>232.2</v>
      </c>
      <c r="G86" s="111">
        <f t="shared" si="40"/>
        <v>131.5</v>
      </c>
      <c r="H86" s="111">
        <f t="shared" si="40"/>
        <v>2</v>
      </c>
      <c r="I86" s="111">
        <f t="shared" si="40"/>
        <v>236.79999999999998</v>
      </c>
      <c r="J86" s="111">
        <f t="shared" si="40"/>
        <v>234.79999999999998</v>
      </c>
      <c r="K86" s="111">
        <f t="shared" si="40"/>
        <v>131.5</v>
      </c>
      <c r="L86" s="111">
        <f t="shared" si="40"/>
        <v>2</v>
      </c>
      <c r="M86" s="112">
        <f t="shared" si="40"/>
        <v>236.79999999999998</v>
      </c>
      <c r="N86" s="112">
        <f t="shared" si="40"/>
        <v>234.79999999999998</v>
      </c>
      <c r="O86" s="112">
        <f t="shared" si="40"/>
        <v>131.5</v>
      </c>
      <c r="P86" s="112">
        <f t="shared" si="40"/>
        <v>2</v>
      </c>
      <c r="Q86" s="111">
        <f t="shared" si="40"/>
        <v>0</v>
      </c>
      <c r="R86" s="111">
        <f t="shared" si="40"/>
        <v>0</v>
      </c>
      <c r="S86" s="111">
        <f t="shared" si="40"/>
        <v>0</v>
      </c>
      <c r="T86" s="111">
        <f t="shared" si="40"/>
        <v>0</v>
      </c>
    </row>
    <row r="87" spans="2:20" ht="15.75">
      <c r="B87" s="193" t="s">
        <v>114</v>
      </c>
      <c r="C87" s="96" t="s">
        <v>335</v>
      </c>
      <c r="D87" s="164"/>
      <c r="E87" s="165">
        <f>F87+H87</f>
        <v>230.2</v>
      </c>
      <c r="F87" s="166">
        <v>228.2</v>
      </c>
      <c r="G87" s="188">
        <v>131.5</v>
      </c>
      <c r="H87" s="166">
        <v>2</v>
      </c>
      <c r="I87" s="165">
        <f>J87+L87</f>
        <v>231.2</v>
      </c>
      <c r="J87" s="166">
        <v>229.2</v>
      </c>
      <c r="K87" s="188">
        <v>131.5</v>
      </c>
      <c r="L87" s="166">
        <v>2</v>
      </c>
      <c r="M87" s="168">
        <f>N87+P87</f>
        <v>231.2</v>
      </c>
      <c r="N87" s="169">
        <v>229.2</v>
      </c>
      <c r="O87" s="189">
        <v>131.5</v>
      </c>
      <c r="P87" s="169">
        <v>2</v>
      </c>
      <c r="Q87" s="165">
        <f>R87+T87</f>
        <v>0</v>
      </c>
      <c r="R87" s="166">
        <f aca="true" t="shared" si="41" ref="R87:T88">J87-N87</f>
        <v>0</v>
      </c>
      <c r="S87" s="166">
        <f t="shared" si="41"/>
        <v>0</v>
      </c>
      <c r="T87" s="166">
        <f t="shared" si="41"/>
        <v>0</v>
      </c>
    </row>
    <row r="88" spans="2:20" ht="15.75">
      <c r="B88" s="163" t="s">
        <v>151</v>
      </c>
      <c r="C88" s="96" t="s">
        <v>356</v>
      </c>
      <c r="D88" s="172"/>
      <c r="E88" s="165">
        <f>F88+H88</f>
        <v>4</v>
      </c>
      <c r="F88" s="166">
        <v>4</v>
      </c>
      <c r="G88" s="188"/>
      <c r="H88" s="188"/>
      <c r="I88" s="165">
        <f>J88+L88</f>
        <v>5.6</v>
      </c>
      <c r="J88" s="166">
        <v>5.6</v>
      </c>
      <c r="K88" s="188"/>
      <c r="L88" s="188"/>
      <c r="M88" s="168">
        <f>N88+P88</f>
        <v>5.6</v>
      </c>
      <c r="N88" s="169">
        <v>5.6</v>
      </c>
      <c r="O88" s="189"/>
      <c r="P88" s="189"/>
      <c r="Q88" s="165">
        <f>R88+T88</f>
        <v>0</v>
      </c>
      <c r="R88" s="166">
        <f t="shared" si="41"/>
        <v>0</v>
      </c>
      <c r="S88" s="166">
        <f t="shared" si="41"/>
        <v>0</v>
      </c>
      <c r="T88" s="166">
        <f t="shared" si="41"/>
        <v>0</v>
      </c>
    </row>
    <row r="89" spans="2:20" ht="12.75" customHeight="1">
      <c r="B89" s="252" t="s">
        <v>8</v>
      </c>
      <c r="C89" s="260" t="s">
        <v>136</v>
      </c>
      <c r="D89" s="260" t="s">
        <v>355</v>
      </c>
      <c r="E89" s="252" t="s">
        <v>0</v>
      </c>
      <c r="F89" s="252" t="s">
        <v>186</v>
      </c>
      <c r="G89" s="252"/>
      <c r="H89" s="252"/>
      <c r="I89" s="256" t="s">
        <v>0</v>
      </c>
      <c r="J89" s="256" t="s">
        <v>187</v>
      </c>
      <c r="K89" s="256"/>
      <c r="L89" s="256"/>
      <c r="M89" s="248" t="s">
        <v>0</v>
      </c>
      <c r="N89" s="248" t="s">
        <v>188</v>
      </c>
      <c r="O89" s="248"/>
      <c r="P89" s="248"/>
      <c r="Q89" s="252" t="s">
        <v>0</v>
      </c>
      <c r="R89" s="252" t="s">
        <v>191</v>
      </c>
      <c r="S89" s="252"/>
      <c r="T89" s="252"/>
    </row>
    <row r="90" spans="2:20" ht="12.75" customHeight="1">
      <c r="B90" s="252"/>
      <c r="C90" s="260"/>
      <c r="D90" s="260"/>
      <c r="E90" s="252"/>
      <c r="F90" s="252" t="s">
        <v>9</v>
      </c>
      <c r="G90" s="252"/>
      <c r="H90" s="252"/>
      <c r="I90" s="256"/>
      <c r="J90" s="256" t="s">
        <v>9</v>
      </c>
      <c r="K90" s="256"/>
      <c r="L90" s="256"/>
      <c r="M90" s="248"/>
      <c r="N90" s="248" t="s">
        <v>9</v>
      </c>
      <c r="O90" s="248"/>
      <c r="P90" s="248"/>
      <c r="Q90" s="252"/>
      <c r="R90" s="252" t="s">
        <v>9</v>
      </c>
      <c r="S90" s="252"/>
      <c r="T90" s="252"/>
    </row>
    <row r="91" spans="2:20" ht="15.75">
      <c r="B91" s="252"/>
      <c r="C91" s="260"/>
      <c r="D91" s="260"/>
      <c r="E91" s="252"/>
      <c r="F91" s="252" t="s">
        <v>10</v>
      </c>
      <c r="G91" s="252"/>
      <c r="H91" s="249" t="s">
        <v>11</v>
      </c>
      <c r="I91" s="256"/>
      <c r="J91" s="256" t="s">
        <v>10</v>
      </c>
      <c r="K91" s="256"/>
      <c r="L91" s="257" t="s">
        <v>11</v>
      </c>
      <c r="M91" s="248"/>
      <c r="N91" s="248" t="s">
        <v>10</v>
      </c>
      <c r="O91" s="248"/>
      <c r="P91" s="249" t="s">
        <v>11</v>
      </c>
      <c r="Q91" s="252"/>
      <c r="R91" s="252" t="s">
        <v>10</v>
      </c>
      <c r="S91" s="252"/>
      <c r="T91" s="249" t="s">
        <v>11</v>
      </c>
    </row>
    <row r="92" spans="2:20" ht="15.75">
      <c r="B92" s="252"/>
      <c r="C92" s="260"/>
      <c r="D92" s="260"/>
      <c r="E92" s="252"/>
      <c r="F92" s="252" t="s">
        <v>12</v>
      </c>
      <c r="G92" s="147" t="s">
        <v>252</v>
      </c>
      <c r="H92" s="250"/>
      <c r="I92" s="256"/>
      <c r="J92" s="256" t="s">
        <v>12</v>
      </c>
      <c r="K92" s="148" t="s">
        <v>252</v>
      </c>
      <c r="L92" s="258"/>
      <c r="M92" s="248"/>
      <c r="N92" s="248" t="s">
        <v>12</v>
      </c>
      <c r="O92" s="147" t="s">
        <v>252</v>
      </c>
      <c r="P92" s="250"/>
      <c r="Q92" s="252"/>
      <c r="R92" s="252" t="s">
        <v>12</v>
      </c>
      <c r="S92" s="147" t="s">
        <v>252</v>
      </c>
      <c r="T92" s="250"/>
    </row>
    <row r="93" spans="2:20" ht="43.5" customHeight="1">
      <c r="B93" s="147" t="s">
        <v>13</v>
      </c>
      <c r="C93" s="260"/>
      <c r="D93" s="260"/>
      <c r="E93" s="252"/>
      <c r="F93" s="252"/>
      <c r="G93" s="93" t="s">
        <v>364</v>
      </c>
      <c r="H93" s="251"/>
      <c r="I93" s="256"/>
      <c r="J93" s="256"/>
      <c r="K93" s="93" t="s">
        <v>364</v>
      </c>
      <c r="L93" s="259"/>
      <c r="M93" s="248"/>
      <c r="N93" s="248"/>
      <c r="O93" s="93" t="s">
        <v>364</v>
      </c>
      <c r="P93" s="251"/>
      <c r="Q93" s="252"/>
      <c r="R93" s="252"/>
      <c r="S93" s="93" t="s">
        <v>364</v>
      </c>
      <c r="T93" s="251"/>
    </row>
    <row r="94" spans="2:20" s="89" customFormat="1" ht="12.75" customHeight="1">
      <c r="B94" s="152">
        <v>1</v>
      </c>
      <c r="C94" s="142">
        <v>2</v>
      </c>
      <c r="D94" s="153">
        <v>3</v>
      </c>
      <c r="E94" s="154">
        <v>4</v>
      </c>
      <c r="F94" s="154">
        <v>5</v>
      </c>
      <c r="G94" s="155">
        <v>6</v>
      </c>
      <c r="H94" s="152">
        <v>7</v>
      </c>
      <c r="I94" s="156">
        <v>8</v>
      </c>
      <c r="J94" s="156">
        <v>9</v>
      </c>
      <c r="K94" s="157">
        <v>10</v>
      </c>
      <c r="L94" s="157">
        <v>11</v>
      </c>
      <c r="M94" s="158">
        <v>12</v>
      </c>
      <c r="N94" s="158">
        <v>13</v>
      </c>
      <c r="O94" s="159">
        <v>14</v>
      </c>
      <c r="P94" s="159">
        <v>15</v>
      </c>
      <c r="Q94" s="154">
        <v>16</v>
      </c>
      <c r="R94" s="154">
        <v>17</v>
      </c>
      <c r="S94" s="152">
        <v>18</v>
      </c>
      <c r="T94" s="152">
        <v>19</v>
      </c>
    </row>
    <row r="95" spans="2:20" ht="15" customHeight="1">
      <c r="B95" s="50" t="s">
        <v>49</v>
      </c>
      <c r="C95" s="51" t="s">
        <v>261</v>
      </c>
      <c r="D95" s="199"/>
      <c r="E95" s="111">
        <f aca="true" t="shared" si="42" ref="E95:T95">E96</f>
        <v>399.7</v>
      </c>
      <c r="F95" s="111">
        <f t="shared" si="42"/>
        <v>399.7</v>
      </c>
      <c r="G95" s="111">
        <f t="shared" si="42"/>
        <v>222.7</v>
      </c>
      <c r="H95" s="111">
        <f t="shared" si="42"/>
        <v>0</v>
      </c>
      <c r="I95" s="111">
        <f t="shared" si="42"/>
        <v>399.7</v>
      </c>
      <c r="J95" s="111">
        <f t="shared" si="42"/>
        <v>399.7</v>
      </c>
      <c r="K95" s="111">
        <f t="shared" si="42"/>
        <v>222.7</v>
      </c>
      <c r="L95" s="111">
        <f t="shared" si="42"/>
        <v>0</v>
      </c>
      <c r="M95" s="112">
        <f t="shared" si="42"/>
        <v>382.4</v>
      </c>
      <c r="N95" s="112">
        <f t="shared" si="42"/>
        <v>382.4</v>
      </c>
      <c r="O95" s="112">
        <f t="shared" si="42"/>
        <v>222.7</v>
      </c>
      <c r="P95" s="112">
        <f t="shared" si="42"/>
        <v>0</v>
      </c>
      <c r="Q95" s="111">
        <f t="shared" si="42"/>
        <v>17.30000000000001</v>
      </c>
      <c r="R95" s="111">
        <f t="shared" si="42"/>
        <v>17.30000000000001</v>
      </c>
      <c r="S95" s="111">
        <f t="shared" si="42"/>
        <v>0</v>
      </c>
      <c r="T95" s="111">
        <f t="shared" si="42"/>
        <v>0</v>
      </c>
    </row>
    <row r="96" spans="2:20" ht="15.75">
      <c r="B96" s="50" t="s">
        <v>50</v>
      </c>
      <c r="C96" s="95" t="s">
        <v>137</v>
      </c>
      <c r="D96" s="161" t="s">
        <v>134</v>
      </c>
      <c r="E96" s="111">
        <f aca="true" t="shared" si="43" ref="E96:T96">E97+E98</f>
        <v>399.7</v>
      </c>
      <c r="F96" s="111">
        <f t="shared" si="43"/>
        <v>399.7</v>
      </c>
      <c r="G96" s="111">
        <f t="shared" si="43"/>
        <v>222.7</v>
      </c>
      <c r="H96" s="111">
        <f t="shared" si="43"/>
        <v>0</v>
      </c>
      <c r="I96" s="111">
        <f t="shared" si="43"/>
        <v>399.7</v>
      </c>
      <c r="J96" s="111">
        <f t="shared" si="43"/>
        <v>399.7</v>
      </c>
      <c r="K96" s="111">
        <f t="shared" si="43"/>
        <v>222.7</v>
      </c>
      <c r="L96" s="111">
        <f t="shared" si="43"/>
        <v>0</v>
      </c>
      <c r="M96" s="112">
        <f t="shared" si="43"/>
        <v>382.4</v>
      </c>
      <c r="N96" s="112">
        <f t="shared" si="43"/>
        <v>382.4</v>
      </c>
      <c r="O96" s="112">
        <f t="shared" si="43"/>
        <v>222.7</v>
      </c>
      <c r="P96" s="112">
        <f t="shared" si="43"/>
        <v>0</v>
      </c>
      <c r="Q96" s="111">
        <f t="shared" si="43"/>
        <v>17.30000000000001</v>
      </c>
      <c r="R96" s="111">
        <f t="shared" si="43"/>
        <v>17.30000000000001</v>
      </c>
      <c r="S96" s="111">
        <f t="shared" si="43"/>
        <v>0</v>
      </c>
      <c r="T96" s="111">
        <f t="shared" si="43"/>
        <v>0</v>
      </c>
    </row>
    <row r="97" spans="2:20" ht="15.75">
      <c r="B97" s="163" t="s">
        <v>115</v>
      </c>
      <c r="C97" s="100" t="s">
        <v>335</v>
      </c>
      <c r="D97" s="173"/>
      <c r="E97" s="166">
        <f>F97+H97</f>
        <v>391</v>
      </c>
      <c r="F97" s="166">
        <v>391</v>
      </c>
      <c r="G97" s="188">
        <v>222.7</v>
      </c>
      <c r="H97" s="188"/>
      <c r="I97" s="166">
        <f>J97+L97</f>
        <v>391</v>
      </c>
      <c r="J97" s="166">
        <v>391</v>
      </c>
      <c r="K97" s="188">
        <v>222.7</v>
      </c>
      <c r="L97" s="188"/>
      <c r="M97" s="169">
        <f>N97+P97</f>
        <v>373.7</v>
      </c>
      <c r="N97" s="169">
        <v>373.7</v>
      </c>
      <c r="O97" s="189">
        <v>222.7</v>
      </c>
      <c r="P97" s="189"/>
      <c r="Q97" s="165">
        <f>R97+T97</f>
        <v>17.30000000000001</v>
      </c>
      <c r="R97" s="166">
        <f aca="true" t="shared" si="44" ref="R97:T98">J97-N97</f>
        <v>17.30000000000001</v>
      </c>
      <c r="S97" s="166">
        <f t="shared" si="44"/>
        <v>0</v>
      </c>
      <c r="T97" s="166">
        <f t="shared" si="44"/>
        <v>0</v>
      </c>
    </row>
    <row r="98" spans="2:20" ht="15.75">
      <c r="B98" s="163" t="s">
        <v>152</v>
      </c>
      <c r="C98" s="96" t="s">
        <v>356</v>
      </c>
      <c r="D98" s="173"/>
      <c r="E98" s="166">
        <f>F98+H98</f>
        <v>8.7</v>
      </c>
      <c r="F98" s="166">
        <v>8.7</v>
      </c>
      <c r="G98" s="188"/>
      <c r="H98" s="188"/>
      <c r="I98" s="166">
        <f>J98+L98</f>
        <v>8.7</v>
      </c>
      <c r="J98" s="166">
        <v>8.7</v>
      </c>
      <c r="K98" s="188"/>
      <c r="L98" s="188"/>
      <c r="M98" s="169">
        <f>N98+P98</f>
        <v>8.7</v>
      </c>
      <c r="N98" s="169">
        <v>8.7</v>
      </c>
      <c r="O98" s="189"/>
      <c r="P98" s="189"/>
      <c r="Q98" s="165">
        <f>R98+T98</f>
        <v>0</v>
      </c>
      <c r="R98" s="166">
        <f t="shared" si="44"/>
        <v>0</v>
      </c>
      <c r="S98" s="166">
        <f t="shared" si="44"/>
        <v>0</v>
      </c>
      <c r="T98" s="166">
        <f t="shared" si="44"/>
        <v>0</v>
      </c>
    </row>
    <row r="99" spans="2:20" ht="28.5" customHeight="1">
      <c r="B99" s="50" t="s">
        <v>262</v>
      </c>
      <c r="C99" s="56" t="s">
        <v>311</v>
      </c>
      <c r="D99" s="110"/>
      <c r="E99" s="111">
        <f aca="true" t="shared" si="45" ref="E99:T99">E101+E102</f>
        <v>293.2</v>
      </c>
      <c r="F99" s="111">
        <f t="shared" si="45"/>
        <v>293.2</v>
      </c>
      <c r="G99" s="111">
        <f t="shared" si="45"/>
        <v>182.4</v>
      </c>
      <c r="H99" s="111">
        <f t="shared" si="45"/>
        <v>0</v>
      </c>
      <c r="I99" s="111">
        <f t="shared" si="45"/>
        <v>294.7</v>
      </c>
      <c r="J99" s="111">
        <f t="shared" si="45"/>
        <v>294.7</v>
      </c>
      <c r="K99" s="111">
        <f t="shared" si="45"/>
        <v>181.5</v>
      </c>
      <c r="L99" s="111">
        <f t="shared" si="45"/>
        <v>0</v>
      </c>
      <c r="M99" s="112">
        <f t="shared" si="45"/>
        <v>291.90000000000003</v>
      </c>
      <c r="N99" s="112">
        <f t="shared" si="45"/>
        <v>291.90000000000003</v>
      </c>
      <c r="O99" s="112">
        <f t="shared" si="45"/>
        <v>181.5</v>
      </c>
      <c r="P99" s="112">
        <f t="shared" si="45"/>
        <v>0</v>
      </c>
      <c r="Q99" s="111">
        <f t="shared" si="45"/>
        <v>2.7999999999999545</v>
      </c>
      <c r="R99" s="111">
        <f t="shared" si="45"/>
        <v>2.7999999999999545</v>
      </c>
      <c r="S99" s="111">
        <f t="shared" si="45"/>
        <v>0</v>
      </c>
      <c r="T99" s="111">
        <f t="shared" si="45"/>
        <v>0</v>
      </c>
    </row>
    <row r="100" spans="2:20" ht="15.75">
      <c r="B100" s="50" t="s">
        <v>51</v>
      </c>
      <c r="C100" s="95" t="s">
        <v>137</v>
      </c>
      <c r="D100" s="161" t="s">
        <v>134</v>
      </c>
      <c r="E100" s="111">
        <f aca="true" t="shared" si="46" ref="E100:T100">E101+E102</f>
        <v>293.2</v>
      </c>
      <c r="F100" s="111">
        <f t="shared" si="46"/>
        <v>293.2</v>
      </c>
      <c r="G100" s="111">
        <f t="shared" si="46"/>
        <v>182.4</v>
      </c>
      <c r="H100" s="111">
        <f t="shared" si="46"/>
        <v>0</v>
      </c>
      <c r="I100" s="111">
        <f t="shared" si="46"/>
        <v>294.7</v>
      </c>
      <c r="J100" s="111">
        <f t="shared" si="46"/>
        <v>294.7</v>
      </c>
      <c r="K100" s="111">
        <f t="shared" si="46"/>
        <v>181.5</v>
      </c>
      <c r="L100" s="111">
        <f t="shared" si="46"/>
        <v>0</v>
      </c>
      <c r="M100" s="112">
        <f t="shared" si="46"/>
        <v>291.90000000000003</v>
      </c>
      <c r="N100" s="112">
        <f t="shared" si="46"/>
        <v>291.90000000000003</v>
      </c>
      <c r="O100" s="112">
        <f t="shared" si="46"/>
        <v>181.5</v>
      </c>
      <c r="P100" s="112">
        <f t="shared" si="46"/>
        <v>0</v>
      </c>
      <c r="Q100" s="111">
        <f t="shared" si="46"/>
        <v>2.7999999999999545</v>
      </c>
      <c r="R100" s="111">
        <f t="shared" si="46"/>
        <v>2.7999999999999545</v>
      </c>
      <c r="S100" s="111">
        <f t="shared" si="46"/>
        <v>0</v>
      </c>
      <c r="T100" s="111">
        <f t="shared" si="46"/>
        <v>0</v>
      </c>
    </row>
    <row r="101" spans="2:20" ht="15.75">
      <c r="B101" s="163" t="s">
        <v>116</v>
      </c>
      <c r="C101" s="96" t="s">
        <v>335</v>
      </c>
      <c r="D101" s="164"/>
      <c r="E101" s="165">
        <f>F101+H101</f>
        <v>291.2</v>
      </c>
      <c r="F101" s="166">
        <v>291.2</v>
      </c>
      <c r="G101" s="188">
        <v>182.4</v>
      </c>
      <c r="H101" s="188"/>
      <c r="I101" s="165">
        <f>J101+L101</f>
        <v>292.4</v>
      </c>
      <c r="J101" s="166">
        <v>292.4</v>
      </c>
      <c r="K101" s="188">
        <v>181.5</v>
      </c>
      <c r="L101" s="188"/>
      <c r="M101" s="168">
        <f>N101+P101</f>
        <v>289.6</v>
      </c>
      <c r="N101" s="169">
        <v>289.6</v>
      </c>
      <c r="O101" s="189">
        <v>181.5</v>
      </c>
      <c r="P101" s="189"/>
      <c r="Q101" s="165">
        <f>R101+T101</f>
        <v>2.7999999999999545</v>
      </c>
      <c r="R101" s="166">
        <f aca="true" t="shared" si="47" ref="R101:T102">J101-N101</f>
        <v>2.7999999999999545</v>
      </c>
      <c r="S101" s="166">
        <f t="shared" si="47"/>
        <v>0</v>
      </c>
      <c r="T101" s="166">
        <f t="shared" si="47"/>
        <v>0</v>
      </c>
    </row>
    <row r="102" spans="2:20" ht="15.75">
      <c r="B102" s="163" t="s">
        <v>153</v>
      </c>
      <c r="C102" s="96" t="s">
        <v>356</v>
      </c>
      <c r="D102" s="171"/>
      <c r="E102" s="165">
        <f>F102+H102</f>
        <v>2</v>
      </c>
      <c r="F102" s="166">
        <v>2</v>
      </c>
      <c r="G102" s="188"/>
      <c r="H102" s="188"/>
      <c r="I102" s="165">
        <f>J102+L102</f>
        <v>2.3</v>
      </c>
      <c r="J102" s="166">
        <v>2.3</v>
      </c>
      <c r="K102" s="188"/>
      <c r="L102" s="188"/>
      <c r="M102" s="168">
        <f>N102+P102</f>
        <v>2.3</v>
      </c>
      <c r="N102" s="169">
        <v>2.3</v>
      </c>
      <c r="O102" s="189"/>
      <c r="P102" s="189"/>
      <c r="Q102" s="165">
        <f>R102+T102</f>
        <v>0</v>
      </c>
      <c r="R102" s="166">
        <f t="shared" si="47"/>
        <v>0</v>
      </c>
      <c r="S102" s="166">
        <f t="shared" si="47"/>
        <v>0</v>
      </c>
      <c r="T102" s="166">
        <f t="shared" si="47"/>
        <v>0</v>
      </c>
    </row>
    <row r="103" spans="2:20" ht="15.75">
      <c r="B103" s="50" t="s">
        <v>52</v>
      </c>
      <c r="C103" s="57" t="s">
        <v>55</v>
      </c>
      <c r="D103" s="110"/>
      <c r="E103" s="111">
        <f aca="true" t="shared" si="48" ref="E103:T103">E104+E106+E108+E111+E113+E115</f>
        <v>149.1</v>
      </c>
      <c r="F103" s="111">
        <f t="shared" si="48"/>
        <v>145.6</v>
      </c>
      <c r="G103" s="111">
        <f t="shared" si="48"/>
        <v>81.2</v>
      </c>
      <c r="H103" s="111">
        <f t="shared" si="48"/>
        <v>3.5</v>
      </c>
      <c r="I103" s="111">
        <f t="shared" si="48"/>
        <v>149</v>
      </c>
      <c r="J103" s="111">
        <f t="shared" si="48"/>
        <v>149</v>
      </c>
      <c r="K103" s="111">
        <f t="shared" si="48"/>
        <v>82.50000000000001</v>
      </c>
      <c r="L103" s="111">
        <f t="shared" si="48"/>
        <v>0</v>
      </c>
      <c r="M103" s="112">
        <f t="shared" si="48"/>
        <v>145.6</v>
      </c>
      <c r="N103" s="112">
        <f t="shared" si="48"/>
        <v>145.6</v>
      </c>
      <c r="O103" s="112">
        <f t="shared" si="48"/>
        <v>82.50000000000001</v>
      </c>
      <c r="P103" s="112">
        <f t="shared" si="48"/>
        <v>0</v>
      </c>
      <c r="Q103" s="112">
        <f t="shared" si="48"/>
        <v>3.3999999999999915</v>
      </c>
      <c r="R103" s="112">
        <f t="shared" si="48"/>
        <v>3.3999999999999915</v>
      </c>
      <c r="S103" s="112">
        <f t="shared" si="48"/>
        <v>0</v>
      </c>
      <c r="T103" s="112">
        <f t="shared" si="48"/>
        <v>0</v>
      </c>
    </row>
    <row r="104" spans="2:20" ht="15.75">
      <c r="B104" s="50" t="s">
        <v>53</v>
      </c>
      <c r="C104" s="54" t="s">
        <v>99</v>
      </c>
      <c r="D104" s="148" t="s">
        <v>134</v>
      </c>
      <c r="E104" s="111">
        <f aca="true" t="shared" si="49" ref="E104:T104">E105</f>
        <v>2.5</v>
      </c>
      <c r="F104" s="111">
        <f t="shared" si="49"/>
        <v>2.5</v>
      </c>
      <c r="G104" s="111">
        <f t="shared" si="49"/>
        <v>0</v>
      </c>
      <c r="H104" s="111">
        <f t="shared" si="49"/>
        <v>0</v>
      </c>
      <c r="I104" s="111">
        <f t="shared" si="49"/>
        <v>1.3</v>
      </c>
      <c r="J104" s="111">
        <f t="shared" si="49"/>
        <v>1.3</v>
      </c>
      <c r="K104" s="111">
        <f t="shared" si="49"/>
        <v>0</v>
      </c>
      <c r="L104" s="111">
        <f t="shared" si="49"/>
        <v>0</v>
      </c>
      <c r="M104" s="112">
        <f t="shared" si="49"/>
        <v>1.3</v>
      </c>
      <c r="N104" s="112">
        <f t="shared" si="49"/>
        <v>1.3</v>
      </c>
      <c r="O104" s="112">
        <f t="shared" si="49"/>
        <v>0</v>
      </c>
      <c r="P104" s="112">
        <f t="shared" si="49"/>
        <v>0</v>
      </c>
      <c r="Q104" s="112">
        <f t="shared" si="49"/>
        <v>0</v>
      </c>
      <c r="R104" s="112">
        <f t="shared" si="49"/>
        <v>0</v>
      </c>
      <c r="S104" s="111">
        <f t="shared" si="49"/>
        <v>0</v>
      </c>
      <c r="T104" s="111">
        <f t="shared" si="49"/>
        <v>0</v>
      </c>
    </row>
    <row r="105" spans="2:20" ht="15.75">
      <c r="B105" s="193" t="s">
        <v>117</v>
      </c>
      <c r="C105" s="100" t="s">
        <v>335</v>
      </c>
      <c r="D105" s="173"/>
      <c r="E105" s="166">
        <f>F105+H105</f>
        <v>2.5</v>
      </c>
      <c r="F105" s="166">
        <v>2.5</v>
      </c>
      <c r="G105" s="188"/>
      <c r="H105" s="166"/>
      <c r="I105" s="166">
        <f>J105+L105</f>
        <v>1.3</v>
      </c>
      <c r="J105" s="166">
        <v>1.3</v>
      </c>
      <c r="K105" s="188"/>
      <c r="L105" s="166">
        <v>0</v>
      </c>
      <c r="M105" s="168">
        <f>N105+P105</f>
        <v>1.3</v>
      </c>
      <c r="N105" s="169">
        <v>1.3</v>
      </c>
      <c r="O105" s="189"/>
      <c r="P105" s="169"/>
      <c r="Q105" s="168">
        <f>R105+T105</f>
        <v>0</v>
      </c>
      <c r="R105" s="166">
        <v>0</v>
      </c>
      <c r="S105" s="166">
        <f>K105-O105</f>
        <v>0</v>
      </c>
      <c r="T105" s="166">
        <f>L105-P105</f>
        <v>0</v>
      </c>
    </row>
    <row r="106" spans="2:20" ht="28.5" customHeight="1">
      <c r="B106" s="50" t="s">
        <v>263</v>
      </c>
      <c r="C106" s="113" t="s">
        <v>100</v>
      </c>
      <c r="D106" s="147" t="s">
        <v>139</v>
      </c>
      <c r="E106" s="162">
        <f aca="true" t="shared" si="50" ref="E106:T106">E107</f>
        <v>3.5</v>
      </c>
      <c r="F106" s="162">
        <f t="shared" si="50"/>
        <v>3.5</v>
      </c>
      <c r="G106" s="162">
        <f t="shared" si="50"/>
        <v>1.8</v>
      </c>
      <c r="H106" s="162">
        <f t="shared" si="50"/>
        <v>0</v>
      </c>
      <c r="I106" s="111">
        <f t="shared" si="50"/>
        <v>4.9</v>
      </c>
      <c r="J106" s="111">
        <f t="shared" si="50"/>
        <v>4.9</v>
      </c>
      <c r="K106" s="111">
        <f t="shared" si="50"/>
        <v>2.9</v>
      </c>
      <c r="L106" s="111">
        <f t="shared" si="50"/>
        <v>0</v>
      </c>
      <c r="M106" s="112">
        <f>M107</f>
        <v>4.9</v>
      </c>
      <c r="N106" s="112">
        <f t="shared" si="50"/>
        <v>4.9</v>
      </c>
      <c r="O106" s="112">
        <f t="shared" si="50"/>
        <v>2.9</v>
      </c>
      <c r="P106" s="112">
        <f t="shared" si="50"/>
        <v>0</v>
      </c>
      <c r="Q106" s="112">
        <f t="shared" si="50"/>
        <v>0</v>
      </c>
      <c r="R106" s="112">
        <f t="shared" si="50"/>
        <v>0</v>
      </c>
      <c r="S106" s="162">
        <f t="shared" si="50"/>
        <v>0</v>
      </c>
      <c r="T106" s="162">
        <f t="shared" si="50"/>
        <v>0</v>
      </c>
    </row>
    <row r="107" spans="2:20" ht="15.75">
      <c r="B107" s="163" t="s">
        <v>264</v>
      </c>
      <c r="C107" s="108" t="s">
        <v>17</v>
      </c>
      <c r="D107" s="200"/>
      <c r="E107" s="167">
        <f>F107+H107</f>
        <v>3.5</v>
      </c>
      <c r="F107" s="167">
        <v>3.5</v>
      </c>
      <c r="G107" s="193">
        <v>1.8</v>
      </c>
      <c r="H107" s="193"/>
      <c r="I107" s="166">
        <f>J107+L107</f>
        <v>4.9</v>
      </c>
      <c r="J107" s="166">
        <v>4.9</v>
      </c>
      <c r="K107" s="188">
        <v>2.9</v>
      </c>
      <c r="L107" s="166">
        <v>0</v>
      </c>
      <c r="M107" s="168">
        <f>N107+P107</f>
        <v>4.9</v>
      </c>
      <c r="N107" s="169">
        <v>4.9</v>
      </c>
      <c r="O107" s="189">
        <v>2.9</v>
      </c>
      <c r="P107" s="189"/>
      <c r="Q107" s="168">
        <f>R107+T107</f>
        <v>0</v>
      </c>
      <c r="R107" s="166">
        <f>J107-N107</f>
        <v>0</v>
      </c>
      <c r="S107" s="166">
        <f>K107-O107</f>
        <v>0</v>
      </c>
      <c r="T107" s="166">
        <f>L107-P107</f>
        <v>0</v>
      </c>
    </row>
    <row r="108" spans="2:20" ht="28.5" customHeight="1">
      <c r="B108" s="50" t="s">
        <v>265</v>
      </c>
      <c r="C108" s="114" t="s">
        <v>103</v>
      </c>
      <c r="D108" s="195" t="s">
        <v>141</v>
      </c>
      <c r="E108" s="162">
        <f aca="true" t="shared" si="51" ref="E108:T108">E109+E110</f>
        <v>121.9</v>
      </c>
      <c r="F108" s="162">
        <f t="shared" si="51"/>
        <v>118.4</v>
      </c>
      <c r="G108" s="162">
        <f t="shared" si="51"/>
        <v>70</v>
      </c>
      <c r="H108" s="162">
        <f t="shared" si="51"/>
        <v>3.5</v>
      </c>
      <c r="I108" s="111">
        <f t="shared" si="51"/>
        <v>121.6</v>
      </c>
      <c r="J108" s="111">
        <f t="shared" si="51"/>
        <v>121.6</v>
      </c>
      <c r="K108" s="111">
        <f t="shared" si="51"/>
        <v>70.2</v>
      </c>
      <c r="L108" s="111">
        <f t="shared" si="51"/>
        <v>0</v>
      </c>
      <c r="M108" s="112">
        <f t="shared" si="51"/>
        <v>118.2</v>
      </c>
      <c r="N108" s="112">
        <f t="shared" si="51"/>
        <v>118.2</v>
      </c>
      <c r="O108" s="112">
        <f t="shared" si="51"/>
        <v>70.2</v>
      </c>
      <c r="P108" s="112">
        <f t="shared" si="51"/>
        <v>0</v>
      </c>
      <c r="Q108" s="112">
        <f t="shared" si="51"/>
        <v>3.3999999999999915</v>
      </c>
      <c r="R108" s="112">
        <f t="shared" si="51"/>
        <v>3.3999999999999915</v>
      </c>
      <c r="S108" s="162">
        <f t="shared" si="51"/>
        <v>0</v>
      </c>
      <c r="T108" s="162">
        <f t="shared" si="51"/>
        <v>0</v>
      </c>
    </row>
    <row r="109" spans="2:20" ht="15.75">
      <c r="B109" s="163" t="s">
        <v>266</v>
      </c>
      <c r="C109" s="115" t="s">
        <v>335</v>
      </c>
      <c r="D109" s="196"/>
      <c r="E109" s="177">
        <f aca="true" t="shared" si="52" ref="E109:E116">F109+H109</f>
        <v>120.4</v>
      </c>
      <c r="F109" s="167">
        <v>116.9</v>
      </c>
      <c r="G109" s="167">
        <v>70</v>
      </c>
      <c r="H109" s="193">
        <v>3.5</v>
      </c>
      <c r="I109" s="165">
        <f aca="true" t="shared" si="53" ref="I109:I116">J109+L109</f>
        <v>121.6</v>
      </c>
      <c r="J109" s="166">
        <v>121.6</v>
      </c>
      <c r="K109" s="166">
        <v>70.2</v>
      </c>
      <c r="L109" s="166">
        <v>0</v>
      </c>
      <c r="M109" s="168">
        <f>N109+P109</f>
        <v>118.2</v>
      </c>
      <c r="N109" s="169">
        <v>118.2</v>
      </c>
      <c r="O109" s="169">
        <v>70.2</v>
      </c>
      <c r="P109" s="189"/>
      <c r="Q109" s="168">
        <f aca="true" t="shared" si="54" ref="Q109:Q116">R109+T109</f>
        <v>3.3999999999999915</v>
      </c>
      <c r="R109" s="166">
        <f aca="true" t="shared" si="55" ref="R109:T110">J109-N109</f>
        <v>3.3999999999999915</v>
      </c>
      <c r="S109" s="166">
        <f t="shared" si="55"/>
        <v>0</v>
      </c>
      <c r="T109" s="166">
        <f t="shared" si="55"/>
        <v>0</v>
      </c>
    </row>
    <row r="110" spans="2:20" ht="15.75">
      <c r="B110" s="201" t="s">
        <v>267</v>
      </c>
      <c r="C110" s="96" t="s">
        <v>356</v>
      </c>
      <c r="D110" s="202"/>
      <c r="E110" s="177">
        <f t="shared" si="52"/>
        <v>1.5</v>
      </c>
      <c r="F110" s="167">
        <v>1.5</v>
      </c>
      <c r="G110" s="162"/>
      <c r="H110" s="162"/>
      <c r="I110" s="165">
        <f t="shared" si="53"/>
        <v>0</v>
      </c>
      <c r="J110" s="166"/>
      <c r="K110" s="111"/>
      <c r="L110" s="166">
        <f>M110+O110</f>
        <v>0</v>
      </c>
      <c r="M110" s="168">
        <f>N110+P110</f>
        <v>0</v>
      </c>
      <c r="N110" s="169">
        <v>0</v>
      </c>
      <c r="O110" s="112"/>
      <c r="P110" s="112"/>
      <c r="Q110" s="168">
        <f t="shared" si="54"/>
        <v>0</v>
      </c>
      <c r="R110" s="166">
        <f t="shared" si="55"/>
        <v>0</v>
      </c>
      <c r="S110" s="166">
        <f t="shared" si="55"/>
        <v>0</v>
      </c>
      <c r="T110" s="166">
        <f t="shared" si="55"/>
        <v>0</v>
      </c>
    </row>
    <row r="111" spans="2:20" ht="33" customHeight="1">
      <c r="B111" s="50" t="s">
        <v>268</v>
      </c>
      <c r="C111" s="98" t="s">
        <v>336</v>
      </c>
      <c r="D111" s="148" t="s">
        <v>143</v>
      </c>
      <c r="E111" s="174">
        <f t="shared" si="52"/>
        <v>12.6</v>
      </c>
      <c r="F111" s="162">
        <f>F112</f>
        <v>12.6</v>
      </c>
      <c r="G111" s="162">
        <f>G112</f>
        <v>9.2</v>
      </c>
      <c r="H111" s="162">
        <f>H112</f>
        <v>0</v>
      </c>
      <c r="I111" s="175">
        <f t="shared" si="53"/>
        <v>12.6</v>
      </c>
      <c r="J111" s="111">
        <f aca="true" t="shared" si="56" ref="J111:P111">J112</f>
        <v>12.6</v>
      </c>
      <c r="K111" s="111">
        <f t="shared" si="56"/>
        <v>9.2</v>
      </c>
      <c r="L111" s="111">
        <f t="shared" si="56"/>
        <v>0</v>
      </c>
      <c r="M111" s="112">
        <f t="shared" si="56"/>
        <v>12.6</v>
      </c>
      <c r="N111" s="112">
        <f t="shared" si="56"/>
        <v>12.6</v>
      </c>
      <c r="O111" s="112">
        <f t="shared" si="56"/>
        <v>9.2</v>
      </c>
      <c r="P111" s="112">
        <f t="shared" si="56"/>
        <v>0</v>
      </c>
      <c r="Q111" s="176">
        <f t="shared" si="54"/>
        <v>0</v>
      </c>
      <c r="R111" s="112">
        <f>R112</f>
        <v>0</v>
      </c>
      <c r="S111" s="162">
        <f>S112</f>
        <v>0</v>
      </c>
      <c r="T111" s="162">
        <f>T112</f>
        <v>0</v>
      </c>
    </row>
    <row r="112" spans="2:20" ht="14.25" customHeight="1">
      <c r="B112" s="163" t="s">
        <v>269</v>
      </c>
      <c r="C112" s="116" t="s">
        <v>17</v>
      </c>
      <c r="D112" s="172"/>
      <c r="E112" s="177">
        <f t="shared" si="52"/>
        <v>12.6</v>
      </c>
      <c r="F112" s="167">
        <v>12.6</v>
      </c>
      <c r="G112" s="163">
        <v>9.2</v>
      </c>
      <c r="H112" s="178"/>
      <c r="I112" s="165">
        <f t="shared" si="53"/>
        <v>12.6</v>
      </c>
      <c r="J112" s="166">
        <v>12.6</v>
      </c>
      <c r="K112" s="179">
        <v>9.2</v>
      </c>
      <c r="L112" s="166">
        <v>0</v>
      </c>
      <c r="M112" s="168">
        <f>N112+P112</f>
        <v>12.6</v>
      </c>
      <c r="N112" s="169">
        <v>12.6</v>
      </c>
      <c r="O112" s="181">
        <v>9.2</v>
      </c>
      <c r="P112" s="182"/>
      <c r="Q112" s="168">
        <f t="shared" si="54"/>
        <v>0</v>
      </c>
      <c r="R112" s="166">
        <f>J112-N112</f>
        <v>0</v>
      </c>
      <c r="S112" s="166">
        <f>K112-O112</f>
        <v>0</v>
      </c>
      <c r="T112" s="166">
        <f>L112-P112</f>
        <v>0</v>
      </c>
    </row>
    <row r="113" spans="2:20" ht="15.75" customHeight="1">
      <c r="B113" s="50" t="s">
        <v>270</v>
      </c>
      <c r="C113" s="101" t="s">
        <v>159</v>
      </c>
      <c r="D113" s="148" t="s">
        <v>133</v>
      </c>
      <c r="E113" s="174">
        <f t="shared" si="52"/>
        <v>4.6</v>
      </c>
      <c r="F113" s="162">
        <f>F114</f>
        <v>4.6</v>
      </c>
      <c r="G113" s="162">
        <f>G114</f>
        <v>0.2</v>
      </c>
      <c r="H113" s="162">
        <f>H114</f>
        <v>0</v>
      </c>
      <c r="I113" s="175">
        <f t="shared" si="53"/>
        <v>4.6</v>
      </c>
      <c r="J113" s="111">
        <f aca="true" t="shared" si="57" ref="J113:P113">J114</f>
        <v>4.6</v>
      </c>
      <c r="K113" s="111">
        <f t="shared" si="57"/>
        <v>0.2</v>
      </c>
      <c r="L113" s="111">
        <f t="shared" si="57"/>
        <v>0</v>
      </c>
      <c r="M113" s="112">
        <f t="shared" si="57"/>
        <v>4.6</v>
      </c>
      <c r="N113" s="112">
        <f t="shared" si="57"/>
        <v>4.6</v>
      </c>
      <c r="O113" s="112">
        <f t="shared" si="57"/>
        <v>0.2</v>
      </c>
      <c r="P113" s="112">
        <f t="shared" si="57"/>
        <v>0</v>
      </c>
      <c r="Q113" s="176">
        <f t="shared" si="54"/>
        <v>0</v>
      </c>
      <c r="R113" s="112">
        <f>R114</f>
        <v>0</v>
      </c>
      <c r="S113" s="162">
        <f>S114</f>
        <v>0</v>
      </c>
      <c r="T113" s="162">
        <f>T114</f>
        <v>0</v>
      </c>
    </row>
    <row r="114" spans="2:20" ht="14.25" customHeight="1">
      <c r="B114" s="163" t="s">
        <v>271</v>
      </c>
      <c r="C114" s="102" t="s">
        <v>17</v>
      </c>
      <c r="D114" s="172"/>
      <c r="E114" s="177">
        <f t="shared" si="52"/>
        <v>4.6</v>
      </c>
      <c r="F114" s="167">
        <v>4.6</v>
      </c>
      <c r="G114" s="163">
        <v>0.2</v>
      </c>
      <c r="H114" s="178"/>
      <c r="I114" s="165">
        <f t="shared" si="53"/>
        <v>4.6</v>
      </c>
      <c r="J114" s="166">
        <v>4.6</v>
      </c>
      <c r="K114" s="179">
        <v>0.2</v>
      </c>
      <c r="L114" s="166">
        <v>0</v>
      </c>
      <c r="M114" s="168">
        <f>N114+P114</f>
        <v>4.6</v>
      </c>
      <c r="N114" s="169">
        <v>4.6</v>
      </c>
      <c r="O114" s="181">
        <v>0.2</v>
      </c>
      <c r="P114" s="182"/>
      <c r="Q114" s="168">
        <f t="shared" si="54"/>
        <v>0</v>
      </c>
      <c r="R114" s="166">
        <f>J114-N114</f>
        <v>0</v>
      </c>
      <c r="S114" s="166">
        <f aca="true" t="shared" si="58" ref="R114:T116">K114-O114</f>
        <v>0</v>
      </c>
      <c r="T114" s="166">
        <f t="shared" si="58"/>
        <v>0</v>
      </c>
    </row>
    <row r="115" spans="2:20" ht="15.75">
      <c r="B115" s="163" t="s">
        <v>272</v>
      </c>
      <c r="C115" s="95" t="s">
        <v>82</v>
      </c>
      <c r="D115" s="161" t="s">
        <v>135</v>
      </c>
      <c r="E115" s="162">
        <f t="shared" si="52"/>
        <v>4</v>
      </c>
      <c r="F115" s="162">
        <f>F116</f>
        <v>4</v>
      </c>
      <c r="G115" s="162">
        <f>G116</f>
        <v>0</v>
      </c>
      <c r="H115" s="162">
        <f>H116</f>
        <v>0</v>
      </c>
      <c r="I115" s="111">
        <f t="shared" si="53"/>
        <v>4</v>
      </c>
      <c r="J115" s="111">
        <f>J116</f>
        <v>4</v>
      </c>
      <c r="K115" s="111">
        <f>K116</f>
        <v>0</v>
      </c>
      <c r="L115" s="111">
        <f>L116</f>
        <v>0</v>
      </c>
      <c r="M115" s="112">
        <f>N115+P115</f>
        <v>4</v>
      </c>
      <c r="N115" s="112">
        <f>N116</f>
        <v>4</v>
      </c>
      <c r="O115" s="112">
        <f>O116</f>
        <v>0</v>
      </c>
      <c r="P115" s="112">
        <f>P116</f>
        <v>0</v>
      </c>
      <c r="Q115" s="176">
        <f t="shared" si="54"/>
        <v>0</v>
      </c>
      <c r="R115" s="112">
        <f t="shared" si="58"/>
        <v>0</v>
      </c>
      <c r="S115" s="111">
        <f t="shared" si="58"/>
        <v>0</v>
      </c>
      <c r="T115" s="111">
        <f t="shared" si="58"/>
        <v>0</v>
      </c>
    </row>
    <row r="116" spans="2:20" ht="14.25" customHeight="1">
      <c r="B116" s="163" t="s">
        <v>273</v>
      </c>
      <c r="C116" s="117" t="s">
        <v>335</v>
      </c>
      <c r="D116" s="95"/>
      <c r="E116" s="177">
        <f t="shared" si="52"/>
        <v>4</v>
      </c>
      <c r="F116" s="167">
        <v>4</v>
      </c>
      <c r="G116" s="163"/>
      <c r="H116" s="163"/>
      <c r="I116" s="165">
        <f t="shared" si="53"/>
        <v>4</v>
      </c>
      <c r="J116" s="166">
        <v>4</v>
      </c>
      <c r="K116" s="179"/>
      <c r="L116" s="166"/>
      <c r="M116" s="168">
        <f>N116+P116</f>
        <v>4</v>
      </c>
      <c r="N116" s="169">
        <v>4</v>
      </c>
      <c r="O116" s="181"/>
      <c r="P116" s="181"/>
      <c r="Q116" s="168">
        <f t="shared" si="54"/>
        <v>0</v>
      </c>
      <c r="R116" s="166">
        <f>J116-N116</f>
        <v>0</v>
      </c>
      <c r="S116" s="166">
        <f t="shared" si="58"/>
        <v>0</v>
      </c>
      <c r="T116" s="166">
        <f t="shared" si="58"/>
        <v>0</v>
      </c>
    </row>
    <row r="117" spans="2:20" ht="15.75">
      <c r="B117" s="203" t="s">
        <v>54</v>
      </c>
      <c r="C117" s="58" t="s">
        <v>60</v>
      </c>
      <c r="D117" s="204"/>
      <c r="E117" s="175">
        <f aca="true" t="shared" si="59" ref="E117:T117">E118+E120+E122+E125+E127+E135</f>
        <v>195.6</v>
      </c>
      <c r="F117" s="111">
        <f t="shared" si="59"/>
        <v>195.6</v>
      </c>
      <c r="G117" s="111">
        <f t="shared" si="59"/>
        <v>108.5</v>
      </c>
      <c r="H117" s="111">
        <f t="shared" si="59"/>
        <v>0</v>
      </c>
      <c r="I117" s="175">
        <f t="shared" si="59"/>
        <v>199.89999999999998</v>
      </c>
      <c r="J117" s="111">
        <f t="shared" si="59"/>
        <v>199.89999999999998</v>
      </c>
      <c r="K117" s="111">
        <f t="shared" si="59"/>
        <v>110.9</v>
      </c>
      <c r="L117" s="111">
        <f t="shared" si="59"/>
        <v>0</v>
      </c>
      <c r="M117" s="176">
        <f t="shared" si="59"/>
        <v>199.89999999999998</v>
      </c>
      <c r="N117" s="112">
        <f t="shared" si="59"/>
        <v>199.89999999999998</v>
      </c>
      <c r="O117" s="112">
        <f t="shared" si="59"/>
        <v>110.9</v>
      </c>
      <c r="P117" s="112">
        <f t="shared" si="59"/>
        <v>0</v>
      </c>
      <c r="Q117" s="176">
        <f t="shared" si="59"/>
        <v>0</v>
      </c>
      <c r="R117" s="112">
        <f t="shared" si="59"/>
        <v>0</v>
      </c>
      <c r="S117" s="111">
        <f t="shared" si="59"/>
        <v>0</v>
      </c>
      <c r="T117" s="111">
        <f t="shared" si="59"/>
        <v>0</v>
      </c>
    </row>
    <row r="118" spans="2:20" ht="15.75">
      <c r="B118" s="50" t="s">
        <v>56</v>
      </c>
      <c r="C118" s="118" t="s">
        <v>99</v>
      </c>
      <c r="D118" s="194" t="s">
        <v>134</v>
      </c>
      <c r="E118" s="162">
        <f aca="true" t="shared" si="60" ref="E118:T118">E119</f>
        <v>4</v>
      </c>
      <c r="F118" s="162">
        <f t="shared" si="60"/>
        <v>4</v>
      </c>
      <c r="G118" s="162">
        <f t="shared" si="60"/>
        <v>0</v>
      </c>
      <c r="H118" s="162">
        <f t="shared" si="60"/>
        <v>0</v>
      </c>
      <c r="I118" s="111">
        <f t="shared" si="60"/>
        <v>5</v>
      </c>
      <c r="J118" s="111">
        <f t="shared" si="60"/>
        <v>5</v>
      </c>
      <c r="K118" s="111">
        <f t="shared" si="60"/>
        <v>0</v>
      </c>
      <c r="L118" s="111">
        <f t="shared" si="60"/>
        <v>0</v>
      </c>
      <c r="M118" s="112">
        <f t="shared" si="60"/>
        <v>5</v>
      </c>
      <c r="N118" s="112">
        <f t="shared" si="60"/>
        <v>5</v>
      </c>
      <c r="O118" s="112">
        <f t="shared" si="60"/>
        <v>0</v>
      </c>
      <c r="P118" s="112">
        <f t="shared" si="60"/>
        <v>0</v>
      </c>
      <c r="Q118" s="112">
        <f t="shared" si="60"/>
        <v>0</v>
      </c>
      <c r="R118" s="112">
        <f t="shared" si="60"/>
        <v>0</v>
      </c>
      <c r="S118" s="162">
        <f t="shared" si="60"/>
        <v>0</v>
      </c>
      <c r="T118" s="162">
        <f t="shared" si="60"/>
        <v>0</v>
      </c>
    </row>
    <row r="119" spans="2:20" ht="14.25" customHeight="1">
      <c r="B119" s="163" t="s">
        <v>118</v>
      </c>
      <c r="C119" s="119" t="s">
        <v>335</v>
      </c>
      <c r="D119" s="200"/>
      <c r="E119" s="167">
        <f>F119+H119</f>
        <v>4</v>
      </c>
      <c r="F119" s="167">
        <v>4</v>
      </c>
      <c r="G119" s="193"/>
      <c r="H119" s="167"/>
      <c r="I119" s="166">
        <f>J119+L119</f>
        <v>5</v>
      </c>
      <c r="J119" s="166">
        <v>5</v>
      </c>
      <c r="K119" s="188"/>
      <c r="L119" s="166">
        <v>0</v>
      </c>
      <c r="M119" s="169">
        <f>N119+P119</f>
        <v>5</v>
      </c>
      <c r="N119" s="169">
        <v>5</v>
      </c>
      <c r="O119" s="189"/>
      <c r="P119" s="169"/>
      <c r="Q119" s="168">
        <f>R119+T119</f>
        <v>0</v>
      </c>
      <c r="R119" s="166">
        <f>J119-N119</f>
        <v>0</v>
      </c>
      <c r="S119" s="166">
        <f>K119-O119</f>
        <v>0</v>
      </c>
      <c r="T119" s="166">
        <f>L119-P119</f>
        <v>0</v>
      </c>
    </row>
    <row r="120" spans="2:20" ht="27" customHeight="1">
      <c r="B120" s="50" t="s">
        <v>57</v>
      </c>
      <c r="C120" s="113" t="s">
        <v>100</v>
      </c>
      <c r="D120" s="147" t="s">
        <v>139</v>
      </c>
      <c r="E120" s="162">
        <f aca="true" t="shared" si="61" ref="E120:T120">E121</f>
        <v>6.1</v>
      </c>
      <c r="F120" s="162">
        <f t="shared" si="61"/>
        <v>6.1</v>
      </c>
      <c r="G120" s="162">
        <f t="shared" si="61"/>
        <v>4.1</v>
      </c>
      <c r="H120" s="162">
        <f t="shared" si="61"/>
        <v>0</v>
      </c>
      <c r="I120" s="111">
        <f t="shared" si="61"/>
        <v>9.2</v>
      </c>
      <c r="J120" s="111">
        <f t="shared" si="61"/>
        <v>9.2</v>
      </c>
      <c r="K120" s="111">
        <f t="shared" si="61"/>
        <v>6.5</v>
      </c>
      <c r="L120" s="111">
        <f t="shared" si="61"/>
        <v>0</v>
      </c>
      <c r="M120" s="112">
        <f t="shared" si="61"/>
        <v>9.2</v>
      </c>
      <c r="N120" s="112">
        <f t="shared" si="61"/>
        <v>9.2</v>
      </c>
      <c r="O120" s="112">
        <f t="shared" si="61"/>
        <v>6.5</v>
      </c>
      <c r="P120" s="112">
        <f t="shared" si="61"/>
        <v>0</v>
      </c>
      <c r="Q120" s="112">
        <f t="shared" si="61"/>
        <v>0</v>
      </c>
      <c r="R120" s="112">
        <f t="shared" si="61"/>
        <v>0</v>
      </c>
      <c r="S120" s="162">
        <f t="shared" si="61"/>
        <v>0</v>
      </c>
      <c r="T120" s="162">
        <f t="shared" si="61"/>
        <v>0</v>
      </c>
    </row>
    <row r="121" spans="2:20" ht="14.25" customHeight="1">
      <c r="B121" s="201" t="s">
        <v>119</v>
      </c>
      <c r="C121" s="108" t="s">
        <v>17</v>
      </c>
      <c r="D121" s="200"/>
      <c r="E121" s="167">
        <f>F121+H121</f>
        <v>6.1</v>
      </c>
      <c r="F121" s="167">
        <v>6.1</v>
      </c>
      <c r="G121" s="193">
        <v>4.1</v>
      </c>
      <c r="H121" s="193"/>
      <c r="I121" s="166">
        <f>J121+L121</f>
        <v>9.2</v>
      </c>
      <c r="J121" s="166">
        <v>9.2</v>
      </c>
      <c r="K121" s="188">
        <v>6.5</v>
      </c>
      <c r="L121" s="166">
        <v>0</v>
      </c>
      <c r="M121" s="169">
        <f>N121+P121</f>
        <v>9.2</v>
      </c>
      <c r="N121" s="169">
        <v>9.2</v>
      </c>
      <c r="O121" s="189">
        <v>6.5</v>
      </c>
      <c r="P121" s="189"/>
      <c r="Q121" s="168">
        <f>R121+T121</f>
        <v>0</v>
      </c>
      <c r="R121" s="166">
        <f>J121-N121</f>
        <v>0</v>
      </c>
      <c r="S121" s="166">
        <f>K121-O121</f>
        <v>0</v>
      </c>
      <c r="T121" s="166">
        <f>L121-P121</f>
        <v>0</v>
      </c>
    </row>
    <row r="122" spans="2:20" ht="28.5" customHeight="1">
      <c r="B122" s="50" t="s">
        <v>58</v>
      </c>
      <c r="C122" s="114" t="s">
        <v>103</v>
      </c>
      <c r="D122" s="195" t="s">
        <v>141</v>
      </c>
      <c r="E122" s="162">
        <f aca="true" t="shared" si="62" ref="E122:T122">E123+E124</f>
        <v>163.3</v>
      </c>
      <c r="F122" s="162">
        <f t="shared" si="62"/>
        <v>163.3</v>
      </c>
      <c r="G122" s="162">
        <f t="shared" si="62"/>
        <v>95</v>
      </c>
      <c r="H122" s="162">
        <f t="shared" si="62"/>
        <v>0</v>
      </c>
      <c r="I122" s="111">
        <f t="shared" si="62"/>
        <v>163.5</v>
      </c>
      <c r="J122" s="111">
        <f t="shared" si="62"/>
        <v>163.5</v>
      </c>
      <c r="K122" s="111">
        <f t="shared" si="62"/>
        <v>95</v>
      </c>
      <c r="L122" s="111">
        <f t="shared" si="62"/>
        <v>0</v>
      </c>
      <c r="M122" s="112">
        <f t="shared" si="62"/>
        <v>163.5</v>
      </c>
      <c r="N122" s="112">
        <f t="shared" si="62"/>
        <v>163.5</v>
      </c>
      <c r="O122" s="112">
        <f t="shared" si="62"/>
        <v>95</v>
      </c>
      <c r="P122" s="112">
        <f t="shared" si="62"/>
        <v>0</v>
      </c>
      <c r="Q122" s="112">
        <f t="shared" si="62"/>
        <v>0</v>
      </c>
      <c r="R122" s="112">
        <f t="shared" si="62"/>
        <v>0</v>
      </c>
      <c r="S122" s="162">
        <f t="shared" si="62"/>
        <v>0</v>
      </c>
      <c r="T122" s="162">
        <f t="shared" si="62"/>
        <v>0</v>
      </c>
    </row>
    <row r="123" spans="2:20" ht="14.25" customHeight="1">
      <c r="B123" s="163" t="s">
        <v>120</v>
      </c>
      <c r="C123" s="115" t="s">
        <v>335</v>
      </c>
      <c r="D123" s="196"/>
      <c r="E123" s="177">
        <f aca="true" t="shared" si="63" ref="E123:E136">F123+H123</f>
        <v>154.3</v>
      </c>
      <c r="F123" s="167">
        <v>154.3</v>
      </c>
      <c r="G123" s="167">
        <v>95</v>
      </c>
      <c r="H123" s="167"/>
      <c r="I123" s="165">
        <f aca="true" t="shared" si="64" ref="I123:I136">J123+L123</f>
        <v>153.3</v>
      </c>
      <c r="J123" s="166">
        <v>153.3</v>
      </c>
      <c r="K123" s="166">
        <v>95</v>
      </c>
      <c r="L123" s="166">
        <v>0</v>
      </c>
      <c r="M123" s="168">
        <f aca="true" t="shared" si="65" ref="M123:M136">N123+P123</f>
        <v>153.3</v>
      </c>
      <c r="N123" s="169">
        <v>153.3</v>
      </c>
      <c r="O123" s="169">
        <v>95</v>
      </c>
      <c r="P123" s="189"/>
      <c r="Q123" s="168">
        <f aca="true" t="shared" si="66" ref="Q123:Q136">R123+T123</f>
        <v>0</v>
      </c>
      <c r="R123" s="166">
        <f aca="true" t="shared" si="67" ref="R123:T124">J123-N123</f>
        <v>0</v>
      </c>
      <c r="S123" s="166">
        <f t="shared" si="67"/>
        <v>0</v>
      </c>
      <c r="T123" s="166">
        <f t="shared" si="67"/>
        <v>0</v>
      </c>
    </row>
    <row r="124" spans="2:20" ht="14.25" customHeight="1">
      <c r="B124" s="163" t="s">
        <v>154</v>
      </c>
      <c r="C124" s="96" t="s">
        <v>356</v>
      </c>
      <c r="D124" s="202"/>
      <c r="E124" s="177">
        <f t="shared" si="63"/>
        <v>9</v>
      </c>
      <c r="F124" s="167">
        <v>9</v>
      </c>
      <c r="G124" s="162"/>
      <c r="H124" s="162"/>
      <c r="I124" s="165">
        <f t="shared" si="64"/>
        <v>10.2</v>
      </c>
      <c r="J124" s="166">
        <v>10.2</v>
      </c>
      <c r="K124" s="111"/>
      <c r="L124" s="166">
        <v>0</v>
      </c>
      <c r="M124" s="168">
        <f t="shared" si="65"/>
        <v>10.2</v>
      </c>
      <c r="N124" s="169">
        <v>10.2</v>
      </c>
      <c r="O124" s="112"/>
      <c r="P124" s="112"/>
      <c r="Q124" s="168">
        <f t="shared" si="66"/>
        <v>0</v>
      </c>
      <c r="R124" s="166">
        <f t="shared" si="67"/>
        <v>0</v>
      </c>
      <c r="S124" s="166">
        <f t="shared" si="67"/>
        <v>0</v>
      </c>
      <c r="T124" s="166">
        <f t="shared" si="67"/>
        <v>0</v>
      </c>
    </row>
    <row r="125" spans="2:20" ht="30.75" customHeight="1">
      <c r="B125" s="50" t="s">
        <v>308</v>
      </c>
      <c r="C125" s="98" t="s">
        <v>336</v>
      </c>
      <c r="D125" s="148" t="s">
        <v>143</v>
      </c>
      <c r="E125" s="174">
        <f t="shared" si="63"/>
        <v>12.6</v>
      </c>
      <c r="F125" s="162">
        <f>F126</f>
        <v>12.6</v>
      </c>
      <c r="G125" s="162">
        <f>G126</f>
        <v>9.2</v>
      </c>
      <c r="H125" s="162">
        <f>H126</f>
        <v>0</v>
      </c>
      <c r="I125" s="175">
        <f t="shared" si="64"/>
        <v>12.6</v>
      </c>
      <c r="J125" s="111">
        <f>J126</f>
        <v>12.6</v>
      </c>
      <c r="K125" s="111">
        <f>K126</f>
        <v>9.2</v>
      </c>
      <c r="L125" s="111">
        <f>L126</f>
        <v>0</v>
      </c>
      <c r="M125" s="176">
        <f t="shared" si="65"/>
        <v>12.6</v>
      </c>
      <c r="N125" s="112">
        <f>N126</f>
        <v>12.6</v>
      </c>
      <c r="O125" s="112">
        <f>O126</f>
        <v>9.2</v>
      </c>
      <c r="P125" s="112">
        <f>P126</f>
        <v>0</v>
      </c>
      <c r="Q125" s="176">
        <f t="shared" si="66"/>
        <v>0</v>
      </c>
      <c r="R125" s="112">
        <f>R126</f>
        <v>0</v>
      </c>
      <c r="S125" s="162">
        <f>S126</f>
        <v>0</v>
      </c>
      <c r="T125" s="162">
        <f>T126</f>
        <v>0</v>
      </c>
    </row>
    <row r="126" spans="2:20" ht="14.25" customHeight="1">
      <c r="B126" s="163" t="s">
        <v>155</v>
      </c>
      <c r="C126" s="116" t="s">
        <v>17</v>
      </c>
      <c r="D126" s="172"/>
      <c r="E126" s="177">
        <f t="shared" si="63"/>
        <v>12.6</v>
      </c>
      <c r="F126" s="167">
        <v>12.6</v>
      </c>
      <c r="G126" s="163">
        <v>9.2</v>
      </c>
      <c r="H126" s="178"/>
      <c r="I126" s="165">
        <f t="shared" si="64"/>
        <v>12.6</v>
      </c>
      <c r="J126" s="166">
        <v>12.6</v>
      </c>
      <c r="K126" s="179">
        <v>9.2</v>
      </c>
      <c r="L126" s="166">
        <v>0</v>
      </c>
      <c r="M126" s="168">
        <f t="shared" si="65"/>
        <v>12.6</v>
      </c>
      <c r="N126" s="169">
        <v>12.6</v>
      </c>
      <c r="O126" s="181">
        <v>9.2</v>
      </c>
      <c r="P126" s="182"/>
      <c r="Q126" s="168">
        <f t="shared" si="66"/>
        <v>0</v>
      </c>
      <c r="R126" s="166">
        <f>J126-N126</f>
        <v>0</v>
      </c>
      <c r="S126" s="166">
        <f>K126-O126</f>
        <v>0</v>
      </c>
      <c r="T126" s="166">
        <f>L126-P126</f>
        <v>0</v>
      </c>
    </row>
    <row r="127" spans="2:20" ht="15.75" customHeight="1">
      <c r="B127" s="50" t="s">
        <v>156</v>
      </c>
      <c r="C127" s="101" t="s">
        <v>159</v>
      </c>
      <c r="D127" s="148" t="s">
        <v>133</v>
      </c>
      <c r="E127" s="174">
        <f t="shared" si="63"/>
        <v>4.6</v>
      </c>
      <c r="F127" s="162">
        <f>F128</f>
        <v>4.6</v>
      </c>
      <c r="G127" s="162">
        <f>G128</f>
        <v>0.2</v>
      </c>
      <c r="H127" s="162">
        <f>H128</f>
        <v>0</v>
      </c>
      <c r="I127" s="175">
        <f t="shared" si="64"/>
        <v>4.6</v>
      </c>
      <c r="J127" s="111">
        <f>J128</f>
        <v>4.6</v>
      </c>
      <c r="K127" s="111">
        <f>K128</f>
        <v>0.2</v>
      </c>
      <c r="L127" s="111">
        <f>L128</f>
        <v>0</v>
      </c>
      <c r="M127" s="176">
        <f t="shared" si="65"/>
        <v>4.6</v>
      </c>
      <c r="N127" s="112">
        <f>N128</f>
        <v>4.6</v>
      </c>
      <c r="O127" s="112">
        <f>O128</f>
        <v>0.2</v>
      </c>
      <c r="P127" s="112">
        <f>P128</f>
        <v>0</v>
      </c>
      <c r="Q127" s="176">
        <f t="shared" si="66"/>
        <v>0</v>
      </c>
      <c r="R127" s="112">
        <f>R128</f>
        <v>0</v>
      </c>
      <c r="S127" s="162">
        <f>S128</f>
        <v>0</v>
      </c>
      <c r="T127" s="162">
        <f>T128</f>
        <v>0</v>
      </c>
    </row>
    <row r="128" spans="2:20" ht="14.25" customHeight="1">
      <c r="B128" s="163" t="s">
        <v>157</v>
      </c>
      <c r="C128" s="102" t="s">
        <v>17</v>
      </c>
      <c r="D128" s="172"/>
      <c r="E128" s="177">
        <f t="shared" si="63"/>
        <v>4.6</v>
      </c>
      <c r="F128" s="167">
        <v>4.6</v>
      </c>
      <c r="G128" s="163">
        <v>0.2</v>
      </c>
      <c r="H128" s="178"/>
      <c r="I128" s="165">
        <f t="shared" si="64"/>
        <v>4.6</v>
      </c>
      <c r="J128" s="166">
        <v>4.6</v>
      </c>
      <c r="K128" s="179">
        <v>0.2</v>
      </c>
      <c r="L128" s="166">
        <v>0</v>
      </c>
      <c r="M128" s="168">
        <f t="shared" si="65"/>
        <v>4.6</v>
      </c>
      <c r="N128" s="169">
        <v>4.6</v>
      </c>
      <c r="O128" s="181">
        <v>0.2</v>
      </c>
      <c r="P128" s="182"/>
      <c r="Q128" s="168">
        <f t="shared" si="66"/>
        <v>0</v>
      </c>
      <c r="R128" s="166">
        <f>J128-N128</f>
        <v>0</v>
      </c>
      <c r="S128" s="166">
        <f>K128-O128</f>
        <v>0</v>
      </c>
      <c r="T128" s="166">
        <f>L128-P128</f>
        <v>0</v>
      </c>
    </row>
    <row r="129" spans="2:20" ht="12" customHeight="1">
      <c r="B129" s="252" t="s">
        <v>8</v>
      </c>
      <c r="C129" s="260" t="s">
        <v>136</v>
      </c>
      <c r="D129" s="260" t="s">
        <v>355</v>
      </c>
      <c r="E129" s="252" t="s">
        <v>0</v>
      </c>
      <c r="F129" s="252" t="s">
        <v>186</v>
      </c>
      <c r="G129" s="252"/>
      <c r="H129" s="252"/>
      <c r="I129" s="256" t="s">
        <v>0</v>
      </c>
      <c r="J129" s="256" t="s">
        <v>187</v>
      </c>
      <c r="K129" s="256"/>
      <c r="L129" s="256"/>
      <c r="M129" s="248" t="s">
        <v>0</v>
      </c>
      <c r="N129" s="248" t="s">
        <v>188</v>
      </c>
      <c r="O129" s="248"/>
      <c r="P129" s="248"/>
      <c r="Q129" s="252" t="s">
        <v>0</v>
      </c>
      <c r="R129" s="252" t="s">
        <v>191</v>
      </c>
      <c r="S129" s="252"/>
      <c r="T129" s="252"/>
    </row>
    <row r="130" spans="2:20" ht="12" customHeight="1">
      <c r="B130" s="252"/>
      <c r="C130" s="260"/>
      <c r="D130" s="260"/>
      <c r="E130" s="252"/>
      <c r="F130" s="252" t="s">
        <v>9</v>
      </c>
      <c r="G130" s="252"/>
      <c r="H130" s="252"/>
      <c r="I130" s="256"/>
      <c r="J130" s="256" t="s">
        <v>9</v>
      </c>
      <c r="K130" s="256"/>
      <c r="L130" s="256"/>
      <c r="M130" s="248"/>
      <c r="N130" s="248" t="s">
        <v>9</v>
      </c>
      <c r="O130" s="248"/>
      <c r="P130" s="248"/>
      <c r="Q130" s="252"/>
      <c r="R130" s="252" t="s">
        <v>9</v>
      </c>
      <c r="S130" s="252"/>
      <c r="T130" s="252"/>
    </row>
    <row r="131" spans="2:20" ht="13.5" customHeight="1">
      <c r="B131" s="252"/>
      <c r="C131" s="260"/>
      <c r="D131" s="260"/>
      <c r="E131" s="252"/>
      <c r="F131" s="252" t="s">
        <v>10</v>
      </c>
      <c r="G131" s="252"/>
      <c r="H131" s="249" t="s">
        <v>11</v>
      </c>
      <c r="I131" s="256"/>
      <c r="J131" s="256" t="s">
        <v>10</v>
      </c>
      <c r="K131" s="256"/>
      <c r="L131" s="257" t="s">
        <v>11</v>
      </c>
      <c r="M131" s="248"/>
      <c r="N131" s="248" t="s">
        <v>10</v>
      </c>
      <c r="O131" s="248"/>
      <c r="P131" s="249" t="s">
        <v>11</v>
      </c>
      <c r="Q131" s="252"/>
      <c r="R131" s="252" t="s">
        <v>10</v>
      </c>
      <c r="S131" s="252"/>
      <c r="T131" s="249" t="s">
        <v>11</v>
      </c>
    </row>
    <row r="132" spans="2:20" ht="15.75">
      <c r="B132" s="252"/>
      <c r="C132" s="260"/>
      <c r="D132" s="260"/>
      <c r="E132" s="252"/>
      <c r="F132" s="252" t="s">
        <v>12</v>
      </c>
      <c r="G132" s="147" t="s">
        <v>252</v>
      </c>
      <c r="H132" s="250"/>
      <c r="I132" s="256"/>
      <c r="J132" s="256" t="s">
        <v>12</v>
      </c>
      <c r="K132" s="148" t="s">
        <v>252</v>
      </c>
      <c r="L132" s="258"/>
      <c r="M132" s="248"/>
      <c r="N132" s="248" t="s">
        <v>12</v>
      </c>
      <c r="O132" s="147" t="s">
        <v>252</v>
      </c>
      <c r="P132" s="250"/>
      <c r="Q132" s="252"/>
      <c r="R132" s="252" t="s">
        <v>12</v>
      </c>
      <c r="S132" s="147" t="s">
        <v>252</v>
      </c>
      <c r="T132" s="250"/>
    </row>
    <row r="133" spans="2:20" ht="48.75" customHeight="1">
      <c r="B133" s="147" t="s">
        <v>13</v>
      </c>
      <c r="C133" s="260"/>
      <c r="D133" s="260"/>
      <c r="E133" s="252"/>
      <c r="F133" s="252"/>
      <c r="G133" s="93" t="s">
        <v>364</v>
      </c>
      <c r="H133" s="251"/>
      <c r="I133" s="256"/>
      <c r="J133" s="256"/>
      <c r="K133" s="93" t="s">
        <v>364</v>
      </c>
      <c r="L133" s="259"/>
      <c r="M133" s="248"/>
      <c r="N133" s="248"/>
      <c r="O133" s="93" t="s">
        <v>364</v>
      </c>
      <c r="P133" s="251"/>
      <c r="Q133" s="252"/>
      <c r="R133" s="252"/>
      <c r="S133" s="93" t="s">
        <v>364</v>
      </c>
      <c r="T133" s="251"/>
    </row>
    <row r="134" spans="2:20" s="212" customFormat="1" ht="13.5" customHeight="1">
      <c r="B134" s="205">
        <v>1</v>
      </c>
      <c r="C134" s="90">
        <v>2</v>
      </c>
      <c r="D134" s="206">
        <v>3</v>
      </c>
      <c r="E134" s="207">
        <v>4</v>
      </c>
      <c r="F134" s="207">
        <v>5</v>
      </c>
      <c r="G134" s="205">
        <v>6</v>
      </c>
      <c r="H134" s="205">
        <v>7</v>
      </c>
      <c r="I134" s="208">
        <v>8</v>
      </c>
      <c r="J134" s="208">
        <v>9</v>
      </c>
      <c r="K134" s="209">
        <v>10</v>
      </c>
      <c r="L134" s="209">
        <v>11</v>
      </c>
      <c r="M134" s="210">
        <v>12</v>
      </c>
      <c r="N134" s="210">
        <v>13</v>
      </c>
      <c r="O134" s="211">
        <v>14</v>
      </c>
      <c r="P134" s="211">
        <v>15</v>
      </c>
      <c r="Q134" s="207">
        <v>16</v>
      </c>
      <c r="R134" s="207">
        <v>17</v>
      </c>
      <c r="S134" s="205">
        <v>18</v>
      </c>
      <c r="T134" s="205">
        <v>19</v>
      </c>
    </row>
    <row r="135" spans="2:20" ht="15.75">
      <c r="B135" s="213" t="s">
        <v>158</v>
      </c>
      <c r="C135" s="95" t="s">
        <v>82</v>
      </c>
      <c r="D135" s="161" t="s">
        <v>135</v>
      </c>
      <c r="E135" s="174">
        <f t="shared" si="63"/>
        <v>5</v>
      </c>
      <c r="F135" s="162">
        <f>F136</f>
        <v>5</v>
      </c>
      <c r="G135" s="162">
        <f>G136</f>
        <v>0</v>
      </c>
      <c r="H135" s="162">
        <f>H136</f>
        <v>0</v>
      </c>
      <c r="I135" s="175">
        <f t="shared" si="64"/>
        <v>5</v>
      </c>
      <c r="J135" s="111">
        <f>J136</f>
        <v>5</v>
      </c>
      <c r="K135" s="111">
        <f>K136</f>
        <v>0</v>
      </c>
      <c r="L135" s="111">
        <f>L136</f>
        <v>0</v>
      </c>
      <c r="M135" s="176">
        <f t="shared" si="65"/>
        <v>5</v>
      </c>
      <c r="N135" s="112">
        <f>N136</f>
        <v>5</v>
      </c>
      <c r="O135" s="112">
        <f>O136</f>
        <v>0</v>
      </c>
      <c r="P135" s="112">
        <f>P136</f>
        <v>0</v>
      </c>
      <c r="Q135" s="176">
        <f t="shared" si="66"/>
        <v>0</v>
      </c>
      <c r="R135" s="112">
        <f>R136</f>
        <v>0</v>
      </c>
      <c r="S135" s="162">
        <f>S136</f>
        <v>0</v>
      </c>
      <c r="T135" s="162">
        <f>T136</f>
        <v>0</v>
      </c>
    </row>
    <row r="136" spans="2:20" ht="14.25" customHeight="1">
      <c r="B136" s="214" t="s">
        <v>160</v>
      </c>
      <c r="C136" s="119" t="s">
        <v>335</v>
      </c>
      <c r="D136" s="95"/>
      <c r="E136" s="167">
        <f t="shared" si="63"/>
        <v>5</v>
      </c>
      <c r="F136" s="167">
        <v>5</v>
      </c>
      <c r="G136" s="163"/>
      <c r="H136" s="163"/>
      <c r="I136" s="111">
        <f t="shared" si="64"/>
        <v>5</v>
      </c>
      <c r="J136" s="166">
        <v>5</v>
      </c>
      <c r="K136" s="179"/>
      <c r="L136" s="166"/>
      <c r="M136" s="112">
        <f t="shared" si="65"/>
        <v>5</v>
      </c>
      <c r="N136" s="169">
        <v>5</v>
      </c>
      <c r="O136" s="181"/>
      <c r="P136" s="181"/>
      <c r="Q136" s="168">
        <f t="shared" si="66"/>
        <v>0</v>
      </c>
      <c r="R136" s="166">
        <f>J136-N136</f>
        <v>0</v>
      </c>
      <c r="S136" s="166">
        <f>K136-O136</f>
        <v>0</v>
      </c>
      <c r="T136" s="166">
        <f>L136-P136</f>
        <v>0</v>
      </c>
    </row>
    <row r="137" spans="2:20" ht="15.75">
      <c r="B137" s="203" t="s">
        <v>59</v>
      </c>
      <c r="C137" s="59" t="s">
        <v>65</v>
      </c>
      <c r="D137" s="188"/>
      <c r="E137" s="111">
        <f aca="true" t="shared" si="68" ref="E137:T137">E138+E140+E144+E146</f>
        <v>420.8</v>
      </c>
      <c r="F137" s="111">
        <f t="shared" si="68"/>
        <v>420.8</v>
      </c>
      <c r="G137" s="111">
        <f t="shared" si="68"/>
        <v>169.20000000000002</v>
      </c>
      <c r="H137" s="111">
        <f t="shared" si="68"/>
        <v>0</v>
      </c>
      <c r="I137" s="111">
        <f t="shared" si="68"/>
        <v>428.9</v>
      </c>
      <c r="J137" s="111">
        <f t="shared" si="68"/>
        <v>428.9</v>
      </c>
      <c r="K137" s="111">
        <f t="shared" si="68"/>
        <v>171.6</v>
      </c>
      <c r="L137" s="111">
        <f t="shared" si="68"/>
        <v>0</v>
      </c>
      <c r="M137" s="112">
        <f t="shared" si="68"/>
        <v>413.59999999999997</v>
      </c>
      <c r="N137" s="112">
        <f t="shared" si="68"/>
        <v>413.59999999999997</v>
      </c>
      <c r="O137" s="112">
        <f t="shared" si="68"/>
        <v>171.6</v>
      </c>
      <c r="P137" s="112">
        <f t="shared" si="68"/>
        <v>0</v>
      </c>
      <c r="Q137" s="112">
        <f t="shared" si="68"/>
        <v>15.3</v>
      </c>
      <c r="R137" s="112">
        <f t="shared" si="68"/>
        <v>15.3</v>
      </c>
      <c r="S137" s="111">
        <f t="shared" si="68"/>
        <v>0</v>
      </c>
      <c r="T137" s="111">
        <f t="shared" si="68"/>
        <v>0</v>
      </c>
    </row>
    <row r="138" spans="2:20" ht="27.75" customHeight="1">
      <c r="B138" s="50" t="s">
        <v>61</v>
      </c>
      <c r="C138" s="101" t="s">
        <v>100</v>
      </c>
      <c r="D138" s="147" t="s">
        <v>139</v>
      </c>
      <c r="E138" s="162">
        <f aca="true" t="shared" si="69" ref="E138:T138">E139</f>
        <v>16.8</v>
      </c>
      <c r="F138" s="162">
        <f t="shared" si="69"/>
        <v>16.8</v>
      </c>
      <c r="G138" s="162">
        <f t="shared" si="69"/>
        <v>9.8</v>
      </c>
      <c r="H138" s="162">
        <f t="shared" si="69"/>
        <v>0</v>
      </c>
      <c r="I138" s="111">
        <f t="shared" si="69"/>
        <v>19.9</v>
      </c>
      <c r="J138" s="111">
        <f t="shared" si="69"/>
        <v>19.9</v>
      </c>
      <c r="K138" s="111">
        <f t="shared" si="69"/>
        <v>12.2</v>
      </c>
      <c r="L138" s="111">
        <f t="shared" si="69"/>
        <v>0</v>
      </c>
      <c r="M138" s="112">
        <f t="shared" si="69"/>
        <v>19.9</v>
      </c>
      <c r="N138" s="112">
        <f t="shared" si="69"/>
        <v>19.9</v>
      </c>
      <c r="O138" s="112">
        <f t="shared" si="69"/>
        <v>12.2</v>
      </c>
      <c r="P138" s="112">
        <f t="shared" si="69"/>
        <v>0</v>
      </c>
      <c r="Q138" s="112">
        <f t="shared" si="69"/>
        <v>0</v>
      </c>
      <c r="R138" s="112">
        <f t="shared" si="69"/>
        <v>0</v>
      </c>
      <c r="S138" s="162">
        <f t="shared" si="69"/>
        <v>0</v>
      </c>
      <c r="T138" s="162">
        <f t="shared" si="69"/>
        <v>0</v>
      </c>
    </row>
    <row r="139" spans="2:20" ht="13.5" customHeight="1">
      <c r="B139" s="163" t="s">
        <v>121</v>
      </c>
      <c r="C139" s="119" t="s">
        <v>17</v>
      </c>
      <c r="D139" s="200"/>
      <c r="E139" s="167">
        <f>F139+H139</f>
        <v>16.8</v>
      </c>
      <c r="F139" s="167">
        <v>16.8</v>
      </c>
      <c r="G139" s="167">
        <v>9.8</v>
      </c>
      <c r="H139" s="167"/>
      <c r="I139" s="166">
        <f>J139+L139</f>
        <v>19.9</v>
      </c>
      <c r="J139" s="166">
        <v>19.9</v>
      </c>
      <c r="K139" s="166">
        <v>12.2</v>
      </c>
      <c r="L139" s="166"/>
      <c r="M139" s="169">
        <f>N139+P139</f>
        <v>19.9</v>
      </c>
      <c r="N139" s="169">
        <v>19.9</v>
      </c>
      <c r="O139" s="169">
        <v>12.2</v>
      </c>
      <c r="P139" s="169"/>
      <c r="Q139" s="168">
        <f>R139+T139</f>
        <v>0</v>
      </c>
      <c r="R139" s="166">
        <f>J139-N139</f>
        <v>0</v>
      </c>
      <c r="S139" s="166">
        <f>K139-O139</f>
        <v>0</v>
      </c>
      <c r="T139" s="166">
        <f>L139-P139</f>
        <v>0</v>
      </c>
    </row>
    <row r="140" spans="2:20" ht="27.75" customHeight="1">
      <c r="B140" s="50" t="s">
        <v>62</v>
      </c>
      <c r="C140" s="120" t="s">
        <v>103</v>
      </c>
      <c r="D140" s="195" t="s">
        <v>141</v>
      </c>
      <c r="E140" s="162">
        <f aca="true" t="shared" si="70" ref="E140:T140">E141+E142+E143</f>
        <v>361.5</v>
      </c>
      <c r="F140" s="162">
        <f t="shared" si="70"/>
        <v>361.5</v>
      </c>
      <c r="G140" s="162">
        <f t="shared" si="70"/>
        <v>158.1</v>
      </c>
      <c r="H140" s="162">
        <f t="shared" si="70"/>
        <v>0</v>
      </c>
      <c r="I140" s="111">
        <f t="shared" si="70"/>
        <v>366.5</v>
      </c>
      <c r="J140" s="111">
        <f t="shared" si="70"/>
        <v>366.5</v>
      </c>
      <c r="K140" s="111">
        <f t="shared" si="70"/>
        <v>158.1</v>
      </c>
      <c r="L140" s="111">
        <f t="shared" si="70"/>
        <v>0</v>
      </c>
      <c r="M140" s="112">
        <f t="shared" si="70"/>
        <v>366.5</v>
      </c>
      <c r="N140" s="112">
        <f t="shared" si="70"/>
        <v>366.5</v>
      </c>
      <c r="O140" s="112">
        <f t="shared" si="70"/>
        <v>158.1</v>
      </c>
      <c r="P140" s="112">
        <f t="shared" si="70"/>
        <v>0</v>
      </c>
      <c r="Q140" s="112">
        <f t="shared" si="70"/>
        <v>0</v>
      </c>
      <c r="R140" s="112">
        <f t="shared" si="70"/>
        <v>0</v>
      </c>
      <c r="S140" s="162">
        <f t="shared" si="70"/>
        <v>0</v>
      </c>
      <c r="T140" s="162">
        <f t="shared" si="70"/>
        <v>0</v>
      </c>
    </row>
    <row r="141" spans="2:20" ht="14.25" customHeight="1">
      <c r="B141" s="215" t="s">
        <v>122</v>
      </c>
      <c r="C141" s="115" t="s">
        <v>335</v>
      </c>
      <c r="D141" s="196"/>
      <c r="E141" s="177">
        <f aca="true" t="shared" si="71" ref="E141:E147">F141+H141</f>
        <v>333</v>
      </c>
      <c r="F141" s="167">
        <v>333</v>
      </c>
      <c r="G141" s="167">
        <v>158.1</v>
      </c>
      <c r="H141" s="167"/>
      <c r="I141" s="165">
        <f aca="true" t="shared" si="72" ref="I141:I147">J141+L141</f>
        <v>338</v>
      </c>
      <c r="J141" s="166">
        <v>338</v>
      </c>
      <c r="K141" s="166">
        <v>158.1</v>
      </c>
      <c r="L141" s="166"/>
      <c r="M141" s="168">
        <f aca="true" t="shared" si="73" ref="M141:M147">N141+P141</f>
        <v>338</v>
      </c>
      <c r="N141" s="169">
        <v>338</v>
      </c>
      <c r="O141" s="169">
        <v>158.1</v>
      </c>
      <c r="P141" s="169"/>
      <c r="Q141" s="168">
        <f aca="true" t="shared" si="74" ref="Q141:Q147">R141+T141</f>
        <v>0</v>
      </c>
      <c r="R141" s="169">
        <f aca="true" t="shared" si="75" ref="R141:T143">J141-N141</f>
        <v>0</v>
      </c>
      <c r="S141" s="166">
        <f t="shared" si="75"/>
        <v>0</v>
      </c>
      <c r="T141" s="166">
        <f t="shared" si="75"/>
        <v>0</v>
      </c>
    </row>
    <row r="142" spans="2:20" ht="13.5" customHeight="1">
      <c r="B142" s="214" t="s">
        <v>274</v>
      </c>
      <c r="C142" s="102" t="s">
        <v>17</v>
      </c>
      <c r="D142" s="216"/>
      <c r="E142" s="177">
        <f t="shared" si="71"/>
        <v>5.5</v>
      </c>
      <c r="F142" s="167">
        <v>5.5</v>
      </c>
      <c r="G142" s="167"/>
      <c r="H142" s="162"/>
      <c r="I142" s="165">
        <f t="shared" si="72"/>
        <v>5.5</v>
      </c>
      <c r="J142" s="166">
        <v>5.5</v>
      </c>
      <c r="K142" s="166"/>
      <c r="L142" s="166"/>
      <c r="M142" s="168">
        <f t="shared" si="73"/>
        <v>5.5</v>
      </c>
      <c r="N142" s="169">
        <v>5.5</v>
      </c>
      <c r="O142" s="169"/>
      <c r="P142" s="169"/>
      <c r="Q142" s="168">
        <f t="shared" si="74"/>
        <v>0</v>
      </c>
      <c r="R142" s="169">
        <f t="shared" si="75"/>
        <v>0</v>
      </c>
      <c r="S142" s="166">
        <f t="shared" si="75"/>
        <v>0</v>
      </c>
      <c r="T142" s="166">
        <f t="shared" si="75"/>
        <v>0</v>
      </c>
    </row>
    <row r="143" spans="2:20" ht="14.25" customHeight="1">
      <c r="B143" s="163" t="s">
        <v>275</v>
      </c>
      <c r="C143" s="96" t="s">
        <v>356</v>
      </c>
      <c r="D143" s="198"/>
      <c r="E143" s="177">
        <f t="shared" si="71"/>
        <v>23</v>
      </c>
      <c r="F143" s="167">
        <v>23</v>
      </c>
      <c r="G143" s="193"/>
      <c r="H143" s="193"/>
      <c r="I143" s="165">
        <f t="shared" si="72"/>
        <v>23</v>
      </c>
      <c r="J143" s="166">
        <v>23</v>
      </c>
      <c r="K143" s="188"/>
      <c r="L143" s="188"/>
      <c r="M143" s="168">
        <f t="shared" si="73"/>
        <v>23</v>
      </c>
      <c r="N143" s="169">
        <v>23</v>
      </c>
      <c r="O143" s="189"/>
      <c r="P143" s="189"/>
      <c r="Q143" s="168">
        <f t="shared" si="74"/>
        <v>0</v>
      </c>
      <c r="R143" s="169">
        <f t="shared" si="75"/>
        <v>0</v>
      </c>
      <c r="S143" s="166">
        <f t="shared" si="75"/>
        <v>0</v>
      </c>
      <c r="T143" s="166">
        <f t="shared" si="75"/>
        <v>0</v>
      </c>
    </row>
    <row r="144" spans="2:20" ht="15" customHeight="1">
      <c r="B144" s="50" t="s">
        <v>63</v>
      </c>
      <c r="C144" s="101" t="s">
        <v>159</v>
      </c>
      <c r="D144" s="110" t="s">
        <v>133</v>
      </c>
      <c r="E144" s="174">
        <f t="shared" si="71"/>
        <v>24</v>
      </c>
      <c r="F144" s="162">
        <f>F145</f>
        <v>24</v>
      </c>
      <c r="G144" s="162">
        <f>G145</f>
        <v>1.3</v>
      </c>
      <c r="H144" s="162">
        <f>H145</f>
        <v>0</v>
      </c>
      <c r="I144" s="175">
        <f t="shared" si="72"/>
        <v>24</v>
      </c>
      <c r="J144" s="111">
        <f>J145</f>
        <v>24</v>
      </c>
      <c r="K144" s="111">
        <f>K145</f>
        <v>1.3</v>
      </c>
      <c r="L144" s="111">
        <f>L145</f>
        <v>0</v>
      </c>
      <c r="M144" s="176">
        <f t="shared" si="73"/>
        <v>24</v>
      </c>
      <c r="N144" s="112">
        <f>N145</f>
        <v>24</v>
      </c>
      <c r="O144" s="112">
        <f>O145</f>
        <v>1.3</v>
      </c>
      <c r="P144" s="112">
        <f>P145</f>
        <v>0</v>
      </c>
      <c r="Q144" s="176">
        <f t="shared" si="74"/>
        <v>0</v>
      </c>
      <c r="R144" s="112">
        <f>R145</f>
        <v>0</v>
      </c>
      <c r="S144" s="162">
        <f>S145</f>
        <v>0</v>
      </c>
      <c r="T144" s="162">
        <f>T145</f>
        <v>0</v>
      </c>
    </row>
    <row r="145" spans="2:20" ht="12.75" customHeight="1">
      <c r="B145" s="163" t="s">
        <v>161</v>
      </c>
      <c r="C145" s="102" t="s">
        <v>17</v>
      </c>
      <c r="D145" s="172"/>
      <c r="E145" s="177">
        <f t="shared" si="71"/>
        <v>24</v>
      </c>
      <c r="F145" s="167">
        <v>24</v>
      </c>
      <c r="G145" s="178">
        <v>1.3</v>
      </c>
      <c r="H145" s="178"/>
      <c r="I145" s="165">
        <f t="shared" si="72"/>
        <v>24</v>
      </c>
      <c r="J145" s="166">
        <v>24</v>
      </c>
      <c r="K145" s="180">
        <v>1.3</v>
      </c>
      <c r="L145" s="180"/>
      <c r="M145" s="168">
        <f t="shared" si="73"/>
        <v>24</v>
      </c>
      <c r="N145" s="169">
        <v>24</v>
      </c>
      <c r="O145" s="182">
        <v>1.3</v>
      </c>
      <c r="P145" s="182"/>
      <c r="Q145" s="168">
        <f t="shared" si="74"/>
        <v>0</v>
      </c>
      <c r="R145" s="169">
        <f>J145-N145</f>
        <v>0</v>
      </c>
      <c r="S145" s="166">
        <f>K145-O145</f>
        <v>0</v>
      </c>
      <c r="T145" s="166">
        <f>L145-P145</f>
        <v>0</v>
      </c>
    </row>
    <row r="146" spans="2:20" ht="15.75">
      <c r="B146" s="213" t="s">
        <v>162</v>
      </c>
      <c r="C146" s="95" t="s">
        <v>82</v>
      </c>
      <c r="D146" s="148" t="s">
        <v>135</v>
      </c>
      <c r="E146" s="174">
        <f t="shared" si="71"/>
        <v>18.5</v>
      </c>
      <c r="F146" s="162">
        <f>F147</f>
        <v>18.5</v>
      </c>
      <c r="G146" s="162">
        <f>G147</f>
        <v>0</v>
      </c>
      <c r="H146" s="162">
        <f>H147</f>
        <v>0</v>
      </c>
      <c r="I146" s="175">
        <f t="shared" si="72"/>
        <v>18.5</v>
      </c>
      <c r="J146" s="111">
        <f>J147</f>
        <v>18.5</v>
      </c>
      <c r="K146" s="111">
        <f>K147</f>
        <v>0</v>
      </c>
      <c r="L146" s="111">
        <f>L147</f>
        <v>0</v>
      </c>
      <c r="M146" s="176">
        <f t="shared" si="73"/>
        <v>3.2</v>
      </c>
      <c r="N146" s="112">
        <f>N147</f>
        <v>3.2</v>
      </c>
      <c r="O146" s="112">
        <f>O147</f>
        <v>0</v>
      </c>
      <c r="P146" s="112">
        <f>P147</f>
        <v>0</v>
      </c>
      <c r="Q146" s="176">
        <f t="shared" si="74"/>
        <v>15.3</v>
      </c>
      <c r="R146" s="112">
        <f>R147</f>
        <v>15.3</v>
      </c>
      <c r="S146" s="162">
        <f>S147</f>
        <v>0</v>
      </c>
      <c r="T146" s="162">
        <f>T147</f>
        <v>0</v>
      </c>
    </row>
    <row r="147" spans="2:20" ht="12" customHeight="1">
      <c r="B147" s="237" t="s">
        <v>163</v>
      </c>
      <c r="C147" s="119" t="s">
        <v>335</v>
      </c>
      <c r="D147" s="95"/>
      <c r="E147" s="167">
        <f t="shared" si="71"/>
        <v>18.5</v>
      </c>
      <c r="F147" s="167">
        <v>18.5</v>
      </c>
      <c r="G147" s="163"/>
      <c r="H147" s="163"/>
      <c r="I147" s="111">
        <f t="shared" si="72"/>
        <v>18.5</v>
      </c>
      <c r="J147" s="166">
        <v>18.5</v>
      </c>
      <c r="K147" s="179"/>
      <c r="L147" s="179"/>
      <c r="M147" s="169">
        <f t="shared" si="73"/>
        <v>3.2</v>
      </c>
      <c r="N147" s="169">
        <v>3.2</v>
      </c>
      <c r="O147" s="181"/>
      <c r="P147" s="181"/>
      <c r="Q147" s="168">
        <f t="shared" si="74"/>
        <v>15.3</v>
      </c>
      <c r="R147" s="169">
        <f>J147-N147</f>
        <v>15.3</v>
      </c>
      <c r="S147" s="166">
        <f>K147-O147</f>
        <v>0</v>
      </c>
      <c r="T147" s="166">
        <f>L147-P147</f>
        <v>0</v>
      </c>
    </row>
    <row r="148" spans="1:20" ht="15.75">
      <c r="A148" s="193"/>
      <c r="B148" s="50" t="s">
        <v>64</v>
      </c>
      <c r="C148" s="59" t="s">
        <v>168</v>
      </c>
      <c r="D148" s="144"/>
      <c r="E148" s="111">
        <f aca="true" t="shared" si="76" ref="E148:T148">E149+E151+E154+E156+E158</f>
        <v>296.9</v>
      </c>
      <c r="F148" s="111">
        <f t="shared" si="76"/>
        <v>293.4</v>
      </c>
      <c r="G148" s="111">
        <f t="shared" si="76"/>
        <v>144.7</v>
      </c>
      <c r="H148" s="111">
        <f t="shared" si="76"/>
        <v>3.5</v>
      </c>
      <c r="I148" s="111">
        <f t="shared" si="76"/>
        <v>297.4</v>
      </c>
      <c r="J148" s="111">
        <f t="shared" si="76"/>
        <v>292.4</v>
      </c>
      <c r="K148" s="111">
        <f t="shared" si="76"/>
        <v>146.9</v>
      </c>
      <c r="L148" s="111">
        <f t="shared" si="76"/>
        <v>5</v>
      </c>
      <c r="M148" s="112">
        <f t="shared" si="76"/>
        <v>275.4</v>
      </c>
      <c r="N148" s="112">
        <f t="shared" si="76"/>
        <v>270.4</v>
      </c>
      <c r="O148" s="112">
        <f t="shared" si="76"/>
        <v>146.9</v>
      </c>
      <c r="P148" s="112">
        <f t="shared" si="76"/>
        <v>5</v>
      </c>
      <c r="Q148" s="112">
        <f t="shared" si="76"/>
        <v>21.999999999999993</v>
      </c>
      <c r="R148" s="112">
        <f t="shared" si="76"/>
        <v>21.999999999999993</v>
      </c>
      <c r="S148" s="111">
        <f t="shared" si="76"/>
        <v>0</v>
      </c>
      <c r="T148" s="111">
        <f t="shared" si="76"/>
        <v>0</v>
      </c>
    </row>
    <row r="149" spans="1:20" ht="27.75" customHeight="1">
      <c r="A149" s="193"/>
      <c r="B149" s="50" t="s">
        <v>66</v>
      </c>
      <c r="C149" s="113" t="s">
        <v>100</v>
      </c>
      <c r="D149" s="147" t="s">
        <v>139</v>
      </c>
      <c r="E149" s="162">
        <f aca="true" t="shared" si="77" ref="E149:T149">E150</f>
        <v>25.9</v>
      </c>
      <c r="F149" s="162">
        <f t="shared" si="77"/>
        <v>25.9</v>
      </c>
      <c r="G149" s="162">
        <f t="shared" si="77"/>
        <v>15.7</v>
      </c>
      <c r="H149" s="162">
        <f t="shared" si="77"/>
        <v>0</v>
      </c>
      <c r="I149" s="111">
        <f t="shared" si="77"/>
        <v>29</v>
      </c>
      <c r="J149" s="111">
        <f t="shared" si="77"/>
        <v>29</v>
      </c>
      <c r="K149" s="111">
        <f t="shared" si="77"/>
        <v>18.1</v>
      </c>
      <c r="L149" s="111">
        <f t="shared" si="77"/>
        <v>0</v>
      </c>
      <c r="M149" s="112">
        <f t="shared" si="77"/>
        <v>29</v>
      </c>
      <c r="N149" s="112">
        <f t="shared" si="77"/>
        <v>29</v>
      </c>
      <c r="O149" s="112">
        <f t="shared" si="77"/>
        <v>18.1</v>
      </c>
      <c r="P149" s="112">
        <f t="shared" si="77"/>
        <v>0</v>
      </c>
      <c r="Q149" s="112">
        <f t="shared" si="77"/>
        <v>0</v>
      </c>
      <c r="R149" s="112">
        <f t="shared" si="77"/>
        <v>0</v>
      </c>
      <c r="S149" s="162">
        <f t="shared" si="77"/>
        <v>0</v>
      </c>
      <c r="T149" s="162">
        <f t="shared" si="77"/>
        <v>0</v>
      </c>
    </row>
    <row r="150" spans="1:20" ht="12.75" customHeight="1">
      <c r="A150" s="193"/>
      <c r="B150" s="163" t="s">
        <v>123</v>
      </c>
      <c r="C150" s="119" t="s">
        <v>17</v>
      </c>
      <c r="D150" s="200"/>
      <c r="E150" s="167">
        <f>F150+H150</f>
        <v>25.9</v>
      </c>
      <c r="F150" s="167">
        <v>25.9</v>
      </c>
      <c r="G150" s="167">
        <v>15.7</v>
      </c>
      <c r="H150" s="167"/>
      <c r="I150" s="166">
        <f>J150+L150</f>
        <v>29</v>
      </c>
      <c r="J150" s="166">
        <v>29</v>
      </c>
      <c r="K150" s="166">
        <v>18.1</v>
      </c>
      <c r="L150" s="166"/>
      <c r="M150" s="169">
        <f>N150+P150</f>
        <v>29</v>
      </c>
      <c r="N150" s="169">
        <v>29</v>
      </c>
      <c r="O150" s="169">
        <v>18.1</v>
      </c>
      <c r="P150" s="169"/>
      <c r="Q150" s="168">
        <f>R150+T150</f>
        <v>0</v>
      </c>
      <c r="R150" s="169">
        <f>J150-N150</f>
        <v>0</v>
      </c>
      <c r="S150" s="166">
        <f>K150-O150</f>
        <v>0</v>
      </c>
      <c r="T150" s="166">
        <f>L150-P150</f>
        <v>0</v>
      </c>
    </row>
    <row r="151" spans="1:20" ht="27" customHeight="1">
      <c r="A151" s="193"/>
      <c r="B151" s="50" t="s">
        <v>67</v>
      </c>
      <c r="C151" s="120" t="s">
        <v>103</v>
      </c>
      <c r="D151" s="195" t="s">
        <v>141</v>
      </c>
      <c r="E151" s="162">
        <f aca="true" t="shared" si="78" ref="E151:T151">E152+E153</f>
        <v>216.4</v>
      </c>
      <c r="F151" s="162">
        <f t="shared" si="78"/>
        <v>212.9</v>
      </c>
      <c r="G151" s="162">
        <f t="shared" si="78"/>
        <v>108.5</v>
      </c>
      <c r="H151" s="162">
        <f t="shared" si="78"/>
        <v>3.5</v>
      </c>
      <c r="I151" s="111">
        <f t="shared" si="78"/>
        <v>221.8</v>
      </c>
      <c r="J151" s="111">
        <f t="shared" si="78"/>
        <v>216.8</v>
      </c>
      <c r="K151" s="111">
        <f t="shared" si="78"/>
        <v>108.3</v>
      </c>
      <c r="L151" s="111">
        <f t="shared" si="78"/>
        <v>5</v>
      </c>
      <c r="M151" s="162">
        <f t="shared" si="78"/>
        <v>199.8</v>
      </c>
      <c r="N151" s="162">
        <f t="shared" si="78"/>
        <v>194.8</v>
      </c>
      <c r="O151" s="162">
        <f t="shared" si="78"/>
        <v>108.3</v>
      </c>
      <c r="P151" s="162">
        <f t="shared" si="78"/>
        <v>5</v>
      </c>
      <c r="Q151" s="162">
        <f t="shared" si="78"/>
        <v>21.999999999999993</v>
      </c>
      <c r="R151" s="162">
        <f t="shared" si="78"/>
        <v>21.999999999999993</v>
      </c>
      <c r="S151" s="162">
        <f t="shared" si="78"/>
        <v>0</v>
      </c>
      <c r="T151" s="162">
        <f t="shared" si="78"/>
        <v>0</v>
      </c>
    </row>
    <row r="152" spans="1:20" ht="13.5" customHeight="1">
      <c r="A152" s="193"/>
      <c r="B152" s="163" t="s">
        <v>124</v>
      </c>
      <c r="C152" s="115" t="s">
        <v>335</v>
      </c>
      <c r="D152" s="196"/>
      <c r="E152" s="177">
        <f>F152+H152</f>
        <v>215.4</v>
      </c>
      <c r="F152" s="167">
        <v>211.9</v>
      </c>
      <c r="G152" s="167">
        <v>108.5</v>
      </c>
      <c r="H152" s="193">
        <v>3.5</v>
      </c>
      <c r="I152" s="165">
        <f>J152+L152</f>
        <v>215.4</v>
      </c>
      <c r="J152" s="166">
        <v>210.4</v>
      </c>
      <c r="K152" s="166">
        <v>108.3</v>
      </c>
      <c r="L152" s="166">
        <v>5</v>
      </c>
      <c r="M152" s="168">
        <f>N152+P152</f>
        <v>199.8</v>
      </c>
      <c r="N152" s="169">
        <v>194.8</v>
      </c>
      <c r="O152" s="169">
        <v>108.3</v>
      </c>
      <c r="P152" s="169">
        <v>5</v>
      </c>
      <c r="Q152" s="168">
        <f aca="true" t="shared" si="79" ref="Q152:Q159">R152+T152</f>
        <v>15.599999999999994</v>
      </c>
      <c r="R152" s="169">
        <f aca="true" t="shared" si="80" ref="R152:T153">J152-N152</f>
        <v>15.599999999999994</v>
      </c>
      <c r="S152" s="166">
        <f t="shared" si="80"/>
        <v>0</v>
      </c>
      <c r="T152" s="166">
        <f t="shared" si="80"/>
        <v>0</v>
      </c>
    </row>
    <row r="153" spans="1:20" ht="13.5" customHeight="1">
      <c r="A153" s="193"/>
      <c r="B153" s="163" t="s">
        <v>164</v>
      </c>
      <c r="C153" s="96" t="s">
        <v>356</v>
      </c>
      <c r="D153" s="198"/>
      <c r="E153" s="177">
        <f aca="true" t="shared" si="81" ref="E153:E159">F153+H153</f>
        <v>1</v>
      </c>
      <c r="F153" s="167">
        <v>1</v>
      </c>
      <c r="G153" s="193"/>
      <c r="H153" s="193"/>
      <c r="I153" s="165">
        <f aca="true" t="shared" si="82" ref="I153:I159">J153+L153</f>
        <v>6.4</v>
      </c>
      <c r="J153" s="166">
        <v>6.4</v>
      </c>
      <c r="K153" s="188"/>
      <c r="L153" s="188"/>
      <c r="M153" s="168">
        <f aca="true" t="shared" si="83" ref="M153:M159">N153+P153</f>
        <v>0</v>
      </c>
      <c r="N153" s="169">
        <v>0</v>
      </c>
      <c r="O153" s="189"/>
      <c r="P153" s="189"/>
      <c r="Q153" s="168">
        <f t="shared" si="79"/>
        <v>6.4</v>
      </c>
      <c r="R153" s="169">
        <f t="shared" si="80"/>
        <v>6.4</v>
      </c>
      <c r="S153" s="166">
        <f t="shared" si="80"/>
        <v>0</v>
      </c>
      <c r="T153" s="166">
        <f t="shared" si="80"/>
        <v>0</v>
      </c>
    </row>
    <row r="154" spans="1:20" ht="21.75" customHeight="1">
      <c r="A154" s="193"/>
      <c r="B154" s="50" t="s">
        <v>68</v>
      </c>
      <c r="C154" s="101" t="s">
        <v>159</v>
      </c>
      <c r="D154" s="110" t="s">
        <v>133</v>
      </c>
      <c r="E154" s="174">
        <f t="shared" si="81"/>
        <v>21.2</v>
      </c>
      <c r="F154" s="162">
        <f>F155</f>
        <v>21.2</v>
      </c>
      <c r="G154" s="162">
        <f>G155</f>
        <v>1.1</v>
      </c>
      <c r="H154" s="162">
        <f>H155</f>
        <v>0</v>
      </c>
      <c r="I154" s="175">
        <f t="shared" si="82"/>
        <v>21.2</v>
      </c>
      <c r="J154" s="111">
        <f>J155</f>
        <v>21.2</v>
      </c>
      <c r="K154" s="111">
        <f>K155</f>
        <v>1.1</v>
      </c>
      <c r="L154" s="111">
        <f>L155</f>
        <v>0</v>
      </c>
      <c r="M154" s="176">
        <f t="shared" si="83"/>
        <v>21.2</v>
      </c>
      <c r="N154" s="112">
        <f>N155</f>
        <v>21.2</v>
      </c>
      <c r="O154" s="112">
        <f>O155</f>
        <v>1.1</v>
      </c>
      <c r="P154" s="112">
        <f>P155</f>
        <v>0</v>
      </c>
      <c r="Q154" s="176">
        <f t="shared" si="79"/>
        <v>0</v>
      </c>
      <c r="R154" s="112">
        <f>R155</f>
        <v>0</v>
      </c>
      <c r="S154" s="162">
        <f>S155</f>
        <v>0</v>
      </c>
      <c r="T154" s="162">
        <f>T155</f>
        <v>0</v>
      </c>
    </row>
    <row r="155" spans="1:20" ht="13.5" customHeight="1">
      <c r="A155" s="193"/>
      <c r="B155" s="163" t="s">
        <v>165</v>
      </c>
      <c r="C155" s="102" t="s">
        <v>17</v>
      </c>
      <c r="D155" s="172"/>
      <c r="E155" s="177">
        <f t="shared" si="81"/>
        <v>21.2</v>
      </c>
      <c r="F155" s="167">
        <v>21.2</v>
      </c>
      <c r="G155" s="163">
        <v>1.1</v>
      </c>
      <c r="H155" s="178"/>
      <c r="I155" s="165">
        <f t="shared" si="82"/>
        <v>21.2</v>
      </c>
      <c r="J155" s="166">
        <v>21.2</v>
      </c>
      <c r="K155" s="179">
        <v>1.1</v>
      </c>
      <c r="L155" s="180"/>
      <c r="M155" s="168">
        <f t="shared" si="83"/>
        <v>21.2</v>
      </c>
      <c r="N155" s="169">
        <v>21.2</v>
      </c>
      <c r="O155" s="181">
        <v>1.1</v>
      </c>
      <c r="P155" s="182"/>
      <c r="Q155" s="168">
        <f t="shared" si="79"/>
        <v>0</v>
      </c>
      <c r="R155" s="169">
        <f>J155-N155</f>
        <v>0</v>
      </c>
      <c r="S155" s="166">
        <f>K155-O155</f>
        <v>0</v>
      </c>
      <c r="T155" s="166">
        <f>L155-P155</f>
        <v>0</v>
      </c>
    </row>
    <row r="156" spans="1:20" ht="15.75">
      <c r="A156" s="193"/>
      <c r="B156" s="50" t="s">
        <v>166</v>
      </c>
      <c r="C156" s="95" t="s">
        <v>82</v>
      </c>
      <c r="D156" s="148" t="s">
        <v>135</v>
      </c>
      <c r="E156" s="174">
        <f t="shared" si="81"/>
        <v>8</v>
      </c>
      <c r="F156" s="162">
        <f>F157</f>
        <v>8</v>
      </c>
      <c r="G156" s="162">
        <f>G157</f>
        <v>0</v>
      </c>
      <c r="H156" s="162">
        <f>H157</f>
        <v>0</v>
      </c>
      <c r="I156" s="175">
        <f t="shared" si="82"/>
        <v>0</v>
      </c>
      <c r="J156" s="111">
        <f>J157</f>
        <v>0</v>
      </c>
      <c r="K156" s="111">
        <f>K157</f>
        <v>0</v>
      </c>
      <c r="L156" s="111">
        <f>L157</f>
        <v>0</v>
      </c>
      <c r="M156" s="176">
        <f t="shared" si="83"/>
        <v>0</v>
      </c>
      <c r="N156" s="112">
        <f>N157</f>
        <v>0</v>
      </c>
      <c r="O156" s="112">
        <f>O157</f>
        <v>0</v>
      </c>
      <c r="P156" s="112">
        <f>P157</f>
        <v>0</v>
      </c>
      <c r="Q156" s="176">
        <f t="shared" si="79"/>
        <v>0</v>
      </c>
      <c r="R156" s="112">
        <f>R157</f>
        <v>0</v>
      </c>
      <c r="S156" s="162">
        <f>S157</f>
        <v>0</v>
      </c>
      <c r="T156" s="162">
        <f>T157</f>
        <v>0</v>
      </c>
    </row>
    <row r="157" spans="1:20" ht="14.25" customHeight="1">
      <c r="A157" s="193"/>
      <c r="B157" s="163" t="s">
        <v>167</v>
      </c>
      <c r="C157" s="119" t="s">
        <v>335</v>
      </c>
      <c r="D157" s="95"/>
      <c r="E157" s="167">
        <f t="shared" si="81"/>
        <v>8</v>
      </c>
      <c r="F157" s="167">
        <v>8</v>
      </c>
      <c r="G157" s="163"/>
      <c r="H157" s="163"/>
      <c r="I157" s="166">
        <f t="shared" si="82"/>
        <v>0</v>
      </c>
      <c r="J157" s="166">
        <v>0</v>
      </c>
      <c r="K157" s="179"/>
      <c r="L157" s="179"/>
      <c r="M157" s="169">
        <f t="shared" si="83"/>
        <v>0</v>
      </c>
      <c r="N157" s="169">
        <v>0</v>
      </c>
      <c r="O157" s="181"/>
      <c r="P157" s="181"/>
      <c r="Q157" s="168">
        <f t="shared" si="79"/>
        <v>0</v>
      </c>
      <c r="R157" s="169">
        <f>J157-N157</f>
        <v>0</v>
      </c>
      <c r="S157" s="166">
        <f>K157-O157</f>
        <v>0</v>
      </c>
      <c r="T157" s="166">
        <f>L157-P157</f>
        <v>0</v>
      </c>
    </row>
    <row r="158" spans="1:20" ht="15" customHeight="1">
      <c r="A158" s="193"/>
      <c r="B158" s="50" t="s">
        <v>166</v>
      </c>
      <c r="C158" s="98" t="s">
        <v>336</v>
      </c>
      <c r="D158" s="148" t="s">
        <v>143</v>
      </c>
      <c r="E158" s="174">
        <f t="shared" si="81"/>
        <v>25.4</v>
      </c>
      <c r="F158" s="162">
        <f>F159</f>
        <v>25.4</v>
      </c>
      <c r="G158" s="162">
        <f>G159</f>
        <v>19.4</v>
      </c>
      <c r="H158" s="162">
        <f>H159</f>
        <v>0</v>
      </c>
      <c r="I158" s="175">
        <f t="shared" si="82"/>
        <v>25.4</v>
      </c>
      <c r="J158" s="111">
        <f>J159</f>
        <v>25.4</v>
      </c>
      <c r="K158" s="111">
        <f>K159</f>
        <v>19.4</v>
      </c>
      <c r="L158" s="111">
        <f>L159</f>
        <v>0</v>
      </c>
      <c r="M158" s="176">
        <f t="shared" si="83"/>
        <v>25.4</v>
      </c>
      <c r="N158" s="112">
        <f>N159</f>
        <v>25.4</v>
      </c>
      <c r="O158" s="112">
        <f>O159</f>
        <v>19.4</v>
      </c>
      <c r="P158" s="112">
        <f>P159</f>
        <v>0</v>
      </c>
      <c r="Q158" s="176">
        <f t="shared" si="79"/>
        <v>0</v>
      </c>
      <c r="R158" s="112">
        <f>R159</f>
        <v>0</v>
      </c>
      <c r="S158" s="162">
        <f>S159</f>
        <v>0</v>
      </c>
      <c r="T158" s="162">
        <f>T159</f>
        <v>0</v>
      </c>
    </row>
    <row r="159" spans="1:20" ht="14.25" customHeight="1">
      <c r="A159" s="193"/>
      <c r="B159" s="163" t="s">
        <v>167</v>
      </c>
      <c r="C159" s="119" t="s">
        <v>17</v>
      </c>
      <c r="D159" s="148"/>
      <c r="E159" s="167">
        <f t="shared" si="81"/>
        <v>25.4</v>
      </c>
      <c r="F159" s="167">
        <v>25.4</v>
      </c>
      <c r="G159" s="163">
        <v>19.4</v>
      </c>
      <c r="H159" s="178"/>
      <c r="I159" s="166">
        <f t="shared" si="82"/>
        <v>25.4</v>
      </c>
      <c r="J159" s="166">
        <v>25.4</v>
      </c>
      <c r="K159" s="179">
        <v>19.4</v>
      </c>
      <c r="L159" s="180"/>
      <c r="M159" s="169">
        <f t="shared" si="83"/>
        <v>25.4</v>
      </c>
      <c r="N159" s="169">
        <v>25.4</v>
      </c>
      <c r="O159" s="181">
        <v>19.4</v>
      </c>
      <c r="P159" s="182"/>
      <c r="Q159" s="168">
        <f t="shared" si="79"/>
        <v>0</v>
      </c>
      <c r="R159" s="169">
        <f>J159-N159</f>
        <v>0</v>
      </c>
      <c r="S159" s="166">
        <f>K159-O159</f>
        <v>0</v>
      </c>
      <c r="T159" s="166">
        <f>L159-P159</f>
        <v>0</v>
      </c>
    </row>
    <row r="160" spans="1:20" ht="15.75">
      <c r="A160" s="193"/>
      <c r="B160" s="50" t="s">
        <v>69</v>
      </c>
      <c r="C160" s="57" t="s">
        <v>177</v>
      </c>
      <c r="D160" s="148"/>
      <c r="E160" s="111">
        <f aca="true" t="shared" si="84" ref="E160:T160">E161+E163+E165+E175+E177+E179</f>
        <v>468.20000000000005</v>
      </c>
      <c r="F160" s="111">
        <f t="shared" si="84"/>
        <v>466.20000000000005</v>
      </c>
      <c r="G160" s="111">
        <f t="shared" si="84"/>
        <v>267.09999999999997</v>
      </c>
      <c r="H160" s="111">
        <f t="shared" si="84"/>
        <v>2</v>
      </c>
      <c r="I160" s="111">
        <f t="shared" si="84"/>
        <v>471.1</v>
      </c>
      <c r="J160" s="111">
        <f t="shared" si="84"/>
        <v>469.1</v>
      </c>
      <c r="K160" s="111">
        <f t="shared" si="84"/>
        <v>269.29999999999995</v>
      </c>
      <c r="L160" s="111">
        <f t="shared" si="84"/>
        <v>2</v>
      </c>
      <c r="M160" s="111">
        <f t="shared" si="84"/>
        <v>466.1</v>
      </c>
      <c r="N160" s="111">
        <f t="shared" si="84"/>
        <v>464.1</v>
      </c>
      <c r="O160" s="111">
        <f t="shared" si="84"/>
        <v>269.29999999999995</v>
      </c>
      <c r="P160" s="111">
        <f t="shared" si="84"/>
        <v>2</v>
      </c>
      <c r="Q160" s="111">
        <f t="shared" si="84"/>
        <v>5</v>
      </c>
      <c r="R160" s="111">
        <f t="shared" si="84"/>
        <v>5</v>
      </c>
      <c r="S160" s="111">
        <f t="shared" si="84"/>
        <v>0</v>
      </c>
      <c r="T160" s="111">
        <f t="shared" si="84"/>
        <v>0</v>
      </c>
    </row>
    <row r="161" spans="1:20" ht="15.75">
      <c r="A161" s="193"/>
      <c r="B161" s="163" t="s">
        <v>276</v>
      </c>
      <c r="C161" s="118" t="s">
        <v>99</v>
      </c>
      <c r="D161" s="147" t="s">
        <v>134</v>
      </c>
      <c r="E161" s="162">
        <f aca="true" t="shared" si="85" ref="E161:T161">E162</f>
        <v>7.7</v>
      </c>
      <c r="F161" s="162">
        <f t="shared" si="85"/>
        <v>7.7</v>
      </c>
      <c r="G161" s="162">
        <f t="shared" si="85"/>
        <v>0</v>
      </c>
      <c r="H161" s="162">
        <f t="shared" si="85"/>
        <v>0</v>
      </c>
      <c r="I161" s="111">
        <f t="shared" si="85"/>
        <v>7.7</v>
      </c>
      <c r="J161" s="111">
        <f t="shared" si="85"/>
        <v>7.7</v>
      </c>
      <c r="K161" s="111">
        <f t="shared" si="85"/>
        <v>0</v>
      </c>
      <c r="L161" s="111">
        <f t="shared" si="85"/>
        <v>0</v>
      </c>
      <c r="M161" s="112">
        <f t="shared" si="85"/>
        <v>7.7</v>
      </c>
      <c r="N161" s="112">
        <f t="shared" si="85"/>
        <v>7.7</v>
      </c>
      <c r="O161" s="112">
        <f t="shared" si="85"/>
        <v>0</v>
      </c>
      <c r="P161" s="112">
        <f t="shared" si="85"/>
        <v>0</v>
      </c>
      <c r="Q161" s="112">
        <f t="shared" si="85"/>
        <v>0</v>
      </c>
      <c r="R161" s="112">
        <f t="shared" si="85"/>
        <v>0</v>
      </c>
      <c r="S161" s="162">
        <f t="shared" si="85"/>
        <v>0</v>
      </c>
      <c r="T161" s="162">
        <f t="shared" si="85"/>
        <v>0</v>
      </c>
    </row>
    <row r="162" spans="1:20" ht="14.25" customHeight="1">
      <c r="A162" s="193"/>
      <c r="B162" s="193" t="s">
        <v>125</v>
      </c>
      <c r="C162" s="119" t="s">
        <v>335</v>
      </c>
      <c r="D162" s="200"/>
      <c r="E162" s="167">
        <f>F162+H162</f>
        <v>7.7</v>
      </c>
      <c r="F162" s="167">
        <v>7.7</v>
      </c>
      <c r="G162" s="193"/>
      <c r="H162" s="167"/>
      <c r="I162" s="166">
        <f>J162+L162</f>
        <v>7.7</v>
      </c>
      <c r="J162" s="166">
        <v>7.7</v>
      </c>
      <c r="K162" s="188"/>
      <c r="L162" s="166"/>
      <c r="M162" s="169">
        <f>N162+P162</f>
        <v>7.7</v>
      </c>
      <c r="N162" s="169">
        <v>7.7</v>
      </c>
      <c r="O162" s="189"/>
      <c r="P162" s="169"/>
      <c r="Q162" s="168">
        <f>R162+T162</f>
        <v>0</v>
      </c>
      <c r="R162" s="169">
        <f>J162-N162</f>
        <v>0</v>
      </c>
      <c r="S162" s="166">
        <f>K162-O162</f>
        <v>0</v>
      </c>
      <c r="T162" s="166">
        <f>L162-P162</f>
        <v>0</v>
      </c>
    </row>
    <row r="163" spans="1:20" ht="29.25" customHeight="1">
      <c r="A163" s="193"/>
      <c r="B163" s="50" t="s">
        <v>70</v>
      </c>
      <c r="C163" s="113" t="s">
        <v>100</v>
      </c>
      <c r="D163" s="147" t="s">
        <v>139</v>
      </c>
      <c r="E163" s="162">
        <f aca="true" t="shared" si="86" ref="E163:T163">E164</f>
        <v>16.1</v>
      </c>
      <c r="F163" s="162">
        <f t="shared" si="86"/>
        <v>16.1</v>
      </c>
      <c r="G163" s="162">
        <f t="shared" si="86"/>
        <v>9.3</v>
      </c>
      <c r="H163" s="162">
        <f t="shared" si="86"/>
        <v>0</v>
      </c>
      <c r="I163" s="111">
        <f t="shared" si="86"/>
        <v>19</v>
      </c>
      <c r="J163" s="111">
        <f t="shared" si="86"/>
        <v>19</v>
      </c>
      <c r="K163" s="111">
        <f t="shared" si="86"/>
        <v>11.5</v>
      </c>
      <c r="L163" s="111">
        <f t="shared" si="86"/>
        <v>0</v>
      </c>
      <c r="M163" s="112">
        <f t="shared" si="86"/>
        <v>19</v>
      </c>
      <c r="N163" s="112">
        <f t="shared" si="86"/>
        <v>19</v>
      </c>
      <c r="O163" s="112">
        <f t="shared" si="86"/>
        <v>11.5</v>
      </c>
      <c r="P163" s="112">
        <f t="shared" si="86"/>
        <v>0</v>
      </c>
      <c r="Q163" s="112">
        <f t="shared" si="86"/>
        <v>0</v>
      </c>
      <c r="R163" s="112">
        <f t="shared" si="86"/>
        <v>0</v>
      </c>
      <c r="S163" s="162">
        <f t="shared" si="86"/>
        <v>0</v>
      </c>
      <c r="T163" s="162">
        <f t="shared" si="86"/>
        <v>0</v>
      </c>
    </row>
    <row r="164" spans="1:20" ht="14.25" customHeight="1">
      <c r="A164" s="193"/>
      <c r="B164" s="163" t="s">
        <v>126</v>
      </c>
      <c r="C164" s="108" t="s">
        <v>17</v>
      </c>
      <c r="D164" s="200"/>
      <c r="E164" s="167">
        <f>F164+H164</f>
        <v>16.1</v>
      </c>
      <c r="F164" s="167">
        <v>16.1</v>
      </c>
      <c r="G164" s="167">
        <v>9.3</v>
      </c>
      <c r="H164" s="193"/>
      <c r="I164" s="166">
        <f>J164+L164</f>
        <v>19</v>
      </c>
      <c r="J164" s="166">
        <v>19</v>
      </c>
      <c r="K164" s="166">
        <v>11.5</v>
      </c>
      <c r="L164" s="188"/>
      <c r="M164" s="169">
        <f>N164+P164</f>
        <v>19</v>
      </c>
      <c r="N164" s="169">
        <v>19</v>
      </c>
      <c r="O164" s="169">
        <v>11.5</v>
      </c>
      <c r="P164" s="189"/>
      <c r="Q164" s="168">
        <f>R164+T164</f>
        <v>0</v>
      </c>
      <c r="R164" s="169">
        <f>J164-N164</f>
        <v>0</v>
      </c>
      <c r="S164" s="166">
        <f>K164-O164</f>
        <v>0</v>
      </c>
      <c r="T164" s="166">
        <f>L164-P164</f>
        <v>0</v>
      </c>
    </row>
    <row r="165" spans="1:20" ht="29.25" customHeight="1">
      <c r="A165" s="193"/>
      <c r="B165" s="50" t="s">
        <v>71</v>
      </c>
      <c r="C165" s="114" t="s">
        <v>103</v>
      </c>
      <c r="D165" s="195" t="s">
        <v>141</v>
      </c>
      <c r="E165" s="162">
        <f aca="true" t="shared" si="87" ref="E165:T165">E166+E168+E167</f>
        <v>405.2</v>
      </c>
      <c r="F165" s="162">
        <f t="shared" si="87"/>
        <v>403.2</v>
      </c>
      <c r="G165" s="162">
        <f t="shared" si="87"/>
        <v>239</v>
      </c>
      <c r="H165" s="162">
        <f t="shared" si="87"/>
        <v>2</v>
      </c>
      <c r="I165" s="111">
        <f t="shared" si="87"/>
        <v>405.2</v>
      </c>
      <c r="J165" s="111">
        <f t="shared" si="87"/>
        <v>403.2</v>
      </c>
      <c r="K165" s="111">
        <f t="shared" si="87"/>
        <v>239</v>
      </c>
      <c r="L165" s="111">
        <f t="shared" si="87"/>
        <v>2</v>
      </c>
      <c r="M165" s="112">
        <f t="shared" si="87"/>
        <v>400.2</v>
      </c>
      <c r="N165" s="112">
        <f t="shared" si="87"/>
        <v>398.2</v>
      </c>
      <c r="O165" s="112">
        <f t="shared" si="87"/>
        <v>239</v>
      </c>
      <c r="P165" s="112">
        <f t="shared" si="87"/>
        <v>2</v>
      </c>
      <c r="Q165" s="112">
        <f t="shared" si="87"/>
        <v>5</v>
      </c>
      <c r="R165" s="112">
        <f t="shared" si="87"/>
        <v>5</v>
      </c>
      <c r="S165" s="162">
        <f t="shared" si="87"/>
        <v>0</v>
      </c>
      <c r="T165" s="162">
        <f t="shared" si="87"/>
        <v>0</v>
      </c>
    </row>
    <row r="166" spans="1:20" ht="14.25" customHeight="1">
      <c r="A166" s="193"/>
      <c r="B166" s="163" t="s">
        <v>127</v>
      </c>
      <c r="C166" s="115" t="s">
        <v>335</v>
      </c>
      <c r="D166" s="196"/>
      <c r="E166" s="177">
        <f aca="true" t="shared" si="88" ref="E166:E180">F166+H166</f>
        <v>252.7</v>
      </c>
      <c r="F166" s="167">
        <v>250.7</v>
      </c>
      <c r="G166" s="167">
        <v>131.7</v>
      </c>
      <c r="H166" s="167">
        <v>2</v>
      </c>
      <c r="I166" s="165">
        <f aca="true" t="shared" si="89" ref="I166:I180">J166+L166</f>
        <v>252.7</v>
      </c>
      <c r="J166" s="166">
        <v>250.7</v>
      </c>
      <c r="K166" s="188">
        <v>131.7</v>
      </c>
      <c r="L166" s="166">
        <v>2</v>
      </c>
      <c r="M166" s="168">
        <f aca="true" t="shared" si="90" ref="M166:M180">N166+P166</f>
        <v>247.7</v>
      </c>
      <c r="N166" s="169">
        <v>245.7</v>
      </c>
      <c r="O166" s="169">
        <v>131.7</v>
      </c>
      <c r="P166" s="169">
        <v>2</v>
      </c>
      <c r="Q166" s="168">
        <f aca="true" t="shared" si="91" ref="Q166:Q180">R166+T166</f>
        <v>5</v>
      </c>
      <c r="R166" s="169">
        <f aca="true" t="shared" si="92" ref="R166:T168">J166-N166</f>
        <v>5</v>
      </c>
      <c r="S166" s="166">
        <f t="shared" si="92"/>
        <v>0</v>
      </c>
      <c r="T166" s="166">
        <f t="shared" si="92"/>
        <v>0</v>
      </c>
    </row>
    <row r="167" spans="1:20" ht="15.75">
      <c r="A167" s="193"/>
      <c r="B167" s="163" t="s">
        <v>277</v>
      </c>
      <c r="C167" s="119" t="s">
        <v>17</v>
      </c>
      <c r="D167" s="197"/>
      <c r="E167" s="177">
        <f t="shared" si="88"/>
        <v>146.5</v>
      </c>
      <c r="F167" s="167">
        <v>146.5</v>
      </c>
      <c r="G167" s="193">
        <v>107.3</v>
      </c>
      <c r="H167" s="167"/>
      <c r="I167" s="165">
        <f t="shared" si="89"/>
        <v>146.5</v>
      </c>
      <c r="J167" s="166">
        <v>146.5</v>
      </c>
      <c r="K167" s="166">
        <v>107.3</v>
      </c>
      <c r="L167" s="166"/>
      <c r="M167" s="168">
        <f t="shared" si="90"/>
        <v>146.5</v>
      </c>
      <c r="N167" s="169">
        <v>146.5</v>
      </c>
      <c r="O167" s="169">
        <v>107.3</v>
      </c>
      <c r="P167" s="169"/>
      <c r="Q167" s="168">
        <f t="shared" si="91"/>
        <v>0</v>
      </c>
      <c r="R167" s="169">
        <f t="shared" si="92"/>
        <v>0</v>
      </c>
      <c r="S167" s="166">
        <f t="shared" si="92"/>
        <v>0</v>
      </c>
      <c r="T167" s="166">
        <f t="shared" si="92"/>
        <v>0</v>
      </c>
    </row>
    <row r="168" spans="1:20" ht="15.75">
      <c r="A168" s="193"/>
      <c r="B168" s="179" t="s">
        <v>278</v>
      </c>
      <c r="C168" s="100" t="s">
        <v>356</v>
      </c>
      <c r="D168" s="202"/>
      <c r="E168" s="177">
        <f t="shared" si="88"/>
        <v>6</v>
      </c>
      <c r="F168" s="167">
        <v>6</v>
      </c>
      <c r="G168" s="162"/>
      <c r="H168" s="162"/>
      <c r="I168" s="165">
        <f t="shared" si="89"/>
        <v>6</v>
      </c>
      <c r="J168" s="166">
        <v>6</v>
      </c>
      <c r="K168" s="111"/>
      <c r="L168" s="111"/>
      <c r="M168" s="168">
        <f t="shared" si="90"/>
        <v>6</v>
      </c>
      <c r="N168" s="169">
        <v>6</v>
      </c>
      <c r="O168" s="112"/>
      <c r="P168" s="112"/>
      <c r="Q168" s="168">
        <f t="shared" si="91"/>
        <v>0</v>
      </c>
      <c r="R168" s="169">
        <f t="shared" si="92"/>
        <v>0</v>
      </c>
      <c r="S168" s="166">
        <f t="shared" si="92"/>
        <v>0</v>
      </c>
      <c r="T168" s="166">
        <f t="shared" si="92"/>
        <v>0</v>
      </c>
    </row>
    <row r="169" spans="1:20" ht="13.5" customHeight="1">
      <c r="A169" s="193"/>
      <c r="B169" s="252" t="s">
        <v>8</v>
      </c>
      <c r="C169" s="260" t="s">
        <v>136</v>
      </c>
      <c r="D169" s="260" t="s">
        <v>355</v>
      </c>
      <c r="E169" s="252" t="s">
        <v>0</v>
      </c>
      <c r="F169" s="252" t="s">
        <v>186</v>
      </c>
      <c r="G169" s="252"/>
      <c r="H169" s="252"/>
      <c r="I169" s="256" t="s">
        <v>0</v>
      </c>
      <c r="J169" s="256" t="s">
        <v>187</v>
      </c>
      <c r="K169" s="256"/>
      <c r="L169" s="256"/>
      <c r="M169" s="248" t="s">
        <v>0</v>
      </c>
      <c r="N169" s="248" t="s">
        <v>188</v>
      </c>
      <c r="O169" s="248"/>
      <c r="P169" s="248"/>
      <c r="Q169" s="252" t="s">
        <v>0</v>
      </c>
      <c r="R169" s="252" t="s">
        <v>191</v>
      </c>
      <c r="S169" s="252"/>
      <c r="T169" s="252"/>
    </row>
    <row r="170" spans="1:20" ht="16.5" customHeight="1">
      <c r="A170" s="193"/>
      <c r="B170" s="252"/>
      <c r="C170" s="260"/>
      <c r="D170" s="260"/>
      <c r="E170" s="252"/>
      <c r="F170" s="252" t="s">
        <v>9</v>
      </c>
      <c r="G170" s="252"/>
      <c r="H170" s="252"/>
      <c r="I170" s="256"/>
      <c r="J170" s="256" t="s">
        <v>9</v>
      </c>
      <c r="K170" s="256"/>
      <c r="L170" s="256"/>
      <c r="M170" s="248"/>
      <c r="N170" s="248" t="s">
        <v>9</v>
      </c>
      <c r="O170" s="248"/>
      <c r="P170" s="248"/>
      <c r="Q170" s="252"/>
      <c r="R170" s="252" t="s">
        <v>9</v>
      </c>
      <c r="S170" s="252"/>
      <c r="T170" s="252"/>
    </row>
    <row r="171" spans="1:20" ht="15" customHeight="1">
      <c r="A171" s="193"/>
      <c r="B171" s="252"/>
      <c r="C171" s="260"/>
      <c r="D171" s="260"/>
      <c r="E171" s="252"/>
      <c r="F171" s="252" t="s">
        <v>10</v>
      </c>
      <c r="G171" s="252"/>
      <c r="H171" s="249" t="s">
        <v>11</v>
      </c>
      <c r="I171" s="256"/>
      <c r="J171" s="256" t="s">
        <v>10</v>
      </c>
      <c r="K171" s="256"/>
      <c r="L171" s="257" t="s">
        <v>11</v>
      </c>
      <c r="M171" s="248"/>
      <c r="N171" s="248" t="s">
        <v>10</v>
      </c>
      <c r="O171" s="248"/>
      <c r="P171" s="249" t="s">
        <v>11</v>
      </c>
      <c r="Q171" s="252"/>
      <c r="R171" s="252" t="s">
        <v>10</v>
      </c>
      <c r="S171" s="252"/>
      <c r="T171" s="253" t="s">
        <v>11</v>
      </c>
    </row>
    <row r="172" spans="1:20" ht="16.5" customHeight="1">
      <c r="A172" s="193"/>
      <c r="B172" s="252"/>
      <c r="C172" s="260"/>
      <c r="D172" s="260"/>
      <c r="E172" s="252"/>
      <c r="F172" s="252" t="s">
        <v>12</v>
      </c>
      <c r="G172" s="147" t="s">
        <v>252</v>
      </c>
      <c r="H172" s="250"/>
      <c r="I172" s="256"/>
      <c r="J172" s="256" t="s">
        <v>12</v>
      </c>
      <c r="K172" s="148" t="s">
        <v>252</v>
      </c>
      <c r="L172" s="258"/>
      <c r="M172" s="248"/>
      <c r="N172" s="248" t="s">
        <v>12</v>
      </c>
      <c r="O172" s="147" t="s">
        <v>252</v>
      </c>
      <c r="P172" s="250"/>
      <c r="Q172" s="252"/>
      <c r="R172" s="252" t="s">
        <v>12</v>
      </c>
      <c r="S172" s="147" t="s">
        <v>252</v>
      </c>
      <c r="T172" s="254"/>
    </row>
    <row r="173" spans="1:20" ht="45" customHeight="1">
      <c r="A173" s="193"/>
      <c r="B173" s="147" t="s">
        <v>13</v>
      </c>
      <c r="C173" s="260"/>
      <c r="D173" s="260"/>
      <c r="E173" s="252"/>
      <c r="F173" s="252"/>
      <c r="G173" s="93" t="s">
        <v>364</v>
      </c>
      <c r="H173" s="251"/>
      <c r="I173" s="256"/>
      <c r="J173" s="256"/>
      <c r="K173" s="93" t="s">
        <v>364</v>
      </c>
      <c r="L173" s="259"/>
      <c r="M173" s="248"/>
      <c r="N173" s="248"/>
      <c r="O173" s="93" t="s">
        <v>364</v>
      </c>
      <c r="P173" s="251"/>
      <c r="Q173" s="252"/>
      <c r="R173" s="252"/>
      <c r="S173" s="93" t="s">
        <v>364</v>
      </c>
      <c r="T173" s="255"/>
    </row>
    <row r="174" spans="1:20" ht="15.75" customHeight="1">
      <c r="A174" s="193"/>
      <c r="B174" s="200">
        <v>1</v>
      </c>
      <c r="C174" s="94">
        <v>2</v>
      </c>
      <c r="D174" s="217">
        <v>3</v>
      </c>
      <c r="E174" s="198">
        <v>4</v>
      </c>
      <c r="F174" s="198">
        <v>5</v>
      </c>
      <c r="G174" s="193">
        <v>6</v>
      </c>
      <c r="H174" s="200">
        <v>7</v>
      </c>
      <c r="I174" s="171">
        <v>8</v>
      </c>
      <c r="J174" s="171">
        <v>9</v>
      </c>
      <c r="K174" s="173">
        <v>10</v>
      </c>
      <c r="L174" s="173">
        <v>11</v>
      </c>
      <c r="M174" s="218">
        <v>12</v>
      </c>
      <c r="N174" s="218">
        <v>13</v>
      </c>
      <c r="O174" s="219">
        <v>14</v>
      </c>
      <c r="P174" s="219">
        <v>15</v>
      </c>
      <c r="Q174" s="198">
        <v>16</v>
      </c>
      <c r="R174" s="198">
        <v>17</v>
      </c>
      <c r="S174" s="200">
        <v>18</v>
      </c>
      <c r="T174" s="200">
        <v>19</v>
      </c>
    </row>
    <row r="175" spans="2:20" ht="29.25" customHeight="1">
      <c r="B175" s="194" t="s">
        <v>337</v>
      </c>
      <c r="C175" s="121" t="s">
        <v>336</v>
      </c>
      <c r="D175" s="93" t="s">
        <v>143</v>
      </c>
      <c r="E175" s="174">
        <f t="shared" si="88"/>
        <v>25.1</v>
      </c>
      <c r="F175" s="162">
        <f>F176</f>
        <v>25.1</v>
      </c>
      <c r="G175" s="162">
        <f aca="true" t="shared" si="93" ref="G175:T175">G176</f>
        <v>18.4</v>
      </c>
      <c r="H175" s="162">
        <f t="shared" si="93"/>
        <v>0</v>
      </c>
      <c r="I175" s="111">
        <f t="shared" si="93"/>
        <v>25.1</v>
      </c>
      <c r="J175" s="111">
        <f t="shared" si="93"/>
        <v>25.1</v>
      </c>
      <c r="K175" s="111">
        <f t="shared" si="93"/>
        <v>18.4</v>
      </c>
      <c r="L175" s="111">
        <f t="shared" si="93"/>
        <v>0</v>
      </c>
      <c r="M175" s="162">
        <f t="shared" si="93"/>
        <v>25.1</v>
      </c>
      <c r="N175" s="162">
        <f t="shared" si="93"/>
        <v>25.1</v>
      </c>
      <c r="O175" s="162">
        <f t="shared" si="93"/>
        <v>18.4</v>
      </c>
      <c r="P175" s="162">
        <f t="shared" si="93"/>
        <v>0</v>
      </c>
      <c r="Q175" s="162">
        <f t="shared" si="93"/>
        <v>0</v>
      </c>
      <c r="R175" s="162">
        <f t="shared" si="93"/>
        <v>0</v>
      </c>
      <c r="S175" s="162">
        <f t="shared" si="93"/>
        <v>0</v>
      </c>
      <c r="T175" s="162">
        <f t="shared" si="93"/>
        <v>0</v>
      </c>
    </row>
    <row r="176" spans="2:20" ht="15.75">
      <c r="B176" s="163" t="s">
        <v>169</v>
      </c>
      <c r="C176" s="116" t="s">
        <v>17</v>
      </c>
      <c r="D176" s="172"/>
      <c r="E176" s="177">
        <f t="shared" si="88"/>
        <v>25.1</v>
      </c>
      <c r="F176" s="167">
        <v>25.1</v>
      </c>
      <c r="G176" s="163">
        <v>18.4</v>
      </c>
      <c r="H176" s="178"/>
      <c r="I176" s="165">
        <f t="shared" si="89"/>
        <v>25.1</v>
      </c>
      <c r="J176" s="166">
        <v>25.1</v>
      </c>
      <c r="K176" s="179">
        <v>18.4</v>
      </c>
      <c r="L176" s="180"/>
      <c r="M176" s="168">
        <f t="shared" si="90"/>
        <v>25.1</v>
      </c>
      <c r="N176" s="169">
        <v>25.1</v>
      </c>
      <c r="O176" s="181">
        <v>18.4</v>
      </c>
      <c r="P176" s="182"/>
      <c r="Q176" s="168">
        <f t="shared" si="91"/>
        <v>0</v>
      </c>
      <c r="R176" s="169">
        <f>J176-N176</f>
        <v>0</v>
      </c>
      <c r="S176" s="166">
        <f>K176-O176</f>
        <v>0</v>
      </c>
      <c r="T176" s="166">
        <f>L176-P176</f>
        <v>0</v>
      </c>
    </row>
    <row r="177" spans="2:20" ht="17.25" customHeight="1">
      <c r="B177" s="50" t="s">
        <v>279</v>
      </c>
      <c r="C177" s="101" t="s">
        <v>159</v>
      </c>
      <c r="D177" s="148" t="s">
        <v>133</v>
      </c>
      <c r="E177" s="174">
        <f t="shared" si="88"/>
        <v>9.1</v>
      </c>
      <c r="F177" s="162">
        <f>F178</f>
        <v>9.1</v>
      </c>
      <c r="G177" s="162">
        <f>G178</f>
        <v>0.4</v>
      </c>
      <c r="H177" s="162">
        <f>H178</f>
        <v>0</v>
      </c>
      <c r="I177" s="175">
        <f t="shared" si="89"/>
        <v>9.1</v>
      </c>
      <c r="J177" s="111">
        <f>J178</f>
        <v>9.1</v>
      </c>
      <c r="K177" s="111">
        <f>K178</f>
        <v>0.4</v>
      </c>
      <c r="L177" s="111">
        <f>L178</f>
        <v>0</v>
      </c>
      <c r="M177" s="176">
        <f t="shared" si="90"/>
        <v>9.1</v>
      </c>
      <c r="N177" s="112">
        <f>N178</f>
        <v>9.1</v>
      </c>
      <c r="O177" s="112">
        <f>O178</f>
        <v>0.4</v>
      </c>
      <c r="P177" s="112">
        <f>P178</f>
        <v>0</v>
      </c>
      <c r="Q177" s="176">
        <f t="shared" si="91"/>
        <v>0</v>
      </c>
      <c r="R177" s="112">
        <f>R178</f>
        <v>0</v>
      </c>
      <c r="S177" s="162">
        <f>S178</f>
        <v>0</v>
      </c>
      <c r="T177" s="162">
        <f>T178</f>
        <v>0</v>
      </c>
    </row>
    <row r="178" spans="2:20" ht="15.75">
      <c r="B178" s="163" t="s">
        <v>280</v>
      </c>
      <c r="C178" s="102" t="s">
        <v>17</v>
      </c>
      <c r="D178" s="172"/>
      <c r="E178" s="177">
        <f t="shared" si="88"/>
        <v>9.1</v>
      </c>
      <c r="F178" s="167">
        <v>9.1</v>
      </c>
      <c r="G178" s="163">
        <v>0.4</v>
      </c>
      <c r="H178" s="178"/>
      <c r="I178" s="165">
        <f t="shared" si="89"/>
        <v>9.1</v>
      </c>
      <c r="J178" s="166">
        <v>9.1</v>
      </c>
      <c r="K178" s="179">
        <v>0.4</v>
      </c>
      <c r="L178" s="180"/>
      <c r="M178" s="168">
        <f t="shared" si="90"/>
        <v>9.1</v>
      </c>
      <c r="N178" s="169">
        <v>9.1</v>
      </c>
      <c r="O178" s="181">
        <v>0.4</v>
      </c>
      <c r="P178" s="182"/>
      <c r="Q178" s="168">
        <f t="shared" si="91"/>
        <v>0</v>
      </c>
      <c r="R178" s="169">
        <f>J178-N178</f>
        <v>0</v>
      </c>
      <c r="S178" s="166">
        <f>K178-O178</f>
        <v>0</v>
      </c>
      <c r="T178" s="166">
        <f>L178-P178</f>
        <v>0</v>
      </c>
    </row>
    <row r="179" spans="2:20" ht="16.5" customHeight="1">
      <c r="B179" s="163" t="s">
        <v>281</v>
      </c>
      <c r="C179" s="95" t="s">
        <v>82</v>
      </c>
      <c r="D179" s="148" t="s">
        <v>135</v>
      </c>
      <c r="E179" s="162">
        <f t="shared" si="88"/>
        <v>5</v>
      </c>
      <c r="F179" s="162">
        <f>F180</f>
        <v>5</v>
      </c>
      <c r="G179" s="50"/>
      <c r="H179" s="50"/>
      <c r="I179" s="111">
        <f t="shared" si="89"/>
        <v>5</v>
      </c>
      <c r="J179" s="111">
        <f>J180</f>
        <v>5</v>
      </c>
      <c r="K179" s="160"/>
      <c r="L179" s="160"/>
      <c r="M179" s="112">
        <f t="shared" si="90"/>
        <v>5</v>
      </c>
      <c r="N179" s="112">
        <f>N180</f>
        <v>5</v>
      </c>
      <c r="O179" s="220"/>
      <c r="P179" s="220"/>
      <c r="Q179" s="176">
        <f t="shared" si="91"/>
        <v>0</v>
      </c>
      <c r="R179" s="112">
        <f>R180</f>
        <v>0</v>
      </c>
      <c r="S179" s="162">
        <f>S180</f>
        <v>0</v>
      </c>
      <c r="T179" s="162">
        <f>T180</f>
        <v>0</v>
      </c>
    </row>
    <row r="180" spans="2:20" ht="15.75">
      <c r="B180" s="163" t="s">
        <v>282</v>
      </c>
      <c r="C180" s="119" t="s">
        <v>335</v>
      </c>
      <c r="D180" s="95"/>
      <c r="E180" s="167">
        <f t="shared" si="88"/>
        <v>5</v>
      </c>
      <c r="F180" s="167">
        <v>5</v>
      </c>
      <c r="G180" s="163"/>
      <c r="H180" s="163"/>
      <c r="I180" s="166">
        <f t="shared" si="89"/>
        <v>5</v>
      </c>
      <c r="J180" s="166">
        <v>5</v>
      </c>
      <c r="K180" s="179"/>
      <c r="L180" s="179"/>
      <c r="M180" s="169">
        <f t="shared" si="90"/>
        <v>5</v>
      </c>
      <c r="N180" s="169">
        <v>5</v>
      </c>
      <c r="O180" s="181"/>
      <c r="P180" s="181"/>
      <c r="Q180" s="168">
        <f t="shared" si="91"/>
        <v>0</v>
      </c>
      <c r="R180" s="169">
        <f>J180-N180</f>
        <v>0</v>
      </c>
      <c r="S180" s="166">
        <f>K180-O180</f>
        <v>0</v>
      </c>
      <c r="T180" s="166">
        <f>L180-P180</f>
        <v>0</v>
      </c>
    </row>
    <row r="181" spans="2:20" ht="18" customHeight="1">
      <c r="B181" s="147" t="s">
        <v>72</v>
      </c>
      <c r="C181" s="122" t="s">
        <v>6</v>
      </c>
      <c r="D181" s="193"/>
      <c r="E181" s="162">
        <f aca="true" t="shared" si="94" ref="E181:T181">E182+E184+E186+E190+E192+E194</f>
        <v>1530.6</v>
      </c>
      <c r="F181" s="162">
        <f t="shared" si="94"/>
        <v>1521.6</v>
      </c>
      <c r="G181" s="162">
        <f t="shared" si="94"/>
        <v>770.7</v>
      </c>
      <c r="H181" s="162">
        <f t="shared" si="94"/>
        <v>9</v>
      </c>
      <c r="I181" s="111">
        <f t="shared" si="94"/>
        <v>1546.3</v>
      </c>
      <c r="J181" s="111">
        <f t="shared" si="94"/>
        <v>1539.3</v>
      </c>
      <c r="K181" s="111">
        <f t="shared" si="94"/>
        <v>781.2</v>
      </c>
      <c r="L181" s="111">
        <f t="shared" si="94"/>
        <v>7</v>
      </c>
      <c r="M181" s="162">
        <f t="shared" si="94"/>
        <v>1500.6000000000001</v>
      </c>
      <c r="N181" s="162">
        <f t="shared" si="94"/>
        <v>1493.6000000000001</v>
      </c>
      <c r="O181" s="162">
        <f t="shared" si="94"/>
        <v>781.2</v>
      </c>
      <c r="P181" s="162">
        <f t="shared" si="94"/>
        <v>7</v>
      </c>
      <c r="Q181" s="162">
        <f t="shared" si="94"/>
        <v>45.7</v>
      </c>
      <c r="R181" s="162">
        <f t="shared" si="94"/>
        <v>45.7</v>
      </c>
      <c r="S181" s="162">
        <f t="shared" si="94"/>
        <v>0</v>
      </c>
      <c r="T181" s="162">
        <f t="shared" si="94"/>
        <v>0</v>
      </c>
    </row>
    <row r="182" spans="2:20" ht="15.75" customHeight="1">
      <c r="B182" s="147" t="s">
        <v>73</v>
      </c>
      <c r="C182" s="123" t="s">
        <v>99</v>
      </c>
      <c r="D182" s="147" t="s">
        <v>134</v>
      </c>
      <c r="E182" s="162">
        <f aca="true" t="shared" si="95" ref="E182:T182">E183</f>
        <v>14.2</v>
      </c>
      <c r="F182" s="162">
        <f t="shared" si="95"/>
        <v>14.2</v>
      </c>
      <c r="G182" s="162">
        <f t="shared" si="95"/>
        <v>0</v>
      </c>
      <c r="H182" s="162">
        <f t="shared" si="95"/>
        <v>0</v>
      </c>
      <c r="I182" s="111">
        <f t="shared" si="95"/>
        <v>14</v>
      </c>
      <c r="J182" s="111">
        <f t="shared" si="95"/>
        <v>14</v>
      </c>
      <c r="K182" s="111">
        <f t="shared" si="95"/>
        <v>0</v>
      </c>
      <c r="L182" s="111">
        <f t="shared" si="95"/>
        <v>0</v>
      </c>
      <c r="M182" s="112">
        <f t="shared" si="95"/>
        <v>14</v>
      </c>
      <c r="N182" s="112">
        <f t="shared" si="95"/>
        <v>14</v>
      </c>
      <c r="O182" s="112">
        <f t="shared" si="95"/>
        <v>0</v>
      </c>
      <c r="P182" s="112">
        <f t="shared" si="95"/>
        <v>0</v>
      </c>
      <c r="Q182" s="112">
        <f t="shared" si="95"/>
        <v>0</v>
      </c>
      <c r="R182" s="112">
        <f t="shared" si="95"/>
        <v>0</v>
      </c>
      <c r="S182" s="162">
        <f t="shared" si="95"/>
        <v>0</v>
      </c>
      <c r="T182" s="162">
        <f t="shared" si="95"/>
        <v>0</v>
      </c>
    </row>
    <row r="183" spans="2:20" ht="15.75">
      <c r="B183" s="200" t="s">
        <v>128</v>
      </c>
      <c r="C183" s="124" t="s">
        <v>335</v>
      </c>
      <c r="D183" s="200"/>
      <c r="E183" s="167">
        <f>F183+H183</f>
        <v>14.2</v>
      </c>
      <c r="F183" s="167">
        <f>F104+F118+F161</f>
        <v>14.2</v>
      </c>
      <c r="G183" s="167">
        <f>G104+G118+G161</f>
        <v>0</v>
      </c>
      <c r="H183" s="167">
        <f>H104+H118+H161</f>
        <v>0</v>
      </c>
      <c r="I183" s="166">
        <f>J183+L183</f>
        <v>14</v>
      </c>
      <c r="J183" s="166">
        <f>J162+J119+J105</f>
        <v>14</v>
      </c>
      <c r="K183" s="166">
        <f aca="true" t="shared" si="96" ref="K183:P183">K162+K119+K105</f>
        <v>0</v>
      </c>
      <c r="L183" s="166">
        <f t="shared" si="96"/>
        <v>0</v>
      </c>
      <c r="M183" s="169">
        <f t="shared" si="96"/>
        <v>14</v>
      </c>
      <c r="N183" s="169">
        <f t="shared" si="96"/>
        <v>14</v>
      </c>
      <c r="O183" s="169">
        <f t="shared" si="96"/>
        <v>0</v>
      </c>
      <c r="P183" s="169">
        <f t="shared" si="96"/>
        <v>0</v>
      </c>
      <c r="Q183" s="168">
        <f>R183+T183</f>
        <v>0</v>
      </c>
      <c r="R183" s="169">
        <f>J183-N183</f>
        <v>0</v>
      </c>
      <c r="S183" s="166">
        <f>K183-O183</f>
        <v>0</v>
      </c>
      <c r="T183" s="166">
        <f>L183-P183</f>
        <v>0</v>
      </c>
    </row>
    <row r="184" spans="2:20" ht="31.5" customHeight="1">
      <c r="B184" s="147" t="s">
        <v>74</v>
      </c>
      <c r="C184" s="125" t="s">
        <v>100</v>
      </c>
      <c r="D184" s="147" t="s">
        <v>139</v>
      </c>
      <c r="E184" s="162">
        <f aca="true" t="shared" si="97" ref="E184:T184">E185</f>
        <v>68.4</v>
      </c>
      <c r="F184" s="162">
        <f t="shared" si="97"/>
        <v>68.4</v>
      </c>
      <c r="G184" s="162">
        <f t="shared" si="97"/>
        <v>40.7</v>
      </c>
      <c r="H184" s="162">
        <f t="shared" si="97"/>
        <v>0</v>
      </c>
      <c r="I184" s="111">
        <f t="shared" si="97"/>
        <v>82</v>
      </c>
      <c r="J184" s="111">
        <f t="shared" si="97"/>
        <v>82</v>
      </c>
      <c r="K184" s="111">
        <f t="shared" si="97"/>
        <v>51.2</v>
      </c>
      <c r="L184" s="111">
        <f t="shared" si="97"/>
        <v>0</v>
      </c>
      <c r="M184" s="112">
        <f t="shared" si="97"/>
        <v>82</v>
      </c>
      <c r="N184" s="112">
        <f t="shared" si="97"/>
        <v>82</v>
      </c>
      <c r="O184" s="112">
        <f t="shared" si="97"/>
        <v>51.2</v>
      </c>
      <c r="P184" s="112">
        <f t="shared" si="97"/>
        <v>0</v>
      </c>
      <c r="Q184" s="112">
        <f t="shared" si="97"/>
        <v>0</v>
      </c>
      <c r="R184" s="112">
        <f t="shared" si="97"/>
        <v>0</v>
      </c>
      <c r="S184" s="162">
        <f t="shared" si="97"/>
        <v>0</v>
      </c>
      <c r="T184" s="162">
        <f t="shared" si="97"/>
        <v>0</v>
      </c>
    </row>
    <row r="185" spans="2:20" ht="15.75">
      <c r="B185" s="200" t="s">
        <v>129</v>
      </c>
      <c r="C185" s="108" t="s">
        <v>17</v>
      </c>
      <c r="D185" s="200"/>
      <c r="E185" s="167">
        <f>F185+H185</f>
        <v>68.4</v>
      </c>
      <c r="F185" s="167">
        <f>F107+F121+F139+F150+F164</f>
        <v>68.4</v>
      </c>
      <c r="G185" s="167">
        <f aca="true" t="shared" si="98" ref="G185:P185">G107+G121+G139+G150+G164</f>
        <v>40.7</v>
      </c>
      <c r="H185" s="167">
        <f t="shared" si="98"/>
        <v>0</v>
      </c>
      <c r="I185" s="166">
        <f t="shared" si="98"/>
        <v>82</v>
      </c>
      <c r="J185" s="166">
        <f t="shared" si="98"/>
        <v>82</v>
      </c>
      <c r="K185" s="166">
        <f t="shared" si="98"/>
        <v>51.2</v>
      </c>
      <c r="L185" s="166">
        <f t="shared" si="98"/>
        <v>0</v>
      </c>
      <c r="M185" s="167">
        <f t="shared" si="98"/>
        <v>82</v>
      </c>
      <c r="N185" s="167">
        <f t="shared" si="98"/>
        <v>82</v>
      </c>
      <c r="O185" s="167">
        <f t="shared" si="98"/>
        <v>51.2</v>
      </c>
      <c r="P185" s="167">
        <f t="shared" si="98"/>
        <v>0</v>
      </c>
      <c r="Q185" s="169">
        <f>R185+T185</f>
        <v>0</v>
      </c>
      <c r="R185" s="169">
        <f>R107+R121+R139+R150+R164</f>
        <v>0</v>
      </c>
      <c r="S185" s="167">
        <f>S107+S121+S139+S150+S164</f>
        <v>0</v>
      </c>
      <c r="T185" s="167">
        <f>T107+T121+T139+T150+T164</f>
        <v>0</v>
      </c>
    </row>
    <row r="186" spans="2:20" ht="31.5" customHeight="1">
      <c r="B186" s="147" t="s">
        <v>75</v>
      </c>
      <c r="C186" s="126" t="s">
        <v>103</v>
      </c>
      <c r="D186" s="195" t="s">
        <v>141</v>
      </c>
      <c r="E186" s="162">
        <f aca="true" t="shared" si="99" ref="E186:T186">E187+E189+E188</f>
        <v>1268.3</v>
      </c>
      <c r="F186" s="162">
        <f t="shared" si="99"/>
        <v>1259.3</v>
      </c>
      <c r="G186" s="162">
        <f t="shared" si="99"/>
        <v>670.5999999999999</v>
      </c>
      <c r="H186" s="162">
        <f t="shared" si="99"/>
        <v>9</v>
      </c>
      <c r="I186" s="111">
        <f t="shared" si="99"/>
        <v>1278.6</v>
      </c>
      <c r="J186" s="111">
        <f t="shared" si="99"/>
        <v>1271.6</v>
      </c>
      <c r="K186" s="111">
        <f t="shared" si="99"/>
        <v>670.5999999999999</v>
      </c>
      <c r="L186" s="111">
        <f t="shared" si="99"/>
        <v>7</v>
      </c>
      <c r="M186" s="112">
        <f t="shared" si="99"/>
        <v>1248.2</v>
      </c>
      <c r="N186" s="112">
        <f t="shared" si="99"/>
        <v>1241.2</v>
      </c>
      <c r="O186" s="112">
        <f t="shared" si="99"/>
        <v>670.5999999999999</v>
      </c>
      <c r="P186" s="112">
        <f t="shared" si="99"/>
        <v>7</v>
      </c>
      <c r="Q186" s="112">
        <f t="shared" si="99"/>
        <v>30.4</v>
      </c>
      <c r="R186" s="112">
        <f t="shared" si="99"/>
        <v>30.4</v>
      </c>
      <c r="S186" s="162">
        <f t="shared" si="99"/>
        <v>0</v>
      </c>
      <c r="T186" s="162">
        <f t="shared" si="99"/>
        <v>0</v>
      </c>
    </row>
    <row r="187" spans="2:20" ht="15.75">
      <c r="B187" s="200" t="s">
        <v>130</v>
      </c>
      <c r="C187" s="127" t="s">
        <v>335</v>
      </c>
      <c r="D187" s="196"/>
      <c r="E187" s="177">
        <f aca="true" t="shared" si="100" ref="E187:E195">F187+H187</f>
        <v>1075.8</v>
      </c>
      <c r="F187" s="167">
        <f>F109+F123+F141+F152+F166</f>
        <v>1066.8</v>
      </c>
      <c r="G187" s="167">
        <f aca="true" t="shared" si="101" ref="G187:P187">G109+G123+G141+G152+G166</f>
        <v>563.3</v>
      </c>
      <c r="H187" s="167">
        <f t="shared" si="101"/>
        <v>9</v>
      </c>
      <c r="I187" s="166">
        <f t="shared" si="101"/>
        <v>1081</v>
      </c>
      <c r="J187" s="166">
        <f t="shared" si="101"/>
        <v>1074</v>
      </c>
      <c r="K187" s="166">
        <f t="shared" si="101"/>
        <v>563.3</v>
      </c>
      <c r="L187" s="166">
        <f t="shared" si="101"/>
        <v>7</v>
      </c>
      <c r="M187" s="167">
        <f t="shared" si="101"/>
        <v>1057</v>
      </c>
      <c r="N187" s="167">
        <f t="shared" si="101"/>
        <v>1050</v>
      </c>
      <c r="O187" s="167">
        <f t="shared" si="101"/>
        <v>563.3</v>
      </c>
      <c r="P187" s="167">
        <f t="shared" si="101"/>
        <v>7</v>
      </c>
      <c r="Q187" s="168">
        <f>R187+T187</f>
        <v>24</v>
      </c>
      <c r="R187" s="169">
        <f>J187-N187</f>
        <v>24</v>
      </c>
      <c r="S187" s="166">
        <f>K187-O187</f>
        <v>0</v>
      </c>
      <c r="T187" s="166">
        <f>L187-P187</f>
        <v>0</v>
      </c>
    </row>
    <row r="188" spans="2:20" ht="15.75">
      <c r="B188" s="200" t="s">
        <v>170</v>
      </c>
      <c r="C188" s="124" t="s">
        <v>17</v>
      </c>
      <c r="D188" s="197"/>
      <c r="E188" s="177">
        <f t="shared" si="100"/>
        <v>152</v>
      </c>
      <c r="F188" s="167">
        <f>F142+F167</f>
        <v>152</v>
      </c>
      <c r="G188" s="167">
        <f aca="true" t="shared" si="102" ref="G188:P188">G142+G167</f>
        <v>107.3</v>
      </c>
      <c r="H188" s="167">
        <f t="shared" si="102"/>
        <v>0</v>
      </c>
      <c r="I188" s="166">
        <f t="shared" si="102"/>
        <v>152</v>
      </c>
      <c r="J188" s="166">
        <f t="shared" si="102"/>
        <v>152</v>
      </c>
      <c r="K188" s="166">
        <f t="shared" si="102"/>
        <v>107.3</v>
      </c>
      <c r="L188" s="166">
        <f t="shared" si="102"/>
        <v>0</v>
      </c>
      <c r="M188" s="167">
        <f t="shared" si="102"/>
        <v>152</v>
      </c>
      <c r="N188" s="167">
        <f t="shared" si="102"/>
        <v>152</v>
      </c>
      <c r="O188" s="167">
        <f t="shared" si="102"/>
        <v>107.3</v>
      </c>
      <c r="P188" s="167">
        <f t="shared" si="102"/>
        <v>0</v>
      </c>
      <c r="Q188" s="167">
        <f>Q167+Q142</f>
        <v>0</v>
      </c>
      <c r="R188" s="167">
        <f>R167+R142</f>
        <v>0</v>
      </c>
      <c r="S188" s="167">
        <f>S167+S142</f>
        <v>0</v>
      </c>
      <c r="T188" s="167">
        <f>T167+T142</f>
        <v>0</v>
      </c>
    </row>
    <row r="189" spans="2:20" ht="15.75">
      <c r="B189" s="200" t="s">
        <v>178</v>
      </c>
      <c r="C189" s="96" t="s">
        <v>356</v>
      </c>
      <c r="D189" s="202"/>
      <c r="E189" s="177">
        <f t="shared" si="100"/>
        <v>40.5</v>
      </c>
      <c r="F189" s="167">
        <f>F110+F124+F143+F153+F168</f>
        <v>40.5</v>
      </c>
      <c r="G189" s="167">
        <f aca="true" t="shared" si="103" ref="G189:P189">G110+G124+G143+G153+G168</f>
        <v>0</v>
      </c>
      <c r="H189" s="167">
        <f t="shared" si="103"/>
        <v>0</v>
      </c>
      <c r="I189" s="166">
        <f t="shared" si="103"/>
        <v>45.6</v>
      </c>
      <c r="J189" s="166">
        <f t="shared" si="103"/>
        <v>45.6</v>
      </c>
      <c r="K189" s="166">
        <f t="shared" si="103"/>
        <v>0</v>
      </c>
      <c r="L189" s="166">
        <f t="shared" si="103"/>
        <v>0</v>
      </c>
      <c r="M189" s="167">
        <f t="shared" si="103"/>
        <v>39.2</v>
      </c>
      <c r="N189" s="167">
        <f t="shared" si="103"/>
        <v>39.2</v>
      </c>
      <c r="O189" s="167">
        <f t="shared" si="103"/>
        <v>0</v>
      </c>
      <c r="P189" s="167">
        <f t="shared" si="103"/>
        <v>0</v>
      </c>
      <c r="Q189" s="168">
        <f aca="true" t="shared" si="104" ref="Q189:Q194">R189+T189</f>
        <v>6.4</v>
      </c>
      <c r="R189" s="169">
        <f>R168+R153+R143+R110+R124</f>
        <v>6.4</v>
      </c>
      <c r="S189" s="167">
        <f>S168+S153+S143+S110+S124</f>
        <v>0</v>
      </c>
      <c r="T189" s="167">
        <f>T168+T153+T143+T110+T124</f>
        <v>0</v>
      </c>
    </row>
    <row r="190" spans="2:20" ht="37.5" customHeight="1">
      <c r="B190" s="147" t="s">
        <v>171</v>
      </c>
      <c r="C190" s="121" t="s">
        <v>336</v>
      </c>
      <c r="D190" s="148" t="s">
        <v>143</v>
      </c>
      <c r="E190" s="174">
        <f t="shared" si="100"/>
        <v>75.69999999999999</v>
      </c>
      <c r="F190" s="162">
        <f>F191</f>
        <v>75.69999999999999</v>
      </c>
      <c r="G190" s="162">
        <f>G191</f>
        <v>56.199999999999996</v>
      </c>
      <c r="H190" s="162">
        <f>H191</f>
        <v>0</v>
      </c>
      <c r="I190" s="175">
        <f>J190+L190</f>
        <v>75.69999999999999</v>
      </c>
      <c r="J190" s="111">
        <f>J191</f>
        <v>75.69999999999999</v>
      </c>
      <c r="K190" s="111">
        <f>K191</f>
        <v>56.199999999999996</v>
      </c>
      <c r="L190" s="111">
        <f>L191</f>
        <v>0</v>
      </c>
      <c r="M190" s="176">
        <f>N190+P190</f>
        <v>75.69999999999999</v>
      </c>
      <c r="N190" s="112">
        <f>N191</f>
        <v>75.69999999999999</v>
      </c>
      <c r="O190" s="112">
        <f>O191</f>
        <v>56.199999999999996</v>
      </c>
      <c r="P190" s="112">
        <f>P191</f>
        <v>0</v>
      </c>
      <c r="Q190" s="176">
        <f t="shared" si="104"/>
        <v>0</v>
      </c>
      <c r="R190" s="112">
        <f>R191</f>
        <v>0</v>
      </c>
      <c r="S190" s="162">
        <f>S191</f>
        <v>0</v>
      </c>
      <c r="T190" s="162">
        <f>T191</f>
        <v>0</v>
      </c>
    </row>
    <row r="191" spans="2:20" ht="15.75">
      <c r="B191" s="200" t="s">
        <v>172</v>
      </c>
      <c r="C191" s="128" t="s">
        <v>17</v>
      </c>
      <c r="D191" s="172"/>
      <c r="E191" s="177">
        <f t="shared" si="100"/>
        <v>75.69999999999999</v>
      </c>
      <c r="F191" s="167">
        <f aca="true" t="shared" si="105" ref="F191:P191">F112+F126+F159+F176</f>
        <v>75.69999999999999</v>
      </c>
      <c r="G191" s="167">
        <f t="shared" si="105"/>
        <v>56.199999999999996</v>
      </c>
      <c r="H191" s="167">
        <f t="shared" si="105"/>
        <v>0</v>
      </c>
      <c r="I191" s="166">
        <f t="shared" si="105"/>
        <v>75.69999999999999</v>
      </c>
      <c r="J191" s="166">
        <f t="shared" si="105"/>
        <v>75.69999999999999</v>
      </c>
      <c r="K191" s="166">
        <f t="shared" si="105"/>
        <v>56.199999999999996</v>
      </c>
      <c r="L191" s="166">
        <f t="shared" si="105"/>
        <v>0</v>
      </c>
      <c r="M191" s="167">
        <f t="shared" si="105"/>
        <v>75.69999999999999</v>
      </c>
      <c r="N191" s="167">
        <f t="shared" si="105"/>
        <v>75.69999999999999</v>
      </c>
      <c r="O191" s="167">
        <f t="shared" si="105"/>
        <v>56.199999999999996</v>
      </c>
      <c r="P191" s="167">
        <f t="shared" si="105"/>
        <v>0</v>
      </c>
      <c r="Q191" s="168">
        <f>R191+T191</f>
        <v>0</v>
      </c>
      <c r="R191" s="169">
        <f>J191-N191</f>
        <v>0</v>
      </c>
      <c r="S191" s="166">
        <f>K191-O191</f>
        <v>0</v>
      </c>
      <c r="T191" s="166">
        <f>L191-P191</f>
        <v>0</v>
      </c>
    </row>
    <row r="192" spans="2:20" ht="29.25" customHeight="1">
      <c r="B192" s="147" t="s">
        <v>173</v>
      </c>
      <c r="C192" s="129" t="s">
        <v>159</v>
      </c>
      <c r="D192" s="148" t="s">
        <v>133</v>
      </c>
      <c r="E192" s="174">
        <f t="shared" si="100"/>
        <v>63.50000000000001</v>
      </c>
      <c r="F192" s="162">
        <f>F193</f>
        <v>63.50000000000001</v>
      </c>
      <c r="G192" s="162">
        <f>G193</f>
        <v>3.2</v>
      </c>
      <c r="H192" s="162">
        <f>H193</f>
        <v>0</v>
      </c>
      <c r="I192" s="175">
        <f>J192+L192</f>
        <v>63.50000000000001</v>
      </c>
      <c r="J192" s="111">
        <f>J193</f>
        <v>63.50000000000001</v>
      </c>
      <c r="K192" s="111">
        <f>K193</f>
        <v>3.2</v>
      </c>
      <c r="L192" s="111">
        <f>L193</f>
        <v>0</v>
      </c>
      <c r="M192" s="176">
        <f>N192+P192</f>
        <v>63.50000000000001</v>
      </c>
      <c r="N192" s="112">
        <f>N193</f>
        <v>63.50000000000001</v>
      </c>
      <c r="O192" s="112">
        <f>O193</f>
        <v>3.2</v>
      </c>
      <c r="P192" s="112">
        <f>P193</f>
        <v>0</v>
      </c>
      <c r="Q192" s="176">
        <f t="shared" si="104"/>
        <v>0</v>
      </c>
      <c r="R192" s="112">
        <f>R193</f>
        <v>0</v>
      </c>
      <c r="S192" s="162">
        <f>S193</f>
        <v>0</v>
      </c>
      <c r="T192" s="162">
        <f>T193</f>
        <v>0</v>
      </c>
    </row>
    <row r="193" spans="2:20" ht="15.75">
      <c r="B193" s="200" t="s">
        <v>175</v>
      </c>
      <c r="C193" s="108" t="s">
        <v>17</v>
      </c>
      <c r="D193" s="172"/>
      <c r="E193" s="177">
        <f t="shared" si="100"/>
        <v>63.50000000000001</v>
      </c>
      <c r="F193" s="167">
        <f aca="true" t="shared" si="106" ref="F193:P193">F114+F128+F145+F155+F178</f>
        <v>63.50000000000001</v>
      </c>
      <c r="G193" s="167">
        <f t="shared" si="106"/>
        <v>3.2</v>
      </c>
      <c r="H193" s="167">
        <f t="shared" si="106"/>
        <v>0</v>
      </c>
      <c r="I193" s="166">
        <f t="shared" si="106"/>
        <v>63.50000000000001</v>
      </c>
      <c r="J193" s="166">
        <f t="shared" si="106"/>
        <v>63.50000000000001</v>
      </c>
      <c r="K193" s="166">
        <f t="shared" si="106"/>
        <v>3.2</v>
      </c>
      <c r="L193" s="166">
        <f t="shared" si="106"/>
        <v>0</v>
      </c>
      <c r="M193" s="167">
        <f t="shared" si="106"/>
        <v>63.50000000000001</v>
      </c>
      <c r="N193" s="167">
        <f t="shared" si="106"/>
        <v>63.50000000000001</v>
      </c>
      <c r="O193" s="167">
        <f t="shared" si="106"/>
        <v>3.2</v>
      </c>
      <c r="P193" s="167">
        <f t="shared" si="106"/>
        <v>0</v>
      </c>
      <c r="Q193" s="168">
        <f>R193+T193</f>
        <v>0</v>
      </c>
      <c r="R193" s="169">
        <f>J193-N193</f>
        <v>0</v>
      </c>
      <c r="S193" s="166">
        <f>K193-O193</f>
        <v>0</v>
      </c>
      <c r="T193" s="166">
        <f>L193-P193</f>
        <v>0</v>
      </c>
    </row>
    <row r="194" spans="2:20" ht="15.75" customHeight="1">
      <c r="B194" s="200" t="s">
        <v>174</v>
      </c>
      <c r="C194" s="130" t="s">
        <v>82</v>
      </c>
      <c r="D194" s="161" t="s">
        <v>135</v>
      </c>
      <c r="E194" s="162">
        <f t="shared" si="100"/>
        <v>40.5</v>
      </c>
      <c r="F194" s="162">
        <f>F195</f>
        <v>40.5</v>
      </c>
      <c r="G194" s="162">
        <f>G195</f>
        <v>0</v>
      </c>
      <c r="H194" s="162">
        <f>H195</f>
        <v>0</v>
      </c>
      <c r="I194" s="111">
        <f>J194+L194</f>
        <v>32.5</v>
      </c>
      <c r="J194" s="111">
        <f>J195</f>
        <v>32.5</v>
      </c>
      <c r="K194" s="111">
        <f>K195</f>
        <v>0</v>
      </c>
      <c r="L194" s="111">
        <f>L195</f>
        <v>0</v>
      </c>
      <c r="M194" s="112">
        <f>N194+P194</f>
        <v>17.2</v>
      </c>
      <c r="N194" s="112">
        <f>N195</f>
        <v>17.2</v>
      </c>
      <c r="O194" s="112">
        <f>O195</f>
        <v>0</v>
      </c>
      <c r="P194" s="112">
        <f>P195</f>
        <v>0</v>
      </c>
      <c r="Q194" s="112">
        <f t="shared" si="104"/>
        <v>15.3</v>
      </c>
      <c r="R194" s="112">
        <f>R195</f>
        <v>15.3</v>
      </c>
      <c r="S194" s="162">
        <f>S195</f>
        <v>0</v>
      </c>
      <c r="T194" s="162">
        <f>T195</f>
        <v>0</v>
      </c>
    </row>
    <row r="195" spans="2:20" ht="15.75">
      <c r="B195" s="200" t="s">
        <v>176</v>
      </c>
      <c r="C195" s="131" t="s">
        <v>335</v>
      </c>
      <c r="D195" s="109"/>
      <c r="E195" s="177">
        <f t="shared" si="100"/>
        <v>40.5</v>
      </c>
      <c r="F195" s="167">
        <f aca="true" t="shared" si="107" ref="F195:P195">F116+F136+F147+F157+F180</f>
        <v>40.5</v>
      </c>
      <c r="G195" s="167">
        <f t="shared" si="107"/>
        <v>0</v>
      </c>
      <c r="H195" s="167">
        <f t="shared" si="107"/>
        <v>0</v>
      </c>
      <c r="I195" s="166">
        <f t="shared" si="107"/>
        <v>32.5</v>
      </c>
      <c r="J195" s="166">
        <f t="shared" si="107"/>
        <v>32.5</v>
      </c>
      <c r="K195" s="166">
        <f t="shared" si="107"/>
        <v>0</v>
      </c>
      <c r="L195" s="166">
        <f t="shared" si="107"/>
        <v>0</v>
      </c>
      <c r="M195" s="167">
        <f t="shared" si="107"/>
        <v>17.2</v>
      </c>
      <c r="N195" s="167">
        <f t="shared" si="107"/>
        <v>17.2</v>
      </c>
      <c r="O195" s="167">
        <f t="shared" si="107"/>
        <v>0</v>
      </c>
      <c r="P195" s="167">
        <f t="shared" si="107"/>
        <v>0</v>
      </c>
      <c r="Q195" s="168">
        <f>R195+T195</f>
        <v>15.3</v>
      </c>
      <c r="R195" s="169">
        <f>J195-N195</f>
        <v>15.3</v>
      </c>
      <c r="S195" s="166">
        <f>K195-O195</f>
        <v>0</v>
      </c>
      <c r="T195" s="166">
        <f>L195-P195</f>
        <v>0</v>
      </c>
    </row>
    <row r="196" spans="2:20" ht="15.75">
      <c r="B196" s="172" t="s">
        <v>76</v>
      </c>
      <c r="C196" s="60" t="s">
        <v>111</v>
      </c>
      <c r="D196" s="202"/>
      <c r="E196" s="221">
        <f>E2066</f>
        <v>0</v>
      </c>
      <c r="F196" s="222">
        <f aca="true" t="shared" si="108" ref="F196:T196">F197</f>
        <v>145.3</v>
      </c>
      <c r="G196" s="222">
        <f t="shared" si="108"/>
        <v>88.8</v>
      </c>
      <c r="H196" s="222">
        <f t="shared" si="108"/>
        <v>0</v>
      </c>
      <c r="I196" s="223">
        <f t="shared" si="108"/>
        <v>172.1</v>
      </c>
      <c r="J196" s="223">
        <f t="shared" si="108"/>
        <v>172.1</v>
      </c>
      <c r="K196" s="223">
        <f t="shared" si="108"/>
        <v>105.6</v>
      </c>
      <c r="L196" s="223">
        <f t="shared" si="108"/>
        <v>0</v>
      </c>
      <c r="M196" s="222">
        <f t="shared" si="108"/>
        <v>170</v>
      </c>
      <c r="N196" s="222">
        <f t="shared" si="108"/>
        <v>170</v>
      </c>
      <c r="O196" s="222">
        <f t="shared" si="108"/>
        <v>105.6</v>
      </c>
      <c r="P196" s="222">
        <f t="shared" si="108"/>
        <v>0</v>
      </c>
      <c r="Q196" s="222">
        <f t="shared" si="108"/>
        <v>2.0999999999999943</v>
      </c>
      <c r="R196" s="222">
        <f t="shared" si="108"/>
        <v>2.0999999999999943</v>
      </c>
      <c r="S196" s="222">
        <f t="shared" si="108"/>
        <v>0</v>
      </c>
      <c r="T196" s="222">
        <f t="shared" si="108"/>
        <v>0</v>
      </c>
    </row>
    <row r="197" spans="2:20" ht="31.5" customHeight="1">
      <c r="B197" s="148" t="s">
        <v>77</v>
      </c>
      <c r="C197" s="120" t="s">
        <v>100</v>
      </c>
      <c r="D197" s="216" t="s">
        <v>139</v>
      </c>
      <c r="E197" s="162">
        <f>E198+E199</f>
        <v>145.3</v>
      </c>
      <c r="F197" s="162">
        <f>F198+F199</f>
        <v>145.3</v>
      </c>
      <c r="G197" s="162">
        <f>G198+G199</f>
        <v>88.8</v>
      </c>
      <c r="H197" s="162">
        <f>H198+H199</f>
        <v>0</v>
      </c>
      <c r="I197" s="111">
        <f aca="true" t="shared" si="109" ref="I197:P197">I198+I199+I200</f>
        <v>172.1</v>
      </c>
      <c r="J197" s="111">
        <f t="shared" si="109"/>
        <v>172.1</v>
      </c>
      <c r="K197" s="111">
        <f t="shared" si="109"/>
        <v>105.6</v>
      </c>
      <c r="L197" s="111">
        <f t="shared" si="109"/>
        <v>0</v>
      </c>
      <c r="M197" s="162">
        <f t="shared" si="109"/>
        <v>170</v>
      </c>
      <c r="N197" s="162">
        <f t="shared" si="109"/>
        <v>170</v>
      </c>
      <c r="O197" s="162">
        <f t="shared" si="109"/>
        <v>105.6</v>
      </c>
      <c r="P197" s="162">
        <f t="shared" si="109"/>
        <v>0</v>
      </c>
      <c r="Q197" s="162">
        <f>Q198+Q199</f>
        <v>2.0999999999999943</v>
      </c>
      <c r="R197" s="162">
        <f>R198+R199</f>
        <v>2.0999999999999943</v>
      </c>
      <c r="S197" s="162">
        <f>S198+S199</f>
        <v>0</v>
      </c>
      <c r="T197" s="162">
        <f>T198+T199</f>
        <v>0</v>
      </c>
    </row>
    <row r="198" spans="2:20" ht="15.75">
      <c r="B198" s="224" t="s">
        <v>179</v>
      </c>
      <c r="C198" s="132" t="s">
        <v>335</v>
      </c>
      <c r="D198" s="225"/>
      <c r="E198" s="177">
        <f>F198+H198</f>
        <v>140.3</v>
      </c>
      <c r="F198" s="193">
        <v>140.3</v>
      </c>
      <c r="G198" s="167">
        <v>88.8</v>
      </c>
      <c r="H198" s="167"/>
      <c r="I198" s="165">
        <f>J198+L198</f>
        <v>142.1</v>
      </c>
      <c r="J198" s="166">
        <v>142.1</v>
      </c>
      <c r="K198" s="166">
        <v>88.8</v>
      </c>
      <c r="L198" s="166"/>
      <c r="M198" s="168">
        <f>N198+P198</f>
        <v>140</v>
      </c>
      <c r="N198" s="169">
        <v>140</v>
      </c>
      <c r="O198" s="169">
        <v>88.8</v>
      </c>
      <c r="P198" s="189"/>
      <c r="Q198" s="168">
        <f>R198+T198</f>
        <v>2.0999999999999943</v>
      </c>
      <c r="R198" s="169">
        <f aca="true" t="shared" si="110" ref="R198:T199">J198-N198</f>
        <v>2.0999999999999943</v>
      </c>
      <c r="S198" s="166">
        <f t="shared" si="110"/>
        <v>0</v>
      </c>
      <c r="T198" s="166">
        <f t="shared" si="110"/>
        <v>0</v>
      </c>
    </row>
    <row r="199" spans="2:20" ht="15.75">
      <c r="B199" s="193" t="s">
        <v>283</v>
      </c>
      <c r="C199" s="133" t="s">
        <v>356</v>
      </c>
      <c r="D199" s="226"/>
      <c r="E199" s="177">
        <f>F199+H199</f>
        <v>5</v>
      </c>
      <c r="F199" s="167">
        <v>5</v>
      </c>
      <c r="G199" s="193"/>
      <c r="H199" s="193"/>
      <c r="I199" s="165">
        <f>J199+L199</f>
        <v>8</v>
      </c>
      <c r="J199" s="166">
        <v>8</v>
      </c>
      <c r="K199" s="188"/>
      <c r="L199" s="188"/>
      <c r="M199" s="168">
        <f>N199+P199</f>
        <v>8</v>
      </c>
      <c r="N199" s="169">
        <v>8</v>
      </c>
      <c r="O199" s="189"/>
      <c r="P199" s="189"/>
      <c r="Q199" s="168">
        <f>R199+T199</f>
        <v>0</v>
      </c>
      <c r="R199" s="169">
        <f t="shared" si="110"/>
        <v>0</v>
      </c>
      <c r="S199" s="166">
        <f t="shared" si="110"/>
        <v>0</v>
      </c>
      <c r="T199" s="166">
        <f t="shared" si="110"/>
        <v>0</v>
      </c>
    </row>
    <row r="200" spans="2:20" ht="15.75">
      <c r="B200" s="200" t="s">
        <v>357</v>
      </c>
      <c r="C200" s="108" t="s">
        <v>17</v>
      </c>
      <c r="D200" s="172"/>
      <c r="E200" s="177">
        <f>F200+H200</f>
        <v>0</v>
      </c>
      <c r="F200" s="167"/>
      <c r="G200" s="167"/>
      <c r="H200" s="167"/>
      <c r="I200" s="165">
        <f>J200+L200</f>
        <v>22</v>
      </c>
      <c r="J200" s="166">
        <v>22</v>
      </c>
      <c r="K200" s="166">
        <v>16.8</v>
      </c>
      <c r="L200" s="166"/>
      <c r="M200" s="168">
        <f>N200+P200</f>
        <v>22</v>
      </c>
      <c r="N200" s="169">
        <v>22</v>
      </c>
      <c r="O200" s="169">
        <v>16.8</v>
      </c>
      <c r="P200" s="169"/>
      <c r="Q200" s="168">
        <f>R200+T200</f>
        <v>0</v>
      </c>
      <c r="R200" s="169">
        <f>J200-N200</f>
        <v>0</v>
      </c>
      <c r="S200" s="166">
        <f>K200-O200</f>
        <v>0</v>
      </c>
      <c r="T200" s="166">
        <f>L200-P200</f>
        <v>0</v>
      </c>
    </row>
    <row r="201" spans="2:20" ht="16.5" customHeight="1">
      <c r="B201" s="172" t="s">
        <v>358</v>
      </c>
      <c r="C201" s="60" t="s">
        <v>359</v>
      </c>
      <c r="D201" s="202"/>
      <c r="E201" s="222">
        <f aca="true" t="shared" si="111" ref="E201:T205">E202</f>
        <v>15.5</v>
      </c>
      <c r="F201" s="222">
        <f t="shared" si="111"/>
        <v>15.5</v>
      </c>
      <c r="G201" s="222">
        <f t="shared" si="111"/>
        <v>8</v>
      </c>
      <c r="H201" s="222">
        <f t="shared" si="111"/>
        <v>0</v>
      </c>
      <c r="I201" s="223">
        <f t="shared" si="111"/>
        <v>15.5</v>
      </c>
      <c r="J201" s="223">
        <f t="shared" si="111"/>
        <v>15.5</v>
      </c>
      <c r="K201" s="223">
        <f t="shared" si="111"/>
        <v>9.4</v>
      </c>
      <c r="L201" s="223">
        <f t="shared" si="111"/>
        <v>0</v>
      </c>
      <c r="M201" s="222">
        <f t="shared" si="111"/>
        <v>13.9</v>
      </c>
      <c r="N201" s="222">
        <f t="shared" si="111"/>
        <v>13.9</v>
      </c>
      <c r="O201" s="222">
        <f t="shared" si="111"/>
        <v>9.4</v>
      </c>
      <c r="P201" s="222">
        <f t="shared" si="111"/>
        <v>0</v>
      </c>
      <c r="Q201" s="222">
        <f t="shared" si="111"/>
        <v>1.5999999999999996</v>
      </c>
      <c r="R201" s="222">
        <f t="shared" si="111"/>
        <v>1.5999999999999996</v>
      </c>
      <c r="S201" s="222">
        <f t="shared" si="111"/>
        <v>0</v>
      </c>
      <c r="T201" s="222">
        <f t="shared" si="111"/>
        <v>0</v>
      </c>
    </row>
    <row r="202" spans="2:20" ht="16.5" customHeight="1">
      <c r="B202" s="148" t="s">
        <v>78</v>
      </c>
      <c r="C202" s="120" t="s">
        <v>99</v>
      </c>
      <c r="D202" s="216" t="s">
        <v>134</v>
      </c>
      <c r="E202" s="162">
        <f>F202+H202</f>
        <v>15.5</v>
      </c>
      <c r="F202" s="162">
        <f>F203</f>
        <v>15.5</v>
      </c>
      <c r="G202" s="162">
        <f t="shared" si="111"/>
        <v>8</v>
      </c>
      <c r="H202" s="162">
        <f t="shared" si="111"/>
        <v>0</v>
      </c>
      <c r="I202" s="111">
        <f t="shared" si="111"/>
        <v>15.5</v>
      </c>
      <c r="J202" s="111">
        <f t="shared" si="111"/>
        <v>15.5</v>
      </c>
      <c r="K202" s="111">
        <f t="shared" si="111"/>
        <v>9.4</v>
      </c>
      <c r="L202" s="111">
        <f t="shared" si="111"/>
        <v>0</v>
      </c>
      <c r="M202" s="162">
        <f>M203</f>
        <v>13.9</v>
      </c>
      <c r="N202" s="162">
        <f t="shared" si="111"/>
        <v>13.9</v>
      </c>
      <c r="O202" s="162">
        <f t="shared" si="111"/>
        <v>9.4</v>
      </c>
      <c r="P202" s="162">
        <f t="shared" si="111"/>
        <v>0</v>
      </c>
      <c r="Q202" s="162">
        <f t="shared" si="111"/>
        <v>1.5999999999999996</v>
      </c>
      <c r="R202" s="162">
        <f t="shared" si="111"/>
        <v>1.5999999999999996</v>
      </c>
      <c r="S202" s="162">
        <f t="shared" si="111"/>
        <v>0</v>
      </c>
      <c r="T202" s="162">
        <f t="shared" si="111"/>
        <v>0</v>
      </c>
    </row>
    <row r="203" spans="2:20" ht="15.75" customHeight="1">
      <c r="B203" s="224" t="s">
        <v>181</v>
      </c>
      <c r="C203" s="132" t="s">
        <v>335</v>
      </c>
      <c r="D203" s="193"/>
      <c r="E203" s="177">
        <f>F203+H203</f>
        <v>15.5</v>
      </c>
      <c r="F203" s="193">
        <v>15.5</v>
      </c>
      <c r="G203" s="167">
        <v>8</v>
      </c>
      <c r="H203" s="193"/>
      <c r="I203" s="165">
        <f>J203+L203</f>
        <v>15.5</v>
      </c>
      <c r="J203" s="188">
        <v>15.5</v>
      </c>
      <c r="K203" s="166">
        <v>9.4</v>
      </c>
      <c r="L203" s="188"/>
      <c r="M203" s="168">
        <f>N203+P203</f>
        <v>13.9</v>
      </c>
      <c r="N203" s="189">
        <v>13.9</v>
      </c>
      <c r="O203" s="169">
        <v>9.4</v>
      </c>
      <c r="P203" s="189"/>
      <c r="Q203" s="168">
        <f>R203+T203</f>
        <v>1.5999999999999996</v>
      </c>
      <c r="R203" s="169">
        <f>J203-N203</f>
        <v>1.5999999999999996</v>
      </c>
      <c r="S203" s="166">
        <f>K203-O203</f>
        <v>0</v>
      </c>
      <c r="T203" s="166">
        <f>L203-P203</f>
        <v>0</v>
      </c>
    </row>
    <row r="204" spans="2:20" ht="18.75" customHeight="1">
      <c r="B204" s="172" t="s">
        <v>360</v>
      </c>
      <c r="C204" s="60" t="s">
        <v>361</v>
      </c>
      <c r="D204" s="202"/>
      <c r="E204" s="222">
        <f t="shared" si="111"/>
        <v>1499.5</v>
      </c>
      <c r="F204" s="222">
        <f t="shared" si="111"/>
        <v>75.3</v>
      </c>
      <c r="G204" s="222">
        <f t="shared" si="111"/>
        <v>0</v>
      </c>
      <c r="H204" s="222">
        <f t="shared" si="111"/>
        <v>1424.2</v>
      </c>
      <c r="I204" s="223">
        <f t="shared" si="111"/>
        <v>577.4</v>
      </c>
      <c r="J204" s="223">
        <f t="shared" si="111"/>
        <v>75.3</v>
      </c>
      <c r="K204" s="223">
        <f t="shared" si="111"/>
        <v>0</v>
      </c>
      <c r="L204" s="223">
        <f t="shared" si="111"/>
        <v>502.1</v>
      </c>
      <c r="M204" s="222">
        <f t="shared" si="111"/>
        <v>577.4</v>
      </c>
      <c r="N204" s="222">
        <f t="shared" si="111"/>
        <v>75.3</v>
      </c>
      <c r="O204" s="222">
        <f t="shared" si="111"/>
        <v>0</v>
      </c>
      <c r="P204" s="222">
        <f t="shared" si="111"/>
        <v>502.1</v>
      </c>
      <c r="Q204" s="222">
        <f t="shared" si="111"/>
        <v>0</v>
      </c>
      <c r="R204" s="222">
        <f t="shared" si="111"/>
        <v>0</v>
      </c>
      <c r="S204" s="222">
        <f t="shared" si="111"/>
        <v>0</v>
      </c>
      <c r="T204" s="222">
        <f t="shared" si="111"/>
        <v>0</v>
      </c>
    </row>
    <row r="205" spans="2:20" ht="19.5" customHeight="1">
      <c r="B205" s="148" t="s">
        <v>362</v>
      </c>
      <c r="C205" s="120" t="s">
        <v>257</v>
      </c>
      <c r="D205" s="216" t="s">
        <v>42</v>
      </c>
      <c r="E205" s="162">
        <f>F205+H205</f>
        <v>1499.5</v>
      </c>
      <c r="F205" s="162">
        <f>F206</f>
        <v>75.3</v>
      </c>
      <c r="G205" s="162">
        <f t="shared" si="111"/>
        <v>0</v>
      </c>
      <c r="H205" s="162">
        <f t="shared" si="111"/>
        <v>1424.2</v>
      </c>
      <c r="I205" s="111">
        <f>J205+L205</f>
        <v>577.4</v>
      </c>
      <c r="J205" s="111">
        <f t="shared" si="111"/>
        <v>75.3</v>
      </c>
      <c r="K205" s="111">
        <f t="shared" si="111"/>
        <v>0</v>
      </c>
      <c r="L205" s="111">
        <f t="shared" si="111"/>
        <v>502.1</v>
      </c>
      <c r="M205" s="162">
        <f>M206</f>
        <v>577.4</v>
      </c>
      <c r="N205" s="162">
        <f t="shared" si="111"/>
        <v>75.3</v>
      </c>
      <c r="O205" s="162">
        <f t="shared" si="111"/>
        <v>0</v>
      </c>
      <c r="P205" s="162">
        <f t="shared" si="111"/>
        <v>502.1</v>
      </c>
      <c r="Q205" s="162">
        <f>Q206</f>
        <v>0</v>
      </c>
      <c r="R205" s="162">
        <f t="shared" si="111"/>
        <v>0</v>
      </c>
      <c r="S205" s="162">
        <f t="shared" si="111"/>
        <v>0</v>
      </c>
      <c r="T205" s="162">
        <f t="shared" si="111"/>
        <v>0</v>
      </c>
    </row>
    <row r="206" spans="2:20" ht="19.5" customHeight="1">
      <c r="B206" s="224" t="s">
        <v>363</v>
      </c>
      <c r="C206" s="132" t="s">
        <v>335</v>
      </c>
      <c r="D206" s="225"/>
      <c r="E206" s="177">
        <f>F206+H206</f>
        <v>1499.5</v>
      </c>
      <c r="F206" s="193">
        <v>75.3</v>
      </c>
      <c r="G206" s="167"/>
      <c r="H206" s="193">
        <v>1424.2</v>
      </c>
      <c r="I206" s="165">
        <f>J206+L206</f>
        <v>577.4</v>
      </c>
      <c r="J206" s="188">
        <v>75.3</v>
      </c>
      <c r="K206" s="166"/>
      <c r="L206" s="188">
        <v>502.1</v>
      </c>
      <c r="M206" s="168">
        <f>N206+P206</f>
        <v>577.4</v>
      </c>
      <c r="N206" s="189">
        <v>75.3</v>
      </c>
      <c r="O206" s="169"/>
      <c r="P206" s="189">
        <v>502.1</v>
      </c>
      <c r="Q206" s="168">
        <f>R206+T206</f>
        <v>0</v>
      </c>
      <c r="R206" s="169">
        <f>J206-N206</f>
        <v>0</v>
      </c>
      <c r="S206" s="166">
        <f>K206-O206</f>
        <v>0</v>
      </c>
      <c r="T206" s="166">
        <f>L206-P206</f>
        <v>0</v>
      </c>
    </row>
    <row r="207" spans="2:20" ht="13.5" customHeight="1">
      <c r="B207" s="252" t="s">
        <v>8</v>
      </c>
      <c r="C207" s="260" t="s">
        <v>136</v>
      </c>
      <c r="D207" s="260" t="s">
        <v>355</v>
      </c>
      <c r="E207" s="252" t="s">
        <v>0</v>
      </c>
      <c r="F207" s="252" t="s">
        <v>186</v>
      </c>
      <c r="G207" s="252"/>
      <c r="H207" s="252"/>
      <c r="I207" s="256" t="s">
        <v>0</v>
      </c>
      <c r="J207" s="256" t="s">
        <v>187</v>
      </c>
      <c r="K207" s="256"/>
      <c r="L207" s="256"/>
      <c r="M207" s="248" t="s">
        <v>0</v>
      </c>
      <c r="N207" s="248" t="s">
        <v>188</v>
      </c>
      <c r="O207" s="248"/>
      <c r="P207" s="248"/>
      <c r="Q207" s="252" t="s">
        <v>0</v>
      </c>
      <c r="R207" s="252" t="s">
        <v>191</v>
      </c>
      <c r="S207" s="252"/>
      <c r="T207" s="252"/>
    </row>
    <row r="208" spans="2:20" ht="13.5" customHeight="1">
      <c r="B208" s="252"/>
      <c r="C208" s="260"/>
      <c r="D208" s="260"/>
      <c r="E208" s="252"/>
      <c r="F208" s="252" t="s">
        <v>9</v>
      </c>
      <c r="G208" s="252"/>
      <c r="H208" s="252"/>
      <c r="I208" s="256"/>
      <c r="J208" s="256" t="s">
        <v>9</v>
      </c>
      <c r="K208" s="256"/>
      <c r="L208" s="256"/>
      <c r="M208" s="248"/>
      <c r="N208" s="248" t="s">
        <v>9</v>
      </c>
      <c r="O208" s="248"/>
      <c r="P208" s="248"/>
      <c r="Q208" s="252"/>
      <c r="R208" s="252" t="s">
        <v>9</v>
      </c>
      <c r="S208" s="252"/>
      <c r="T208" s="252"/>
    </row>
    <row r="209" spans="2:20" ht="12.75" customHeight="1">
      <c r="B209" s="252"/>
      <c r="C209" s="260"/>
      <c r="D209" s="260"/>
      <c r="E209" s="252"/>
      <c r="F209" s="252" t="s">
        <v>10</v>
      </c>
      <c r="G209" s="252"/>
      <c r="H209" s="249" t="s">
        <v>11</v>
      </c>
      <c r="I209" s="256"/>
      <c r="J209" s="256" t="s">
        <v>10</v>
      </c>
      <c r="K209" s="256"/>
      <c r="L209" s="257" t="s">
        <v>11</v>
      </c>
      <c r="M209" s="248"/>
      <c r="N209" s="248" t="s">
        <v>10</v>
      </c>
      <c r="O209" s="248"/>
      <c r="P209" s="249" t="s">
        <v>11</v>
      </c>
      <c r="Q209" s="252"/>
      <c r="R209" s="252" t="s">
        <v>10</v>
      </c>
      <c r="S209" s="252"/>
      <c r="T209" s="253" t="s">
        <v>11</v>
      </c>
    </row>
    <row r="210" spans="2:20" ht="12.75" customHeight="1">
      <c r="B210" s="252"/>
      <c r="C210" s="260"/>
      <c r="D210" s="260"/>
      <c r="E210" s="252"/>
      <c r="F210" s="252" t="s">
        <v>12</v>
      </c>
      <c r="G210" s="147" t="s">
        <v>252</v>
      </c>
      <c r="H210" s="250"/>
      <c r="I210" s="256"/>
      <c r="J210" s="256" t="s">
        <v>12</v>
      </c>
      <c r="K210" s="148" t="s">
        <v>252</v>
      </c>
      <c r="L210" s="258"/>
      <c r="M210" s="248"/>
      <c r="N210" s="248" t="s">
        <v>12</v>
      </c>
      <c r="O210" s="147" t="s">
        <v>252</v>
      </c>
      <c r="P210" s="250"/>
      <c r="Q210" s="252"/>
      <c r="R210" s="252" t="s">
        <v>12</v>
      </c>
      <c r="S210" s="147" t="s">
        <v>252</v>
      </c>
      <c r="T210" s="254"/>
    </row>
    <row r="211" spans="2:20" ht="43.5" customHeight="1">
      <c r="B211" s="147" t="s">
        <v>13</v>
      </c>
      <c r="C211" s="260"/>
      <c r="D211" s="260"/>
      <c r="E211" s="252"/>
      <c r="F211" s="252"/>
      <c r="G211" s="93" t="s">
        <v>364</v>
      </c>
      <c r="H211" s="251"/>
      <c r="I211" s="256"/>
      <c r="J211" s="256"/>
      <c r="K211" s="93" t="s">
        <v>364</v>
      </c>
      <c r="L211" s="259"/>
      <c r="M211" s="248"/>
      <c r="N211" s="248"/>
      <c r="O211" s="93" t="s">
        <v>364</v>
      </c>
      <c r="P211" s="251"/>
      <c r="Q211" s="252"/>
      <c r="R211" s="252"/>
      <c r="S211" s="93" t="s">
        <v>364</v>
      </c>
      <c r="T211" s="255"/>
    </row>
    <row r="212" spans="2:20" s="89" customFormat="1" ht="13.5" customHeight="1" thickBot="1">
      <c r="B212" s="152">
        <v>1</v>
      </c>
      <c r="C212" s="142">
        <v>2</v>
      </c>
      <c r="D212" s="153">
        <v>3</v>
      </c>
      <c r="E212" s="154">
        <v>4</v>
      </c>
      <c r="F212" s="154">
        <v>5</v>
      </c>
      <c r="G212" s="155">
        <v>6</v>
      </c>
      <c r="H212" s="152">
        <v>7</v>
      </c>
      <c r="I212" s="156">
        <v>8</v>
      </c>
      <c r="J212" s="156">
        <v>9</v>
      </c>
      <c r="K212" s="157">
        <v>10</v>
      </c>
      <c r="L212" s="157">
        <v>11</v>
      </c>
      <c r="M212" s="158">
        <v>12</v>
      </c>
      <c r="N212" s="158">
        <v>13</v>
      </c>
      <c r="O212" s="159">
        <v>14</v>
      </c>
      <c r="P212" s="159">
        <v>15</v>
      </c>
      <c r="Q212" s="154">
        <v>16</v>
      </c>
      <c r="R212" s="154">
        <v>17</v>
      </c>
      <c r="S212" s="152">
        <v>18</v>
      </c>
      <c r="T212" s="152">
        <v>19</v>
      </c>
    </row>
    <row r="213" spans="2:20" ht="34.5" customHeight="1" thickBot="1">
      <c r="B213" s="227" t="s">
        <v>284</v>
      </c>
      <c r="C213" s="134" t="s">
        <v>285</v>
      </c>
      <c r="D213" s="228"/>
      <c r="E213" s="229">
        <f>F213+H213</f>
        <v>21908.600000000002</v>
      </c>
      <c r="F213" s="229">
        <f>F214+F219+F223+F227+F229+F231+F234+F236+F238+F240</f>
        <v>20328.600000000002</v>
      </c>
      <c r="G213" s="229">
        <f>G214+G219+G223+G227+G229+G231+G234+G236+G238+G240</f>
        <v>9664.6</v>
      </c>
      <c r="H213" s="229">
        <f>H214+H219+H223+H227+H229+H231+H234+H236+H238+H240</f>
        <v>1580</v>
      </c>
      <c r="I213" s="229">
        <f>J213+L213</f>
        <v>23371.800000000003</v>
      </c>
      <c r="J213" s="229">
        <f>J214+J219+J223+J227+J229+J231+J234+J236+J238+J240</f>
        <v>20431.100000000002</v>
      </c>
      <c r="K213" s="229">
        <f>K214+K219+K223+K227+K229+K231+K234+K236+K238+K240</f>
        <v>9642.2</v>
      </c>
      <c r="L213" s="229">
        <f>L214+L219+L223+L227+L229+L231+L234+L236+L238+L240</f>
        <v>2940.7</v>
      </c>
      <c r="M213" s="230">
        <f>N213+P213</f>
        <v>22704.600000000002</v>
      </c>
      <c r="N213" s="230">
        <f>N214+N219+N223+N227+N229+N231+N234+N236+N238+N240</f>
        <v>20008.100000000002</v>
      </c>
      <c r="O213" s="230">
        <f>O214+O219+O223+O227+O229+O231+O234+O236</f>
        <v>9632.4</v>
      </c>
      <c r="P213" s="231">
        <f>P214+P219+P223+P227+P229+P231+P234+P236+P238+P240</f>
        <v>2696.5</v>
      </c>
      <c r="Q213" s="230">
        <f>R213+T213</f>
        <v>667.1999999999997</v>
      </c>
      <c r="R213" s="230">
        <f>R214+R219+R223+R227+R229+R231+R234+R236+R238+R240</f>
        <v>422.9999999999999</v>
      </c>
      <c r="S213" s="230">
        <f>S214+S219+S223+S227+S229+S231+S234+S236+S238+S240</f>
        <v>9.800000000000036</v>
      </c>
      <c r="T213" s="230">
        <f>T214+T219+T223+T227+T229+T231+T234+T236+T238+T240</f>
        <v>244.19999999999982</v>
      </c>
    </row>
    <row r="214" spans="2:20" ht="15.75" customHeight="1">
      <c r="B214" s="194" t="s">
        <v>78</v>
      </c>
      <c r="C214" s="135" t="s">
        <v>99</v>
      </c>
      <c r="D214" s="172" t="s">
        <v>134</v>
      </c>
      <c r="E214" s="232">
        <f aca="true" t="shared" si="112" ref="E214:T214">E215+E216+E217+E218</f>
        <v>11509.599999999999</v>
      </c>
      <c r="F214" s="232">
        <f t="shared" si="112"/>
        <v>11471.099999999999</v>
      </c>
      <c r="G214" s="232">
        <f t="shared" si="112"/>
        <v>7411.400000000001</v>
      </c>
      <c r="H214" s="232">
        <f t="shared" si="112"/>
        <v>38.5</v>
      </c>
      <c r="I214" s="232">
        <f t="shared" si="112"/>
        <v>11525.7</v>
      </c>
      <c r="J214" s="232">
        <f t="shared" si="112"/>
        <v>11417.5</v>
      </c>
      <c r="K214" s="232">
        <f t="shared" si="112"/>
        <v>7349.200000000001</v>
      </c>
      <c r="L214" s="232">
        <f t="shared" si="112"/>
        <v>108.2</v>
      </c>
      <c r="M214" s="233">
        <f t="shared" si="112"/>
        <v>11401.5</v>
      </c>
      <c r="N214" s="233">
        <f t="shared" si="112"/>
        <v>11293.400000000001</v>
      </c>
      <c r="O214" s="233">
        <f t="shared" si="112"/>
        <v>7347.900000000001</v>
      </c>
      <c r="P214" s="233">
        <f t="shared" si="112"/>
        <v>108.1</v>
      </c>
      <c r="Q214" s="233">
        <f t="shared" si="112"/>
        <v>124.19999999999978</v>
      </c>
      <c r="R214" s="233">
        <f t="shared" si="112"/>
        <v>124.09999999999978</v>
      </c>
      <c r="S214" s="232">
        <f t="shared" si="112"/>
        <v>1.3000000000000114</v>
      </c>
      <c r="T214" s="232">
        <f t="shared" si="112"/>
        <v>0.09999999999999964</v>
      </c>
    </row>
    <row r="215" spans="2:20" ht="15.75">
      <c r="B215" s="234" t="s">
        <v>181</v>
      </c>
      <c r="C215" s="136" t="s">
        <v>335</v>
      </c>
      <c r="D215" s="164"/>
      <c r="E215" s="165">
        <f>F215+H215</f>
        <v>4779.799999999999</v>
      </c>
      <c r="F215" s="166">
        <f>F13+F52+F57+F82+F87+F97+F101+F183+F203</f>
        <v>4766.799999999999</v>
      </c>
      <c r="G215" s="166">
        <f>G13+G52+G57+G82+G87+G97+G101+G183+G203</f>
        <v>2754.2999999999997</v>
      </c>
      <c r="H215" s="166">
        <f>H13+H52+H57+H82+H87+H97+H101+H183+H203</f>
        <v>13</v>
      </c>
      <c r="I215" s="165">
        <f>J215+L215</f>
        <v>4815.9</v>
      </c>
      <c r="J215" s="166">
        <f>J13+J52+J57+J82+J87+J97+J101+J183+J203</f>
        <v>4799.4</v>
      </c>
      <c r="K215" s="166">
        <f>K13+K52+K57+K82+K87+K97+K101+K183+K203</f>
        <v>2725</v>
      </c>
      <c r="L215" s="166">
        <f>L13+L52+L57+L82+L87+L97+L101+L183+L203</f>
        <v>16.5</v>
      </c>
      <c r="M215" s="168">
        <f>N215+P215</f>
        <v>4697.4</v>
      </c>
      <c r="N215" s="169">
        <f>N13+N52+N57+N82+N87+N97+N101+N183+N203</f>
        <v>4681</v>
      </c>
      <c r="O215" s="169">
        <f>O13+O52+O57+O82+O87+O97+O101+O183+O203</f>
        <v>2723.7000000000003</v>
      </c>
      <c r="P215" s="169">
        <f>P13+P52+P57+P82+P87+P97+P101+P183+P203</f>
        <v>16.4</v>
      </c>
      <c r="Q215" s="168">
        <f>R215+T215</f>
        <v>118.49999999999977</v>
      </c>
      <c r="R215" s="169">
        <f>R13+R52+R57+R82+R87+R97+R101+R183+R203</f>
        <v>118.39999999999978</v>
      </c>
      <c r="S215" s="169">
        <f>S13+S52+S57+S82+S87+S97+S101+S183+S203</f>
        <v>1.3000000000000114</v>
      </c>
      <c r="T215" s="169">
        <f>T13+T52+T57+T82+T87+T97+T101+T183+T203</f>
        <v>0.09999999999999964</v>
      </c>
    </row>
    <row r="216" spans="2:20" ht="15.75">
      <c r="B216" s="234" t="s">
        <v>182</v>
      </c>
      <c r="C216" s="137" t="s">
        <v>17</v>
      </c>
      <c r="D216" s="170"/>
      <c r="E216" s="165">
        <f>F216+H216</f>
        <v>31</v>
      </c>
      <c r="F216" s="166">
        <f>F14</f>
        <v>31</v>
      </c>
      <c r="G216" s="166">
        <f>G14+G88</f>
        <v>23.9</v>
      </c>
      <c r="H216" s="166">
        <f>H14+H88</f>
        <v>0</v>
      </c>
      <c r="I216" s="165">
        <f>J216+L216</f>
        <v>31.7</v>
      </c>
      <c r="J216" s="166">
        <f>J14</f>
        <v>31.7</v>
      </c>
      <c r="K216" s="166">
        <f>K14+K88</f>
        <v>24.4</v>
      </c>
      <c r="L216" s="166">
        <f>L14+L88</f>
        <v>0</v>
      </c>
      <c r="M216" s="168">
        <f>N216+P216</f>
        <v>31.7</v>
      </c>
      <c r="N216" s="169">
        <f>N14</f>
        <v>31.7</v>
      </c>
      <c r="O216" s="169">
        <f>O14</f>
        <v>24.4</v>
      </c>
      <c r="P216" s="169">
        <f>P14</f>
        <v>0</v>
      </c>
      <c r="Q216" s="168">
        <f>R216+T216</f>
        <v>0</v>
      </c>
      <c r="R216" s="169">
        <f>R14</f>
        <v>0</v>
      </c>
      <c r="S216" s="166">
        <f>S14+S88</f>
        <v>0</v>
      </c>
      <c r="T216" s="166">
        <f>T14+T88</f>
        <v>0</v>
      </c>
    </row>
    <row r="217" spans="2:20" ht="15.75">
      <c r="B217" s="234" t="s">
        <v>183</v>
      </c>
      <c r="C217" s="137" t="s">
        <v>180</v>
      </c>
      <c r="D217" s="170"/>
      <c r="E217" s="165">
        <f>F217+H217</f>
        <v>6490</v>
      </c>
      <c r="F217" s="166">
        <f aca="true" t="shared" si="113" ref="F217:T217">F15+F53+F83+F58</f>
        <v>6489</v>
      </c>
      <c r="G217" s="166">
        <f t="shared" si="113"/>
        <v>4633.200000000001</v>
      </c>
      <c r="H217" s="166">
        <f t="shared" si="113"/>
        <v>1</v>
      </c>
      <c r="I217" s="166">
        <f t="shared" si="113"/>
        <v>6389.400000000001</v>
      </c>
      <c r="J217" s="166">
        <f t="shared" si="113"/>
        <v>6319.700000000001</v>
      </c>
      <c r="K217" s="166">
        <f t="shared" si="113"/>
        <v>4599.8</v>
      </c>
      <c r="L217" s="166">
        <f t="shared" si="113"/>
        <v>69.7</v>
      </c>
      <c r="M217" s="166">
        <f t="shared" si="113"/>
        <v>6389.400000000001</v>
      </c>
      <c r="N217" s="166">
        <f t="shared" si="113"/>
        <v>6319.700000000001</v>
      </c>
      <c r="O217" s="166">
        <f t="shared" si="113"/>
        <v>4599.8</v>
      </c>
      <c r="P217" s="166">
        <f t="shared" si="113"/>
        <v>69.7</v>
      </c>
      <c r="Q217" s="166">
        <f t="shared" si="113"/>
        <v>0</v>
      </c>
      <c r="R217" s="166">
        <f t="shared" si="113"/>
        <v>0</v>
      </c>
      <c r="S217" s="166">
        <f t="shared" si="113"/>
        <v>0</v>
      </c>
      <c r="T217" s="166">
        <f t="shared" si="113"/>
        <v>0</v>
      </c>
    </row>
    <row r="218" spans="2:20" ht="15.75">
      <c r="B218" s="200" t="s">
        <v>286</v>
      </c>
      <c r="C218" s="133" t="s">
        <v>356</v>
      </c>
      <c r="D218" s="171"/>
      <c r="E218" s="165">
        <f>F218+H218</f>
        <v>208.79999999999998</v>
      </c>
      <c r="F218" s="166">
        <f>F54+F59+F84+F98+F102+F88</f>
        <v>184.29999999999998</v>
      </c>
      <c r="G218" s="166">
        <f>G54+G59+G84+G98+G102+G88</f>
        <v>0</v>
      </c>
      <c r="H218" s="166">
        <f>H54+H59+H84+H98+H102+H88</f>
        <v>24.5</v>
      </c>
      <c r="I218" s="165">
        <f>J218+L218</f>
        <v>288.70000000000005</v>
      </c>
      <c r="J218" s="166">
        <f>J54+J59+J84+J98+J102+J88</f>
        <v>266.70000000000005</v>
      </c>
      <c r="K218" s="166">
        <f>K54+K59+K84+K98+K102+K88</f>
        <v>0</v>
      </c>
      <c r="L218" s="166">
        <f>L54+L59+L84+L98+L102+L88</f>
        <v>22</v>
      </c>
      <c r="M218" s="168">
        <f>N218+P218</f>
        <v>283</v>
      </c>
      <c r="N218" s="169">
        <f>N54+N59+N84+N98+N102+N88</f>
        <v>261</v>
      </c>
      <c r="O218" s="169">
        <f>O54+O59+O84+O98+O102+O88</f>
        <v>0</v>
      </c>
      <c r="P218" s="169">
        <f>P54+P59+P84+P98+P102+P88</f>
        <v>22</v>
      </c>
      <c r="Q218" s="168">
        <f>R218+T218</f>
        <v>5.700000000000001</v>
      </c>
      <c r="R218" s="169">
        <f>R54+R59+R84+R98+R102+R88</f>
        <v>5.700000000000001</v>
      </c>
      <c r="S218" s="166">
        <f>S54+S59+S84+S98+S102+S88</f>
        <v>0</v>
      </c>
      <c r="T218" s="166">
        <f>T54+T59+T84+T98+T102+T88</f>
        <v>0</v>
      </c>
    </row>
    <row r="219" spans="2:20" ht="28.5" customHeight="1">
      <c r="B219" s="147" t="s">
        <v>79</v>
      </c>
      <c r="C219" s="138" t="s">
        <v>100</v>
      </c>
      <c r="D219" s="172" t="s">
        <v>139</v>
      </c>
      <c r="E219" s="111">
        <f>E220+E221+E222</f>
        <v>3909.5</v>
      </c>
      <c r="F219" s="111">
        <f>F220+F221+F222</f>
        <v>3909.5</v>
      </c>
      <c r="G219" s="111">
        <f>G220+G221+G222</f>
        <v>166.89999999999998</v>
      </c>
      <c r="H219" s="111">
        <f>H220+H221-H222</f>
        <v>0</v>
      </c>
      <c r="I219" s="111">
        <f aca="true" t="shared" si="114" ref="I219:P219">I220+I221+I222</f>
        <v>4031.3999999999996</v>
      </c>
      <c r="J219" s="111">
        <f t="shared" si="114"/>
        <v>4023.5</v>
      </c>
      <c r="K219" s="111">
        <f t="shared" si="114"/>
        <v>213</v>
      </c>
      <c r="L219" s="111">
        <f t="shared" si="114"/>
        <v>7.9</v>
      </c>
      <c r="M219" s="112">
        <f t="shared" si="114"/>
        <v>3980.3</v>
      </c>
      <c r="N219" s="112">
        <f t="shared" si="114"/>
        <v>3972.4</v>
      </c>
      <c r="O219" s="112">
        <f t="shared" si="114"/>
        <v>213</v>
      </c>
      <c r="P219" s="112">
        <f t="shared" si="114"/>
        <v>7.9</v>
      </c>
      <c r="Q219" s="112">
        <f>Q220+Q221+Q222</f>
        <v>51.09999999999988</v>
      </c>
      <c r="R219" s="112">
        <f>R220+R221+R222</f>
        <v>51.09999999999988</v>
      </c>
      <c r="S219" s="111">
        <f>S220+S221+S222</f>
        <v>0</v>
      </c>
      <c r="T219" s="111">
        <f>T220+T221-T222</f>
        <v>0</v>
      </c>
    </row>
    <row r="220" spans="2:20" ht="15.75">
      <c r="B220" s="234" t="s">
        <v>184</v>
      </c>
      <c r="C220" s="136" t="s">
        <v>335</v>
      </c>
      <c r="D220" s="164"/>
      <c r="E220" s="165">
        <f>F220+H220</f>
        <v>472</v>
      </c>
      <c r="F220" s="166">
        <f>F198+F39</f>
        <v>472</v>
      </c>
      <c r="G220" s="166">
        <f>G198+G39</f>
        <v>88.8</v>
      </c>
      <c r="H220" s="166">
        <f>H198+H39</f>
        <v>0</v>
      </c>
      <c r="I220" s="165">
        <f>J220+L220</f>
        <v>498.79999999999995</v>
      </c>
      <c r="J220" s="166">
        <f>J198+J39</f>
        <v>498.79999999999995</v>
      </c>
      <c r="K220" s="166">
        <f>K198+K39</f>
        <v>104.8</v>
      </c>
      <c r="L220" s="166">
        <f>L198+L39</f>
        <v>0</v>
      </c>
      <c r="M220" s="168">
        <f>N220+P220</f>
        <v>463.8</v>
      </c>
      <c r="N220" s="169">
        <f>N198+N39</f>
        <v>463.8</v>
      </c>
      <c r="O220" s="169">
        <f>O198+O39</f>
        <v>104.8</v>
      </c>
      <c r="P220" s="169">
        <f>P198+P39</f>
        <v>0</v>
      </c>
      <c r="Q220" s="168">
        <f>R220+T220</f>
        <v>34.99999999999997</v>
      </c>
      <c r="R220" s="169">
        <f>R198+R39</f>
        <v>34.99999999999997</v>
      </c>
      <c r="S220" s="166">
        <f>S198+S39</f>
        <v>0</v>
      </c>
      <c r="T220" s="166">
        <f>T198+T39</f>
        <v>0</v>
      </c>
    </row>
    <row r="221" spans="2:20" ht="15.75">
      <c r="B221" s="234" t="s">
        <v>287</v>
      </c>
      <c r="C221" s="137" t="s">
        <v>17</v>
      </c>
      <c r="D221" s="170"/>
      <c r="E221" s="165">
        <f>F221+H221</f>
        <v>3432.5</v>
      </c>
      <c r="F221" s="166">
        <f>F40+F185</f>
        <v>3432.5</v>
      </c>
      <c r="G221" s="166">
        <f>G40+G185</f>
        <v>78.1</v>
      </c>
      <c r="H221" s="166">
        <f>H40+H185</f>
        <v>0</v>
      </c>
      <c r="I221" s="165">
        <f>J221+L221</f>
        <v>3524.6</v>
      </c>
      <c r="J221" s="166">
        <f>J40+J185+J200</f>
        <v>3516.7</v>
      </c>
      <c r="K221" s="166">
        <f>K40+K185+K200</f>
        <v>108.2</v>
      </c>
      <c r="L221" s="166">
        <f>L40+L185+L200</f>
        <v>7.9</v>
      </c>
      <c r="M221" s="168">
        <f>N221+P221</f>
        <v>3508.5</v>
      </c>
      <c r="N221" s="166">
        <f>N40+N185+N200</f>
        <v>3500.6</v>
      </c>
      <c r="O221" s="166">
        <f>O40+O185+O200</f>
        <v>108.2</v>
      </c>
      <c r="P221" s="166">
        <f>P40+P185+P200</f>
        <v>7.9</v>
      </c>
      <c r="Q221" s="168">
        <f>R221+T221</f>
        <v>16.09999999999991</v>
      </c>
      <c r="R221" s="169">
        <f>R40+R185</f>
        <v>16.09999999999991</v>
      </c>
      <c r="S221" s="169">
        <f>S40+S185</f>
        <v>0</v>
      </c>
      <c r="T221" s="169">
        <f>T40+T185</f>
        <v>0</v>
      </c>
    </row>
    <row r="222" spans="2:20" ht="16.5" customHeight="1">
      <c r="B222" s="200" t="s">
        <v>288</v>
      </c>
      <c r="C222" s="133" t="s">
        <v>356</v>
      </c>
      <c r="D222" s="171"/>
      <c r="E222" s="165">
        <f>F222+H222</f>
        <v>5</v>
      </c>
      <c r="F222" s="166">
        <f>F199</f>
        <v>5</v>
      </c>
      <c r="G222" s="166">
        <f>G199</f>
        <v>0</v>
      </c>
      <c r="H222" s="166">
        <f>H199</f>
        <v>0</v>
      </c>
      <c r="I222" s="165">
        <f>J222+L222</f>
        <v>8</v>
      </c>
      <c r="J222" s="166">
        <f>J199</f>
        <v>8</v>
      </c>
      <c r="K222" s="166">
        <f>K199</f>
        <v>0</v>
      </c>
      <c r="L222" s="166">
        <f>L199</f>
        <v>0</v>
      </c>
      <c r="M222" s="168">
        <f>N222+P222</f>
        <v>8</v>
      </c>
      <c r="N222" s="169">
        <f>N199</f>
        <v>8</v>
      </c>
      <c r="O222" s="169">
        <f>O199</f>
        <v>0</v>
      </c>
      <c r="P222" s="169">
        <f>P199</f>
        <v>0</v>
      </c>
      <c r="Q222" s="168">
        <f>R222+T222</f>
        <v>0</v>
      </c>
      <c r="R222" s="169">
        <f>R199</f>
        <v>0</v>
      </c>
      <c r="S222" s="166">
        <f>S199</f>
        <v>0</v>
      </c>
      <c r="T222" s="166">
        <f>T199</f>
        <v>0</v>
      </c>
    </row>
    <row r="223" spans="2:20" ht="28.5" customHeight="1">
      <c r="B223" s="147" t="s">
        <v>289</v>
      </c>
      <c r="C223" s="138" t="s">
        <v>103</v>
      </c>
      <c r="D223" s="172" t="s">
        <v>141</v>
      </c>
      <c r="E223" s="111">
        <f aca="true" t="shared" si="115" ref="E223:T223">E224+E226+E225</f>
        <v>3637.4</v>
      </c>
      <c r="F223" s="111">
        <f t="shared" si="115"/>
        <v>3625.9</v>
      </c>
      <c r="G223" s="111">
        <f t="shared" si="115"/>
        <v>1877.7999999999997</v>
      </c>
      <c r="H223" s="111">
        <f t="shared" si="115"/>
        <v>11.5</v>
      </c>
      <c r="I223" s="111">
        <f t="shared" si="115"/>
        <v>3743.1000000000004</v>
      </c>
      <c r="J223" s="111">
        <f t="shared" si="115"/>
        <v>3655.4000000000005</v>
      </c>
      <c r="K223" s="111">
        <f t="shared" si="115"/>
        <v>1872.2</v>
      </c>
      <c r="L223" s="111">
        <f t="shared" si="115"/>
        <v>87.7</v>
      </c>
      <c r="M223" s="112">
        <f t="shared" si="115"/>
        <v>3676.4</v>
      </c>
      <c r="N223" s="112">
        <f t="shared" si="115"/>
        <v>3588.7000000000003</v>
      </c>
      <c r="O223" s="112">
        <f t="shared" si="115"/>
        <v>1864.1</v>
      </c>
      <c r="P223" s="112">
        <f t="shared" si="115"/>
        <v>87.7</v>
      </c>
      <c r="Q223" s="112">
        <f t="shared" si="115"/>
        <v>66.70000000000019</v>
      </c>
      <c r="R223" s="112">
        <f t="shared" si="115"/>
        <v>66.70000000000019</v>
      </c>
      <c r="S223" s="111">
        <f t="shared" si="115"/>
        <v>8.100000000000023</v>
      </c>
      <c r="T223" s="111">
        <f t="shared" si="115"/>
        <v>0</v>
      </c>
    </row>
    <row r="224" spans="2:20" ht="15.75">
      <c r="B224" s="234" t="s">
        <v>290</v>
      </c>
      <c r="C224" s="105" t="s">
        <v>335</v>
      </c>
      <c r="D224" s="235"/>
      <c r="E224" s="165">
        <f aca="true" t="shared" si="116" ref="E224:E237">F224+H224</f>
        <v>3141.6</v>
      </c>
      <c r="F224" s="165">
        <f>F17+F187+F36</f>
        <v>3130.1</v>
      </c>
      <c r="G224" s="165">
        <f>G17+G187+G36</f>
        <v>1586.1999999999998</v>
      </c>
      <c r="H224" s="165">
        <f>H17+H187+H36</f>
        <v>11.5</v>
      </c>
      <c r="I224" s="165">
        <f aca="true" t="shared" si="117" ref="I224:I237">J224+L224</f>
        <v>3247.9</v>
      </c>
      <c r="J224" s="165">
        <f>J17+J187+J36</f>
        <v>3160.2000000000003</v>
      </c>
      <c r="K224" s="165">
        <f>K17+K187+K36</f>
        <v>1580.5</v>
      </c>
      <c r="L224" s="165">
        <f>L17+L187+L36</f>
        <v>87.7</v>
      </c>
      <c r="M224" s="168">
        <f aca="true" t="shared" si="118" ref="M224:M237">N224+P224</f>
        <v>3187.6</v>
      </c>
      <c r="N224" s="168">
        <f>N17+N187+N36</f>
        <v>3099.9</v>
      </c>
      <c r="O224" s="168">
        <f>O17+O187+O36</f>
        <v>1572.3999999999999</v>
      </c>
      <c r="P224" s="168">
        <f>P17+P187+P36</f>
        <v>87.7</v>
      </c>
      <c r="Q224" s="168">
        <f aca="true" t="shared" si="119" ref="Q224:Q237">R224+T224</f>
        <v>60.30000000000018</v>
      </c>
      <c r="R224" s="168">
        <f>R17+R187+R36</f>
        <v>60.30000000000018</v>
      </c>
      <c r="S224" s="165">
        <f>S17+S187+S36</f>
        <v>8.100000000000023</v>
      </c>
      <c r="T224" s="165">
        <f>T17+T187+T36</f>
        <v>0</v>
      </c>
    </row>
    <row r="225" spans="2:20" ht="15.75">
      <c r="B225" s="234" t="s">
        <v>291</v>
      </c>
      <c r="C225" s="106" t="s">
        <v>17</v>
      </c>
      <c r="D225" s="236"/>
      <c r="E225" s="165">
        <f t="shared" si="116"/>
        <v>436</v>
      </c>
      <c r="F225" s="165">
        <f aca="true" t="shared" si="120" ref="F225:H226">F18+F188</f>
        <v>436</v>
      </c>
      <c r="G225" s="165">
        <f t="shared" si="120"/>
        <v>291.6</v>
      </c>
      <c r="H225" s="165">
        <f t="shared" si="120"/>
        <v>0</v>
      </c>
      <c r="I225" s="165">
        <f t="shared" si="117"/>
        <v>435.3</v>
      </c>
      <c r="J225" s="165">
        <f aca="true" t="shared" si="121" ref="J225:L226">J18+J188</f>
        <v>435.3</v>
      </c>
      <c r="K225" s="165">
        <f t="shared" si="121"/>
        <v>291.7</v>
      </c>
      <c r="L225" s="165">
        <f t="shared" si="121"/>
        <v>0</v>
      </c>
      <c r="M225" s="168">
        <f t="shared" si="118"/>
        <v>435.3</v>
      </c>
      <c r="N225" s="168">
        <f aca="true" t="shared" si="122" ref="N225:P226">N18+N188</f>
        <v>435.3</v>
      </c>
      <c r="O225" s="168">
        <f t="shared" si="122"/>
        <v>291.7</v>
      </c>
      <c r="P225" s="168">
        <f t="shared" si="122"/>
        <v>0</v>
      </c>
      <c r="Q225" s="168">
        <f t="shared" si="119"/>
        <v>0</v>
      </c>
      <c r="R225" s="168">
        <f aca="true" t="shared" si="123" ref="R225:T226">R18+R188</f>
        <v>0</v>
      </c>
      <c r="S225" s="168">
        <f t="shared" si="123"/>
        <v>0</v>
      </c>
      <c r="T225" s="168">
        <f t="shared" si="123"/>
        <v>0</v>
      </c>
    </row>
    <row r="226" spans="2:20" ht="15.75">
      <c r="B226" s="234" t="s">
        <v>292</v>
      </c>
      <c r="C226" s="133" t="s">
        <v>356</v>
      </c>
      <c r="D226" s="204"/>
      <c r="E226" s="165">
        <f t="shared" si="116"/>
        <v>59.8</v>
      </c>
      <c r="F226" s="165">
        <f t="shared" si="120"/>
        <v>59.8</v>
      </c>
      <c r="G226" s="165">
        <f t="shared" si="120"/>
        <v>0</v>
      </c>
      <c r="H226" s="165">
        <f t="shared" si="120"/>
        <v>0</v>
      </c>
      <c r="I226" s="165">
        <f t="shared" si="117"/>
        <v>59.900000000000006</v>
      </c>
      <c r="J226" s="165">
        <f t="shared" si="121"/>
        <v>59.900000000000006</v>
      </c>
      <c r="K226" s="165">
        <f t="shared" si="121"/>
        <v>0</v>
      </c>
      <c r="L226" s="165">
        <f t="shared" si="121"/>
        <v>0</v>
      </c>
      <c r="M226" s="168">
        <f t="shared" si="118"/>
        <v>53.5</v>
      </c>
      <c r="N226" s="168">
        <f t="shared" si="122"/>
        <v>53.5</v>
      </c>
      <c r="O226" s="168">
        <f t="shared" si="122"/>
        <v>0</v>
      </c>
      <c r="P226" s="168">
        <f t="shared" si="122"/>
        <v>0</v>
      </c>
      <c r="Q226" s="168">
        <f t="shared" si="119"/>
        <v>6.4</v>
      </c>
      <c r="R226" s="168">
        <f t="shared" si="123"/>
        <v>6.4</v>
      </c>
      <c r="S226" s="165">
        <f t="shared" si="123"/>
        <v>0</v>
      </c>
      <c r="T226" s="165">
        <f t="shared" si="123"/>
        <v>0</v>
      </c>
    </row>
    <row r="227" spans="2:20" ht="30" customHeight="1">
      <c r="B227" s="147" t="s">
        <v>293</v>
      </c>
      <c r="C227" s="139" t="s">
        <v>294</v>
      </c>
      <c r="D227" s="148" t="s">
        <v>140</v>
      </c>
      <c r="E227" s="175">
        <f t="shared" si="116"/>
        <v>56.8</v>
      </c>
      <c r="F227" s="111">
        <f>F228</f>
        <v>56.8</v>
      </c>
      <c r="G227" s="111">
        <f>G228</f>
        <v>31.9</v>
      </c>
      <c r="H227" s="111">
        <f>H228</f>
        <v>0</v>
      </c>
      <c r="I227" s="175">
        <f t="shared" si="117"/>
        <v>678.9</v>
      </c>
      <c r="J227" s="111">
        <f>J228</f>
        <v>63.6</v>
      </c>
      <c r="K227" s="111">
        <f>K228</f>
        <v>31.8</v>
      </c>
      <c r="L227" s="111">
        <f>L228</f>
        <v>615.3</v>
      </c>
      <c r="M227" s="176">
        <f t="shared" si="118"/>
        <v>512</v>
      </c>
      <c r="N227" s="112">
        <f>N228</f>
        <v>60.8</v>
      </c>
      <c r="O227" s="112">
        <f>O228</f>
        <v>31.4</v>
      </c>
      <c r="P227" s="112">
        <f>P228</f>
        <v>451.2</v>
      </c>
      <c r="Q227" s="176">
        <f t="shared" si="119"/>
        <v>166.89999999999998</v>
      </c>
      <c r="R227" s="112">
        <f>R228</f>
        <v>2.8000000000000043</v>
      </c>
      <c r="S227" s="111">
        <f>S228</f>
        <v>0.40000000000000213</v>
      </c>
      <c r="T227" s="111">
        <f>T228</f>
        <v>164.09999999999997</v>
      </c>
    </row>
    <row r="228" spans="2:20" ht="15.75">
      <c r="B228" s="200" t="s">
        <v>295</v>
      </c>
      <c r="C228" s="100" t="s">
        <v>335</v>
      </c>
      <c r="D228" s="204"/>
      <c r="E228" s="165">
        <f t="shared" si="116"/>
        <v>56.8</v>
      </c>
      <c r="F228" s="165">
        <f>F21</f>
        <v>56.8</v>
      </c>
      <c r="G228" s="165">
        <f>G21</f>
        <v>31.9</v>
      </c>
      <c r="H228" s="165">
        <f>H21</f>
        <v>0</v>
      </c>
      <c r="I228" s="165">
        <f t="shared" si="117"/>
        <v>678.9</v>
      </c>
      <c r="J228" s="165">
        <f>J21</f>
        <v>63.6</v>
      </c>
      <c r="K228" s="165">
        <f>K21</f>
        <v>31.8</v>
      </c>
      <c r="L228" s="165">
        <f>L21</f>
        <v>615.3</v>
      </c>
      <c r="M228" s="168">
        <f t="shared" si="118"/>
        <v>512</v>
      </c>
      <c r="N228" s="168">
        <f>N21</f>
        <v>60.8</v>
      </c>
      <c r="O228" s="168">
        <f>O21</f>
        <v>31.4</v>
      </c>
      <c r="P228" s="168">
        <f>P21</f>
        <v>451.2</v>
      </c>
      <c r="Q228" s="168">
        <f t="shared" si="119"/>
        <v>166.89999999999998</v>
      </c>
      <c r="R228" s="168">
        <f>R21</f>
        <v>2.8000000000000043</v>
      </c>
      <c r="S228" s="165">
        <f>S21</f>
        <v>0.40000000000000213</v>
      </c>
      <c r="T228" s="165">
        <f>T21</f>
        <v>164.09999999999997</v>
      </c>
    </row>
    <row r="229" spans="2:20" ht="15.75">
      <c r="B229" s="147" t="s">
        <v>296</v>
      </c>
      <c r="C229" s="95" t="s">
        <v>109</v>
      </c>
      <c r="D229" s="148" t="s">
        <v>142</v>
      </c>
      <c r="E229" s="175">
        <f>F229+H229</f>
        <v>39.3</v>
      </c>
      <c r="F229" s="111">
        <f aca="true" t="shared" si="124" ref="F229:P229">F230</f>
        <v>39.3</v>
      </c>
      <c r="G229" s="111">
        <f t="shared" si="124"/>
        <v>0</v>
      </c>
      <c r="H229" s="111">
        <f t="shared" si="124"/>
        <v>0</v>
      </c>
      <c r="I229" s="111">
        <f t="shared" si="124"/>
        <v>1490.1</v>
      </c>
      <c r="J229" s="111">
        <f t="shared" si="124"/>
        <v>38.8</v>
      </c>
      <c r="K229" s="111">
        <f t="shared" si="124"/>
        <v>0</v>
      </c>
      <c r="L229" s="111">
        <f t="shared" si="124"/>
        <v>1451.3</v>
      </c>
      <c r="M229" s="112">
        <f t="shared" si="124"/>
        <v>1377.8000000000002</v>
      </c>
      <c r="N229" s="112">
        <f t="shared" si="124"/>
        <v>6.4</v>
      </c>
      <c r="O229" s="112">
        <f t="shared" si="124"/>
        <v>0</v>
      </c>
      <c r="P229" s="112">
        <f t="shared" si="124"/>
        <v>1371.4</v>
      </c>
      <c r="Q229" s="176">
        <f t="shared" si="119"/>
        <v>112.29999999999987</v>
      </c>
      <c r="R229" s="112">
        <f>R230</f>
        <v>32.4</v>
      </c>
      <c r="S229" s="111">
        <f>S230</f>
        <v>0</v>
      </c>
      <c r="T229" s="111">
        <f>T230</f>
        <v>79.89999999999986</v>
      </c>
    </row>
    <row r="230" spans="2:20" ht="15.75">
      <c r="B230" s="147" t="s">
        <v>297</v>
      </c>
      <c r="C230" s="100" t="s">
        <v>335</v>
      </c>
      <c r="D230" s="204"/>
      <c r="E230" s="165">
        <f>F230+H230</f>
        <v>39.3</v>
      </c>
      <c r="F230" s="165">
        <f>F23</f>
        <v>39.3</v>
      </c>
      <c r="G230" s="165">
        <f>G23</f>
        <v>0</v>
      </c>
      <c r="H230" s="165">
        <f>H23</f>
        <v>0</v>
      </c>
      <c r="I230" s="165">
        <f t="shared" si="117"/>
        <v>1490.1</v>
      </c>
      <c r="J230" s="165">
        <f>J23</f>
        <v>38.8</v>
      </c>
      <c r="K230" s="165">
        <f>K23</f>
        <v>0</v>
      </c>
      <c r="L230" s="165">
        <f>L23</f>
        <v>1451.3</v>
      </c>
      <c r="M230" s="168">
        <f t="shared" si="118"/>
        <v>1377.8000000000002</v>
      </c>
      <c r="N230" s="168">
        <f>N23</f>
        <v>6.4</v>
      </c>
      <c r="O230" s="168">
        <f>O23</f>
        <v>0</v>
      </c>
      <c r="P230" s="168">
        <f>P23</f>
        <v>1371.4</v>
      </c>
      <c r="Q230" s="168">
        <f t="shared" si="119"/>
        <v>112.29999999999987</v>
      </c>
      <c r="R230" s="168">
        <f>R23</f>
        <v>32.4</v>
      </c>
      <c r="S230" s="165">
        <f>S23</f>
        <v>0</v>
      </c>
      <c r="T230" s="165">
        <f>T23</f>
        <v>79.89999999999986</v>
      </c>
    </row>
    <row r="231" spans="2:20" ht="28.5" customHeight="1">
      <c r="B231" s="147" t="s">
        <v>298</v>
      </c>
      <c r="C231" s="121" t="s">
        <v>336</v>
      </c>
      <c r="D231" s="148" t="s">
        <v>143</v>
      </c>
      <c r="E231" s="175">
        <f t="shared" si="116"/>
        <v>367.49999999999994</v>
      </c>
      <c r="F231" s="111">
        <f>F232+F233</f>
        <v>367.49999999999994</v>
      </c>
      <c r="G231" s="111">
        <f>G232+G233</f>
        <v>172.6</v>
      </c>
      <c r="H231" s="111">
        <f>H232+H233</f>
        <v>0</v>
      </c>
      <c r="I231" s="175">
        <f t="shared" si="117"/>
        <v>386.8999999999999</v>
      </c>
      <c r="J231" s="111">
        <f>J232+J233</f>
        <v>367.99999999999994</v>
      </c>
      <c r="K231" s="111">
        <f>K232+K233</f>
        <v>172</v>
      </c>
      <c r="L231" s="111">
        <f>L232+L233</f>
        <v>18.9</v>
      </c>
      <c r="M231" s="176">
        <f t="shared" si="118"/>
        <v>385.79999999999995</v>
      </c>
      <c r="N231" s="112">
        <f>N232+N233</f>
        <v>366.9</v>
      </c>
      <c r="O231" s="112">
        <f>O232+O233</f>
        <v>172</v>
      </c>
      <c r="P231" s="112">
        <f>P232+P233</f>
        <v>18.9</v>
      </c>
      <c r="Q231" s="176">
        <f t="shared" si="119"/>
        <v>1.0999999999999996</v>
      </c>
      <c r="R231" s="112">
        <f>R232+R233</f>
        <v>1.0999999999999996</v>
      </c>
      <c r="S231" s="112">
        <f>S232+S233</f>
        <v>0</v>
      </c>
      <c r="T231" s="112">
        <f>T232+T233</f>
        <v>0</v>
      </c>
    </row>
    <row r="232" spans="2:20" ht="15.75">
      <c r="B232" s="200" t="s">
        <v>299</v>
      </c>
      <c r="C232" s="140" t="s">
        <v>17</v>
      </c>
      <c r="D232" s="172"/>
      <c r="E232" s="165">
        <f t="shared" si="116"/>
        <v>358.09999999999997</v>
      </c>
      <c r="F232" s="165">
        <f aca="true" t="shared" si="125" ref="F232:T232">F49+F191</f>
        <v>358.09999999999997</v>
      </c>
      <c r="G232" s="165">
        <f t="shared" si="125"/>
        <v>172.6</v>
      </c>
      <c r="H232" s="165">
        <f t="shared" si="125"/>
        <v>0</v>
      </c>
      <c r="I232" s="165">
        <f t="shared" si="125"/>
        <v>358.09999999999997</v>
      </c>
      <c r="J232" s="165">
        <f t="shared" si="125"/>
        <v>358.09999999999997</v>
      </c>
      <c r="K232" s="165">
        <f t="shared" si="125"/>
        <v>172</v>
      </c>
      <c r="L232" s="165">
        <f t="shared" si="125"/>
        <v>0</v>
      </c>
      <c r="M232" s="165">
        <f t="shared" si="125"/>
        <v>358.09999999999997</v>
      </c>
      <c r="N232" s="165">
        <f t="shared" si="125"/>
        <v>358.09999999999997</v>
      </c>
      <c r="O232" s="165">
        <f t="shared" si="125"/>
        <v>172</v>
      </c>
      <c r="P232" s="165">
        <f t="shared" si="125"/>
        <v>0</v>
      </c>
      <c r="Q232" s="165">
        <f t="shared" si="125"/>
        <v>0</v>
      </c>
      <c r="R232" s="165">
        <f t="shared" si="125"/>
        <v>0</v>
      </c>
      <c r="S232" s="165">
        <f t="shared" si="125"/>
        <v>0</v>
      </c>
      <c r="T232" s="165">
        <f t="shared" si="125"/>
        <v>0</v>
      </c>
    </row>
    <row r="233" spans="2:20" ht="15.75">
      <c r="B233" s="200" t="s">
        <v>300</v>
      </c>
      <c r="C233" s="140" t="s">
        <v>335</v>
      </c>
      <c r="D233" s="172"/>
      <c r="E233" s="165">
        <f>E24</f>
        <v>9.4</v>
      </c>
      <c r="F233" s="165">
        <f aca="true" t="shared" si="126" ref="F233:T233">F24</f>
        <v>9.4</v>
      </c>
      <c r="G233" s="165">
        <f t="shared" si="126"/>
        <v>0</v>
      </c>
      <c r="H233" s="165">
        <f t="shared" si="126"/>
        <v>0</v>
      </c>
      <c r="I233" s="165">
        <f t="shared" si="126"/>
        <v>28.799999999999997</v>
      </c>
      <c r="J233" s="165">
        <f t="shared" si="126"/>
        <v>9.9</v>
      </c>
      <c r="K233" s="165">
        <f t="shared" si="126"/>
        <v>0</v>
      </c>
      <c r="L233" s="165">
        <f t="shared" si="126"/>
        <v>18.9</v>
      </c>
      <c r="M233" s="165">
        <f t="shared" si="126"/>
        <v>27.7</v>
      </c>
      <c r="N233" s="165">
        <f t="shared" si="126"/>
        <v>8.8</v>
      </c>
      <c r="O233" s="165">
        <f t="shared" si="126"/>
        <v>0</v>
      </c>
      <c r="P233" s="165">
        <f t="shared" si="126"/>
        <v>18.9</v>
      </c>
      <c r="Q233" s="165">
        <f t="shared" si="126"/>
        <v>1.0999999999999996</v>
      </c>
      <c r="R233" s="165">
        <f t="shared" si="126"/>
        <v>1.0999999999999996</v>
      </c>
      <c r="S233" s="165">
        <f t="shared" si="126"/>
        <v>0</v>
      </c>
      <c r="T233" s="165">
        <f t="shared" si="126"/>
        <v>0</v>
      </c>
    </row>
    <row r="234" spans="2:20" ht="32.25" customHeight="1">
      <c r="B234" s="147" t="s">
        <v>301</v>
      </c>
      <c r="C234" s="121" t="s">
        <v>159</v>
      </c>
      <c r="D234" s="148" t="s">
        <v>133</v>
      </c>
      <c r="E234" s="111">
        <f t="shared" si="116"/>
        <v>75.4</v>
      </c>
      <c r="F234" s="111">
        <f>F235</f>
        <v>75.4</v>
      </c>
      <c r="G234" s="111">
        <f>G235</f>
        <v>4</v>
      </c>
      <c r="H234" s="111">
        <f>H235</f>
        <v>0</v>
      </c>
      <c r="I234" s="175">
        <f t="shared" si="117"/>
        <v>75.4</v>
      </c>
      <c r="J234" s="111">
        <f>J235</f>
        <v>75.4</v>
      </c>
      <c r="K234" s="111">
        <f>K235</f>
        <v>4</v>
      </c>
      <c r="L234" s="111">
        <f>L235</f>
        <v>0</v>
      </c>
      <c r="M234" s="176">
        <f t="shared" si="118"/>
        <v>75.4</v>
      </c>
      <c r="N234" s="112">
        <f>N235</f>
        <v>75.4</v>
      </c>
      <c r="O234" s="112">
        <f>O235</f>
        <v>4</v>
      </c>
      <c r="P234" s="112">
        <f>P235</f>
        <v>0</v>
      </c>
      <c r="Q234" s="176">
        <f t="shared" si="119"/>
        <v>0</v>
      </c>
      <c r="R234" s="112">
        <f>R235</f>
        <v>0</v>
      </c>
      <c r="S234" s="111">
        <f>S235</f>
        <v>0</v>
      </c>
      <c r="T234" s="111">
        <f>T235</f>
        <v>0</v>
      </c>
    </row>
    <row r="235" spans="2:20" ht="15.75">
      <c r="B235" s="200" t="s">
        <v>302</v>
      </c>
      <c r="C235" s="96" t="s">
        <v>17</v>
      </c>
      <c r="D235" s="172"/>
      <c r="E235" s="165">
        <f t="shared" si="116"/>
        <v>75.4</v>
      </c>
      <c r="F235" s="165">
        <f>F193+F27</f>
        <v>75.4</v>
      </c>
      <c r="G235" s="165">
        <f>G193+G27</f>
        <v>4</v>
      </c>
      <c r="H235" s="165">
        <f>H193+H27</f>
        <v>0</v>
      </c>
      <c r="I235" s="165">
        <f t="shared" si="117"/>
        <v>75.4</v>
      </c>
      <c r="J235" s="165">
        <f>J193+J27</f>
        <v>75.4</v>
      </c>
      <c r="K235" s="165">
        <f>K193+K27</f>
        <v>4</v>
      </c>
      <c r="L235" s="165">
        <f>L193+L27</f>
        <v>0</v>
      </c>
      <c r="M235" s="169">
        <f t="shared" si="118"/>
        <v>75.4</v>
      </c>
      <c r="N235" s="168">
        <f>N193+N27</f>
        <v>75.4</v>
      </c>
      <c r="O235" s="168">
        <f>O193+O27</f>
        <v>4</v>
      </c>
      <c r="P235" s="168">
        <f>P193+P27</f>
        <v>0</v>
      </c>
      <c r="Q235" s="168">
        <f>Q193+Q27</f>
        <v>0</v>
      </c>
      <c r="R235" s="168">
        <f>R193+R27</f>
        <v>0</v>
      </c>
      <c r="S235" s="166"/>
      <c r="T235" s="166"/>
    </row>
    <row r="236" spans="2:20" ht="15.75">
      <c r="B236" s="147" t="s">
        <v>303</v>
      </c>
      <c r="C236" s="130" t="s">
        <v>82</v>
      </c>
      <c r="D236" s="148" t="s">
        <v>135</v>
      </c>
      <c r="E236" s="111">
        <f t="shared" si="116"/>
        <v>179.4</v>
      </c>
      <c r="F236" s="111">
        <f>F237</f>
        <v>179.4</v>
      </c>
      <c r="G236" s="111">
        <f>G237</f>
        <v>0</v>
      </c>
      <c r="H236" s="111">
        <f>H237</f>
        <v>0</v>
      </c>
      <c r="I236" s="111">
        <f t="shared" si="117"/>
        <v>171.39999999999998</v>
      </c>
      <c r="J236" s="111">
        <f>J237</f>
        <v>146.7</v>
      </c>
      <c r="K236" s="111">
        <f>K237</f>
        <v>0</v>
      </c>
      <c r="L236" s="111">
        <f>L237</f>
        <v>24.7</v>
      </c>
      <c r="M236" s="112">
        <f t="shared" si="118"/>
        <v>69</v>
      </c>
      <c r="N236" s="112">
        <f>N237</f>
        <v>44.4</v>
      </c>
      <c r="O236" s="112">
        <f>O237</f>
        <v>0</v>
      </c>
      <c r="P236" s="112">
        <f>P237</f>
        <v>24.6</v>
      </c>
      <c r="Q236" s="112">
        <f t="shared" si="119"/>
        <v>102.39999999999999</v>
      </c>
      <c r="R236" s="112">
        <f>R237</f>
        <v>102.3</v>
      </c>
      <c r="S236" s="111">
        <f>S237</f>
        <v>0</v>
      </c>
      <c r="T236" s="111">
        <f>T237</f>
        <v>0.09999999999999787</v>
      </c>
    </row>
    <row r="237" spans="2:20" ht="15.75">
      <c r="B237" s="200" t="s">
        <v>304</v>
      </c>
      <c r="C237" s="140" t="s">
        <v>335</v>
      </c>
      <c r="D237" s="95"/>
      <c r="E237" s="166">
        <f t="shared" si="116"/>
        <v>179.4</v>
      </c>
      <c r="F237" s="166">
        <f>F29+F195</f>
        <v>179.4</v>
      </c>
      <c r="G237" s="166">
        <f>G29+G195</f>
        <v>0</v>
      </c>
      <c r="H237" s="166">
        <f>H29+H195</f>
        <v>0</v>
      </c>
      <c r="I237" s="166">
        <f t="shared" si="117"/>
        <v>171.39999999999998</v>
      </c>
      <c r="J237" s="166">
        <f>J29+J195</f>
        <v>146.7</v>
      </c>
      <c r="K237" s="166">
        <f>K29+K195</f>
        <v>0</v>
      </c>
      <c r="L237" s="166">
        <f>L29+L195</f>
        <v>24.7</v>
      </c>
      <c r="M237" s="169">
        <f t="shared" si="118"/>
        <v>69</v>
      </c>
      <c r="N237" s="169">
        <f>N29+N195</f>
        <v>44.4</v>
      </c>
      <c r="O237" s="169">
        <f>O29+O195</f>
        <v>0</v>
      </c>
      <c r="P237" s="169">
        <f>P29+P195</f>
        <v>24.6</v>
      </c>
      <c r="Q237" s="169">
        <f t="shared" si="119"/>
        <v>102.39999999999999</v>
      </c>
      <c r="R237" s="169">
        <f>R29+R195</f>
        <v>102.3</v>
      </c>
      <c r="S237" s="166">
        <f>S29+S195</f>
        <v>0</v>
      </c>
      <c r="T237" s="166">
        <f>T29+T195</f>
        <v>0.09999999999999787</v>
      </c>
    </row>
    <row r="238" spans="2:20" ht="32.25" customHeight="1">
      <c r="B238" s="147" t="s">
        <v>301</v>
      </c>
      <c r="C238" s="121" t="s">
        <v>254</v>
      </c>
      <c r="D238" s="148" t="s">
        <v>40</v>
      </c>
      <c r="E238" s="175">
        <f>F238+H238</f>
        <v>518.5</v>
      </c>
      <c r="F238" s="111">
        <f>F239</f>
        <v>518.5</v>
      </c>
      <c r="G238" s="111">
        <f>G239</f>
        <v>0</v>
      </c>
      <c r="H238" s="111">
        <f>H239</f>
        <v>0</v>
      </c>
      <c r="I238" s="175">
        <f>J238+L238</f>
        <v>557</v>
      </c>
      <c r="J238" s="111">
        <f>J239</f>
        <v>557</v>
      </c>
      <c r="K238" s="111">
        <f>K239</f>
        <v>0</v>
      </c>
      <c r="L238" s="111">
        <f>L239</f>
        <v>0</v>
      </c>
      <c r="M238" s="176">
        <f>N238+P238</f>
        <v>514.6</v>
      </c>
      <c r="N238" s="112">
        <f>N239</f>
        <v>514.6</v>
      </c>
      <c r="O238" s="112">
        <f>O239</f>
        <v>0</v>
      </c>
      <c r="P238" s="112">
        <f>P239</f>
        <v>0</v>
      </c>
      <c r="Q238" s="176">
        <f>R238+T238</f>
        <v>42.39999999999998</v>
      </c>
      <c r="R238" s="112">
        <f>R239</f>
        <v>42.39999999999998</v>
      </c>
      <c r="S238" s="111">
        <f>S239</f>
        <v>0</v>
      </c>
      <c r="T238" s="111">
        <f>T239</f>
        <v>0</v>
      </c>
    </row>
    <row r="239" spans="2:20" ht="15.75">
      <c r="B239" s="200" t="s">
        <v>302</v>
      </c>
      <c r="C239" s="140" t="s">
        <v>335</v>
      </c>
      <c r="D239" s="172"/>
      <c r="E239" s="165">
        <f>F239+H239</f>
        <v>518.5</v>
      </c>
      <c r="F239" s="165">
        <f>F30</f>
        <v>518.5</v>
      </c>
      <c r="G239" s="165">
        <f aca="true" t="shared" si="127" ref="G239:T239">G30</f>
        <v>0</v>
      </c>
      <c r="H239" s="165">
        <f t="shared" si="127"/>
        <v>0</v>
      </c>
      <c r="I239" s="165">
        <f t="shared" si="127"/>
        <v>557</v>
      </c>
      <c r="J239" s="165">
        <f t="shared" si="127"/>
        <v>557</v>
      </c>
      <c r="K239" s="165">
        <f t="shared" si="127"/>
        <v>0</v>
      </c>
      <c r="L239" s="165">
        <f t="shared" si="127"/>
        <v>0</v>
      </c>
      <c r="M239" s="165">
        <f t="shared" si="127"/>
        <v>514.6</v>
      </c>
      <c r="N239" s="165">
        <f t="shared" si="127"/>
        <v>514.6</v>
      </c>
      <c r="O239" s="165">
        <f t="shared" si="127"/>
        <v>0</v>
      </c>
      <c r="P239" s="165">
        <f t="shared" si="127"/>
        <v>0</v>
      </c>
      <c r="Q239" s="165">
        <f t="shared" si="127"/>
        <v>42.39999999999998</v>
      </c>
      <c r="R239" s="165">
        <f t="shared" si="127"/>
        <v>42.39999999999998</v>
      </c>
      <c r="S239" s="165">
        <f t="shared" si="127"/>
        <v>0</v>
      </c>
      <c r="T239" s="165">
        <f t="shared" si="127"/>
        <v>0</v>
      </c>
    </row>
    <row r="240" spans="2:20" ht="15.75">
      <c r="B240" s="147" t="s">
        <v>303</v>
      </c>
      <c r="C240" s="130" t="s">
        <v>257</v>
      </c>
      <c r="D240" s="148" t="s">
        <v>42</v>
      </c>
      <c r="E240" s="111">
        <f>E241</f>
        <v>1615.2</v>
      </c>
      <c r="F240" s="111">
        <f aca="true" t="shared" si="128" ref="F240:L240">F241</f>
        <v>85.2</v>
      </c>
      <c r="G240" s="111">
        <f t="shared" si="128"/>
        <v>0</v>
      </c>
      <c r="H240" s="111">
        <f t="shared" si="128"/>
        <v>1530</v>
      </c>
      <c r="I240" s="111">
        <f>I241</f>
        <v>711.9000000000001</v>
      </c>
      <c r="J240" s="111">
        <f t="shared" si="128"/>
        <v>85.2</v>
      </c>
      <c r="K240" s="111">
        <f t="shared" si="128"/>
        <v>0</v>
      </c>
      <c r="L240" s="111">
        <f t="shared" si="128"/>
        <v>626.7</v>
      </c>
      <c r="M240" s="111">
        <f>M241+M206</f>
        <v>1289.2</v>
      </c>
      <c r="N240" s="111">
        <f>N241</f>
        <v>85.1</v>
      </c>
      <c r="O240" s="111">
        <f>O241</f>
        <v>0</v>
      </c>
      <c r="P240" s="111">
        <f>P241</f>
        <v>626.7</v>
      </c>
      <c r="Q240" s="112">
        <f>R240+T240</f>
        <v>0.09999999999999964</v>
      </c>
      <c r="R240" s="112">
        <f>R241</f>
        <v>0.09999999999999964</v>
      </c>
      <c r="S240" s="111">
        <f>S241</f>
        <v>0</v>
      </c>
      <c r="T240" s="111">
        <f>T241</f>
        <v>0</v>
      </c>
    </row>
    <row r="241" spans="2:20" ht="15.75">
      <c r="B241" s="200" t="s">
        <v>304</v>
      </c>
      <c r="C241" s="140" t="s">
        <v>335</v>
      </c>
      <c r="D241" s="95"/>
      <c r="E241" s="166">
        <f>F241+H241</f>
        <v>1615.2</v>
      </c>
      <c r="F241" s="166">
        <f>F206+F33</f>
        <v>85.2</v>
      </c>
      <c r="G241" s="166">
        <f>G206+G33</f>
        <v>0</v>
      </c>
      <c r="H241" s="166">
        <f>H206+H33</f>
        <v>1530</v>
      </c>
      <c r="I241" s="166">
        <f>J241+L241</f>
        <v>711.9000000000001</v>
      </c>
      <c r="J241" s="166">
        <f>J206+J33</f>
        <v>85.2</v>
      </c>
      <c r="K241" s="166">
        <f>K206+K33</f>
        <v>0</v>
      </c>
      <c r="L241" s="166">
        <f>L206+L33</f>
        <v>626.7</v>
      </c>
      <c r="M241" s="169">
        <f>N241+P241</f>
        <v>711.8000000000001</v>
      </c>
      <c r="N241" s="166">
        <f>N32+N206</f>
        <v>85.1</v>
      </c>
      <c r="O241" s="166">
        <f>O32+O206</f>
        <v>0</v>
      </c>
      <c r="P241" s="166">
        <f>P32+P206</f>
        <v>626.7</v>
      </c>
      <c r="Q241" s="166">
        <f>R241+T241</f>
        <v>0.09999999999999964</v>
      </c>
      <c r="R241" s="166">
        <f>R206+R33</f>
        <v>0.09999999999999964</v>
      </c>
      <c r="S241" s="166">
        <f>S206+S33</f>
        <v>0</v>
      </c>
      <c r="T241" s="166">
        <f>T206+T33</f>
        <v>0</v>
      </c>
    </row>
    <row r="242" spans="13:16" ht="15.75">
      <c r="M242" s="144"/>
      <c r="N242" s="144"/>
      <c r="O242" s="144"/>
      <c r="P242" s="144"/>
    </row>
    <row r="243" spans="13:16" ht="15.75">
      <c r="M243" s="144"/>
      <c r="N243" s="144"/>
      <c r="O243" s="144"/>
      <c r="P243" s="144"/>
    </row>
    <row r="244" spans="2:19" ht="15.75">
      <c r="B244" s="239" t="s">
        <v>312</v>
      </c>
      <c r="C244" s="239"/>
      <c r="M244" s="144"/>
      <c r="N244" s="144"/>
      <c r="O244" s="144"/>
      <c r="P244" s="144"/>
      <c r="S244" s="91" t="s">
        <v>313</v>
      </c>
    </row>
    <row r="245" spans="3:16" ht="15.75">
      <c r="C245" s="141">
        <v>41039</v>
      </c>
      <c r="M245" s="144"/>
      <c r="N245" s="144"/>
      <c r="O245" s="144"/>
      <c r="P245" s="144"/>
    </row>
    <row r="246" spans="13:16" ht="15.75">
      <c r="M246" s="144"/>
      <c r="N246" s="144"/>
      <c r="O246" s="144"/>
      <c r="P246" s="144"/>
    </row>
    <row r="247" spans="13:16" ht="15.75">
      <c r="M247" s="144"/>
      <c r="N247" s="144"/>
      <c r="O247" s="144"/>
      <c r="P247" s="144"/>
    </row>
  </sheetData>
  <mergeCells count="166">
    <mergeCell ref="Q1:T1"/>
    <mergeCell ref="Q2:T2"/>
    <mergeCell ref="Q3:T3"/>
    <mergeCell ref="F5:H5"/>
    <mergeCell ref="I5:I9"/>
    <mergeCell ref="B5:B8"/>
    <mergeCell ref="C5:C9"/>
    <mergeCell ref="D5:D9"/>
    <mergeCell ref="B41:B44"/>
    <mergeCell ref="C41:C45"/>
    <mergeCell ref="D41:D45"/>
    <mergeCell ref="E5:E9"/>
    <mergeCell ref="B129:B132"/>
    <mergeCell ref="C129:C133"/>
    <mergeCell ref="D129:D133"/>
    <mergeCell ref="E89:E93"/>
    <mergeCell ref="B89:B92"/>
    <mergeCell ref="C89:C93"/>
    <mergeCell ref="D89:D93"/>
    <mergeCell ref="P7:P9"/>
    <mergeCell ref="E129:E133"/>
    <mergeCell ref="F129:H129"/>
    <mergeCell ref="I129:I133"/>
    <mergeCell ref="F89:H89"/>
    <mergeCell ref="I89:I93"/>
    <mergeCell ref="E41:E45"/>
    <mergeCell ref="F41:H41"/>
    <mergeCell ref="I41:I45"/>
    <mergeCell ref="R5:T5"/>
    <mergeCell ref="F6:H6"/>
    <mergeCell ref="J6:L6"/>
    <mergeCell ref="N6:P6"/>
    <mergeCell ref="R6:T6"/>
    <mergeCell ref="J5:L5"/>
    <mergeCell ref="M5:M9"/>
    <mergeCell ref="N5:P5"/>
    <mergeCell ref="Q5:Q9"/>
    <mergeCell ref="N7:O7"/>
    <mergeCell ref="R7:S7"/>
    <mergeCell ref="T7:T9"/>
    <mergeCell ref="F8:F9"/>
    <mergeCell ref="J8:J9"/>
    <mergeCell ref="N8:N9"/>
    <mergeCell ref="R8:R9"/>
    <mergeCell ref="F7:G7"/>
    <mergeCell ref="H7:H9"/>
    <mergeCell ref="J7:K7"/>
    <mergeCell ref="L7:L9"/>
    <mergeCell ref="R41:T41"/>
    <mergeCell ref="F42:H42"/>
    <mergeCell ref="J42:L42"/>
    <mergeCell ref="N42:P42"/>
    <mergeCell ref="R42:T42"/>
    <mergeCell ref="J41:L41"/>
    <mergeCell ref="M41:M45"/>
    <mergeCell ref="N41:P41"/>
    <mergeCell ref="Q41:Q45"/>
    <mergeCell ref="N43:O43"/>
    <mergeCell ref="F43:G43"/>
    <mergeCell ref="H43:H45"/>
    <mergeCell ref="J43:K43"/>
    <mergeCell ref="L43:L45"/>
    <mergeCell ref="F44:F45"/>
    <mergeCell ref="J44:J45"/>
    <mergeCell ref="N44:N45"/>
    <mergeCell ref="R44:R45"/>
    <mergeCell ref="P43:P45"/>
    <mergeCell ref="N91:O91"/>
    <mergeCell ref="P91:P93"/>
    <mergeCell ref="R43:S43"/>
    <mergeCell ref="T43:T45"/>
    <mergeCell ref="L91:L93"/>
    <mergeCell ref="R89:T89"/>
    <mergeCell ref="F90:H90"/>
    <mergeCell ref="J90:L90"/>
    <mergeCell ref="N90:P90"/>
    <mergeCell ref="R90:T90"/>
    <mergeCell ref="J89:L89"/>
    <mergeCell ref="M89:M93"/>
    <mergeCell ref="N89:P89"/>
    <mergeCell ref="Q89:Q93"/>
    <mergeCell ref="P131:P133"/>
    <mergeCell ref="R91:S91"/>
    <mergeCell ref="T91:T93"/>
    <mergeCell ref="F92:F93"/>
    <mergeCell ref="J92:J93"/>
    <mergeCell ref="N92:N93"/>
    <mergeCell ref="R92:R93"/>
    <mergeCell ref="F91:G91"/>
    <mergeCell ref="H91:H93"/>
    <mergeCell ref="J91:K91"/>
    <mergeCell ref="R129:T129"/>
    <mergeCell ref="F130:H130"/>
    <mergeCell ref="J130:L130"/>
    <mergeCell ref="N130:P130"/>
    <mergeCell ref="R130:T130"/>
    <mergeCell ref="J129:L129"/>
    <mergeCell ref="M129:M133"/>
    <mergeCell ref="N129:P129"/>
    <mergeCell ref="Q129:Q133"/>
    <mergeCell ref="N131:O131"/>
    <mergeCell ref="R131:S131"/>
    <mergeCell ref="T131:T133"/>
    <mergeCell ref="F132:F133"/>
    <mergeCell ref="J132:J133"/>
    <mergeCell ref="N132:N133"/>
    <mergeCell ref="R132:R133"/>
    <mergeCell ref="F131:G131"/>
    <mergeCell ref="H131:H133"/>
    <mergeCell ref="J131:K131"/>
    <mergeCell ref="L131:L133"/>
    <mergeCell ref="B169:B172"/>
    <mergeCell ref="C169:C173"/>
    <mergeCell ref="D169:D173"/>
    <mergeCell ref="E169:E173"/>
    <mergeCell ref="F169:H169"/>
    <mergeCell ref="I169:I173"/>
    <mergeCell ref="J169:L169"/>
    <mergeCell ref="M169:M173"/>
    <mergeCell ref="L171:L173"/>
    <mergeCell ref="F172:F173"/>
    <mergeCell ref="J172:J173"/>
    <mergeCell ref="F170:H170"/>
    <mergeCell ref="J170:L170"/>
    <mergeCell ref="N170:P170"/>
    <mergeCell ref="R170:T170"/>
    <mergeCell ref="T171:T173"/>
    <mergeCell ref="N172:N173"/>
    <mergeCell ref="R172:R173"/>
    <mergeCell ref="N169:P169"/>
    <mergeCell ref="Q169:Q173"/>
    <mergeCell ref="R169:T169"/>
    <mergeCell ref="E207:E211"/>
    <mergeCell ref="N171:O171"/>
    <mergeCell ref="P171:P173"/>
    <mergeCell ref="R171:S171"/>
    <mergeCell ref="F171:G171"/>
    <mergeCell ref="H171:H173"/>
    <mergeCell ref="J171:K171"/>
    <mergeCell ref="F207:H207"/>
    <mergeCell ref="I207:I211"/>
    <mergeCell ref="J207:L207"/>
    <mergeCell ref="M207:M211"/>
    <mergeCell ref="L209:L211"/>
    <mergeCell ref="F210:F211"/>
    <mergeCell ref="J210:J211"/>
    <mergeCell ref="F208:H208"/>
    <mergeCell ref="J208:L208"/>
    <mergeCell ref="N208:P208"/>
    <mergeCell ref="R208:T208"/>
    <mergeCell ref="T209:T211"/>
    <mergeCell ref="N210:N211"/>
    <mergeCell ref="R210:R211"/>
    <mergeCell ref="N207:P207"/>
    <mergeCell ref="Q207:Q211"/>
    <mergeCell ref="R207:T207"/>
    <mergeCell ref="B244:C244"/>
    <mergeCell ref="N209:O209"/>
    <mergeCell ref="P209:P211"/>
    <mergeCell ref="R209:S209"/>
    <mergeCell ref="F209:G209"/>
    <mergeCell ref="H209:H211"/>
    <mergeCell ref="J209:K209"/>
    <mergeCell ref="B207:B210"/>
    <mergeCell ref="C207:C211"/>
    <mergeCell ref="D207:D211"/>
  </mergeCells>
  <printOptions/>
  <pageMargins left="0.3937007874015748" right="0.75" top="0.984251968503937" bottom="0.984251968503937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Pentium</cp:lastModifiedBy>
  <cp:lastPrinted>2012-05-23T13:30:45Z</cp:lastPrinted>
  <dcterms:created xsi:type="dcterms:W3CDTF">2007-09-17T11:23:32Z</dcterms:created>
  <dcterms:modified xsi:type="dcterms:W3CDTF">2012-05-23T13:32:06Z</dcterms:modified>
  <cp:category/>
  <cp:version/>
  <cp:contentType/>
  <cp:contentStatus/>
</cp:coreProperties>
</file>