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<sst xmlns="http://schemas.openxmlformats.org/spreadsheetml/2006/main" count="416" uniqueCount="140">
  <si>
    <t xml:space="preserve">IŠ  VISO                                  </t>
  </si>
  <si>
    <t>IŠ  VISO</t>
  </si>
  <si>
    <t>Kitos išlaidos</t>
  </si>
  <si>
    <t>iš jų:</t>
  </si>
  <si>
    <t>IŠLAIDOS</t>
  </si>
  <si>
    <t>Turtui įsigyti ir finans. įsipareig.vykdyti</t>
  </si>
  <si>
    <t>IŠ VISO (01) UGDYMO KOKYBĖS IR MODERNIOS APLINKOS UŽTIKRINIMO PROGRAMAI</t>
  </si>
  <si>
    <t>ALSĖDŽIŲ SENIŪNIJA</t>
  </si>
  <si>
    <t>BABRUNGO SENIŪNIJA</t>
  </si>
  <si>
    <t>KULIŲ SENIŪNIJA</t>
  </si>
  <si>
    <t>NAUSODŽIO SENIŪNIJA</t>
  </si>
  <si>
    <t>PAUKŠTAKIŲ SENIŪNIJA</t>
  </si>
  <si>
    <t>STALGĖNŲ SENIŪNIJA</t>
  </si>
  <si>
    <t>ŠATEIKIŲ SENIŪNIJA</t>
  </si>
  <si>
    <t>ŽEMAIČIŲ KALVARIJOS SENIŪNIJA</t>
  </si>
  <si>
    <t>ŽLIBINŲ SENIŪNIJA</t>
  </si>
  <si>
    <t>(01) UGDYMO KOKYBĖS IR MODERNIOS APLINKOS UŽTIKRINIMO PROGRAMA</t>
  </si>
  <si>
    <t>PALŪKANŲ MOKĖJIMAS</t>
  </si>
  <si>
    <t>SPECIALIOJI APLINKOS APSAUGOS RĖMIMO PROGRAMA</t>
  </si>
  <si>
    <t>JAUNIMO  VEIKLOS PROGRAMA</t>
  </si>
  <si>
    <t>(02) EKONOMINĖS IR PROJEKTINĖS VEIKLOS PROGRAMA</t>
  </si>
  <si>
    <t>IŠ VISO (02) EKONOMINĖS IR PROJEKTINĖS VEIKLOS PROGRAMAI</t>
  </si>
  <si>
    <t>(03) TERITORIJŲ PLANAVIMO PROGRAMA</t>
  </si>
  <si>
    <t>(04) SOCIALIAI SAUGIOS IR SVEIKOS APLINKOS KŪRIMO PROGRAMA</t>
  </si>
  <si>
    <t xml:space="preserve">SAVIVALDYBĖS TEIKIAMOS PARAMOS ORGANIZAVIMAS </t>
  </si>
  <si>
    <t>PLUNGĖS SOCIALINIŲ PASLAUGŲ CENTRO VEIKLA</t>
  </si>
  <si>
    <t>IŠ VISO (04) SOCIALIAI SAUGIOS IR SVEIKOS APLINKOS KŪRIMO PROGRAMAI</t>
  </si>
  <si>
    <t>KOMUNALINIŲ ATLIEKŲ SURINKIMUI IR TVARKYMUI</t>
  </si>
  <si>
    <t>05 SAVIVALDYBĖS APLINKOS APSAUGOS PROGRAMA</t>
  </si>
  <si>
    <t>IŠ VISO (05) SAVIVALDYBĖS APLINKOS APSAUGOS PROGRAMAI</t>
  </si>
  <si>
    <t>(06) KULTŪROS IR SPORTO PROGRAMA</t>
  </si>
  <si>
    <t>PLUNGĖS RAJ. SAVIVALDYBĖS KULTŪROS CENTRO VEIKLA</t>
  </si>
  <si>
    <t>KULIŲ KULTŪROS CENTRO VEIKLA</t>
  </si>
  <si>
    <t>ŠATEIKIŲ KULTŪROS CENTRO VEIKLA</t>
  </si>
  <si>
    <t>ŽEMAIČIŲ KALVARIJOS KULTŪROS CENTRO VEIKLA</t>
  </si>
  <si>
    <t>ŽLIBINŲ KULTŪROS CENTRO VEIKLA</t>
  </si>
  <si>
    <t>PLUNGĖS RAJONO SAVIVALDYBĖS VIEŠOSIOS BIBLIOTEKOS VEIKLA</t>
  </si>
  <si>
    <t>PARKO PRIEŽIŪRA</t>
  </si>
  <si>
    <t>SPORTO PROJEKTŲ RĖMIMAS</t>
  </si>
  <si>
    <t>IŠ VISO (06) KULTŪROS IR SPORTO PROGRAMAI</t>
  </si>
  <si>
    <t>(07) SAVIVALDYBĖS VEIKLOS VALDYMO PROGRAMA</t>
  </si>
  <si>
    <t>SAVIVALDYBĖS KONTROLĖS IR AUDITO TARNYBOS DARBO UŽTIKRINIMAS</t>
  </si>
  <si>
    <t>SAVIVALDYBĖS TARYBOS VEIKLA</t>
  </si>
  <si>
    <t>SAVIVALD. TURTO VALDYMO IR PRIVATIZAVIMO PROGRAMAI</t>
  </si>
  <si>
    <t>KAIMO RĖMIMUI</t>
  </si>
  <si>
    <t>UAB "PLUNGĖS AUTOBUSŲ PARKAS" PROGRAMA</t>
  </si>
  <si>
    <t>IŠ VISO (07) SAVIVALDYBĖS VEIKLOS VALDYMO PROGRAMAI</t>
  </si>
  <si>
    <t>PLATELIŲ GIMNAZIJOS VEIKLA</t>
  </si>
  <si>
    <t>'RYTO" PAGRINDINĖS MOKYKLOS VEIKLA</t>
  </si>
  <si>
    <t>"SAULĖS" GIMNAZIJOS VEIKLA</t>
  </si>
  <si>
    <t>ŠATEIKIŲ PAGRINDINĖS MOKYKLOS VEIKLA</t>
  </si>
  <si>
    <t>VYSKUPO M.VALANČIAUS  PRAD. MOKYKLOS VEIKLA</t>
  </si>
  <si>
    <t>PRŪSALIŲ MOKYKLOS DARŽELIO VEIKLA</t>
  </si>
  <si>
    <t>LOPŠELIO-DARŽELIO "NYKŠTUKAS" VEIKLA</t>
  </si>
  <si>
    <t>LOPŠELIO-DARŽELIO "PASAKA" VEIKLA</t>
  </si>
  <si>
    <t>LOPŠELIO-DARŽELIO "RAUDONKEPURAITĖ" VEIKLA</t>
  </si>
  <si>
    <t>LOPŠELIO-DARŽELIO "RŪTELĖ" VEIKLA</t>
  </si>
  <si>
    <t>LOPŠELIO-DARŽELIO "SAULUTĖ" VEIKLA</t>
  </si>
  <si>
    <t>LOPŠELIO-DARŽELIO "VYTURĖLIS" VEIKLA</t>
  </si>
  <si>
    <t>ALSĖDŽIŲ LOPŠELIO-DARŽELIO VEIKLA</t>
  </si>
  <si>
    <t>M.OGINSKIO MENO MOKYKLOS VEIKLA</t>
  </si>
  <si>
    <t>PLATELIŲ MENO MOKYKLOS VEIKLA</t>
  </si>
  <si>
    <t>NVO PROGRAMŲ RĖMIMAS</t>
  </si>
  <si>
    <t>(8) INFRASTRUKTŪROS OBJEKTŲ PRIEŽIŪROS IR ŪKINIŲ SUBJEKTŲ RĖMIMO PROGRAMA</t>
  </si>
  <si>
    <t>IŠ VISO (8) INFRASTRUKTŪROS OBJEKTŲ PRIEŽIŪROS IR ŪKINIŲ SUBJEKTŲ RĖMIMO PROGRAMAI</t>
  </si>
  <si>
    <t>PLUNGĖS ATVIRO JAUNIMO CENTRO VEIKLA</t>
  </si>
  <si>
    <t>IŠ VISO (03)TERITORIJŲ PLANAVIMO PROGRAMAI</t>
  </si>
  <si>
    <t>PLUNGĖS RAJONO POLICIJOS KOMISARIATO PROGRAMA</t>
  </si>
  <si>
    <t>SAVIVALDYBĖS ĮMONĖS " PLUNGĖS BŪSTAS" PROGRAMA</t>
  </si>
  <si>
    <t>VšĮ PLUNGĖS RAJ. SAV. LIGONINĖS PROGRAMA</t>
  </si>
  <si>
    <t>SENAMIESČIO  MOKYKLOS VEIKLA</t>
  </si>
  <si>
    <t>PLATELIŲ UNIVERSALAUS DAUGIAFUNKCIO CENTRO VEIKLA</t>
  </si>
  <si>
    <t>MOKSLO RĖMIMO PROGRAMA</t>
  </si>
  <si>
    <t xml:space="preserve">PLUNGĖS SPORTO IR REKREACIJOS CENTRO VEIKLA </t>
  </si>
  <si>
    <t>TREČIOJO AMŽIAUS UNIVERSITETO (TAU) VEIKLA</t>
  </si>
  <si>
    <t>KULIŲ GIMNAZIJOS VEIKLA</t>
  </si>
  <si>
    <t>ŽEMAIČIŲ KALVARIJOS M. VALANČIAUS GIMNAZIJOS VEIKLA</t>
  </si>
  <si>
    <t>PASIRUOŠIMAS DAINŲ ŠVENTEI</t>
  </si>
  <si>
    <t>ŽEMĖTVARKOS PROCESO (DARBŲ) ORGANIZAVIMAS</t>
  </si>
  <si>
    <t xml:space="preserve">KULTŪROS PROJEKTŲ RĖMIMAS </t>
  </si>
  <si>
    <t>ARCHITEKTŪROS  IR TERITORIJŲ PLANAVIMO PROCESO ORGANIZAVIMAS</t>
  </si>
  <si>
    <t>PLUNGĖS KRIZIŲ CENTRO VEIKLA</t>
  </si>
  <si>
    <t>VšĮ "PLUNGĖS FUTBOLAS" PROGRAMA</t>
  </si>
  <si>
    <t>PLUNGĖS TURIZMO INFORMACIJOS CENTRO VEIKLOS PROGRAMA</t>
  </si>
  <si>
    <t>INFRASTRUKTŪROS PLĖTRA SAV. IR FIZINIŲ AR JURID. ASMENŲ JUNGT. VEIKLOS PAGRINDU</t>
  </si>
  <si>
    <t>VISUOMENĖS SVEIKATOS BIURO VEIKLA</t>
  </si>
  <si>
    <t>Didėjimo/mažėjimo procentas</t>
  </si>
  <si>
    <t xml:space="preserve">SOCIALINĖMS PAŠALPOMS IR KOMPENSACIJOMS SKAIČIUOTI IR MOKĖTI </t>
  </si>
  <si>
    <t xml:space="preserve">ŽEMAIČIŲ DAILĖS MUZIEJAUS VEIKLA </t>
  </si>
  <si>
    <t>PLATELIŲ SENIŪNIJA</t>
  </si>
  <si>
    <t>ALSĖDŽIŲ S.NARUTAVIČIAUS GIMNAZIJOS VEIKLA</t>
  </si>
  <si>
    <t>MIESTO ŠVENTĖS IR KITI REPREZENTACINIAI RENGINIAI</t>
  </si>
  <si>
    <t>PASKOLŲ GRĄŽINIMAS</t>
  </si>
  <si>
    <t xml:space="preserve">INVESTICIJŲ  IR KITI  PROJEKTAI (SKOLINTOS LĖŠOS) </t>
  </si>
  <si>
    <t>DIDVYČIŲ DAUGIAFUNKCIO CENTRO VEIKLA</t>
  </si>
  <si>
    <t>SAVIVALDYBĖS VIETINĖS REIKŠMĖS KELIAMS (GATVĖMS)</t>
  </si>
  <si>
    <t>IŠ VISO LIKUTIS</t>
  </si>
  <si>
    <t>VAIKŲ VASAROS POILSIO ORGANIZAVIMO PROGRAMA</t>
  </si>
  <si>
    <t>SMULKIOJO IR VIDUTINIO VERSLO SUBJEKTŲ RĖMIMAS</t>
  </si>
  <si>
    <t>VAIKŲ DIENOS CENTRŲ PROGRAMŲ RĖMIMAS</t>
  </si>
  <si>
    <t>PRIKLAUSOMYBIŲ MAŽINIMO PROGRAMA</t>
  </si>
  <si>
    <t>INVESTICIJŲ  IR KITI  PROJEKTAI (PRISIDĖTI PRIE PROJEKTŲ)</t>
  </si>
  <si>
    <t>UGDYMO KOKYBĖS UŽTIKRINIMAS</t>
  </si>
  <si>
    <t xml:space="preserve">VIETOS BENDRUOMENIŲ INICIATYVŲ SKATINIMAS </t>
  </si>
  <si>
    <t>KULTŪROS VERTYBIŲ APSAUGOS ORGANIZAVIMAS</t>
  </si>
  <si>
    <t>VšĮ PLUNGĖS RAJONO GREITOSIOS MEDICINOS PAGALBOS PROGRAMA</t>
  </si>
  <si>
    <t>SAVIVALDYBĖS IR SOCIALINIO BŪSTO FONDO PLĖTRA</t>
  </si>
  <si>
    <t xml:space="preserve">2019 m. skolintos lėšos </t>
  </si>
  <si>
    <t>XIV-ajam M.OGINSKIO FESTIVALIUI ORGANIZUOTI</t>
  </si>
  <si>
    <t xml:space="preserve">SAVIVALDYBĖS INFRASTRUKTŪROS OBJEKTŲ PLANAVIMAS, PRIEŽIŪRA IR STATYBA  </t>
  </si>
  <si>
    <t>VAIKŲ DANTŲ GYDYMO IR KRŪMINIŲ DANTŲ DENGIMO SILANTAIS PROGRAMA</t>
  </si>
  <si>
    <t>VISUOMENĖS SVEIKATOS RĖMIMO SPECIALIOJI PROGRAMA</t>
  </si>
  <si>
    <t>BABRUNGO PROGIMNAZIJOS VEIKLA</t>
  </si>
  <si>
    <t>AKADEMIKO A. JUCIO PROGIMNAZIJOS VEIKLA</t>
  </si>
  <si>
    <t>06 PROGRAMA</t>
  </si>
  <si>
    <t>07 PROGRAMA</t>
  </si>
  <si>
    <t>AKTYVAUS POILSIO IR PRAMOGŲ ZONOS PLUNGĖS M.OGINSKIO DVARO TERITORIJOJE VEIKLOS PROGRAMA</t>
  </si>
  <si>
    <t>01 PROGRAMA</t>
  </si>
  <si>
    <t>2020 M. BIUDŽETO PROJEKTAS PAGAL STRATEGINIO VEIKLOS PLANO PIEMONES (IŠLAIDOS SAVARANKIŠKOSIOMS FUNKCIJOMS),  eurais (2019 metų - biudžetas, patvirtintas metų pradžioje)</t>
  </si>
  <si>
    <t>Finansavimas iš likučio iš 2019 m., Eur</t>
  </si>
  <si>
    <t xml:space="preserve">Soc. draud. įmokos </t>
  </si>
  <si>
    <t>Darbo užmokestis</t>
  </si>
  <si>
    <t>2020 m. projektas</t>
  </si>
  <si>
    <t>2019 m. biudžetas</t>
  </si>
  <si>
    <t xml:space="preserve">2020 m. skolintos lėšos </t>
  </si>
  <si>
    <t>2020 m. savar. sav. f. be skolintų lėšų</t>
  </si>
  <si>
    <t>PLUNGĖS PASLAUGŲ IR ŠVIETIMO PAGALBOS CENTRO VEIKLA</t>
  </si>
  <si>
    <t xml:space="preserve">SAVIVALDYBĖS ADMINISTRACIJOS VEIKLA </t>
  </si>
  <si>
    <t>IŠ VISO 2020 M. BIUDŽETAS SAVARANKIŠKOSIOMS SAVIVALDYBĖS FUNKCIJOMS - VISOS PROGRAMOS</t>
  </si>
  <si>
    <t xml:space="preserve">PROJEKTINĖS VEIKLOS ORGANIZAVIMAS </t>
  </si>
  <si>
    <t>PLUNGĖS RAJ.REPREZENTUOJANČIŲ SPORTININKŲ KOMANDŲ RĖMIMAS</t>
  </si>
  <si>
    <t>VšĮ PLUNGĖS BENDRUOMENĖS CENTRO PROGRAMA</t>
  </si>
  <si>
    <t>SAVIVALDYBĖS ADMINISTRACIJOS DIREKTORIAUS REZERVAS</t>
  </si>
  <si>
    <t>PLUNGĖS MIESTO SENIŪNIJA (2019 m. - su likučiu)</t>
  </si>
  <si>
    <t>2019 m. savar. sav. f. be skolintų lėšų</t>
  </si>
  <si>
    <t>LIETUVOS KULTŪROS TARYBOS IR KITŲ KULTŪRINIŲ PROJEKTŲ RĖMIMAS</t>
  </si>
  <si>
    <t>TRANSPORTO LENGV. KOMPENSUOTI (sprendime 189,6 tūkst. eurų paskirstyta įstaigoms)    2019 m. pridėtas likutis</t>
  </si>
  <si>
    <t>Darbd. Soc. parama pinigais</t>
  </si>
  <si>
    <t>Darbd. soc. parama pinigais</t>
  </si>
  <si>
    <t>11 lentelė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</si>
</sst>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#,##0.0"/>
    <numFmt numFmtId="182" formatCode="0.000"/>
    <numFmt numFmtId="183" formatCode="0.0000"/>
    <numFmt numFmtId="184" formatCode="###\ ###\ ###"/>
    <numFmt numFmtId="185" formatCode="0.00000"/>
    <numFmt numFmtId="186" formatCode="###.0\ ###\ ###"/>
    <numFmt numFmtId="187" formatCode="###.00\ ###\ ###"/>
    <numFmt numFmtId="188" formatCode="###.\ ###\ ###"/>
    <numFmt numFmtId="189" formatCode="##.\ ###\ ###"/>
    <numFmt numFmtId="190" formatCode="#.\ ###\ ###"/>
    <numFmt numFmtId="191" formatCode=".\ ###\ ;"/>
    <numFmt numFmtId="192" formatCode=".\ ##\ ;"/>
    <numFmt numFmtId="193" formatCode=".\ #\ ;"/>
    <numFmt numFmtId="194" formatCode="0.00000000"/>
    <numFmt numFmtId="195" formatCode="[$-427]yyyy\ &quot;m.&quot;\ mmmm\ d\ &quot;d.&quot;"/>
    <numFmt numFmtId="196" formatCode="0.000000"/>
    <numFmt numFmtId="197" formatCode="0.0000000"/>
    <numFmt numFmtId="198" formatCode="0.0%"/>
  </numFmts>
  <fonts count="49">
    <font>
      <sz val="10"/>
      <name val="Arial"/>
      <family val="0"/>
    </font>
    <font>
      <sz val="10"/>
      <name val="Times New Roman Baltic"/>
      <family val="0"/>
    </font>
    <font>
      <u val="single"/>
      <sz val="10"/>
      <color indexed="36"/>
      <name val="Times New Roman Baltic"/>
      <family val="0"/>
    </font>
    <font>
      <u val="single"/>
      <sz val="10"/>
      <color indexed="12"/>
      <name val="Times New Roman Baltic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color indexed="9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1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33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0" fontId="10" fillId="34" borderId="0" xfId="48" applyNumberFormat="1" applyFont="1" applyFill="1" applyBorder="1" applyAlignment="1" applyProtection="1">
      <alignment horizontal="center"/>
      <protection locked="0"/>
    </xf>
    <xf numFmtId="0" fontId="5" fillId="34" borderId="0" xfId="0" applyNumberFormat="1" applyFont="1" applyFill="1" applyAlignment="1">
      <alignment/>
    </xf>
    <xf numFmtId="0" fontId="5" fillId="0" borderId="10" xfId="48" applyNumberFormat="1" applyFont="1" applyFill="1" applyBorder="1" applyProtection="1">
      <alignment/>
      <protection/>
    </xf>
    <xf numFmtId="0" fontId="6" fillId="0" borderId="10" xfId="48" applyNumberFormat="1" applyFont="1" applyFill="1" applyBorder="1" applyProtection="1">
      <alignment/>
      <protection/>
    </xf>
    <xf numFmtId="0" fontId="6" fillId="0" borderId="11" xfId="48" applyNumberFormat="1" applyFont="1" applyFill="1" applyBorder="1" applyAlignment="1" applyProtection="1">
      <alignment horizontal="center"/>
      <protection/>
    </xf>
    <xf numFmtId="0" fontId="6" fillId="0" borderId="12" xfId="48" applyNumberFormat="1" applyFont="1" applyFill="1" applyBorder="1" applyAlignment="1" applyProtection="1">
      <alignment horizontal="center"/>
      <protection/>
    </xf>
    <xf numFmtId="0" fontId="6" fillId="0" borderId="13" xfId="48" applyNumberFormat="1" applyFont="1" applyFill="1" applyBorder="1" applyAlignment="1" applyProtection="1">
      <alignment horizontal="center"/>
      <protection/>
    </xf>
    <xf numFmtId="0" fontId="6" fillId="0" borderId="0" xfId="48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Alignment="1">
      <alignment horizontal="center" wrapText="1"/>
    </xf>
    <xf numFmtId="0" fontId="6" fillId="0" borderId="10" xfId="48" applyNumberFormat="1" applyFont="1" applyFill="1" applyBorder="1" applyProtection="1">
      <alignment/>
      <protection locked="0"/>
    </xf>
    <xf numFmtId="0" fontId="5" fillId="0" borderId="11" xfId="48" applyNumberFormat="1" applyFont="1" applyFill="1" applyBorder="1" applyAlignment="1" applyProtection="1">
      <alignment horizontal="center"/>
      <protection/>
    </xf>
    <xf numFmtId="0" fontId="5" fillId="0" borderId="12" xfId="48" applyNumberFormat="1" applyFont="1" applyFill="1" applyBorder="1" applyAlignment="1" applyProtection="1">
      <alignment horizontal="center"/>
      <protection/>
    </xf>
    <xf numFmtId="0" fontId="5" fillId="0" borderId="13" xfId="48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>
      <alignment/>
    </xf>
    <xf numFmtId="0" fontId="5" fillId="34" borderId="0" xfId="48" applyNumberFormat="1" applyFont="1" applyFill="1" applyBorder="1" applyAlignment="1" applyProtection="1">
      <alignment horizontal="center"/>
      <protection/>
    </xf>
    <xf numFmtId="0" fontId="5" fillId="0" borderId="0" xfId="48" applyNumberFormat="1" applyFont="1" applyFill="1" applyBorder="1" applyAlignment="1" applyProtection="1">
      <alignment horizontal="center"/>
      <protection/>
    </xf>
    <xf numFmtId="0" fontId="6" fillId="0" borderId="0" xfId="48" applyNumberFormat="1" applyFont="1" applyFill="1" applyBorder="1" applyProtection="1">
      <alignment/>
      <protection/>
    </xf>
    <xf numFmtId="0" fontId="6" fillId="0" borderId="0" xfId="0" applyNumberFormat="1" applyFont="1" applyFill="1" applyBorder="1" applyAlignment="1">
      <alignment/>
    </xf>
    <xf numFmtId="0" fontId="6" fillId="0" borderId="11" xfId="48" applyNumberFormat="1" applyFont="1" applyFill="1" applyBorder="1" applyProtection="1">
      <alignment/>
      <protection/>
    </xf>
    <xf numFmtId="0" fontId="6" fillId="0" borderId="12" xfId="48" applyNumberFormat="1" applyFont="1" applyFill="1" applyBorder="1" applyProtection="1">
      <alignment/>
      <protection/>
    </xf>
    <xf numFmtId="0" fontId="6" fillId="0" borderId="12" xfId="48" applyNumberFormat="1" applyFont="1" applyFill="1" applyBorder="1" applyProtection="1">
      <alignment/>
      <protection locked="0"/>
    </xf>
    <xf numFmtId="0" fontId="6" fillId="0" borderId="13" xfId="48" applyNumberFormat="1" applyFont="1" applyFill="1" applyBorder="1" applyProtection="1">
      <alignment/>
      <protection locked="0"/>
    </xf>
    <xf numFmtId="0" fontId="5" fillId="34" borderId="0" xfId="48" applyNumberFormat="1" applyFont="1" applyFill="1" applyBorder="1" applyAlignment="1" applyProtection="1">
      <alignment horizontal="center"/>
      <protection locked="0"/>
    </xf>
    <xf numFmtId="0" fontId="5" fillId="0" borderId="0" xfId="48" applyNumberFormat="1" applyFont="1" applyFill="1" applyBorder="1" applyAlignment="1" applyProtection="1">
      <alignment horizontal="center"/>
      <protection locked="0"/>
    </xf>
    <xf numFmtId="0" fontId="5" fillId="0" borderId="14" xfId="48" applyNumberFormat="1" applyFont="1" applyFill="1" applyBorder="1" applyProtection="1">
      <alignment/>
      <protection/>
    </xf>
    <xf numFmtId="0" fontId="5" fillId="34" borderId="0" xfId="0" applyNumberFormat="1" applyFont="1" applyFill="1" applyBorder="1" applyAlignment="1">
      <alignment/>
    </xf>
    <xf numFmtId="0" fontId="5" fillId="0" borderId="15" xfId="48" applyNumberFormat="1" applyFont="1" applyFill="1" applyBorder="1" applyProtection="1">
      <alignment/>
      <protection/>
    </xf>
    <xf numFmtId="0" fontId="9" fillId="34" borderId="0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6" fillId="0" borderId="13" xfId="48" applyNumberFormat="1" applyFont="1" applyFill="1" applyBorder="1" applyProtection="1">
      <alignment/>
      <protection/>
    </xf>
    <xf numFmtId="0" fontId="6" fillId="0" borderId="16" xfId="0" applyNumberFormat="1" applyFont="1" applyFill="1" applyBorder="1" applyAlignment="1">
      <alignment/>
    </xf>
    <xf numFmtId="0" fontId="10" fillId="0" borderId="1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35" borderId="18" xfId="0" applyNumberFormat="1" applyFont="1" applyFill="1" applyBorder="1" applyAlignment="1" applyProtection="1">
      <alignment horizontal="center"/>
      <protection locked="0"/>
    </xf>
    <xf numFmtId="0" fontId="10" fillId="35" borderId="19" xfId="0" applyNumberFormat="1" applyFont="1" applyFill="1" applyBorder="1" applyAlignment="1" applyProtection="1">
      <alignment horizontal="center"/>
      <protection locked="0"/>
    </xf>
    <xf numFmtId="0" fontId="10" fillId="34" borderId="0" xfId="0" applyNumberFormat="1" applyFont="1" applyFill="1" applyBorder="1" applyAlignment="1" applyProtection="1">
      <alignment horizontal="center"/>
      <protection locked="0"/>
    </xf>
    <xf numFmtId="0" fontId="6" fillId="0" borderId="20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0" fontId="6" fillId="0" borderId="22" xfId="48" applyNumberFormat="1" applyFont="1" applyFill="1" applyBorder="1" applyProtection="1">
      <alignment/>
      <protection/>
    </xf>
    <xf numFmtId="0" fontId="5" fillId="35" borderId="19" xfId="0" applyNumberFormat="1" applyFont="1" applyFill="1" applyBorder="1" applyAlignment="1" applyProtection="1">
      <alignment horizontal="center"/>
      <protection locked="0"/>
    </xf>
    <xf numFmtId="0" fontId="5" fillId="34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5" fillId="35" borderId="19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5" fillId="0" borderId="0" xfId="48" applyNumberFormat="1" applyFont="1" applyFill="1" applyBorder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23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34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 horizontal="right"/>
    </xf>
    <xf numFmtId="0" fontId="10" fillId="0" borderId="13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12" fillId="34" borderId="0" xfId="0" applyNumberFormat="1" applyFont="1" applyFill="1" applyAlignment="1">
      <alignment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5" fillId="35" borderId="18" xfId="0" applyNumberFormat="1" applyFont="1" applyFill="1" applyBorder="1" applyAlignment="1" applyProtection="1">
      <alignment horizontal="center" wrapText="1"/>
      <protection locked="0"/>
    </xf>
    <xf numFmtId="0" fontId="5" fillId="34" borderId="0" xfId="0" applyNumberFormat="1" applyFont="1" applyFill="1" applyBorder="1" applyAlignment="1" applyProtection="1">
      <alignment horizontal="center" wrapText="1"/>
      <protection locked="0"/>
    </xf>
    <xf numFmtId="0" fontId="6" fillId="33" borderId="0" xfId="0" applyNumberFormat="1" applyFont="1" applyFill="1" applyAlignment="1">
      <alignment/>
    </xf>
    <xf numFmtId="0" fontId="5" fillId="35" borderId="19" xfId="0" applyNumberFormat="1" applyFont="1" applyFill="1" applyBorder="1" applyAlignment="1" applyProtection="1">
      <alignment horizontal="center" wrapText="1"/>
      <protection locked="0"/>
    </xf>
    <xf numFmtId="0" fontId="5" fillId="0" borderId="16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 vertical="center" wrapText="1"/>
      <protection locked="0"/>
    </xf>
    <xf numFmtId="0" fontId="5" fillId="0" borderId="16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/>
    </xf>
    <xf numFmtId="0" fontId="9" fillId="35" borderId="25" xfId="0" applyNumberFormat="1" applyFont="1" applyFill="1" applyBorder="1" applyAlignment="1" applyProtection="1">
      <alignment horizontal="center" wrapText="1"/>
      <protection locked="0"/>
    </xf>
    <xf numFmtId="0" fontId="7" fillId="0" borderId="26" xfId="0" applyNumberFormat="1" applyFont="1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0" fontId="7" fillId="0" borderId="27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13" fillId="34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80" fontId="6" fillId="0" borderId="10" xfId="48" applyNumberFormat="1" applyFont="1" applyFill="1" applyBorder="1" applyProtection="1">
      <alignment/>
      <protection/>
    </xf>
    <xf numFmtId="180" fontId="5" fillId="0" borderId="10" xfId="48" applyNumberFormat="1" applyFont="1" applyFill="1" applyBorder="1" applyProtection="1">
      <alignment/>
      <protection/>
    </xf>
    <xf numFmtId="180" fontId="5" fillId="0" borderId="10" xfId="48" applyNumberFormat="1" applyFont="1" applyFill="1" applyBorder="1" applyProtection="1">
      <alignment/>
      <protection locked="0"/>
    </xf>
    <xf numFmtId="180" fontId="6" fillId="0" borderId="10" xfId="48" applyNumberFormat="1" applyFont="1" applyFill="1" applyBorder="1" applyProtection="1">
      <alignment/>
      <protection locked="0"/>
    </xf>
    <xf numFmtId="180" fontId="5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180" fontId="6" fillId="0" borderId="28" xfId="48" applyNumberFormat="1" applyFont="1" applyFill="1" applyBorder="1" applyProtection="1">
      <alignment/>
      <protection locked="0"/>
    </xf>
    <xf numFmtId="180" fontId="5" fillId="0" borderId="29" xfId="48" applyNumberFormat="1" applyFont="1" applyFill="1" applyBorder="1" applyProtection="1">
      <alignment/>
      <protection/>
    </xf>
    <xf numFmtId="180" fontId="5" fillId="0" borderId="24" xfId="48" applyNumberFormat="1" applyFont="1" applyFill="1" applyBorder="1" applyProtection="1">
      <alignment/>
      <protection/>
    </xf>
    <xf numFmtId="180" fontId="10" fillId="0" borderId="10" xfId="0" applyNumberFormat="1" applyFont="1" applyFill="1" applyBorder="1" applyAlignment="1" applyProtection="1">
      <alignment/>
      <protection/>
    </xf>
    <xf numFmtId="180" fontId="10" fillId="0" borderId="10" xfId="0" applyNumberFormat="1" applyFont="1" applyFill="1" applyBorder="1" applyAlignment="1" applyProtection="1">
      <alignment/>
      <protection locked="0"/>
    </xf>
    <xf numFmtId="180" fontId="4" fillId="0" borderId="10" xfId="0" applyNumberFormat="1" applyFont="1" applyFill="1" applyBorder="1" applyAlignment="1" applyProtection="1">
      <alignment/>
      <protection/>
    </xf>
    <xf numFmtId="180" fontId="4" fillId="0" borderId="10" xfId="0" applyNumberFormat="1" applyFont="1" applyFill="1" applyBorder="1" applyAlignment="1" applyProtection="1">
      <alignment/>
      <protection locked="0"/>
    </xf>
    <xf numFmtId="180" fontId="10" fillId="0" borderId="29" xfId="0" applyNumberFormat="1" applyFont="1" applyFill="1" applyBorder="1" applyAlignment="1" applyProtection="1">
      <alignment/>
      <protection/>
    </xf>
    <xf numFmtId="180" fontId="10" fillId="0" borderId="24" xfId="0" applyNumberFormat="1" applyFont="1" applyFill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180" fontId="5" fillId="0" borderId="10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 applyProtection="1">
      <alignment/>
      <protection locked="0"/>
    </xf>
    <xf numFmtId="180" fontId="6" fillId="0" borderId="10" xfId="0" applyNumberFormat="1" applyFont="1" applyFill="1" applyBorder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/>
      <protection locked="0"/>
    </xf>
    <xf numFmtId="180" fontId="6" fillId="0" borderId="30" xfId="0" applyNumberFormat="1" applyFont="1" applyFill="1" applyBorder="1" applyAlignment="1" applyProtection="1">
      <alignment/>
      <protection/>
    </xf>
    <xf numFmtId="180" fontId="6" fillId="0" borderId="30" xfId="0" applyNumberFormat="1" applyFont="1" applyFill="1" applyBorder="1" applyAlignment="1" applyProtection="1">
      <alignment/>
      <protection locked="0"/>
    </xf>
    <xf numFmtId="180" fontId="5" fillId="0" borderId="29" xfId="0" applyNumberFormat="1" applyFont="1" applyFill="1" applyBorder="1" applyAlignment="1" applyProtection="1">
      <alignment/>
      <protection/>
    </xf>
    <xf numFmtId="180" fontId="5" fillId="0" borderId="29" xfId="0" applyNumberFormat="1" applyFont="1" applyFill="1" applyBorder="1" applyAlignment="1" applyProtection="1">
      <alignment/>
      <protection locked="0"/>
    </xf>
    <xf numFmtId="180" fontId="5" fillId="0" borderId="24" xfId="0" applyNumberFormat="1" applyFont="1" applyFill="1" applyBorder="1" applyAlignment="1" applyProtection="1">
      <alignment/>
      <protection/>
    </xf>
    <xf numFmtId="180" fontId="10" fillId="0" borderId="28" xfId="0" applyNumberFormat="1" applyFont="1" applyFill="1" applyBorder="1" applyAlignment="1" applyProtection="1">
      <alignment/>
      <protection/>
    </xf>
    <xf numFmtId="180" fontId="10" fillId="0" borderId="28" xfId="0" applyNumberFormat="1" applyFont="1" applyFill="1" applyBorder="1" applyAlignment="1" applyProtection="1">
      <alignment/>
      <protection locked="0"/>
    </xf>
    <xf numFmtId="180" fontId="4" fillId="0" borderId="28" xfId="0" applyNumberFormat="1" applyFont="1" applyFill="1" applyBorder="1" applyAlignment="1" applyProtection="1">
      <alignment/>
      <protection/>
    </xf>
    <xf numFmtId="180" fontId="4" fillId="0" borderId="28" xfId="0" applyNumberFormat="1" applyFont="1" applyFill="1" applyBorder="1" applyAlignment="1" applyProtection="1">
      <alignment/>
      <protection locked="0"/>
    </xf>
    <xf numFmtId="180" fontId="5" fillId="0" borderId="10" xfId="45" applyNumberFormat="1" applyFont="1" applyFill="1" applyBorder="1" applyAlignment="1" applyProtection="1">
      <alignment/>
      <protection locked="0"/>
    </xf>
    <xf numFmtId="180" fontId="4" fillId="0" borderId="12" xfId="0" applyNumberFormat="1" applyFont="1" applyFill="1" applyBorder="1" applyAlignment="1" applyProtection="1">
      <alignment/>
      <protection locked="0"/>
    </xf>
    <xf numFmtId="180" fontId="4" fillId="0" borderId="13" xfId="0" applyNumberFormat="1" applyFont="1" applyFill="1" applyBorder="1" applyAlignment="1" applyProtection="1">
      <alignment/>
      <protection locked="0"/>
    </xf>
    <xf numFmtId="0" fontId="5" fillId="0" borderId="27" xfId="48" applyNumberFormat="1" applyFont="1" applyFill="1" applyBorder="1" applyProtection="1">
      <alignment/>
      <protection/>
    </xf>
    <xf numFmtId="0" fontId="5" fillId="0" borderId="27" xfId="0" applyNumberFormat="1" applyFont="1" applyFill="1" applyBorder="1" applyAlignment="1">
      <alignment/>
    </xf>
    <xf numFmtId="180" fontId="6" fillId="0" borderId="31" xfId="0" applyNumberFormat="1" applyFont="1" applyFill="1" applyBorder="1" applyAlignment="1" applyProtection="1">
      <alignment/>
      <protection/>
    </xf>
    <xf numFmtId="180" fontId="6" fillId="0" borderId="31" xfId="0" applyNumberFormat="1" applyFont="1" applyFill="1" applyBorder="1" applyAlignment="1" applyProtection="1">
      <alignment/>
      <protection locked="0"/>
    </xf>
    <xf numFmtId="180" fontId="6" fillId="0" borderId="32" xfId="0" applyNumberFormat="1" applyFont="1" applyFill="1" applyBorder="1" applyAlignment="1" applyProtection="1">
      <alignment/>
      <protection locked="0"/>
    </xf>
    <xf numFmtId="180" fontId="4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 locked="0"/>
    </xf>
    <xf numFmtId="180" fontId="5" fillId="0" borderId="29" xfId="0" applyNumberFormat="1" applyFont="1" applyFill="1" applyBorder="1" applyAlignment="1">
      <alignment/>
    </xf>
    <xf numFmtId="180" fontId="5" fillId="0" borderId="24" xfId="0" applyNumberFormat="1" applyFont="1" applyFill="1" applyBorder="1" applyAlignment="1">
      <alignment/>
    </xf>
    <xf numFmtId="0" fontId="5" fillId="35" borderId="26" xfId="0" applyNumberFormat="1" applyFont="1" applyFill="1" applyBorder="1" applyAlignment="1" applyProtection="1">
      <alignment horizontal="center" wrapText="1"/>
      <protection locked="0"/>
    </xf>
    <xf numFmtId="0" fontId="6" fillId="0" borderId="30" xfId="48" applyNumberFormat="1" applyFont="1" applyFill="1" applyBorder="1" applyProtection="1">
      <alignment/>
      <protection/>
    </xf>
    <xf numFmtId="0" fontId="5" fillId="0" borderId="30" xfId="48" applyNumberFormat="1" applyFont="1" applyFill="1" applyBorder="1" applyProtection="1">
      <alignment/>
      <protection/>
    </xf>
    <xf numFmtId="0" fontId="9" fillId="0" borderId="0" xfId="0" applyNumberFormat="1" applyFont="1" applyFill="1" applyAlignment="1">
      <alignment/>
    </xf>
    <xf numFmtId="0" fontId="5" fillId="35" borderId="18" xfId="48" applyNumberFormat="1" applyFont="1" applyFill="1" applyBorder="1" applyAlignment="1" applyProtection="1">
      <alignment horizontal="center"/>
      <protection locked="0"/>
    </xf>
    <xf numFmtId="0" fontId="9" fillId="35" borderId="19" xfId="0" applyNumberFormat="1" applyFont="1" applyFill="1" applyBorder="1" applyAlignment="1" applyProtection="1">
      <alignment horizontal="center"/>
      <protection locked="0"/>
    </xf>
    <xf numFmtId="0" fontId="6" fillId="34" borderId="0" xfId="0" applyNumberFormat="1" applyFont="1" applyFill="1" applyAlignment="1">
      <alignment/>
    </xf>
    <xf numFmtId="0" fontId="6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ill="1" applyAlignment="1">
      <alignment/>
    </xf>
    <xf numFmtId="180" fontId="6" fillId="34" borderId="0" xfId="0" applyNumberFormat="1" applyFont="1" applyFill="1" applyAlignment="1">
      <alignment/>
    </xf>
    <xf numFmtId="180" fontId="4" fillId="0" borderId="12" xfId="0" applyNumberFormat="1" applyFont="1" applyFill="1" applyBorder="1" applyAlignment="1" applyProtection="1">
      <alignment/>
      <protection/>
    </xf>
    <xf numFmtId="0" fontId="5" fillId="0" borderId="10" xfId="48" applyNumberFormat="1" applyFont="1" applyFill="1" applyBorder="1" applyAlignment="1" applyProtection="1">
      <alignment/>
      <protection/>
    </xf>
    <xf numFmtId="0" fontId="6" fillId="0" borderId="10" xfId="48" applyNumberFormat="1" applyFont="1" applyFill="1" applyBorder="1" applyAlignment="1" applyProtection="1">
      <alignment horizontal="left"/>
      <protection/>
    </xf>
    <xf numFmtId="180" fontId="5" fillId="0" borderId="10" xfId="48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 horizontal="left" wrapText="1"/>
    </xf>
    <xf numFmtId="0" fontId="5" fillId="35" borderId="33" xfId="0" applyNumberFormat="1" applyFont="1" applyFill="1" applyBorder="1" applyAlignment="1" applyProtection="1">
      <alignment horizontal="center"/>
      <protection/>
    </xf>
    <xf numFmtId="180" fontId="5" fillId="0" borderId="0" xfId="0" applyNumberFormat="1" applyFont="1" applyFill="1" applyBorder="1" applyAlignment="1">
      <alignment/>
    </xf>
    <xf numFmtId="0" fontId="5" fillId="0" borderId="10" xfId="48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0" fontId="5" fillId="34" borderId="0" xfId="0" applyNumberFormat="1" applyFont="1" applyFill="1" applyBorder="1" applyAlignment="1">
      <alignment horizontal="center" wrapText="1"/>
    </xf>
    <xf numFmtId="0" fontId="5" fillId="34" borderId="0" xfId="0" applyNumberFormat="1" applyFont="1" applyFill="1" applyBorder="1" applyAlignment="1">
      <alignment wrapText="1"/>
    </xf>
    <xf numFmtId="0" fontId="5" fillId="34" borderId="0" xfId="0" applyNumberFormat="1" applyFont="1" applyFill="1" applyAlignment="1">
      <alignment/>
    </xf>
    <xf numFmtId="180" fontId="5" fillId="0" borderId="0" xfId="0" applyNumberFormat="1" applyFont="1" applyFill="1" applyBorder="1" applyAlignment="1" applyProtection="1">
      <alignment/>
      <protection/>
    </xf>
    <xf numFmtId="0" fontId="6" fillId="34" borderId="0" xfId="0" applyNumberFormat="1" applyFont="1" applyFill="1" applyBorder="1" applyAlignment="1">
      <alignment wrapText="1"/>
    </xf>
    <xf numFmtId="180" fontId="5" fillId="0" borderId="10" xfId="48" applyNumberFormat="1" applyFont="1" applyFill="1" applyBorder="1" applyProtection="1">
      <alignment/>
      <protection/>
    </xf>
    <xf numFmtId="180" fontId="6" fillId="0" borderId="12" xfId="48" applyNumberFormat="1" applyFont="1" applyFill="1" applyBorder="1" applyProtection="1">
      <alignment/>
      <protection locked="0"/>
    </xf>
    <xf numFmtId="180" fontId="6" fillId="0" borderId="13" xfId="48" applyNumberFormat="1" applyFont="1" applyFill="1" applyBorder="1" applyProtection="1">
      <alignment/>
      <protection locked="0"/>
    </xf>
    <xf numFmtId="0" fontId="5" fillId="0" borderId="10" xfId="48" applyNumberFormat="1" applyFont="1" applyFill="1" applyBorder="1" applyProtection="1">
      <alignment/>
      <protection/>
    </xf>
    <xf numFmtId="0" fontId="6" fillId="0" borderId="10" xfId="48" applyNumberFormat="1" applyFont="1" applyFill="1" applyBorder="1" applyAlignment="1" applyProtection="1">
      <alignment horizontal="right"/>
      <protection/>
    </xf>
    <xf numFmtId="0" fontId="6" fillId="34" borderId="0" xfId="0" applyNumberFormat="1" applyFont="1" applyFill="1" applyBorder="1" applyAlignment="1">
      <alignment horizontal="left" wrapText="1"/>
    </xf>
    <xf numFmtId="0" fontId="6" fillId="0" borderId="11" xfId="48" applyNumberFormat="1" applyFont="1" applyFill="1" applyBorder="1" applyAlignment="1" applyProtection="1">
      <alignment horizontal="right"/>
      <protection/>
    </xf>
    <xf numFmtId="0" fontId="6" fillId="0" borderId="12" xfId="48" applyNumberFormat="1" applyFont="1" applyFill="1" applyBorder="1" applyAlignment="1" applyProtection="1">
      <alignment horizontal="right"/>
      <protection/>
    </xf>
    <xf numFmtId="0" fontId="6" fillId="0" borderId="13" xfId="48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/>
      <protection locked="0"/>
    </xf>
    <xf numFmtId="180" fontId="10" fillId="0" borderId="10" xfId="0" applyNumberFormat="1" applyFont="1" applyFill="1" applyBorder="1" applyAlignment="1" applyProtection="1">
      <alignment/>
      <protection locked="0"/>
    </xf>
    <xf numFmtId="0" fontId="5" fillId="0" borderId="30" xfId="48" applyNumberFormat="1" applyFont="1" applyFill="1" applyBorder="1" applyProtection="1">
      <alignment/>
      <protection/>
    </xf>
    <xf numFmtId="180" fontId="10" fillId="0" borderId="10" xfId="0" applyNumberFormat="1" applyFont="1" applyFill="1" applyBorder="1" applyAlignment="1" applyProtection="1">
      <alignment/>
      <protection/>
    </xf>
    <xf numFmtId="180" fontId="10" fillId="0" borderId="34" xfId="0" applyNumberFormat="1" applyFont="1" applyFill="1" applyBorder="1" applyAlignment="1" applyProtection="1">
      <alignment/>
      <protection/>
    </xf>
    <xf numFmtId="180" fontId="10" fillId="0" borderId="3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180" fontId="10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right"/>
    </xf>
    <xf numFmtId="180" fontId="6" fillId="0" borderId="12" xfId="0" applyNumberFormat="1" applyFont="1" applyFill="1" applyBorder="1" applyAlignment="1" applyProtection="1">
      <alignment/>
      <protection/>
    </xf>
    <xf numFmtId="180" fontId="6" fillId="0" borderId="12" xfId="0" applyNumberFormat="1" applyFont="1" applyFill="1" applyBorder="1" applyAlignment="1" applyProtection="1">
      <alignment/>
      <protection locked="0"/>
    </xf>
    <xf numFmtId="180" fontId="6" fillId="0" borderId="13" xfId="0" applyNumberFormat="1" applyFont="1" applyFill="1" applyBorder="1" applyAlignment="1" applyProtection="1">
      <alignment/>
      <protection locked="0"/>
    </xf>
    <xf numFmtId="180" fontId="6" fillId="0" borderId="0" xfId="0" applyNumberFormat="1" applyFont="1" applyFill="1" applyBorder="1" applyAlignment="1" applyProtection="1">
      <alignment/>
      <protection/>
    </xf>
    <xf numFmtId="180" fontId="6" fillId="0" borderId="0" xfId="0" applyNumberFormat="1" applyFont="1" applyFill="1" applyBorder="1" applyAlignment="1" applyProtection="1">
      <alignment/>
      <protection locked="0"/>
    </xf>
    <xf numFmtId="180" fontId="6" fillId="0" borderId="36" xfId="0" applyNumberFormat="1" applyFont="1" applyFill="1" applyBorder="1" applyAlignment="1" applyProtection="1">
      <alignment/>
      <protection locked="0"/>
    </xf>
    <xf numFmtId="179" fontId="4" fillId="34" borderId="0" xfId="45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10" fillId="0" borderId="37" xfId="0" applyNumberFormat="1" applyFont="1" applyFill="1" applyBorder="1" applyAlignment="1" applyProtection="1">
      <alignment/>
      <protection/>
    </xf>
    <xf numFmtId="180" fontId="10" fillId="34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180" fontId="5" fillId="33" borderId="0" xfId="0" applyNumberFormat="1" applyFont="1" applyFill="1" applyAlignment="1">
      <alignment/>
    </xf>
    <xf numFmtId="180" fontId="10" fillId="33" borderId="38" xfId="0" applyNumberFormat="1" applyFont="1" applyFill="1" applyBorder="1" applyAlignment="1">
      <alignment/>
    </xf>
    <xf numFmtId="0" fontId="5" fillId="33" borderId="18" xfId="0" applyNumberFormat="1" applyFont="1" applyFill="1" applyBorder="1" applyAlignment="1" applyProtection="1">
      <alignment horizontal="center"/>
      <protection locked="0"/>
    </xf>
    <xf numFmtId="0" fontId="11" fillId="34" borderId="0" xfId="0" applyNumberFormat="1" applyFont="1" applyFill="1" applyBorder="1" applyAlignment="1" applyProtection="1">
      <alignment horizontal="center" wrapText="1"/>
      <protection locked="0"/>
    </xf>
    <xf numFmtId="0" fontId="6" fillId="0" borderId="24" xfId="48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>
      <alignment wrapText="1"/>
    </xf>
    <xf numFmtId="0" fontId="4" fillId="0" borderId="24" xfId="0" applyNumberFormat="1" applyFont="1" applyFill="1" applyBorder="1" applyAlignment="1" applyProtection="1">
      <alignment vertical="center" wrapText="1"/>
      <protection locked="0"/>
    </xf>
    <xf numFmtId="0" fontId="5" fillId="0" borderId="29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180" fontId="4" fillId="0" borderId="31" xfId="0" applyNumberFormat="1" applyFont="1" applyFill="1" applyBorder="1" applyAlignment="1" applyProtection="1">
      <alignment/>
      <protection/>
    </xf>
    <xf numFmtId="180" fontId="4" fillId="0" borderId="31" xfId="0" applyNumberFormat="1" applyFont="1" applyFill="1" applyBorder="1" applyAlignment="1" applyProtection="1">
      <alignment/>
      <protection locked="0"/>
    </xf>
    <xf numFmtId="180" fontId="4" fillId="0" borderId="32" xfId="0" applyNumberFormat="1" applyFont="1" applyFill="1" applyBorder="1" applyAlignment="1" applyProtection="1">
      <alignment/>
      <protection locked="0"/>
    </xf>
    <xf numFmtId="0" fontId="6" fillId="0" borderId="10" xfId="48" applyNumberFormat="1" applyFont="1" applyFill="1" applyBorder="1" applyAlignment="1" applyProtection="1">
      <alignment horizontal="center"/>
      <protection/>
    </xf>
    <xf numFmtId="180" fontId="5" fillId="0" borderId="0" xfId="48" applyNumberFormat="1" applyFont="1" applyFill="1" applyBorder="1" applyProtection="1">
      <alignment/>
      <protection/>
    </xf>
    <xf numFmtId="180" fontId="5" fillId="34" borderId="0" xfId="48" applyNumberFormat="1" applyFont="1" applyFill="1" applyBorder="1" applyProtection="1">
      <alignment/>
      <protection/>
    </xf>
    <xf numFmtId="180" fontId="5" fillId="0" borderId="37" xfId="48" applyNumberFormat="1" applyFont="1" applyFill="1" applyBorder="1" applyProtection="1">
      <alignment/>
      <protection/>
    </xf>
    <xf numFmtId="180" fontId="6" fillId="0" borderId="10" xfId="48" applyNumberFormat="1" applyFont="1" applyFill="1" applyBorder="1" applyAlignment="1" applyProtection="1">
      <alignment horizontal="right"/>
      <protection/>
    </xf>
    <xf numFmtId="0" fontId="6" fillId="0" borderId="27" xfId="0" applyNumberFormat="1" applyFont="1" applyFill="1" applyBorder="1" applyAlignment="1">
      <alignment horizontal="center"/>
    </xf>
    <xf numFmtId="0" fontId="6" fillId="36" borderId="10" xfId="48" applyNumberFormat="1" applyFont="1" applyFill="1" applyBorder="1" applyProtection="1">
      <alignment/>
      <protection/>
    </xf>
    <xf numFmtId="0" fontId="14" fillId="0" borderId="0" xfId="0" applyFont="1" applyAlignment="1">
      <alignment/>
    </xf>
    <xf numFmtId="180" fontId="10" fillId="0" borderId="13" xfId="0" applyNumberFormat="1" applyFont="1" applyFill="1" applyBorder="1" applyAlignment="1" applyProtection="1">
      <alignment/>
      <protection locked="0"/>
    </xf>
    <xf numFmtId="180" fontId="10" fillId="36" borderId="10" xfId="0" applyNumberFormat="1" applyFont="1" applyFill="1" applyBorder="1" applyAlignment="1" applyProtection="1">
      <alignment/>
      <protection locked="0"/>
    </xf>
    <xf numFmtId="0" fontId="5" fillId="36" borderId="10" xfId="48" applyNumberFormat="1" applyFont="1" applyFill="1" applyBorder="1" applyProtection="1">
      <alignment/>
      <protection/>
    </xf>
    <xf numFmtId="180" fontId="6" fillId="36" borderId="10" xfId="0" applyNumberFormat="1" applyFont="1" applyFill="1" applyBorder="1" applyAlignment="1" applyProtection="1">
      <alignment/>
      <protection locked="0"/>
    </xf>
    <xf numFmtId="180" fontId="10" fillId="36" borderId="10" xfId="0" applyNumberFormat="1" applyFont="1" applyFill="1" applyBorder="1" applyAlignment="1" applyProtection="1">
      <alignment/>
      <protection/>
    </xf>
    <xf numFmtId="180" fontId="5" fillId="0" borderId="34" xfId="48" applyNumberFormat="1" applyFont="1" applyFill="1" applyBorder="1" applyProtection="1">
      <alignment/>
      <protection/>
    </xf>
    <xf numFmtId="180" fontId="5" fillId="0" borderId="35" xfId="48" applyNumberFormat="1" applyFont="1" applyFill="1" applyBorder="1" applyProtection="1">
      <alignment/>
      <protection/>
    </xf>
    <xf numFmtId="180" fontId="5" fillId="0" borderId="34" xfId="0" applyNumberFormat="1" applyFont="1" applyFill="1" applyBorder="1" applyAlignment="1" applyProtection="1">
      <alignment/>
      <protection locked="0"/>
    </xf>
    <xf numFmtId="180" fontId="5" fillId="0" borderId="24" xfId="0" applyNumberFormat="1" applyFont="1" applyFill="1" applyBorder="1" applyAlignment="1" applyProtection="1">
      <alignment/>
      <protection locked="0"/>
    </xf>
    <xf numFmtId="180" fontId="5" fillId="0" borderId="35" xfId="0" applyNumberFormat="1" applyFont="1" applyFill="1" applyBorder="1" applyAlignment="1" applyProtection="1">
      <alignment/>
      <protection locked="0"/>
    </xf>
    <xf numFmtId="180" fontId="5" fillId="0" borderId="34" xfId="0" applyNumberFormat="1" applyFont="1" applyFill="1" applyBorder="1" applyAlignment="1">
      <alignment/>
    </xf>
    <xf numFmtId="180" fontId="5" fillId="0" borderId="35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wrapText="1"/>
    </xf>
    <xf numFmtId="180" fontId="4" fillId="0" borderId="29" xfId="0" applyNumberFormat="1" applyFont="1" applyFill="1" applyBorder="1" applyAlignment="1">
      <alignment/>
    </xf>
    <xf numFmtId="180" fontId="4" fillId="0" borderId="29" xfId="0" applyNumberFormat="1" applyFont="1" applyFill="1" applyBorder="1" applyAlignment="1" applyProtection="1">
      <alignment/>
      <protection/>
    </xf>
    <xf numFmtId="180" fontId="4" fillId="0" borderId="34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wrapText="1"/>
    </xf>
    <xf numFmtId="180" fontId="4" fillId="0" borderId="24" xfId="0" applyNumberFormat="1" applyFont="1" applyFill="1" applyBorder="1" applyAlignment="1">
      <alignment/>
    </xf>
    <xf numFmtId="180" fontId="4" fillId="0" borderId="35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wrapText="1"/>
    </xf>
    <xf numFmtId="0" fontId="5" fillId="0" borderId="39" xfId="48" applyNumberFormat="1" applyFont="1" applyFill="1" applyBorder="1" applyProtection="1">
      <alignment/>
      <protection/>
    </xf>
    <xf numFmtId="180" fontId="10" fillId="0" borderId="27" xfId="0" applyNumberFormat="1" applyFont="1" applyFill="1" applyBorder="1" applyAlignment="1" applyProtection="1">
      <alignment/>
      <protection/>
    </xf>
    <xf numFmtId="180" fontId="10" fillId="0" borderId="40" xfId="0" applyNumberFormat="1" applyFont="1" applyFill="1" applyBorder="1" applyAlignment="1" applyProtection="1">
      <alignment/>
      <protection/>
    </xf>
    <xf numFmtId="0" fontId="5" fillId="2" borderId="30" xfId="48" applyNumberFormat="1" applyFont="1" applyFill="1" applyBorder="1" applyProtection="1">
      <alignment/>
      <protection/>
    </xf>
    <xf numFmtId="180" fontId="10" fillId="2" borderId="10" xfId="0" applyNumberFormat="1" applyFont="1" applyFill="1" applyBorder="1" applyAlignment="1" applyProtection="1">
      <alignment/>
      <protection/>
    </xf>
    <xf numFmtId="180" fontId="10" fillId="2" borderId="10" xfId="0" applyNumberFormat="1" applyFont="1" applyFill="1" applyBorder="1" applyAlignment="1" applyProtection="1">
      <alignment/>
      <protection locked="0"/>
    </xf>
    <xf numFmtId="0" fontId="5" fillId="2" borderId="10" xfId="48" applyNumberFormat="1" applyFont="1" applyFill="1" applyBorder="1" applyProtection="1">
      <alignment/>
      <protection/>
    </xf>
    <xf numFmtId="180" fontId="5" fillId="2" borderId="10" xfId="48" applyNumberFormat="1" applyFont="1" applyFill="1" applyBorder="1" applyProtection="1">
      <alignment/>
      <protection locked="0"/>
    </xf>
    <xf numFmtId="0" fontId="5" fillId="2" borderId="10" xfId="48" applyNumberFormat="1" applyFont="1" applyFill="1" applyBorder="1" applyAlignment="1" applyProtection="1">
      <alignment horizontal="center"/>
      <protection/>
    </xf>
    <xf numFmtId="180" fontId="5" fillId="2" borderId="10" xfId="48" applyNumberFormat="1" applyFont="1" applyFill="1" applyBorder="1" applyAlignment="1" applyProtection="1">
      <alignment horizontal="right"/>
      <protection/>
    </xf>
    <xf numFmtId="0" fontId="6" fillId="2" borderId="10" xfId="48" applyNumberFormat="1" applyFont="1" applyFill="1" applyBorder="1" applyProtection="1">
      <alignment/>
      <protection/>
    </xf>
    <xf numFmtId="180" fontId="4" fillId="2" borderId="10" xfId="0" applyNumberFormat="1" applyFont="1" applyFill="1" applyBorder="1" applyAlignment="1" applyProtection="1">
      <alignment/>
      <protection/>
    </xf>
    <xf numFmtId="180" fontId="4" fillId="2" borderId="10" xfId="0" applyNumberFormat="1" applyFont="1" applyFill="1" applyBorder="1" applyAlignment="1" applyProtection="1">
      <alignment/>
      <protection locked="0"/>
    </xf>
    <xf numFmtId="180" fontId="6" fillId="2" borderId="10" xfId="0" applyNumberFormat="1" applyFont="1" applyFill="1" applyBorder="1" applyAlignment="1" applyProtection="1">
      <alignment/>
      <protection/>
    </xf>
    <xf numFmtId="180" fontId="6" fillId="2" borderId="1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1" xfId="48" applyNumberFormat="1" applyFont="1" applyFill="1" applyBorder="1" applyAlignment="1">
      <alignment horizontal="center"/>
      <protection/>
    </xf>
    <xf numFmtId="0" fontId="5" fillId="0" borderId="12" xfId="48" applyNumberFormat="1" applyFont="1" applyFill="1" applyBorder="1" applyAlignment="1">
      <alignment horizontal="center"/>
      <protection/>
    </xf>
    <xf numFmtId="0" fontId="5" fillId="0" borderId="13" xfId="48" applyNumberFormat="1" applyFont="1" applyFill="1" applyBorder="1" applyAlignment="1">
      <alignment horizontal="center"/>
      <protection/>
    </xf>
    <xf numFmtId="0" fontId="5" fillId="0" borderId="11" xfId="48" applyNumberFormat="1" applyFont="1" applyFill="1" applyBorder="1" applyAlignment="1" applyProtection="1">
      <alignment horizontal="center"/>
      <protection/>
    </xf>
    <xf numFmtId="0" fontId="5" fillId="0" borderId="12" xfId="48" applyNumberFormat="1" applyFont="1" applyFill="1" applyBorder="1" applyAlignment="1" applyProtection="1">
      <alignment horizontal="center"/>
      <protection/>
    </xf>
    <xf numFmtId="0" fontId="5" fillId="0" borderId="13" xfId="48" applyNumberFormat="1" applyFont="1" applyFill="1" applyBorder="1" applyAlignment="1" applyProtection="1">
      <alignment horizontal="center"/>
      <protection/>
    </xf>
    <xf numFmtId="0" fontId="5" fillId="0" borderId="11" xfId="48" applyNumberFormat="1" applyFont="1" applyFill="1" applyBorder="1" applyAlignment="1" applyProtection="1">
      <alignment horizontal="center"/>
      <protection locked="0"/>
    </xf>
    <xf numFmtId="0" fontId="5" fillId="0" borderId="12" xfId="48" applyNumberFormat="1" applyFont="1" applyFill="1" applyBorder="1" applyAlignment="1" applyProtection="1">
      <alignment horizontal="center"/>
      <protection locked="0"/>
    </xf>
    <xf numFmtId="0" fontId="5" fillId="0" borderId="13" xfId="48" applyNumberFormat="1" applyFont="1" applyFill="1" applyBorder="1" applyAlignment="1" applyProtection="1">
      <alignment horizontal="center"/>
      <protection locked="0"/>
    </xf>
    <xf numFmtId="0" fontId="9" fillId="35" borderId="41" xfId="0" applyNumberFormat="1" applyFont="1" applyFill="1" applyBorder="1" applyAlignment="1" applyProtection="1">
      <alignment horizontal="center"/>
      <protection locked="0"/>
    </xf>
    <xf numFmtId="0" fontId="9" fillId="35" borderId="25" xfId="0" applyNumberFormat="1" applyFont="1" applyFill="1" applyBorder="1" applyAlignment="1" applyProtection="1">
      <alignment horizontal="center"/>
      <protection locked="0"/>
    </xf>
    <xf numFmtId="0" fontId="9" fillId="35" borderId="42" xfId="0" applyNumberFormat="1" applyFont="1" applyFill="1" applyBorder="1" applyAlignment="1" applyProtection="1">
      <alignment horizontal="center"/>
      <protection locked="0"/>
    </xf>
    <xf numFmtId="0" fontId="10" fillId="33" borderId="43" xfId="0" applyNumberFormat="1" applyFont="1" applyFill="1" applyBorder="1" applyAlignment="1" applyProtection="1">
      <alignment horizontal="center"/>
      <protection locked="0"/>
    </xf>
    <xf numFmtId="0" fontId="10" fillId="33" borderId="44" xfId="0" applyNumberFormat="1" applyFont="1" applyFill="1" applyBorder="1" applyAlignment="1" applyProtection="1">
      <alignment horizontal="center"/>
      <protection locked="0"/>
    </xf>
    <xf numFmtId="0" fontId="10" fillId="33" borderId="45" xfId="0" applyNumberFormat="1" applyFont="1" applyFill="1" applyBorder="1" applyAlignment="1" applyProtection="1">
      <alignment horizontal="center"/>
      <protection locked="0"/>
    </xf>
    <xf numFmtId="0" fontId="5" fillId="0" borderId="11" xfId="48" applyNumberFormat="1" applyFont="1" applyFill="1" applyBorder="1" applyAlignment="1" applyProtection="1">
      <alignment horizontal="center"/>
      <protection/>
    </xf>
    <xf numFmtId="0" fontId="5" fillId="0" borderId="12" xfId="48" applyNumberFormat="1" applyFont="1" applyFill="1" applyBorder="1" applyAlignment="1" applyProtection="1">
      <alignment horizontal="center"/>
      <protection/>
    </xf>
    <xf numFmtId="0" fontId="5" fillId="0" borderId="13" xfId="48" applyNumberFormat="1" applyFont="1" applyFill="1" applyBorder="1" applyAlignment="1" applyProtection="1">
      <alignment horizontal="center"/>
      <protection/>
    </xf>
    <xf numFmtId="0" fontId="6" fillId="0" borderId="11" xfId="48" applyNumberFormat="1" applyFont="1" applyFill="1" applyBorder="1" applyAlignment="1" applyProtection="1">
      <alignment horizontal="center"/>
      <protection/>
    </xf>
    <xf numFmtId="0" fontId="6" fillId="0" borderId="12" xfId="48" applyNumberFormat="1" applyFont="1" applyFill="1" applyBorder="1" applyAlignment="1" applyProtection="1">
      <alignment horizontal="center"/>
      <protection/>
    </xf>
    <xf numFmtId="0" fontId="6" fillId="0" borderId="13" xfId="48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/>
      <protection locked="0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0" fontId="10" fillId="0" borderId="13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Fill="1" applyBorder="1" applyAlignment="1" applyProtection="1">
      <alignment horizontal="center"/>
      <protection locked="0"/>
    </xf>
    <xf numFmtId="0" fontId="9" fillId="35" borderId="18" xfId="0" applyNumberFormat="1" applyFont="1" applyFill="1" applyBorder="1" applyAlignment="1" applyProtection="1">
      <alignment horizontal="center"/>
      <protection locked="0"/>
    </xf>
    <xf numFmtId="0" fontId="5" fillId="35" borderId="41" xfId="48" applyNumberFormat="1" applyFont="1" applyFill="1" applyBorder="1" applyAlignment="1" applyProtection="1">
      <alignment horizontal="center"/>
      <protection locked="0"/>
    </xf>
    <xf numFmtId="0" fontId="5" fillId="35" borderId="25" xfId="48" applyNumberFormat="1" applyFont="1" applyFill="1" applyBorder="1" applyAlignment="1" applyProtection="1">
      <alignment horizontal="center"/>
      <protection locked="0"/>
    </xf>
    <xf numFmtId="0" fontId="5" fillId="35" borderId="18" xfId="48" applyNumberFormat="1" applyFont="1" applyFill="1" applyBorder="1" applyAlignment="1" applyProtection="1">
      <alignment horizontal="center"/>
      <protection locked="0"/>
    </xf>
    <xf numFmtId="0" fontId="6" fillId="0" borderId="46" xfId="48" applyNumberFormat="1" applyFont="1" applyFill="1" applyBorder="1" applyAlignment="1" applyProtection="1">
      <alignment horizontal="center"/>
      <protection/>
    </xf>
    <xf numFmtId="0" fontId="6" fillId="0" borderId="47" xfId="48" applyNumberFormat="1" applyFont="1" applyFill="1" applyBorder="1" applyAlignment="1" applyProtection="1">
      <alignment horizontal="center"/>
      <protection/>
    </xf>
    <xf numFmtId="0" fontId="6" fillId="0" borderId="48" xfId="48" applyNumberFormat="1" applyFont="1" applyFill="1" applyBorder="1" applyAlignment="1" applyProtection="1">
      <alignment horizontal="center"/>
      <protection/>
    </xf>
    <xf numFmtId="0" fontId="4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4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35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2" xfId="0" applyNumberFormat="1" applyFont="1" applyFill="1" applyBorder="1" applyAlignment="1" applyProtection="1">
      <alignment horizontal="center"/>
      <protection locked="0"/>
    </xf>
    <xf numFmtId="0" fontId="10" fillId="0" borderId="31" xfId="0" applyNumberFormat="1" applyFont="1" applyFill="1" applyBorder="1" applyAlignment="1" applyProtection="1">
      <alignment horizontal="center"/>
      <protection locked="0"/>
    </xf>
    <xf numFmtId="0" fontId="10" fillId="0" borderId="32" xfId="0" applyNumberFormat="1" applyFont="1" applyFill="1" applyBorder="1" applyAlignment="1" applyProtection="1">
      <alignment horizontal="center"/>
      <protection locked="0"/>
    </xf>
    <xf numFmtId="0" fontId="11" fillId="0" borderId="28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48" applyNumberFormat="1" applyFont="1" applyFill="1" applyBorder="1" applyAlignment="1" applyProtection="1">
      <alignment horizontal="center" wrapText="1"/>
      <protection locked="0"/>
    </xf>
    <xf numFmtId="0" fontId="5" fillId="0" borderId="12" xfId="48" applyNumberFormat="1" applyFont="1" applyFill="1" applyBorder="1" applyAlignment="1" applyProtection="1">
      <alignment horizontal="center" wrapText="1"/>
      <protection locked="0"/>
    </xf>
    <xf numFmtId="0" fontId="5" fillId="0" borderId="13" xfId="48" applyNumberFormat="1" applyFont="1" applyFill="1" applyBorder="1" applyAlignment="1" applyProtection="1">
      <alignment horizontal="center" wrapText="1"/>
      <protection locked="0"/>
    </xf>
    <xf numFmtId="0" fontId="5" fillId="0" borderId="11" xfId="48" applyNumberFormat="1" applyFont="1" applyFill="1" applyBorder="1" applyAlignment="1" applyProtection="1">
      <alignment horizontal="center" wrapText="1"/>
      <protection/>
    </xf>
    <xf numFmtId="0" fontId="5" fillId="0" borderId="12" xfId="48" applyNumberFormat="1" applyFont="1" applyFill="1" applyBorder="1" applyAlignment="1" applyProtection="1">
      <alignment horizontal="center" wrapText="1"/>
      <protection/>
    </xf>
    <xf numFmtId="0" fontId="5" fillId="0" borderId="13" xfId="48" applyNumberFormat="1" applyFont="1" applyFill="1" applyBorder="1" applyAlignment="1" applyProtection="1">
      <alignment horizontal="center" wrapText="1"/>
      <protection/>
    </xf>
    <xf numFmtId="0" fontId="6" fillId="34" borderId="0" xfId="0" applyNumberFormat="1" applyFont="1" applyFill="1" applyBorder="1" applyAlignment="1">
      <alignment horizontal="left" wrapText="1"/>
    </xf>
    <xf numFmtId="0" fontId="6" fillId="34" borderId="0" xfId="0" applyNumberFormat="1" applyFont="1" applyFill="1" applyBorder="1" applyAlignment="1">
      <alignment wrapText="1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6" fillId="0" borderId="22" xfId="48" applyNumberFormat="1" applyFont="1" applyFill="1" applyBorder="1" applyAlignment="1" applyProtection="1">
      <alignment horizontal="center"/>
      <protection/>
    </xf>
    <xf numFmtId="0" fontId="6" fillId="0" borderId="31" xfId="48" applyNumberFormat="1" applyFont="1" applyFill="1" applyBorder="1" applyAlignment="1" applyProtection="1">
      <alignment horizontal="center"/>
      <protection/>
    </xf>
    <xf numFmtId="0" fontId="6" fillId="0" borderId="32" xfId="48" applyNumberFormat="1" applyFont="1" applyFill="1" applyBorder="1" applyAlignment="1" applyProtection="1">
      <alignment horizontal="center"/>
      <protection/>
    </xf>
    <xf numFmtId="0" fontId="10" fillId="33" borderId="41" xfId="0" applyNumberFormat="1" applyFont="1" applyFill="1" applyBorder="1" applyAlignment="1" applyProtection="1">
      <alignment horizontal="center"/>
      <protection locked="0"/>
    </xf>
    <xf numFmtId="0" fontId="10" fillId="33" borderId="25" xfId="0" applyNumberFormat="1" applyFont="1" applyFill="1" applyBorder="1" applyAlignment="1" applyProtection="1">
      <alignment horizontal="center"/>
      <protection locked="0"/>
    </xf>
    <xf numFmtId="0" fontId="10" fillId="35" borderId="18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center" wrapText="1"/>
    </xf>
    <xf numFmtId="0" fontId="10" fillId="35" borderId="38" xfId="48" applyNumberFormat="1" applyFont="1" applyFill="1" applyBorder="1" applyAlignment="1" applyProtection="1">
      <alignment horizontal="center"/>
      <protection locked="0"/>
    </xf>
    <xf numFmtId="0" fontId="10" fillId="35" borderId="51" xfId="48" applyNumberFormat="1" applyFont="1" applyFill="1" applyBorder="1" applyAlignment="1" applyProtection="1">
      <alignment horizontal="center"/>
      <protection locked="0"/>
    </xf>
    <xf numFmtId="0" fontId="10" fillId="35" borderId="19" xfId="48" applyNumberFormat="1" applyFont="1" applyFill="1" applyBorder="1" applyAlignment="1" applyProtection="1">
      <alignment horizontal="center"/>
      <protection locked="0"/>
    </xf>
    <xf numFmtId="0" fontId="6" fillId="0" borderId="14" xfId="48" applyNumberFormat="1" applyFont="1" applyFill="1" applyBorder="1" applyAlignment="1" applyProtection="1">
      <alignment horizontal="center"/>
      <protection/>
    </xf>
    <xf numFmtId="0" fontId="6" fillId="0" borderId="50" xfId="48" applyNumberFormat="1" applyFont="1" applyFill="1" applyBorder="1" applyAlignment="1" applyProtection="1">
      <alignment horizontal="center"/>
      <protection/>
    </xf>
    <xf numFmtId="0" fontId="6" fillId="0" borderId="15" xfId="48" applyNumberFormat="1" applyFont="1" applyFill="1" applyBorder="1" applyAlignment="1" applyProtection="1">
      <alignment horizontal="center"/>
      <protection/>
    </xf>
    <xf numFmtId="0" fontId="6" fillId="0" borderId="29" xfId="48" applyNumberFormat="1" applyFont="1" applyFill="1" applyBorder="1" applyAlignment="1" applyProtection="1">
      <alignment horizontal="center" vertical="center" wrapText="1"/>
      <protection/>
    </xf>
    <xf numFmtId="0" fontId="6" fillId="0" borderId="10" xfId="48" applyNumberFormat="1" applyFont="1" applyFill="1" applyBorder="1" applyAlignment="1" applyProtection="1">
      <alignment horizontal="center" vertical="center" wrapText="1"/>
      <protection/>
    </xf>
    <xf numFmtId="0" fontId="6" fillId="0" borderId="24" xfId="48" applyNumberFormat="1" applyFont="1" applyFill="1" applyBorder="1" applyAlignment="1" applyProtection="1">
      <alignment horizontal="center" vertical="center" wrapText="1"/>
      <protection/>
    </xf>
    <xf numFmtId="0" fontId="6" fillId="0" borderId="34" xfId="48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49" xfId="48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35" xfId="48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23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5" fillId="0" borderId="11" xfId="48" applyNumberFormat="1" applyFont="1" applyFill="1" applyBorder="1" applyAlignment="1" applyProtection="1" quotePrefix="1">
      <alignment horizontal="center"/>
      <protection/>
    </xf>
    <xf numFmtId="0" fontId="5" fillId="0" borderId="12" xfId="48" applyNumberFormat="1" applyFont="1" applyFill="1" applyBorder="1" applyAlignment="1" applyProtection="1" quotePrefix="1">
      <alignment horizontal="center"/>
      <protection/>
    </xf>
    <xf numFmtId="0" fontId="5" fillId="0" borderId="13" xfId="48" applyNumberFormat="1" applyFont="1" applyFill="1" applyBorder="1" applyAlignment="1" applyProtection="1" quotePrefix="1">
      <alignment horizontal="center"/>
      <protection/>
    </xf>
    <xf numFmtId="0" fontId="5" fillId="0" borderId="52" xfId="48" applyNumberFormat="1" applyFont="1" applyFill="1" applyBorder="1" applyAlignment="1" applyProtection="1">
      <alignment horizontal="center"/>
      <protection/>
    </xf>
    <xf numFmtId="0" fontId="5" fillId="0" borderId="53" xfId="48" applyNumberFormat="1" applyFont="1" applyFill="1" applyBorder="1" applyAlignment="1" applyProtection="1">
      <alignment horizontal="center"/>
      <protection/>
    </xf>
    <xf numFmtId="0" fontId="5" fillId="0" borderId="23" xfId="48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36" xfId="0" applyNumberFormat="1" applyFont="1" applyFill="1" applyBorder="1" applyAlignment="1" applyProtection="1">
      <alignment horizontal="center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5" xfId="0" applyNumberFormat="1" applyFont="1" applyFill="1" applyBorder="1" applyAlignment="1" applyProtection="1">
      <alignment horizontal="center" wrapText="1"/>
      <protection locked="0"/>
    </xf>
    <xf numFmtId="0" fontId="10" fillId="0" borderId="28" xfId="0" applyNumberFormat="1" applyFont="1" applyFill="1" applyBorder="1" applyAlignment="1" applyProtection="1">
      <alignment horizontal="center" wrapText="1"/>
      <protection locked="0"/>
    </xf>
    <xf numFmtId="0" fontId="5" fillId="0" borderId="11" xfId="0" applyNumberFormat="1" applyFont="1" applyFill="1" applyBorder="1" applyAlignment="1" applyProtection="1">
      <alignment horizontal="center" wrapText="1"/>
      <protection locked="0"/>
    </xf>
    <xf numFmtId="0" fontId="5" fillId="0" borderId="12" xfId="0" applyNumberFormat="1" applyFont="1" applyFill="1" applyBorder="1" applyAlignment="1" applyProtection="1">
      <alignment horizontal="center" wrapText="1"/>
      <protection locked="0"/>
    </xf>
    <xf numFmtId="0" fontId="5" fillId="0" borderId="13" xfId="0" applyNumberFormat="1" applyFont="1" applyFill="1" applyBorder="1" applyAlignment="1" applyProtection="1">
      <alignment horizontal="center" wrapText="1"/>
      <protection locked="0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50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NumberFormat="1" applyFont="1" applyFill="1" applyBorder="1" applyAlignment="1" applyProtection="1">
      <alignment horizontal="center"/>
      <protection locked="0"/>
    </xf>
    <xf numFmtId="0" fontId="6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49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39" xfId="0" applyNumberFormat="1" applyFont="1" applyFill="1" applyBorder="1" applyAlignment="1" applyProtection="1">
      <alignment horizontal="center"/>
      <protection locked="0"/>
    </xf>
    <xf numFmtId="0" fontId="5" fillId="33" borderId="27" xfId="0" applyNumberFormat="1" applyFont="1" applyFill="1" applyBorder="1" applyAlignment="1" applyProtection="1">
      <alignment horizontal="center"/>
      <protection locked="0"/>
    </xf>
    <xf numFmtId="0" fontId="5" fillId="33" borderId="40" xfId="0" applyNumberFormat="1" applyFont="1" applyFill="1" applyBorder="1" applyAlignment="1" applyProtection="1">
      <alignment horizontal="center"/>
      <protection locked="0"/>
    </xf>
    <xf numFmtId="0" fontId="5" fillId="0" borderId="55" xfId="0" applyNumberFormat="1" applyFont="1" applyFill="1" applyBorder="1" applyAlignment="1" applyProtection="1">
      <alignment horizontal="center"/>
      <protection locked="0"/>
    </xf>
    <xf numFmtId="0" fontId="5" fillId="0" borderId="28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35" borderId="41" xfId="0" applyNumberFormat="1" applyFont="1" applyFill="1" applyBorder="1" applyAlignment="1" applyProtection="1">
      <alignment horizontal="center"/>
      <protection/>
    </xf>
    <xf numFmtId="0" fontId="5" fillId="35" borderId="25" xfId="0" applyNumberFormat="1" applyFont="1" applyFill="1" applyBorder="1" applyAlignment="1" applyProtection="1">
      <alignment horizontal="center"/>
      <protection/>
    </xf>
    <xf numFmtId="0" fontId="5" fillId="35" borderId="18" xfId="0" applyNumberFormat="1" applyFont="1" applyFill="1" applyBorder="1" applyAlignment="1" applyProtection="1">
      <alignment horizontal="center"/>
      <protection/>
    </xf>
    <xf numFmtId="0" fontId="5" fillId="33" borderId="41" xfId="0" applyNumberFormat="1" applyFont="1" applyFill="1" applyBorder="1" applyAlignment="1" applyProtection="1">
      <alignment horizontal="center"/>
      <protection locked="0"/>
    </xf>
    <xf numFmtId="0" fontId="5" fillId="33" borderId="25" xfId="0" applyNumberFormat="1" applyFont="1" applyFill="1" applyBorder="1" applyAlignment="1" applyProtection="1">
      <alignment horizontal="center"/>
      <protection locked="0"/>
    </xf>
    <xf numFmtId="0" fontId="5" fillId="33" borderId="18" xfId="0" applyNumberFormat="1" applyFont="1" applyFill="1" applyBorder="1" applyAlignment="1" applyProtection="1">
      <alignment horizontal="center"/>
      <protection locked="0"/>
    </xf>
    <xf numFmtId="0" fontId="10" fillId="0" borderId="10" xfId="0" applyNumberFormat="1" applyFont="1" applyFill="1" applyBorder="1" applyAlignment="1" applyProtection="1">
      <alignment horizontal="center" wrapText="1"/>
      <protection locked="0"/>
    </xf>
    <xf numFmtId="0" fontId="11" fillId="0" borderId="11" xfId="0" applyNumberFormat="1" applyFont="1" applyFill="1" applyBorder="1" applyAlignment="1" applyProtection="1">
      <alignment horizontal="center" wrapText="1"/>
      <protection locked="0"/>
    </xf>
    <xf numFmtId="0" fontId="11" fillId="0" borderId="12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28" xfId="0" applyNumberFormat="1" applyFont="1" applyFill="1" applyBorder="1" applyAlignment="1" applyProtection="1">
      <alignment horizontal="center" wrapText="1"/>
      <protection locked="0"/>
    </xf>
    <xf numFmtId="0" fontId="9" fillId="35" borderId="43" xfId="0" applyNumberFormat="1" applyFont="1" applyFill="1" applyBorder="1" applyAlignment="1" applyProtection="1">
      <alignment horizontal="center" wrapText="1"/>
      <protection locked="0"/>
    </xf>
    <xf numFmtId="0" fontId="9" fillId="35" borderId="44" xfId="0" applyNumberFormat="1" applyFont="1" applyFill="1" applyBorder="1" applyAlignment="1" applyProtection="1">
      <alignment horizontal="center" wrapText="1"/>
      <protection locked="0"/>
    </xf>
    <xf numFmtId="0" fontId="9" fillId="35" borderId="45" xfId="0" applyNumberFormat="1" applyFont="1" applyFill="1" applyBorder="1" applyAlignment="1" applyProtection="1">
      <alignment horizontal="center" wrapText="1"/>
      <protection locked="0"/>
    </xf>
    <xf numFmtId="0" fontId="11" fillId="0" borderId="5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3" xfId="0" applyNumberFormat="1" applyFont="1" applyFill="1" applyBorder="1" applyAlignment="1" applyProtection="1">
      <alignment horizontal="center" vertical="top" wrapText="1"/>
      <protection locked="0"/>
    </xf>
    <xf numFmtId="0" fontId="5" fillId="35" borderId="43" xfId="0" applyNumberFormat="1" applyFont="1" applyFill="1" applyBorder="1" applyAlignment="1" applyProtection="1">
      <alignment horizontal="center" wrapText="1"/>
      <protection locked="0"/>
    </xf>
    <xf numFmtId="0" fontId="5" fillId="35" borderId="44" xfId="0" applyNumberFormat="1" applyFont="1" applyFill="1" applyBorder="1" applyAlignment="1" applyProtection="1">
      <alignment horizontal="center" wrapText="1"/>
      <protection locked="0"/>
    </xf>
    <xf numFmtId="0" fontId="5" fillId="35" borderId="45" xfId="0" applyNumberFormat="1" applyFont="1" applyFill="1" applyBorder="1" applyAlignment="1" applyProtection="1">
      <alignment horizontal="center" wrapText="1"/>
      <protection locked="0"/>
    </xf>
    <xf numFmtId="0" fontId="6" fillId="0" borderId="10" xfId="48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0" fontId="6" fillId="0" borderId="11" xfId="48" applyNumberFormat="1" applyFont="1" applyFill="1" applyBorder="1" applyAlignment="1" applyProtection="1">
      <alignment horizontal="right"/>
      <protection/>
    </xf>
    <xf numFmtId="0" fontId="6" fillId="0" borderId="12" xfId="48" applyNumberFormat="1" applyFont="1" applyFill="1" applyBorder="1" applyAlignment="1" applyProtection="1">
      <alignment horizontal="right"/>
      <protection/>
    </xf>
    <xf numFmtId="0" fontId="6" fillId="0" borderId="13" xfId="48" applyNumberFormat="1" applyFont="1" applyFill="1" applyBorder="1" applyAlignment="1" applyProtection="1">
      <alignment horizontal="right"/>
      <protection/>
    </xf>
    <xf numFmtId="0" fontId="5" fillId="35" borderId="39" xfId="0" applyNumberFormat="1" applyFont="1" applyFill="1" applyBorder="1" applyAlignment="1" applyProtection="1">
      <alignment horizontal="center" wrapText="1"/>
      <protection locked="0"/>
    </xf>
    <xf numFmtId="0" fontId="5" fillId="35" borderId="27" xfId="0" applyNumberFormat="1" applyFont="1" applyFill="1" applyBorder="1" applyAlignment="1" applyProtection="1">
      <alignment horizontal="center" wrapText="1"/>
      <protection locked="0"/>
    </xf>
    <xf numFmtId="0" fontId="5" fillId="35" borderId="40" xfId="0" applyNumberFormat="1" applyFont="1" applyFill="1" applyBorder="1" applyAlignment="1" applyProtection="1">
      <alignment horizontal="center" wrapText="1"/>
      <protection locked="0"/>
    </xf>
    <xf numFmtId="0" fontId="11" fillId="0" borderId="56" xfId="0" applyNumberFormat="1" applyFont="1" applyFill="1" applyBorder="1" applyAlignment="1" applyProtection="1">
      <alignment horizontal="center" wrapText="1"/>
      <protection locked="0"/>
    </xf>
    <xf numFmtId="0" fontId="11" fillId="0" borderId="37" xfId="0" applyNumberFormat="1" applyFont="1" applyFill="1" applyBorder="1" applyAlignment="1" applyProtection="1">
      <alignment horizontal="center" wrapText="1"/>
      <protection locked="0"/>
    </xf>
    <xf numFmtId="0" fontId="11" fillId="0" borderId="17" xfId="0" applyNumberFormat="1" applyFont="1" applyFill="1" applyBorder="1" applyAlignment="1" applyProtection="1">
      <alignment horizontal="center" wrapText="1"/>
      <protection locked="0"/>
    </xf>
    <xf numFmtId="0" fontId="14" fillId="34" borderId="0" xfId="0" applyNumberFormat="1" applyFont="1" applyFill="1" applyBorder="1" applyAlignment="1">
      <alignment horizontal="center" wrapText="1"/>
    </xf>
    <xf numFmtId="0" fontId="6" fillId="0" borderId="57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58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5" fillId="33" borderId="43" xfId="0" applyNumberFormat="1" applyFont="1" applyFill="1" applyBorder="1" applyAlignment="1" applyProtection="1">
      <alignment horizontal="center"/>
      <protection locked="0"/>
    </xf>
    <xf numFmtId="0" fontId="5" fillId="33" borderId="44" xfId="0" applyNumberFormat="1" applyFont="1" applyFill="1" applyBorder="1" applyAlignment="1" applyProtection="1">
      <alignment horizontal="center"/>
      <protection locked="0"/>
    </xf>
    <xf numFmtId="0" fontId="5" fillId="33" borderId="45" xfId="0" applyNumberFormat="1" applyFont="1" applyFill="1" applyBorder="1" applyAlignment="1" applyProtection="1">
      <alignment horizontal="center"/>
      <protection locked="0"/>
    </xf>
    <xf numFmtId="0" fontId="15" fillId="0" borderId="11" xfId="48" applyNumberFormat="1" applyFont="1" applyFill="1" applyBorder="1" applyAlignment="1" applyProtection="1">
      <alignment horizontal="center"/>
      <protection/>
    </xf>
    <xf numFmtId="0" fontId="15" fillId="0" borderId="12" xfId="48" applyNumberFormat="1" applyFont="1" applyFill="1" applyBorder="1" applyAlignment="1" applyProtection="1">
      <alignment horizontal="center"/>
      <protection/>
    </xf>
    <xf numFmtId="0" fontId="15" fillId="0" borderId="13" xfId="48" applyNumberFormat="1" applyFont="1" applyFill="1" applyBorder="1" applyAlignment="1" applyProtection="1">
      <alignment horizontal="center"/>
      <protection/>
    </xf>
    <xf numFmtId="0" fontId="6" fillId="0" borderId="27" xfId="48" applyNumberFormat="1" applyFont="1" applyFill="1" applyBorder="1" applyAlignment="1" applyProtection="1">
      <alignment horizontal="center"/>
      <protection/>
    </xf>
    <xf numFmtId="0" fontId="10" fillId="0" borderId="30" xfId="48" applyNumberFormat="1" applyFont="1" applyFill="1" applyBorder="1" applyAlignment="1" applyProtection="1">
      <alignment horizontal="center" wrapText="1"/>
      <protection locked="0"/>
    </xf>
    <xf numFmtId="0" fontId="10" fillId="0" borderId="55" xfId="48" applyNumberFormat="1" applyFont="1" applyFill="1" applyBorder="1" applyAlignment="1" applyProtection="1">
      <alignment horizontal="center" wrapText="1"/>
      <protection locked="0"/>
    </xf>
    <xf numFmtId="0" fontId="10" fillId="0" borderId="28" xfId="48" applyNumberFormat="1" applyFont="1" applyFill="1" applyBorder="1" applyAlignment="1" applyProtection="1">
      <alignment horizontal="center" wrapText="1"/>
      <protection locked="0"/>
    </xf>
    <xf numFmtId="0" fontId="5" fillId="0" borderId="52" xfId="0" applyNumberFormat="1" applyFont="1" applyFill="1" applyBorder="1" applyAlignment="1" applyProtection="1">
      <alignment horizontal="center" wrapText="1"/>
      <protection locked="0"/>
    </xf>
    <xf numFmtId="0" fontId="5" fillId="0" borderId="53" xfId="0" applyNumberFormat="1" applyFont="1" applyFill="1" applyBorder="1" applyAlignment="1" applyProtection="1">
      <alignment horizontal="center" wrapText="1"/>
      <protection locked="0"/>
    </xf>
    <xf numFmtId="0" fontId="5" fillId="0" borderId="23" xfId="0" applyNumberFormat="1" applyFont="1" applyFill="1" applyBorder="1" applyAlignment="1" applyProtection="1">
      <alignment horizontal="center" wrapText="1"/>
      <protection locked="0"/>
    </xf>
    <xf numFmtId="0" fontId="6" fillId="0" borderId="29" xfId="48" applyNumberFormat="1" applyFont="1" applyFill="1" applyBorder="1" applyAlignment="1" applyProtection="1">
      <alignment horizontal="center"/>
      <protection/>
    </xf>
    <xf numFmtId="0" fontId="6" fillId="0" borderId="10" xfId="48" applyNumberFormat="1" applyFont="1" applyFill="1" applyBorder="1" applyAlignment="1" applyProtection="1">
      <alignment horizontal="center" vertical="center"/>
      <protection/>
    </xf>
    <xf numFmtId="0" fontId="10" fillId="33" borderId="59" xfId="0" applyNumberFormat="1" applyFont="1" applyFill="1" applyBorder="1" applyAlignment="1">
      <alignment horizontal="center" wrapText="1"/>
    </xf>
    <xf numFmtId="0" fontId="10" fillId="33" borderId="25" xfId="0" applyNumberFormat="1" applyFont="1" applyFill="1" applyBorder="1" applyAlignment="1">
      <alignment horizontal="center" wrapText="1"/>
    </xf>
    <xf numFmtId="0" fontId="10" fillId="33" borderId="18" xfId="0" applyNumberFormat="1" applyFont="1" applyFill="1" applyBorder="1" applyAlignment="1">
      <alignment horizontal="center" wrapText="1"/>
    </xf>
    <xf numFmtId="0" fontId="5" fillId="35" borderId="41" xfId="0" applyNumberFormat="1" applyFont="1" applyFill="1" applyBorder="1" applyAlignment="1" applyProtection="1">
      <alignment horizontal="center" wrapText="1"/>
      <protection locked="0"/>
    </xf>
    <xf numFmtId="0" fontId="5" fillId="35" borderId="25" xfId="0" applyNumberFormat="1" applyFont="1" applyFill="1" applyBorder="1" applyAlignment="1" applyProtection="1">
      <alignment horizontal="center" wrapText="1"/>
      <protection locked="0"/>
    </xf>
    <xf numFmtId="0" fontId="5" fillId="35" borderId="18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05"/>
  <sheetViews>
    <sheetView tabSelected="1" zoomScalePageLayoutView="0" workbookViewId="0" topLeftCell="A148">
      <selection activeCell="X383" sqref="X382:X383"/>
    </sheetView>
  </sheetViews>
  <sheetFormatPr defaultColWidth="9.140625" defaultRowHeight="12.75"/>
  <cols>
    <col min="1" max="1" width="15.28125" style="20" customWidth="1"/>
    <col min="2" max="2" width="8.7109375" style="20" customWidth="1"/>
    <col min="3" max="3" width="9.140625" style="20" customWidth="1"/>
    <col min="4" max="4" width="10.140625" style="20" customWidth="1"/>
    <col min="5" max="5" width="12.00390625" style="20" customWidth="1"/>
    <col min="6" max="6" width="8.8515625" style="20" customWidth="1"/>
    <col min="7" max="7" width="8.7109375" style="20" customWidth="1"/>
    <col min="8" max="8" width="9.421875" style="20" customWidth="1"/>
    <col min="9" max="9" width="0.42578125" style="20" hidden="1" customWidth="1"/>
    <col min="10" max="10" width="1.28515625" style="20" customWidth="1"/>
    <col min="11" max="11" width="7.28125" style="20" customWidth="1"/>
    <col min="12" max="12" width="6.28125" style="20" customWidth="1"/>
    <col min="13" max="13" width="1.28515625" style="20" customWidth="1"/>
    <col min="14" max="14" width="1.28515625" style="20" hidden="1" customWidth="1"/>
    <col min="15" max="15" width="3.7109375" style="20" hidden="1" customWidth="1"/>
    <col min="16" max="16" width="0.13671875" style="20" customWidth="1"/>
    <col min="17" max="17" width="6.57421875" style="20" customWidth="1"/>
    <col min="18" max="18" width="6.8515625" style="20" customWidth="1"/>
    <col min="19" max="19" width="6.421875" style="20" customWidth="1"/>
    <col min="20" max="20" width="5.8515625" style="20" customWidth="1"/>
    <col min="21" max="21" width="5.28125" style="20" customWidth="1"/>
    <col min="22" max="22" width="6.8515625" style="20" customWidth="1"/>
    <col min="23" max="23" width="5.8515625" style="20" customWidth="1"/>
    <col min="24" max="24" width="7.00390625" style="20" customWidth="1"/>
    <col min="25" max="16384" width="9.140625" style="20" customWidth="1"/>
  </cols>
  <sheetData>
    <row r="1" spans="7:11" ht="13.5" customHeight="1">
      <c r="G1" s="322" t="s">
        <v>139</v>
      </c>
      <c r="H1" s="322"/>
      <c r="J1" s="168"/>
      <c r="K1" s="21"/>
    </row>
    <row r="2" spans="1:11" ht="16.5" customHeight="1">
      <c r="A2" s="323" t="s">
        <v>118</v>
      </c>
      <c r="B2" s="323"/>
      <c r="C2" s="323"/>
      <c r="D2" s="323"/>
      <c r="E2" s="323"/>
      <c r="F2" s="323"/>
      <c r="G2" s="323"/>
      <c r="H2" s="323"/>
      <c r="I2" s="323"/>
      <c r="J2" s="168"/>
      <c r="K2" s="21"/>
    </row>
    <row r="3" spans="1:11" ht="33.75" customHeight="1" thickBot="1">
      <c r="A3" s="323"/>
      <c r="B3" s="323"/>
      <c r="C3" s="323"/>
      <c r="D3" s="323"/>
      <c r="E3" s="323"/>
      <c r="F3" s="323"/>
      <c r="G3" s="323"/>
      <c r="H3" s="323"/>
      <c r="I3" s="323"/>
      <c r="J3" s="168"/>
      <c r="K3" s="21"/>
    </row>
    <row r="4" spans="1:11" ht="13.5" customHeight="1" thickBot="1">
      <c r="A4" s="324" t="s">
        <v>16</v>
      </c>
      <c r="B4" s="325"/>
      <c r="C4" s="325"/>
      <c r="D4" s="325"/>
      <c r="E4" s="325"/>
      <c r="F4" s="325"/>
      <c r="G4" s="325"/>
      <c r="H4" s="325"/>
      <c r="I4" s="326"/>
      <c r="J4" s="22"/>
      <c r="K4" s="416" t="s">
        <v>119</v>
      </c>
    </row>
    <row r="5" spans="1:11" ht="9.75" customHeight="1">
      <c r="A5" s="327"/>
      <c r="B5" s="330" t="s">
        <v>0</v>
      </c>
      <c r="C5" s="422" t="s">
        <v>4</v>
      </c>
      <c r="D5" s="422"/>
      <c r="E5" s="422"/>
      <c r="F5" s="422"/>
      <c r="G5" s="422"/>
      <c r="H5" s="333" t="s">
        <v>5</v>
      </c>
      <c r="I5" s="336"/>
      <c r="J5" s="167"/>
      <c r="K5" s="417"/>
    </row>
    <row r="6" spans="1:11" ht="11.25" customHeight="1">
      <c r="A6" s="328"/>
      <c r="B6" s="331"/>
      <c r="C6" s="331" t="s">
        <v>1</v>
      </c>
      <c r="D6" s="423" t="s">
        <v>3</v>
      </c>
      <c r="E6" s="423"/>
      <c r="F6" s="423"/>
      <c r="G6" s="423"/>
      <c r="H6" s="334"/>
      <c r="I6" s="337"/>
      <c r="J6" s="167"/>
      <c r="K6" s="417"/>
    </row>
    <row r="7" spans="1:16" ht="36" customHeight="1" thickBot="1">
      <c r="A7" s="329"/>
      <c r="B7" s="332"/>
      <c r="C7" s="332"/>
      <c r="D7" s="208" t="s">
        <v>121</v>
      </c>
      <c r="E7" s="208" t="s">
        <v>120</v>
      </c>
      <c r="F7" s="208" t="s">
        <v>137</v>
      </c>
      <c r="G7" s="208" t="s">
        <v>2</v>
      </c>
      <c r="H7" s="335"/>
      <c r="I7" s="337"/>
      <c r="J7" s="167"/>
      <c r="K7" s="418"/>
      <c r="L7" s="408" t="s">
        <v>86</v>
      </c>
      <c r="M7" s="408"/>
      <c r="N7" s="408"/>
      <c r="O7" s="408"/>
      <c r="P7" s="408"/>
    </row>
    <row r="8" spans="1:13" ht="11.25" customHeight="1">
      <c r="A8" s="341" t="s">
        <v>90</v>
      </c>
      <c r="B8" s="342"/>
      <c r="C8" s="342"/>
      <c r="D8" s="342"/>
      <c r="E8" s="342"/>
      <c r="F8" s="342"/>
      <c r="G8" s="342"/>
      <c r="H8" s="343"/>
      <c r="J8" s="23"/>
      <c r="K8" s="2"/>
      <c r="M8" s="149"/>
    </row>
    <row r="9" spans="1:16" ht="11.25" customHeight="1">
      <c r="A9" s="24" t="s">
        <v>122</v>
      </c>
      <c r="B9" s="103">
        <f>C9+H9</f>
        <v>220.7</v>
      </c>
      <c r="C9" s="103">
        <f>SUM(D9:G9)</f>
        <v>220.7</v>
      </c>
      <c r="D9" s="103">
        <v>164.6</v>
      </c>
      <c r="E9" s="103">
        <v>2.4</v>
      </c>
      <c r="F9" s="103">
        <v>0.5</v>
      </c>
      <c r="G9" s="103">
        <v>53.2</v>
      </c>
      <c r="H9" s="103"/>
      <c r="J9" s="23"/>
      <c r="K9" s="2"/>
      <c r="L9" s="117">
        <f>(B9*100/B10)-100</f>
        <v>6.566875905359737</v>
      </c>
      <c r="M9" s="153"/>
      <c r="N9" s="117"/>
      <c r="O9" s="117"/>
      <c r="P9" s="117"/>
    </row>
    <row r="10" spans="1:16" ht="11.25" customHeight="1">
      <c r="A10" s="25" t="s">
        <v>123</v>
      </c>
      <c r="B10" s="102">
        <f>C10+H10</f>
        <v>207.1</v>
      </c>
      <c r="C10" s="102">
        <f>SUM(D10:G10)</f>
        <v>207.1</v>
      </c>
      <c r="D10" s="102">
        <v>145.5</v>
      </c>
      <c r="E10" s="102">
        <v>2.1</v>
      </c>
      <c r="F10" s="102"/>
      <c r="G10" s="102">
        <v>59.5</v>
      </c>
      <c r="H10" s="102"/>
      <c r="J10" s="23"/>
      <c r="K10" s="2"/>
      <c r="M10" s="149"/>
      <c r="P10" s="117"/>
    </row>
    <row r="11" spans="1:16" ht="6.75" customHeight="1">
      <c r="A11" s="281"/>
      <c r="B11" s="282"/>
      <c r="C11" s="282"/>
      <c r="D11" s="282"/>
      <c r="E11" s="282"/>
      <c r="F11" s="282"/>
      <c r="G11" s="282"/>
      <c r="H11" s="283"/>
      <c r="J11" s="23"/>
      <c r="K11" s="2"/>
      <c r="M11" s="149"/>
      <c r="P11" s="117"/>
    </row>
    <row r="12" spans="1:16" ht="11.25" customHeight="1">
      <c r="A12" s="266" t="s">
        <v>112</v>
      </c>
      <c r="B12" s="267"/>
      <c r="C12" s="267"/>
      <c r="D12" s="267"/>
      <c r="E12" s="267"/>
      <c r="F12" s="267"/>
      <c r="G12" s="267"/>
      <c r="H12" s="268"/>
      <c r="J12" s="23"/>
      <c r="K12" s="2"/>
      <c r="M12" s="149"/>
      <c r="P12" s="117"/>
    </row>
    <row r="13" spans="1:16" ht="11.25" customHeight="1">
      <c r="A13" s="24" t="s">
        <v>122</v>
      </c>
      <c r="B13" s="103">
        <f>C13+H13</f>
        <v>124.3</v>
      </c>
      <c r="C13" s="103">
        <f>SUM(D13:G13)</f>
        <v>124.3</v>
      </c>
      <c r="D13" s="103">
        <v>90.5</v>
      </c>
      <c r="E13" s="103">
        <v>1.3</v>
      </c>
      <c r="F13" s="103">
        <v>0.5</v>
      </c>
      <c r="G13" s="103">
        <v>32</v>
      </c>
      <c r="H13" s="103"/>
      <c r="J13" s="23"/>
      <c r="K13" s="2"/>
      <c r="L13" s="117">
        <f>(B13*100/B14)-100</f>
        <v>6.603773584905667</v>
      </c>
      <c r="M13" s="149"/>
      <c r="P13" s="117"/>
    </row>
    <row r="14" spans="1:16" ht="11.25" customHeight="1">
      <c r="A14" s="25" t="s">
        <v>123</v>
      </c>
      <c r="B14" s="102">
        <f>C14+H14</f>
        <v>116.6</v>
      </c>
      <c r="C14" s="102">
        <f>SUM(D14:G14)</f>
        <v>116.6</v>
      </c>
      <c r="D14" s="102">
        <v>78.2</v>
      </c>
      <c r="E14" s="102">
        <v>1.1</v>
      </c>
      <c r="F14" s="102"/>
      <c r="G14" s="102">
        <v>37.3</v>
      </c>
      <c r="H14" s="102"/>
      <c r="J14" s="23"/>
      <c r="K14" s="2"/>
      <c r="L14" s="117"/>
      <c r="M14" s="149"/>
      <c r="P14" s="117"/>
    </row>
    <row r="15" spans="1:16" ht="7.5" customHeight="1">
      <c r="A15" s="281"/>
      <c r="B15" s="282"/>
      <c r="C15" s="282"/>
      <c r="D15" s="282"/>
      <c r="E15" s="282"/>
      <c r="F15" s="282"/>
      <c r="G15" s="282"/>
      <c r="H15" s="283"/>
      <c r="J15" s="23"/>
      <c r="K15" s="2"/>
      <c r="L15" s="117"/>
      <c r="M15" s="149"/>
      <c r="P15" s="117"/>
    </row>
    <row r="16" spans="1:16" ht="11.25" customHeight="1">
      <c r="A16" s="266" t="s">
        <v>113</v>
      </c>
      <c r="B16" s="267"/>
      <c r="C16" s="267"/>
      <c r="D16" s="267"/>
      <c r="E16" s="267"/>
      <c r="F16" s="267"/>
      <c r="G16" s="267"/>
      <c r="H16" s="268"/>
      <c r="J16" s="23"/>
      <c r="K16" s="2"/>
      <c r="L16" s="117"/>
      <c r="M16" s="149"/>
      <c r="P16" s="117"/>
    </row>
    <row r="17" spans="1:16" ht="11.25" customHeight="1">
      <c r="A17" s="24" t="s">
        <v>122</v>
      </c>
      <c r="B17" s="103">
        <f>C17+H17</f>
        <v>153.60000000000002</v>
      </c>
      <c r="C17" s="103">
        <f>SUM(D17:G17)</f>
        <v>153.60000000000002</v>
      </c>
      <c r="D17" s="103">
        <v>113.4</v>
      </c>
      <c r="E17" s="103">
        <v>1.7</v>
      </c>
      <c r="F17" s="103">
        <v>1.7</v>
      </c>
      <c r="G17" s="103">
        <v>36.8</v>
      </c>
      <c r="H17" s="103"/>
      <c r="J17" s="23"/>
      <c r="K17" s="2"/>
      <c r="L17" s="117">
        <f>(B17*100/B18)-100</f>
        <v>11.062906724511933</v>
      </c>
      <c r="M17" s="149"/>
      <c r="P17" s="117"/>
    </row>
    <row r="18" spans="1:16" ht="11.25" customHeight="1">
      <c r="A18" s="25" t="s">
        <v>123</v>
      </c>
      <c r="B18" s="102">
        <f>C18+H18</f>
        <v>138.3</v>
      </c>
      <c r="C18" s="102">
        <f>SUM(D18:G18)</f>
        <v>138.3</v>
      </c>
      <c r="D18" s="102">
        <v>99.9</v>
      </c>
      <c r="E18" s="102">
        <v>1.4</v>
      </c>
      <c r="F18" s="102"/>
      <c r="G18" s="102">
        <v>37</v>
      </c>
      <c r="H18" s="102"/>
      <c r="J18" s="23"/>
      <c r="K18" s="2"/>
      <c r="L18" s="117"/>
      <c r="M18" s="149"/>
      <c r="P18" s="117"/>
    </row>
    <row r="19" spans="1:16" ht="6" customHeight="1">
      <c r="A19" s="281"/>
      <c r="B19" s="282"/>
      <c r="C19" s="282"/>
      <c r="D19" s="282"/>
      <c r="E19" s="282"/>
      <c r="F19" s="282"/>
      <c r="G19" s="282"/>
      <c r="H19" s="283"/>
      <c r="J19" s="23"/>
      <c r="K19" s="2"/>
      <c r="L19" s="117"/>
      <c r="M19" s="149"/>
      <c r="P19" s="117"/>
    </row>
    <row r="20" spans="1:16" ht="11.25" customHeight="1">
      <c r="A20" s="305" t="s">
        <v>51</v>
      </c>
      <c r="B20" s="306"/>
      <c r="C20" s="306"/>
      <c r="D20" s="306"/>
      <c r="E20" s="306"/>
      <c r="F20" s="306"/>
      <c r="G20" s="306"/>
      <c r="H20" s="307"/>
      <c r="J20" s="23"/>
      <c r="K20" s="2"/>
      <c r="L20" s="117"/>
      <c r="M20" s="149"/>
      <c r="P20" s="117"/>
    </row>
    <row r="21" spans="1:16" ht="11.25" customHeight="1">
      <c r="A21" s="24" t="s">
        <v>122</v>
      </c>
      <c r="B21" s="103">
        <f>C21+H21</f>
        <v>77.19999999999999</v>
      </c>
      <c r="C21" s="103">
        <f>SUM(D21:G21)</f>
        <v>77.19999999999999</v>
      </c>
      <c r="D21" s="104">
        <v>59.5</v>
      </c>
      <c r="E21" s="104">
        <v>0.9</v>
      </c>
      <c r="F21" s="104">
        <v>0.3</v>
      </c>
      <c r="G21" s="104">
        <v>16.5</v>
      </c>
      <c r="H21" s="104"/>
      <c r="J21" s="23"/>
      <c r="K21" s="2"/>
      <c r="L21" s="117">
        <f>(B21*100/B22)-100</f>
        <v>13.696612665684825</v>
      </c>
      <c r="M21" s="149"/>
      <c r="P21" s="117"/>
    </row>
    <row r="22" spans="1:16" ht="11.25" customHeight="1">
      <c r="A22" s="25" t="s">
        <v>123</v>
      </c>
      <c r="B22" s="102">
        <f>C22+H22</f>
        <v>67.89999999999999</v>
      </c>
      <c r="C22" s="102">
        <f>SUM(D22:G22)</f>
        <v>67.89999999999999</v>
      </c>
      <c r="D22" s="105">
        <v>51.8</v>
      </c>
      <c r="E22" s="105">
        <v>0.8</v>
      </c>
      <c r="F22" s="105"/>
      <c r="G22" s="105">
        <v>15.3</v>
      </c>
      <c r="H22" s="102"/>
      <c r="J22" s="23"/>
      <c r="K22" s="2"/>
      <c r="L22" s="117"/>
      <c r="M22" s="149"/>
      <c r="P22" s="117"/>
    </row>
    <row r="23" spans="1:16" ht="9.75" customHeight="1">
      <c r="A23" s="26"/>
      <c r="B23" s="27"/>
      <c r="C23" s="27"/>
      <c r="D23" s="27"/>
      <c r="E23" s="27"/>
      <c r="F23" s="27"/>
      <c r="G23" s="27"/>
      <c r="H23" s="28"/>
      <c r="J23" s="23"/>
      <c r="K23" s="2"/>
      <c r="L23" s="117"/>
      <c r="M23" s="149"/>
      <c r="P23" s="117"/>
    </row>
    <row r="24" spans="1:16" ht="11.25" customHeight="1">
      <c r="A24" s="308" t="s">
        <v>75</v>
      </c>
      <c r="B24" s="309"/>
      <c r="C24" s="309"/>
      <c r="D24" s="309"/>
      <c r="E24" s="309"/>
      <c r="F24" s="309"/>
      <c r="G24" s="309"/>
      <c r="H24" s="310"/>
      <c r="J24" s="23"/>
      <c r="K24" s="2"/>
      <c r="L24" s="117"/>
      <c r="M24" s="149"/>
      <c r="P24" s="117"/>
    </row>
    <row r="25" spans="1:16" ht="11.25" customHeight="1">
      <c r="A25" s="24" t="s">
        <v>122</v>
      </c>
      <c r="B25" s="172">
        <f>C25+H25</f>
        <v>201.1</v>
      </c>
      <c r="C25" s="172">
        <f>SUM(D25:G25)</f>
        <v>201.1</v>
      </c>
      <c r="D25" s="172">
        <v>150.1</v>
      </c>
      <c r="E25" s="172">
        <v>2.2</v>
      </c>
      <c r="F25" s="172">
        <v>0.4</v>
      </c>
      <c r="G25" s="172">
        <v>48.4</v>
      </c>
      <c r="H25" s="172"/>
      <c r="J25" s="23"/>
      <c r="K25" s="2"/>
      <c r="L25" s="117">
        <f>(B25*100/B26)-100</f>
        <v>12.91409320606401</v>
      </c>
      <c r="M25" s="149"/>
      <c r="P25" s="117"/>
    </row>
    <row r="26" spans="1:16" ht="11.25" customHeight="1">
      <c r="A26" s="25" t="s">
        <v>123</v>
      </c>
      <c r="B26" s="102">
        <f>C26+H26</f>
        <v>178.1</v>
      </c>
      <c r="C26" s="102">
        <f>SUM(D26:G26)</f>
        <v>178.1</v>
      </c>
      <c r="D26" s="102">
        <v>126.8</v>
      </c>
      <c r="E26" s="102">
        <v>1.8</v>
      </c>
      <c r="F26" s="102"/>
      <c r="G26" s="102">
        <v>49.5</v>
      </c>
      <c r="H26" s="102"/>
      <c r="J26" s="23"/>
      <c r="K26" s="2"/>
      <c r="L26" s="117"/>
      <c r="M26" s="149"/>
      <c r="P26" s="117"/>
    </row>
    <row r="27" spans="1:16" ht="5.25" customHeight="1">
      <c r="A27" s="281"/>
      <c r="B27" s="282"/>
      <c r="C27" s="282"/>
      <c r="D27" s="282"/>
      <c r="E27" s="282"/>
      <c r="F27" s="282"/>
      <c r="G27" s="282"/>
      <c r="H27" s="283"/>
      <c r="J27" s="23"/>
      <c r="K27" s="2"/>
      <c r="L27" s="117"/>
      <c r="M27" s="149"/>
      <c r="P27" s="117"/>
    </row>
    <row r="28" spans="1:16" ht="11.25" customHeight="1">
      <c r="A28" s="266" t="s">
        <v>47</v>
      </c>
      <c r="B28" s="267"/>
      <c r="C28" s="267"/>
      <c r="D28" s="267"/>
      <c r="E28" s="267"/>
      <c r="F28" s="267"/>
      <c r="G28" s="267"/>
      <c r="H28" s="268"/>
      <c r="J28" s="23"/>
      <c r="K28" s="2"/>
      <c r="L28" s="117"/>
      <c r="M28" s="149"/>
      <c r="P28" s="117"/>
    </row>
    <row r="29" spans="1:16" ht="11.25" customHeight="1">
      <c r="A29" s="24" t="s">
        <v>122</v>
      </c>
      <c r="B29" s="103">
        <f>C29+H29</f>
        <v>130.8</v>
      </c>
      <c r="C29" s="103">
        <f>SUM(D29:G29)</f>
        <v>130.8</v>
      </c>
      <c r="D29" s="103">
        <v>95.3</v>
      </c>
      <c r="E29" s="103">
        <v>1.4</v>
      </c>
      <c r="F29" s="103">
        <v>0.2</v>
      </c>
      <c r="G29" s="103">
        <v>33.9</v>
      </c>
      <c r="H29" s="103"/>
      <c r="J29" s="23"/>
      <c r="K29" s="2"/>
      <c r="L29" s="117">
        <f>(B29*100/B30)-100</f>
        <v>8.547717842323664</v>
      </c>
      <c r="M29" s="149"/>
      <c r="P29" s="117"/>
    </row>
    <row r="30" spans="1:16" ht="11.25" customHeight="1">
      <c r="A30" s="25" t="s">
        <v>123</v>
      </c>
      <c r="B30" s="103">
        <f>C30+H30</f>
        <v>120.5</v>
      </c>
      <c r="C30" s="103">
        <f>SUM(D30:G30)</f>
        <v>120.5</v>
      </c>
      <c r="D30" s="102">
        <v>84.6</v>
      </c>
      <c r="E30" s="102">
        <v>1.2</v>
      </c>
      <c r="F30" s="102"/>
      <c r="G30" s="102">
        <v>34.7</v>
      </c>
      <c r="H30" s="102"/>
      <c r="J30" s="23"/>
      <c r="K30" s="2"/>
      <c r="L30" s="117"/>
      <c r="M30" s="149"/>
      <c r="P30" s="117"/>
    </row>
    <row r="31" spans="1:16" ht="4.5" customHeight="1">
      <c r="A31" s="281"/>
      <c r="B31" s="282"/>
      <c r="C31" s="282"/>
      <c r="D31" s="282"/>
      <c r="E31" s="282"/>
      <c r="F31" s="282"/>
      <c r="G31" s="282"/>
      <c r="H31" s="283"/>
      <c r="J31" s="23"/>
      <c r="K31" s="2"/>
      <c r="L31" s="117"/>
      <c r="M31" s="149"/>
      <c r="P31" s="117"/>
    </row>
    <row r="32" spans="1:16" ht="11.25" customHeight="1">
      <c r="A32" s="338" t="s">
        <v>48</v>
      </c>
      <c r="B32" s="339"/>
      <c r="C32" s="339"/>
      <c r="D32" s="339"/>
      <c r="E32" s="339"/>
      <c r="F32" s="339"/>
      <c r="G32" s="339"/>
      <c r="H32" s="340"/>
      <c r="J32" s="23"/>
      <c r="K32" s="2"/>
      <c r="L32" s="117"/>
      <c r="M32" s="149"/>
      <c r="P32" s="117"/>
    </row>
    <row r="33" spans="1:16" ht="11.25" customHeight="1">
      <c r="A33" s="24" t="s">
        <v>122</v>
      </c>
      <c r="B33" s="103">
        <f>C33+H33</f>
        <v>237.40000000000003</v>
      </c>
      <c r="C33" s="103">
        <f>SUM(D33:G33)</f>
        <v>233.40000000000003</v>
      </c>
      <c r="D33" s="103">
        <v>161.1</v>
      </c>
      <c r="E33" s="103">
        <v>2.3</v>
      </c>
      <c r="F33" s="103">
        <v>0.8</v>
      </c>
      <c r="G33" s="103">
        <v>69.2</v>
      </c>
      <c r="H33" s="103">
        <v>4</v>
      </c>
      <c r="J33" s="23"/>
      <c r="K33" s="2"/>
      <c r="L33" s="117">
        <f>(B33*100/B34)-100</f>
        <v>12.192816635160696</v>
      </c>
      <c r="M33" s="149"/>
      <c r="P33" s="117"/>
    </row>
    <row r="34" spans="1:16" ht="11.25" customHeight="1">
      <c r="A34" s="25" t="s">
        <v>123</v>
      </c>
      <c r="B34" s="102">
        <f>C34+H34</f>
        <v>211.6</v>
      </c>
      <c r="C34" s="102">
        <f>SUM(D34:G34)</f>
        <v>211.6</v>
      </c>
      <c r="D34" s="102">
        <v>141.2</v>
      </c>
      <c r="E34" s="102">
        <v>2</v>
      </c>
      <c r="F34" s="102"/>
      <c r="G34" s="102">
        <v>68.4</v>
      </c>
      <c r="H34" s="102"/>
      <c r="J34" s="23"/>
      <c r="K34" s="2"/>
      <c r="M34" s="149"/>
      <c r="P34" s="117"/>
    </row>
    <row r="35" spans="1:16" ht="6" customHeight="1">
      <c r="A35" s="281"/>
      <c r="B35" s="282"/>
      <c r="C35" s="282"/>
      <c r="D35" s="282"/>
      <c r="E35" s="282"/>
      <c r="F35" s="282"/>
      <c r="G35" s="282"/>
      <c r="H35" s="283"/>
      <c r="J35" s="23"/>
      <c r="K35" s="2"/>
      <c r="M35" s="149"/>
      <c r="P35" s="117"/>
    </row>
    <row r="36" spans="1:16" ht="11.25" customHeight="1">
      <c r="A36" s="266" t="s">
        <v>49</v>
      </c>
      <c r="B36" s="267"/>
      <c r="C36" s="267"/>
      <c r="D36" s="267"/>
      <c r="E36" s="267"/>
      <c r="F36" s="267"/>
      <c r="G36" s="267"/>
      <c r="H36" s="268"/>
      <c r="J36" s="23"/>
      <c r="K36" s="2"/>
      <c r="M36" s="149"/>
      <c r="P36" s="117"/>
    </row>
    <row r="37" spans="1:16" ht="11.25" customHeight="1">
      <c r="A37" s="24" t="s">
        <v>122</v>
      </c>
      <c r="B37" s="103">
        <f>C37+H37</f>
        <v>242.60000000000002</v>
      </c>
      <c r="C37" s="103">
        <f>SUM(D37:G37)</f>
        <v>242.60000000000002</v>
      </c>
      <c r="D37" s="103">
        <v>170.6</v>
      </c>
      <c r="E37" s="103">
        <v>2.5</v>
      </c>
      <c r="F37" s="103">
        <v>1.8</v>
      </c>
      <c r="G37" s="103">
        <v>67.7</v>
      </c>
      <c r="H37" s="103"/>
      <c r="J37" s="23"/>
      <c r="K37" s="2"/>
      <c r="L37" s="117">
        <f>(B37*100/B38)-100</f>
        <v>8.158716005349987</v>
      </c>
      <c r="M37" s="149"/>
      <c r="P37" s="117"/>
    </row>
    <row r="38" spans="1:16" ht="11.25" customHeight="1">
      <c r="A38" s="25" t="s">
        <v>123</v>
      </c>
      <c r="B38" s="102">
        <f>C38+H38</f>
        <v>224.3</v>
      </c>
      <c r="C38" s="102">
        <f>SUM(D38:G38)</f>
        <v>224.3</v>
      </c>
      <c r="D38" s="102">
        <v>156.7</v>
      </c>
      <c r="E38" s="102">
        <v>2.3</v>
      </c>
      <c r="F38" s="102"/>
      <c r="G38" s="102">
        <v>65.3</v>
      </c>
      <c r="H38" s="102"/>
      <c r="J38" s="23"/>
      <c r="K38" s="2"/>
      <c r="M38" s="149"/>
      <c r="P38" s="117"/>
    </row>
    <row r="39" spans="1:16" ht="6" customHeight="1">
      <c r="A39" s="281"/>
      <c r="B39" s="282"/>
      <c r="C39" s="282"/>
      <c r="D39" s="282"/>
      <c r="E39" s="282"/>
      <c r="F39" s="282"/>
      <c r="G39" s="282"/>
      <c r="H39" s="283"/>
      <c r="J39" s="23"/>
      <c r="K39" s="2"/>
      <c r="M39" s="149"/>
      <c r="P39" s="117"/>
    </row>
    <row r="40" spans="1:16" ht="11.25" customHeight="1">
      <c r="A40" s="266" t="s">
        <v>70</v>
      </c>
      <c r="B40" s="267"/>
      <c r="C40" s="267"/>
      <c r="D40" s="267"/>
      <c r="E40" s="267"/>
      <c r="F40" s="267"/>
      <c r="G40" s="267"/>
      <c r="H40" s="268"/>
      <c r="J40" s="23"/>
      <c r="K40" s="2"/>
      <c r="M40" s="149"/>
      <c r="P40" s="117"/>
    </row>
    <row r="41" spans="1:16" ht="11.25" customHeight="1">
      <c r="A41" s="24" t="s">
        <v>122</v>
      </c>
      <c r="B41" s="103">
        <f>C41+H41</f>
        <v>187.10000000000002</v>
      </c>
      <c r="C41" s="103">
        <f>SUM(D41:G41)</f>
        <v>187.10000000000002</v>
      </c>
      <c r="D41" s="103">
        <v>140.8</v>
      </c>
      <c r="E41" s="103">
        <v>2</v>
      </c>
      <c r="F41" s="103">
        <v>0.4</v>
      </c>
      <c r="G41" s="103">
        <v>43.9</v>
      </c>
      <c r="H41" s="103"/>
      <c r="J41" s="23"/>
      <c r="K41" s="2"/>
      <c r="L41" s="117">
        <f>(B41*100/B42)-100</f>
        <v>9.096209912536466</v>
      </c>
      <c r="M41" s="149"/>
      <c r="P41" s="117"/>
    </row>
    <row r="42" spans="1:16" ht="11.25" customHeight="1">
      <c r="A42" s="25" t="s">
        <v>123</v>
      </c>
      <c r="B42" s="102">
        <f>C42+H42</f>
        <v>171.5</v>
      </c>
      <c r="C42" s="102">
        <f>SUM(D42:G42)</f>
        <v>171.5</v>
      </c>
      <c r="D42" s="102">
        <v>121.9</v>
      </c>
      <c r="E42" s="102">
        <v>1.8</v>
      </c>
      <c r="F42" s="102"/>
      <c r="G42" s="102">
        <v>47.8</v>
      </c>
      <c r="H42" s="102"/>
      <c r="J42" s="23"/>
      <c r="K42" s="2"/>
      <c r="L42" s="117"/>
      <c r="M42" s="149"/>
      <c r="P42" s="117"/>
    </row>
    <row r="43" spans="1:16" ht="9" customHeight="1">
      <c r="A43" s="281"/>
      <c r="B43" s="282"/>
      <c r="C43" s="282"/>
      <c r="D43" s="282"/>
      <c r="E43" s="282"/>
      <c r="F43" s="282"/>
      <c r="G43" s="282"/>
      <c r="H43" s="283"/>
      <c r="J43" s="23"/>
      <c r="K43" s="2"/>
      <c r="L43" s="117"/>
      <c r="M43" s="149"/>
      <c r="P43" s="117"/>
    </row>
    <row r="44" spans="1:16" ht="11.25" customHeight="1">
      <c r="A44" s="269" t="s">
        <v>50</v>
      </c>
      <c r="B44" s="270"/>
      <c r="C44" s="270"/>
      <c r="D44" s="270"/>
      <c r="E44" s="270"/>
      <c r="F44" s="270"/>
      <c r="G44" s="270"/>
      <c r="H44" s="271"/>
      <c r="J44" s="23"/>
      <c r="K44" s="2"/>
      <c r="L44" s="117"/>
      <c r="M44" s="149"/>
      <c r="P44" s="117"/>
    </row>
    <row r="45" spans="1:16" ht="11.25" customHeight="1">
      <c r="A45" s="24" t="s">
        <v>122</v>
      </c>
      <c r="B45" s="103">
        <f>C45+H45</f>
        <v>151.7</v>
      </c>
      <c r="C45" s="103">
        <f>SUM(D45:G45)</f>
        <v>151.7</v>
      </c>
      <c r="D45" s="104">
        <v>102.4</v>
      </c>
      <c r="E45" s="104">
        <v>1.5</v>
      </c>
      <c r="F45" s="104">
        <v>0.3</v>
      </c>
      <c r="G45" s="104">
        <v>47.5</v>
      </c>
      <c r="H45" s="104"/>
      <c r="J45" s="23"/>
      <c r="K45" s="2"/>
      <c r="L45" s="117">
        <f>(B45*100/B46)-100</f>
        <v>19.167321288295355</v>
      </c>
      <c r="M45" s="149"/>
      <c r="P45" s="117"/>
    </row>
    <row r="46" spans="1:16" ht="11.25" customHeight="1">
      <c r="A46" s="25" t="s">
        <v>123</v>
      </c>
      <c r="B46" s="102">
        <f>C46+H46</f>
        <v>127.3</v>
      </c>
      <c r="C46" s="102">
        <f>SUM(D46:G46)</f>
        <v>127.3</v>
      </c>
      <c r="D46" s="105">
        <v>87.5</v>
      </c>
      <c r="E46" s="105">
        <v>1.3</v>
      </c>
      <c r="F46" s="105"/>
      <c r="G46" s="105">
        <v>38.5</v>
      </c>
      <c r="H46" s="102"/>
      <c r="J46" s="23"/>
      <c r="K46" s="2"/>
      <c r="L46" s="117"/>
      <c r="M46" s="149"/>
      <c r="P46" s="117"/>
    </row>
    <row r="47" spans="1:16" ht="7.5" customHeight="1">
      <c r="A47" s="281"/>
      <c r="B47" s="282"/>
      <c r="C47" s="282"/>
      <c r="D47" s="282"/>
      <c r="E47" s="282"/>
      <c r="F47" s="282"/>
      <c r="G47" s="282"/>
      <c r="H47" s="283"/>
      <c r="J47" s="23"/>
      <c r="K47" s="2"/>
      <c r="L47" s="117"/>
      <c r="M47" s="149"/>
      <c r="P47" s="117"/>
    </row>
    <row r="48" spans="1:16" ht="11.25" customHeight="1">
      <c r="A48" s="269" t="s">
        <v>76</v>
      </c>
      <c r="B48" s="270"/>
      <c r="C48" s="270"/>
      <c r="D48" s="270"/>
      <c r="E48" s="270"/>
      <c r="F48" s="270"/>
      <c r="G48" s="270"/>
      <c r="H48" s="271"/>
      <c r="J48" s="23"/>
      <c r="K48" s="2"/>
      <c r="L48" s="117"/>
      <c r="M48" s="149"/>
      <c r="P48" s="117"/>
    </row>
    <row r="49" spans="1:16" ht="11.25" customHeight="1">
      <c r="A49" s="24" t="s">
        <v>122</v>
      </c>
      <c r="B49" s="103">
        <f>C49+H49</f>
        <v>197.39999999999998</v>
      </c>
      <c r="C49" s="103">
        <f>SUM(D49:G49)</f>
        <v>197.39999999999998</v>
      </c>
      <c r="D49" s="104">
        <v>148.5</v>
      </c>
      <c r="E49" s="104">
        <v>2.2</v>
      </c>
      <c r="F49" s="104">
        <v>0.5</v>
      </c>
      <c r="G49" s="104">
        <v>46.2</v>
      </c>
      <c r="H49" s="104"/>
      <c r="J49" s="23"/>
      <c r="K49" s="2"/>
      <c r="L49" s="117">
        <f>(B49*100/B50)-100</f>
        <v>12.799999999999983</v>
      </c>
      <c r="M49" s="149"/>
      <c r="P49" s="117"/>
    </row>
    <row r="50" spans="1:16" ht="11.25" customHeight="1">
      <c r="A50" s="25" t="s">
        <v>123</v>
      </c>
      <c r="B50" s="102">
        <f>C50+H50</f>
        <v>175</v>
      </c>
      <c r="C50" s="102">
        <f>SUM(D50:G50)</f>
        <v>175</v>
      </c>
      <c r="D50" s="105">
        <v>126.8</v>
      </c>
      <c r="E50" s="105">
        <v>1.8</v>
      </c>
      <c r="F50" s="105"/>
      <c r="G50" s="105">
        <v>46.4</v>
      </c>
      <c r="H50" s="102"/>
      <c r="J50" s="23"/>
      <c r="K50" s="2"/>
      <c r="L50" s="117"/>
      <c r="M50" s="149"/>
      <c r="P50" s="117"/>
    </row>
    <row r="51" spans="1:16" ht="6" customHeight="1">
      <c r="A51" s="281"/>
      <c r="B51" s="282"/>
      <c r="C51" s="282"/>
      <c r="D51" s="282"/>
      <c r="E51" s="282"/>
      <c r="F51" s="282"/>
      <c r="G51" s="282"/>
      <c r="H51" s="283"/>
      <c r="J51" s="23"/>
      <c r="K51" s="2"/>
      <c r="L51" s="117"/>
      <c r="M51" s="149"/>
      <c r="P51" s="117"/>
    </row>
    <row r="52" spans="1:16" ht="11.25" customHeight="1">
      <c r="A52" s="263" t="s">
        <v>94</v>
      </c>
      <c r="B52" s="264"/>
      <c r="C52" s="264"/>
      <c r="D52" s="264"/>
      <c r="E52" s="264"/>
      <c r="F52" s="264"/>
      <c r="G52" s="264"/>
      <c r="H52" s="265"/>
      <c r="J52" s="23"/>
      <c r="K52" s="2"/>
      <c r="L52" s="117"/>
      <c r="M52" s="149"/>
      <c r="P52" s="117"/>
    </row>
    <row r="53" spans="1:16" ht="11.25" customHeight="1">
      <c r="A53" s="24" t="s">
        <v>122</v>
      </c>
      <c r="B53" s="103">
        <f>C53+H53</f>
        <v>78</v>
      </c>
      <c r="C53" s="103">
        <f>SUM(D53:G53)</f>
        <v>78</v>
      </c>
      <c r="D53" s="104">
        <v>62.4</v>
      </c>
      <c r="E53" s="104">
        <v>0.9</v>
      </c>
      <c r="F53" s="104">
        <v>0.2</v>
      </c>
      <c r="G53" s="104">
        <v>14.5</v>
      </c>
      <c r="H53" s="104"/>
      <c r="J53" s="23"/>
      <c r="K53" s="2"/>
      <c r="L53" s="117">
        <f>(B53*100/B54)-100</f>
        <v>11.908177905308477</v>
      </c>
      <c r="M53" s="149"/>
      <c r="P53" s="117"/>
    </row>
    <row r="54" spans="1:16" ht="11.25" customHeight="1">
      <c r="A54" s="25" t="s">
        <v>123</v>
      </c>
      <c r="B54" s="102">
        <f>C54+H54</f>
        <v>69.69999999999999</v>
      </c>
      <c r="C54" s="102">
        <f>SUM(D54:G54)</f>
        <v>69.69999999999999</v>
      </c>
      <c r="D54" s="105">
        <v>52.4</v>
      </c>
      <c r="E54" s="105">
        <v>0.8</v>
      </c>
      <c r="F54" s="105"/>
      <c r="G54" s="105">
        <v>16.5</v>
      </c>
      <c r="H54" s="105"/>
      <c r="J54" s="23"/>
      <c r="K54" s="2"/>
      <c r="L54" s="117"/>
      <c r="M54" s="149"/>
      <c r="P54" s="117"/>
    </row>
    <row r="55" spans="1:16" ht="6.75" customHeight="1">
      <c r="A55" s="281"/>
      <c r="B55" s="282"/>
      <c r="C55" s="282"/>
      <c r="D55" s="282"/>
      <c r="E55" s="282"/>
      <c r="F55" s="282"/>
      <c r="G55" s="282"/>
      <c r="H55" s="283"/>
      <c r="J55" s="23"/>
      <c r="K55" s="2"/>
      <c r="L55" s="117"/>
      <c r="M55" s="149"/>
      <c r="P55" s="117"/>
    </row>
    <row r="56" spans="1:16" ht="11.25" customHeight="1">
      <c r="A56" s="269" t="s">
        <v>52</v>
      </c>
      <c r="B56" s="270"/>
      <c r="C56" s="270"/>
      <c r="D56" s="270"/>
      <c r="E56" s="270"/>
      <c r="F56" s="270"/>
      <c r="G56" s="270"/>
      <c r="H56" s="271"/>
      <c r="J56" s="23"/>
      <c r="K56" s="2"/>
      <c r="L56" s="117"/>
      <c r="M56" s="149"/>
      <c r="P56" s="117"/>
    </row>
    <row r="57" spans="1:16" ht="11.25" customHeight="1">
      <c r="A57" s="24" t="s">
        <v>122</v>
      </c>
      <c r="B57" s="103">
        <f>C57+H57</f>
        <v>117.10000000000001</v>
      </c>
      <c r="C57" s="104">
        <f>SUM(D57:G57)</f>
        <v>117.10000000000001</v>
      </c>
      <c r="D57" s="104">
        <v>98.9</v>
      </c>
      <c r="E57" s="104">
        <v>1.4</v>
      </c>
      <c r="F57" s="104">
        <v>0.6</v>
      </c>
      <c r="G57" s="106">
        <v>16.2</v>
      </c>
      <c r="H57" s="104"/>
      <c r="J57" s="23"/>
      <c r="K57" s="2"/>
      <c r="L57" s="117">
        <f>(B57*100/B58)-100</f>
        <v>18.282828282828277</v>
      </c>
      <c r="M57" s="149"/>
      <c r="P57" s="117"/>
    </row>
    <row r="58" spans="1:16" ht="11.25" customHeight="1">
      <c r="A58" s="25" t="s">
        <v>123</v>
      </c>
      <c r="B58" s="102">
        <f>C58+H58</f>
        <v>99</v>
      </c>
      <c r="C58" s="105">
        <f>SUM(D58:G58)</f>
        <v>99</v>
      </c>
      <c r="D58" s="105">
        <v>81.4</v>
      </c>
      <c r="E58" s="105">
        <v>1.2</v>
      </c>
      <c r="F58" s="105"/>
      <c r="G58" s="107">
        <v>16.4</v>
      </c>
      <c r="H58" s="105"/>
      <c r="J58" s="23"/>
      <c r="K58" s="2"/>
      <c r="L58" s="117"/>
      <c r="M58" s="149"/>
      <c r="P58" s="117"/>
    </row>
    <row r="59" spans="1:16" ht="7.5" customHeight="1">
      <c r="A59" s="281"/>
      <c r="B59" s="282"/>
      <c r="C59" s="282"/>
      <c r="D59" s="282"/>
      <c r="E59" s="282"/>
      <c r="F59" s="282"/>
      <c r="G59" s="282"/>
      <c r="H59" s="283"/>
      <c r="J59" s="23"/>
      <c r="K59" s="2"/>
      <c r="L59" s="117"/>
      <c r="M59" s="149"/>
      <c r="P59" s="117"/>
    </row>
    <row r="60" spans="1:16" ht="11.25" customHeight="1">
      <c r="A60" s="269" t="s">
        <v>53</v>
      </c>
      <c r="B60" s="270"/>
      <c r="C60" s="270"/>
      <c r="D60" s="270"/>
      <c r="E60" s="270"/>
      <c r="F60" s="270"/>
      <c r="G60" s="270"/>
      <c r="H60" s="271"/>
      <c r="J60" s="23"/>
      <c r="K60" s="2"/>
      <c r="L60" s="117"/>
      <c r="M60" s="149"/>
      <c r="P60" s="117"/>
    </row>
    <row r="61" spans="1:16" ht="11.25" customHeight="1">
      <c r="A61" s="24" t="s">
        <v>122</v>
      </c>
      <c r="B61" s="103">
        <f>C61+H61</f>
        <v>256.59999999999997</v>
      </c>
      <c r="C61" s="104">
        <f>SUM(D61:G61)</f>
        <v>256.59999999999997</v>
      </c>
      <c r="D61" s="104">
        <v>221.5</v>
      </c>
      <c r="E61" s="104">
        <v>3.2</v>
      </c>
      <c r="F61" s="104">
        <v>0.7</v>
      </c>
      <c r="G61" s="106">
        <v>31.2</v>
      </c>
      <c r="H61" s="105"/>
      <c r="J61" s="23"/>
      <c r="K61" s="2"/>
      <c r="L61" s="117">
        <f>(B61*100/B62)-100</f>
        <v>9.845890410958887</v>
      </c>
      <c r="M61" s="149"/>
      <c r="P61" s="117"/>
    </row>
    <row r="62" spans="1:16" ht="11.25" customHeight="1">
      <c r="A62" s="25" t="s">
        <v>123</v>
      </c>
      <c r="B62" s="102">
        <f>C62+H62</f>
        <v>233.6</v>
      </c>
      <c r="C62" s="105">
        <f>SUM(D62:G62)</f>
        <v>233.6</v>
      </c>
      <c r="D62" s="105">
        <v>199.5</v>
      </c>
      <c r="E62" s="105">
        <v>2.9</v>
      </c>
      <c r="F62" s="105"/>
      <c r="G62" s="107">
        <v>31.2</v>
      </c>
      <c r="H62" s="102"/>
      <c r="J62" s="23"/>
      <c r="K62" s="2"/>
      <c r="L62" s="117"/>
      <c r="M62" s="149"/>
      <c r="P62" s="117"/>
    </row>
    <row r="63" spans="1:16" ht="8.25" customHeight="1">
      <c r="A63" s="281"/>
      <c r="B63" s="282"/>
      <c r="C63" s="282"/>
      <c r="D63" s="282"/>
      <c r="E63" s="282"/>
      <c r="F63" s="282"/>
      <c r="G63" s="282"/>
      <c r="H63" s="283"/>
      <c r="J63" s="23"/>
      <c r="K63" s="2"/>
      <c r="L63" s="117"/>
      <c r="M63" s="149"/>
      <c r="P63" s="117"/>
    </row>
    <row r="64" spans="1:16" ht="11.25" customHeight="1">
      <c r="A64" s="269" t="s">
        <v>54</v>
      </c>
      <c r="B64" s="270"/>
      <c r="C64" s="270"/>
      <c r="D64" s="270"/>
      <c r="E64" s="270"/>
      <c r="F64" s="270"/>
      <c r="G64" s="270"/>
      <c r="H64" s="271"/>
      <c r="J64" s="23"/>
      <c r="K64" s="2"/>
      <c r="L64" s="117"/>
      <c r="M64" s="149"/>
      <c r="P64" s="117"/>
    </row>
    <row r="65" spans="1:16" ht="11.25" customHeight="1">
      <c r="A65" s="24" t="s">
        <v>122</v>
      </c>
      <c r="B65" s="103">
        <f>C65+H65</f>
        <v>436.3</v>
      </c>
      <c r="C65" s="104">
        <f>SUM(D65:G65)</f>
        <v>436.3</v>
      </c>
      <c r="D65" s="104">
        <v>386.9</v>
      </c>
      <c r="E65" s="104">
        <v>5.6</v>
      </c>
      <c r="F65" s="104">
        <v>1.2</v>
      </c>
      <c r="G65" s="106">
        <v>42.6</v>
      </c>
      <c r="H65" s="104"/>
      <c r="J65" s="23"/>
      <c r="K65" s="2"/>
      <c r="L65" s="117">
        <f>(B65*100/B66)-100</f>
        <v>4.753901560624243</v>
      </c>
      <c r="M65" s="149"/>
      <c r="P65" s="117"/>
    </row>
    <row r="66" spans="1:16" ht="12.75" customHeight="1">
      <c r="A66" s="25" t="s">
        <v>123</v>
      </c>
      <c r="B66" s="102">
        <f>C66+H66</f>
        <v>416.5</v>
      </c>
      <c r="C66" s="105">
        <f>SUM(D66:G66)</f>
        <v>416.5</v>
      </c>
      <c r="D66" s="105">
        <v>374.3</v>
      </c>
      <c r="E66" s="105">
        <v>5.4</v>
      </c>
      <c r="F66" s="105"/>
      <c r="G66" s="107">
        <v>36.8</v>
      </c>
      <c r="H66" s="102"/>
      <c r="J66" s="23"/>
      <c r="K66" s="2"/>
      <c r="L66" s="117"/>
      <c r="M66" s="149"/>
      <c r="P66" s="117"/>
    </row>
    <row r="67" spans="1:16" ht="7.5" customHeight="1">
      <c r="A67" s="281"/>
      <c r="B67" s="282"/>
      <c r="C67" s="282"/>
      <c r="D67" s="282"/>
      <c r="E67" s="282"/>
      <c r="F67" s="282"/>
      <c r="G67" s="282"/>
      <c r="H67" s="283"/>
      <c r="J67" s="23"/>
      <c r="K67" s="2"/>
      <c r="L67" s="117"/>
      <c r="M67" s="149"/>
      <c r="P67" s="117"/>
    </row>
    <row r="68" spans="1:16" ht="12.75" customHeight="1">
      <c r="A68" s="266" t="s">
        <v>117</v>
      </c>
      <c r="B68" s="267"/>
      <c r="C68" s="267"/>
      <c r="D68" s="267"/>
      <c r="E68" s="267"/>
      <c r="F68" s="267"/>
      <c r="G68" s="267"/>
      <c r="H68" s="268"/>
      <c r="J68" s="23"/>
      <c r="K68" s="2"/>
      <c r="L68" s="117"/>
      <c r="M68" s="149"/>
      <c r="P68" s="117"/>
    </row>
    <row r="69" spans="1:16" ht="11.25" customHeight="1">
      <c r="A69" s="263" t="s">
        <v>55</v>
      </c>
      <c r="B69" s="264"/>
      <c r="C69" s="264"/>
      <c r="D69" s="264"/>
      <c r="E69" s="264"/>
      <c r="F69" s="264"/>
      <c r="G69" s="264"/>
      <c r="H69" s="265"/>
      <c r="J69" s="23"/>
      <c r="K69" s="2"/>
      <c r="L69" s="117"/>
      <c r="M69" s="149"/>
      <c r="P69" s="117"/>
    </row>
    <row r="70" spans="1:16" ht="11.25" customHeight="1">
      <c r="A70" s="24" t="s">
        <v>122</v>
      </c>
      <c r="B70" s="103">
        <f>C70+H70</f>
        <v>365.7</v>
      </c>
      <c r="C70" s="104">
        <f>SUM(D70:G70)</f>
        <v>365.7</v>
      </c>
      <c r="D70" s="104">
        <v>312.7</v>
      </c>
      <c r="E70" s="104">
        <v>4.5</v>
      </c>
      <c r="F70" s="104">
        <v>0.9</v>
      </c>
      <c r="G70" s="106">
        <v>47.6</v>
      </c>
      <c r="H70" s="104"/>
      <c r="J70" s="23"/>
      <c r="K70" s="2"/>
      <c r="L70" s="117">
        <f>(B70*100/B71)-100</f>
        <v>15</v>
      </c>
      <c r="M70" s="149"/>
      <c r="P70" s="117"/>
    </row>
    <row r="71" spans="1:16" ht="11.25" customHeight="1">
      <c r="A71" s="25" t="s">
        <v>123</v>
      </c>
      <c r="B71" s="102">
        <f>C71+H71</f>
        <v>318</v>
      </c>
      <c r="C71" s="105">
        <f>SUM(D71:G71)</f>
        <v>318</v>
      </c>
      <c r="D71" s="105">
        <v>266.1</v>
      </c>
      <c r="E71" s="105">
        <v>3.9</v>
      </c>
      <c r="F71" s="105"/>
      <c r="G71" s="107">
        <v>48</v>
      </c>
      <c r="H71" s="105"/>
      <c r="J71" s="23"/>
      <c r="K71" s="2"/>
      <c r="L71" s="117"/>
      <c r="M71" s="149"/>
      <c r="P71" s="117"/>
    </row>
    <row r="72" spans="1:16" ht="7.5" customHeight="1">
      <c r="A72" s="281"/>
      <c r="B72" s="282"/>
      <c r="C72" s="282"/>
      <c r="D72" s="282"/>
      <c r="E72" s="282"/>
      <c r="F72" s="282"/>
      <c r="G72" s="282"/>
      <c r="H72" s="283"/>
      <c r="J72" s="23"/>
      <c r="K72" s="2"/>
      <c r="L72" s="117"/>
      <c r="M72" s="149"/>
      <c r="P72" s="117"/>
    </row>
    <row r="73" spans="1:16" ht="11.25" customHeight="1">
      <c r="A73" s="269" t="s">
        <v>56</v>
      </c>
      <c r="B73" s="270"/>
      <c r="C73" s="270"/>
      <c r="D73" s="270"/>
      <c r="E73" s="270"/>
      <c r="F73" s="270"/>
      <c r="G73" s="270"/>
      <c r="H73" s="271"/>
      <c r="J73" s="23"/>
      <c r="K73" s="2"/>
      <c r="L73" s="117"/>
      <c r="M73" s="149"/>
      <c r="P73" s="117"/>
    </row>
    <row r="74" spans="1:16" ht="11.25" customHeight="1">
      <c r="A74" s="24" t="s">
        <v>122</v>
      </c>
      <c r="B74" s="103">
        <f>C74+H74</f>
        <v>383.5</v>
      </c>
      <c r="C74" s="104">
        <f>SUM(D74:G74)</f>
        <v>383.5</v>
      </c>
      <c r="D74" s="104">
        <v>322.2</v>
      </c>
      <c r="E74" s="104">
        <v>4.7</v>
      </c>
      <c r="F74" s="104">
        <v>1</v>
      </c>
      <c r="G74" s="106">
        <v>55.6</v>
      </c>
      <c r="H74" s="104"/>
      <c r="J74" s="23"/>
      <c r="K74" s="2"/>
      <c r="L74" s="117">
        <f>(B74*100/B75)-100</f>
        <v>2.1304926764314303</v>
      </c>
      <c r="M74" s="149"/>
      <c r="P74" s="117"/>
    </row>
    <row r="75" spans="1:16" ht="11.25" customHeight="1">
      <c r="A75" s="25" t="s">
        <v>123</v>
      </c>
      <c r="B75" s="102">
        <f>C75+H75</f>
        <v>375.5</v>
      </c>
      <c r="C75" s="105">
        <f>SUM(D75:G75)</f>
        <v>375.5</v>
      </c>
      <c r="D75" s="105">
        <v>316</v>
      </c>
      <c r="E75" s="105">
        <v>4.6</v>
      </c>
      <c r="F75" s="105"/>
      <c r="G75" s="107">
        <v>54.9</v>
      </c>
      <c r="H75" s="108"/>
      <c r="J75" s="23"/>
      <c r="K75" s="2"/>
      <c r="L75" s="117"/>
      <c r="M75" s="149"/>
      <c r="P75" s="117"/>
    </row>
    <row r="76" spans="1:16" ht="6" customHeight="1">
      <c r="A76" s="281"/>
      <c r="B76" s="282"/>
      <c r="C76" s="282"/>
      <c r="D76" s="282"/>
      <c r="E76" s="282"/>
      <c r="F76" s="282"/>
      <c r="G76" s="282"/>
      <c r="H76" s="283"/>
      <c r="J76" s="23"/>
      <c r="K76" s="2"/>
      <c r="L76" s="117"/>
      <c r="M76" s="149"/>
      <c r="P76" s="117"/>
    </row>
    <row r="77" spans="1:16" ht="11.25" customHeight="1">
      <c r="A77" s="263" t="s">
        <v>57</v>
      </c>
      <c r="B77" s="264"/>
      <c r="C77" s="264"/>
      <c r="D77" s="264"/>
      <c r="E77" s="264"/>
      <c r="F77" s="264"/>
      <c r="G77" s="264"/>
      <c r="H77" s="265"/>
      <c r="J77" s="23"/>
      <c r="K77" s="2"/>
      <c r="L77" s="117"/>
      <c r="M77" s="149"/>
      <c r="P77" s="117"/>
    </row>
    <row r="78" spans="1:16" ht="11.25" customHeight="1">
      <c r="A78" s="24" t="s">
        <v>122</v>
      </c>
      <c r="B78" s="103">
        <f>C78+H78</f>
        <v>366.8</v>
      </c>
      <c r="C78" s="104">
        <f>SUM(D78:G78)</f>
        <v>366.8</v>
      </c>
      <c r="D78" s="104">
        <v>313.1</v>
      </c>
      <c r="E78" s="104">
        <v>4.6</v>
      </c>
      <c r="F78" s="104">
        <v>0.9</v>
      </c>
      <c r="G78" s="106">
        <v>48.2</v>
      </c>
      <c r="H78" s="104"/>
      <c r="J78" s="23"/>
      <c r="K78" s="2"/>
      <c r="L78" s="117">
        <f>(B78*100/B79)-100</f>
        <v>14.33915211970077</v>
      </c>
      <c r="M78" s="149"/>
      <c r="P78" s="117"/>
    </row>
    <row r="79" spans="1:16" ht="11.25" customHeight="1">
      <c r="A79" s="25" t="s">
        <v>123</v>
      </c>
      <c r="B79" s="102">
        <f>C79+H79</f>
        <v>320.79999999999995</v>
      </c>
      <c r="C79" s="105">
        <f>SUM(D79:G79)</f>
        <v>320.79999999999995</v>
      </c>
      <c r="D79" s="105">
        <v>271.5</v>
      </c>
      <c r="E79" s="105">
        <v>3.9</v>
      </c>
      <c r="F79" s="105"/>
      <c r="G79" s="107">
        <v>45.4</v>
      </c>
      <c r="H79" s="108"/>
      <c r="J79" s="23"/>
      <c r="K79" s="2"/>
      <c r="L79" s="117"/>
      <c r="M79" s="149"/>
      <c r="P79" s="117"/>
    </row>
    <row r="80" spans="1:16" ht="5.25" customHeight="1">
      <c r="A80" s="281"/>
      <c r="B80" s="282"/>
      <c r="C80" s="282"/>
      <c r="D80" s="282"/>
      <c r="E80" s="282"/>
      <c r="F80" s="282"/>
      <c r="G80" s="282"/>
      <c r="H80" s="283"/>
      <c r="J80" s="23"/>
      <c r="K80" s="2"/>
      <c r="L80" s="117"/>
      <c r="M80" s="149"/>
      <c r="P80" s="117"/>
    </row>
    <row r="81" spans="1:16" ht="11.25" customHeight="1">
      <c r="A81" s="263" t="s">
        <v>58</v>
      </c>
      <c r="B81" s="264"/>
      <c r="C81" s="264"/>
      <c r="D81" s="264"/>
      <c r="E81" s="264"/>
      <c r="F81" s="264"/>
      <c r="G81" s="264"/>
      <c r="H81" s="265"/>
      <c r="J81" s="23"/>
      <c r="K81" s="2"/>
      <c r="L81" s="117"/>
      <c r="M81" s="149"/>
      <c r="P81" s="117"/>
    </row>
    <row r="82" spans="1:16" ht="11.25" customHeight="1">
      <c r="A82" s="24" t="s">
        <v>122</v>
      </c>
      <c r="B82" s="103">
        <f>C82+H82</f>
        <v>354.59999999999997</v>
      </c>
      <c r="C82" s="104">
        <f>SUM(D82:G82)</f>
        <v>354.59999999999997</v>
      </c>
      <c r="D82" s="104">
        <v>304.6</v>
      </c>
      <c r="E82" s="104">
        <v>4.4</v>
      </c>
      <c r="F82" s="104">
        <v>0.9</v>
      </c>
      <c r="G82" s="106">
        <v>44.7</v>
      </c>
      <c r="H82" s="104"/>
      <c r="I82" s="29"/>
      <c r="J82" s="36"/>
      <c r="K82" s="37"/>
      <c r="L82" s="117">
        <f>(B82*100/B83)-100</f>
        <v>-4.54912516823687</v>
      </c>
      <c r="M82" s="149"/>
      <c r="P82" s="117"/>
    </row>
    <row r="83" spans="1:16" ht="11.25" customHeight="1">
      <c r="A83" s="25" t="s">
        <v>123</v>
      </c>
      <c r="B83" s="102">
        <f>C83+H83</f>
        <v>371.49999999999994</v>
      </c>
      <c r="C83" s="105">
        <f>SUM(D83:G83)</f>
        <v>371.49999999999994</v>
      </c>
      <c r="D83" s="105">
        <v>321.9</v>
      </c>
      <c r="E83" s="105">
        <v>4.7</v>
      </c>
      <c r="F83" s="105"/>
      <c r="G83" s="107">
        <v>44.9</v>
      </c>
      <c r="H83" s="105"/>
      <c r="J83" s="23"/>
      <c r="K83" s="2"/>
      <c r="L83" s="117"/>
      <c r="M83" s="149"/>
      <c r="P83" s="117"/>
    </row>
    <row r="84" spans="1:16" ht="5.25" customHeight="1">
      <c r="A84" s="281"/>
      <c r="B84" s="282"/>
      <c r="C84" s="282"/>
      <c r="D84" s="282"/>
      <c r="E84" s="282"/>
      <c r="F84" s="282"/>
      <c r="G84" s="282"/>
      <c r="H84" s="283"/>
      <c r="J84" s="23"/>
      <c r="K84" s="2"/>
      <c r="L84" s="117"/>
      <c r="M84" s="149"/>
      <c r="P84" s="117"/>
    </row>
    <row r="85" spans="1:16" ht="11.25" customHeight="1">
      <c r="A85" s="263" t="s">
        <v>59</v>
      </c>
      <c r="B85" s="264"/>
      <c r="C85" s="264"/>
      <c r="D85" s="264"/>
      <c r="E85" s="264"/>
      <c r="F85" s="264"/>
      <c r="G85" s="264"/>
      <c r="H85" s="265"/>
      <c r="J85" s="23"/>
      <c r="K85" s="2"/>
      <c r="L85" s="117"/>
      <c r="M85" s="149"/>
      <c r="P85" s="117"/>
    </row>
    <row r="86" spans="1:16" ht="11.25" customHeight="1">
      <c r="A86" s="24" t="s">
        <v>122</v>
      </c>
      <c r="B86" s="103">
        <f>C86+H86</f>
        <v>108.89999999999999</v>
      </c>
      <c r="C86" s="104">
        <f>SUM(D86:G86)</f>
        <v>108.89999999999999</v>
      </c>
      <c r="D86" s="104">
        <v>92.1</v>
      </c>
      <c r="E86" s="104">
        <v>1.3</v>
      </c>
      <c r="F86" s="104">
        <v>0.2</v>
      </c>
      <c r="G86" s="104">
        <v>15.3</v>
      </c>
      <c r="H86" s="104"/>
      <c r="J86" s="23"/>
      <c r="K86" s="2"/>
      <c r="L86" s="117">
        <f>(B86*100/B87)-100</f>
        <v>13.674321503131523</v>
      </c>
      <c r="M86" s="149"/>
      <c r="P86" s="117"/>
    </row>
    <row r="87" spans="1:16" ht="11.25" customHeight="1">
      <c r="A87" s="25" t="s">
        <v>123</v>
      </c>
      <c r="B87" s="102">
        <f>C87+H87</f>
        <v>95.8</v>
      </c>
      <c r="C87" s="105">
        <f>SUM(D87:G87)</f>
        <v>95.8</v>
      </c>
      <c r="D87" s="105">
        <v>79</v>
      </c>
      <c r="E87" s="105">
        <v>1.1</v>
      </c>
      <c r="F87" s="105"/>
      <c r="G87" s="105">
        <v>15.7</v>
      </c>
      <c r="H87" s="105"/>
      <c r="J87" s="23"/>
      <c r="K87" s="2"/>
      <c r="L87" s="117"/>
      <c r="M87" s="149"/>
      <c r="P87" s="117"/>
    </row>
    <row r="88" spans="1:16" ht="3.75" customHeight="1">
      <c r="A88" s="281"/>
      <c r="B88" s="282"/>
      <c r="C88" s="282"/>
      <c r="D88" s="282"/>
      <c r="E88" s="282"/>
      <c r="F88" s="282"/>
      <c r="G88" s="282"/>
      <c r="H88" s="283"/>
      <c r="J88" s="23"/>
      <c r="K88" s="2"/>
      <c r="L88" s="117"/>
      <c r="M88" s="149"/>
      <c r="P88" s="117"/>
    </row>
    <row r="89" spans="1:16" ht="11.25" customHeight="1">
      <c r="A89" s="263" t="s">
        <v>71</v>
      </c>
      <c r="B89" s="264"/>
      <c r="C89" s="264"/>
      <c r="D89" s="264"/>
      <c r="E89" s="264"/>
      <c r="F89" s="264"/>
      <c r="G89" s="264"/>
      <c r="H89" s="265"/>
      <c r="J89" s="23"/>
      <c r="K89" s="2"/>
      <c r="L89" s="117"/>
      <c r="M89" s="149"/>
      <c r="P89" s="117"/>
    </row>
    <row r="90" spans="1:16" ht="11.25" customHeight="1">
      <c r="A90" s="24" t="s">
        <v>122</v>
      </c>
      <c r="B90" s="103">
        <f>C90+H90</f>
        <v>125.30000000000001</v>
      </c>
      <c r="C90" s="103">
        <f>SUM(D90:G90)</f>
        <v>125.30000000000001</v>
      </c>
      <c r="D90" s="104">
        <v>104.4</v>
      </c>
      <c r="E90" s="104">
        <v>1.5</v>
      </c>
      <c r="F90" s="104">
        <v>0.3</v>
      </c>
      <c r="G90" s="104">
        <v>19.1</v>
      </c>
      <c r="H90" s="104"/>
      <c r="J90" s="23"/>
      <c r="K90" s="2"/>
      <c r="L90" s="117">
        <f>(B90*100/B91)-100</f>
        <v>-1.725490196078411</v>
      </c>
      <c r="M90" s="149"/>
      <c r="P90" s="117"/>
    </row>
    <row r="91" spans="1:16" ht="11.25" customHeight="1">
      <c r="A91" s="25" t="s">
        <v>123</v>
      </c>
      <c r="B91" s="102">
        <f>C91+H91</f>
        <v>127.5</v>
      </c>
      <c r="C91" s="102">
        <f>SUM(D91:G91)</f>
        <v>127.5</v>
      </c>
      <c r="D91" s="105">
        <v>105.1</v>
      </c>
      <c r="E91" s="105">
        <v>1.5</v>
      </c>
      <c r="F91" s="105"/>
      <c r="G91" s="105">
        <v>20.9</v>
      </c>
      <c r="H91" s="105"/>
      <c r="J91" s="23"/>
      <c r="K91" s="2"/>
      <c r="L91" s="117"/>
      <c r="M91" s="149"/>
      <c r="P91" s="117"/>
    </row>
    <row r="92" spans="1:16" ht="5.25" customHeight="1">
      <c r="A92" s="25"/>
      <c r="B92" s="25"/>
      <c r="C92" s="25"/>
      <c r="D92" s="31"/>
      <c r="E92" s="31"/>
      <c r="F92" s="31"/>
      <c r="G92" s="31"/>
      <c r="H92" s="31"/>
      <c r="J92" s="23"/>
      <c r="K92" s="2"/>
      <c r="L92" s="117"/>
      <c r="M92" s="149"/>
      <c r="P92" s="117"/>
    </row>
    <row r="93" spans="1:16" ht="7.5" customHeight="1">
      <c r="A93" s="25"/>
      <c r="B93" s="25"/>
      <c r="C93" s="25"/>
      <c r="D93" s="31"/>
      <c r="E93" s="31"/>
      <c r="F93" s="31"/>
      <c r="G93" s="31"/>
      <c r="H93" s="31"/>
      <c r="J93" s="23"/>
      <c r="K93" s="2"/>
      <c r="L93" s="117"/>
      <c r="M93" s="149"/>
      <c r="P93" s="117"/>
    </row>
    <row r="94" spans="1:16" ht="11.25" customHeight="1">
      <c r="A94" s="305" t="s">
        <v>60</v>
      </c>
      <c r="B94" s="306"/>
      <c r="C94" s="306"/>
      <c r="D94" s="306"/>
      <c r="E94" s="306"/>
      <c r="F94" s="306"/>
      <c r="G94" s="306"/>
      <c r="H94" s="307"/>
      <c r="J94" s="23"/>
      <c r="K94" s="2"/>
      <c r="L94" s="117"/>
      <c r="M94" s="149"/>
      <c r="P94" s="117"/>
    </row>
    <row r="95" spans="1:16" ht="11.25" customHeight="1">
      <c r="A95" s="24" t="s">
        <v>122</v>
      </c>
      <c r="B95" s="103">
        <f>C95+H95</f>
        <v>905.9000000000001</v>
      </c>
      <c r="C95" s="104">
        <f>SUM(D95:G95)</f>
        <v>905.9000000000001</v>
      </c>
      <c r="D95" s="104">
        <v>872.1</v>
      </c>
      <c r="E95" s="104">
        <v>12.7</v>
      </c>
      <c r="F95" s="104">
        <v>2</v>
      </c>
      <c r="G95" s="104">
        <v>19.1</v>
      </c>
      <c r="H95" s="104"/>
      <c r="J95" s="23"/>
      <c r="K95" s="2"/>
      <c r="L95" s="117">
        <f>(B95*100/B96)-100</f>
        <v>2.1999097472924376</v>
      </c>
      <c r="M95" s="149"/>
      <c r="P95" s="117"/>
    </row>
    <row r="96" spans="1:16" ht="11.25" customHeight="1">
      <c r="A96" s="25" t="s">
        <v>123</v>
      </c>
      <c r="B96" s="102">
        <f>C96+H96</f>
        <v>886.4</v>
      </c>
      <c r="C96" s="105">
        <f>SUM(D96:G96)</f>
        <v>886.4</v>
      </c>
      <c r="D96" s="105">
        <v>851</v>
      </c>
      <c r="E96" s="105">
        <v>12.5</v>
      </c>
      <c r="F96" s="105"/>
      <c r="G96" s="105">
        <v>22.9</v>
      </c>
      <c r="H96" s="105"/>
      <c r="J96" s="23"/>
      <c r="K96" s="2"/>
      <c r="L96" s="117"/>
      <c r="M96" s="149"/>
      <c r="P96" s="117"/>
    </row>
    <row r="97" spans="1:16" ht="7.5" customHeight="1">
      <c r="A97" s="25"/>
      <c r="B97" s="25"/>
      <c r="C97" s="31"/>
      <c r="D97" s="31"/>
      <c r="E97" s="31"/>
      <c r="F97" s="31"/>
      <c r="G97" s="31"/>
      <c r="H97" s="31"/>
      <c r="J97" s="23"/>
      <c r="K97" s="2"/>
      <c r="L97" s="117"/>
      <c r="M97" s="149"/>
      <c r="P97" s="117"/>
    </row>
    <row r="98" spans="1:16" ht="11.25" customHeight="1">
      <c r="A98" s="269" t="s">
        <v>61</v>
      </c>
      <c r="B98" s="270"/>
      <c r="C98" s="270"/>
      <c r="D98" s="270"/>
      <c r="E98" s="270"/>
      <c r="F98" s="270"/>
      <c r="G98" s="270"/>
      <c r="H98" s="271"/>
      <c r="J98" s="23"/>
      <c r="K98" s="2"/>
      <c r="L98" s="117"/>
      <c r="M98" s="149"/>
      <c r="P98" s="117"/>
    </row>
    <row r="99" spans="1:16" ht="11.25" customHeight="1">
      <c r="A99" s="24" t="s">
        <v>122</v>
      </c>
      <c r="B99" s="103">
        <f>C99+H99</f>
        <v>262.2</v>
      </c>
      <c r="C99" s="103">
        <f>SUM(D99:G99)</f>
        <v>262.2</v>
      </c>
      <c r="D99" s="104">
        <v>257.3</v>
      </c>
      <c r="E99" s="104">
        <v>3.7</v>
      </c>
      <c r="F99" s="104">
        <v>0.8</v>
      </c>
      <c r="G99" s="104">
        <v>0.4</v>
      </c>
      <c r="H99" s="104"/>
      <c r="J99" s="23"/>
      <c r="K99" s="2"/>
      <c r="L99" s="117">
        <f>(B99*100/B100)-100</f>
        <v>6.282934738548846</v>
      </c>
      <c r="M99" s="149"/>
      <c r="P99" s="117"/>
    </row>
    <row r="100" spans="1:16" ht="11.25" customHeight="1">
      <c r="A100" s="25" t="s">
        <v>123</v>
      </c>
      <c r="B100" s="102">
        <f>C100+H100</f>
        <v>246.7</v>
      </c>
      <c r="C100" s="102">
        <f>SUM(D100:G100)</f>
        <v>246.7</v>
      </c>
      <c r="D100" s="105">
        <v>243.1</v>
      </c>
      <c r="E100" s="105">
        <v>3.6</v>
      </c>
      <c r="F100" s="105"/>
      <c r="G100" s="105"/>
      <c r="H100" s="105"/>
      <c r="J100" s="23"/>
      <c r="K100" s="2"/>
      <c r="L100" s="117"/>
      <c r="M100" s="149"/>
      <c r="P100" s="117"/>
    </row>
    <row r="101" spans="1:16" ht="6.75" customHeight="1">
      <c r="A101" s="281"/>
      <c r="B101" s="282"/>
      <c r="C101" s="282"/>
      <c r="D101" s="282"/>
      <c r="E101" s="282"/>
      <c r="F101" s="282"/>
      <c r="G101" s="282"/>
      <c r="H101" s="283"/>
      <c r="J101" s="23"/>
      <c r="K101" s="2"/>
      <c r="L101" s="117"/>
      <c r="M101" s="149"/>
      <c r="P101" s="117"/>
    </row>
    <row r="102" spans="1:16" ht="11.25" customHeight="1">
      <c r="A102" s="305" t="s">
        <v>73</v>
      </c>
      <c r="B102" s="306"/>
      <c r="C102" s="306"/>
      <c r="D102" s="306"/>
      <c r="E102" s="306"/>
      <c r="F102" s="306"/>
      <c r="G102" s="306"/>
      <c r="H102" s="307"/>
      <c r="J102" s="23"/>
      <c r="K102" s="2"/>
      <c r="L102" s="117"/>
      <c r="M102" s="149"/>
      <c r="P102" s="117"/>
    </row>
    <row r="103" spans="1:16" ht="11.25" customHeight="1">
      <c r="A103" s="24" t="s">
        <v>122</v>
      </c>
      <c r="B103" s="103">
        <f>C103+H103</f>
        <v>424.1</v>
      </c>
      <c r="C103" s="103">
        <f>SUM(D103:G103)</f>
        <v>424.1</v>
      </c>
      <c r="D103" s="104">
        <v>346.7</v>
      </c>
      <c r="E103" s="104">
        <v>5</v>
      </c>
      <c r="F103" s="104">
        <v>1</v>
      </c>
      <c r="G103" s="104">
        <v>71.4</v>
      </c>
      <c r="H103" s="104"/>
      <c r="J103" s="23"/>
      <c r="K103" s="2"/>
      <c r="L103" s="117">
        <f>(B103*100/B104)-100</f>
        <v>-1.96486361534906</v>
      </c>
      <c r="M103" s="149"/>
      <c r="P103" s="117"/>
    </row>
    <row r="104" spans="1:16" ht="11.25" customHeight="1">
      <c r="A104" s="25" t="s">
        <v>123</v>
      </c>
      <c r="B104" s="102">
        <f>C104+H104</f>
        <v>432.6</v>
      </c>
      <c r="C104" s="102">
        <f>SUM(D104:G104)</f>
        <v>404.6</v>
      </c>
      <c r="D104" s="105">
        <v>326.5</v>
      </c>
      <c r="E104" s="105">
        <v>4.7</v>
      </c>
      <c r="F104" s="105"/>
      <c r="G104" s="105">
        <v>73.4</v>
      </c>
      <c r="H104" s="105">
        <v>28</v>
      </c>
      <c r="J104" s="23"/>
      <c r="K104" s="2"/>
      <c r="L104" s="117"/>
      <c r="M104" s="149"/>
      <c r="P104" s="117"/>
    </row>
    <row r="105" spans="1:16" ht="7.5" customHeight="1">
      <c r="A105" s="281"/>
      <c r="B105" s="282"/>
      <c r="C105" s="282"/>
      <c r="D105" s="282"/>
      <c r="E105" s="282"/>
      <c r="F105" s="282"/>
      <c r="G105" s="282"/>
      <c r="H105" s="283"/>
      <c r="J105" s="23"/>
      <c r="K105" s="2"/>
      <c r="L105" s="117"/>
      <c r="M105" s="149"/>
      <c r="P105" s="117"/>
    </row>
    <row r="106" spans="1:16" ht="6" customHeight="1">
      <c r="A106" s="281"/>
      <c r="B106" s="282"/>
      <c r="C106" s="282"/>
      <c r="D106" s="282"/>
      <c r="E106" s="282"/>
      <c r="F106" s="282"/>
      <c r="G106" s="282"/>
      <c r="H106" s="283"/>
      <c r="J106" s="23"/>
      <c r="K106" s="2"/>
      <c r="L106" s="117"/>
      <c r="M106" s="150"/>
      <c r="P106" s="117"/>
    </row>
    <row r="107" spans="1:16" ht="11.25" customHeight="1">
      <c r="A107" s="269" t="s">
        <v>19</v>
      </c>
      <c r="B107" s="270"/>
      <c r="C107" s="270"/>
      <c r="D107" s="270"/>
      <c r="E107" s="270"/>
      <c r="F107" s="270"/>
      <c r="G107" s="270"/>
      <c r="H107" s="271"/>
      <c r="J107" s="23"/>
      <c r="K107" s="2"/>
      <c r="L107" s="117"/>
      <c r="M107" s="150"/>
      <c r="P107" s="117"/>
    </row>
    <row r="108" spans="1:16" ht="11.25" customHeight="1">
      <c r="A108" s="24" t="s">
        <v>122</v>
      </c>
      <c r="B108" s="104">
        <f>C108+H108</f>
        <v>18</v>
      </c>
      <c r="C108" s="104">
        <f>SUM(D108:G108)</f>
        <v>18</v>
      </c>
      <c r="D108" s="104"/>
      <c r="E108" s="104"/>
      <c r="F108" s="104"/>
      <c r="G108" s="104">
        <v>18</v>
      </c>
      <c r="H108" s="104"/>
      <c r="J108" s="23"/>
      <c r="K108" s="2"/>
      <c r="L108" s="117">
        <f>(B108*100/B109)-100</f>
        <v>0</v>
      </c>
      <c r="M108" s="312"/>
      <c r="P108" s="117"/>
    </row>
    <row r="109" spans="1:16" ht="11.25" customHeight="1">
      <c r="A109" s="25" t="s">
        <v>123</v>
      </c>
      <c r="B109" s="105">
        <f>C109+H109</f>
        <v>18</v>
      </c>
      <c r="C109" s="105">
        <f>SUM(D109:G109)</f>
        <v>18</v>
      </c>
      <c r="D109" s="105"/>
      <c r="E109" s="105"/>
      <c r="F109" s="105"/>
      <c r="G109" s="105">
        <v>18</v>
      </c>
      <c r="H109" s="105"/>
      <c r="J109" s="23"/>
      <c r="K109" s="2"/>
      <c r="L109" s="117"/>
      <c r="M109" s="312"/>
      <c r="P109" s="117"/>
    </row>
    <row r="110" spans="1:16" ht="11.25" customHeight="1">
      <c r="A110" s="25"/>
      <c r="B110" s="25"/>
      <c r="C110" s="25"/>
      <c r="D110" s="31"/>
      <c r="E110" s="31"/>
      <c r="F110" s="31"/>
      <c r="G110" s="31"/>
      <c r="H110" s="31"/>
      <c r="J110" s="23"/>
      <c r="K110" s="2"/>
      <c r="L110" s="117"/>
      <c r="M110" s="312"/>
      <c r="P110" s="117"/>
    </row>
    <row r="111" spans="1:16" ht="11.25" customHeight="1">
      <c r="A111" s="269" t="s">
        <v>72</v>
      </c>
      <c r="B111" s="270"/>
      <c r="C111" s="270"/>
      <c r="D111" s="270"/>
      <c r="E111" s="270"/>
      <c r="F111" s="270"/>
      <c r="G111" s="270"/>
      <c r="H111" s="271"/>
      <c r="J111" s="23"/>
      <c r="K111" s="2"/>
      <c r="L111" s="117"/>
      <c r="M111" s="312"/>
      <c r="P111" s="117"/>
    </row>
    <row r="112" spans="1:16" ht="11.25" customHeight="1">
      <c r="A112" s="24" t="s">
        <v>122</v>
      </c>
      <c r="B112" s="104">
        <f>C112+H112</f>
        <v>20</v>
      </c>
      <c r="C112" s="104">
        <f>SUM(D112:G112)</f>
        <v>20</v>
      </c>
      <c r="D112" s="104"/>
      <c r="E112" s="104"/>
      <c r="F112" s="104"/>
      <c r="G112" s="104">
        <v>20</v>
      </c>
      <c r="H112" s="104"/>
      <c r="J112" s="23"/>
      <c r="K112" s="2"/>
      <c r="L112" s="117">
        <f>(B112*100/B113)-100</f>
        <v>185.71428571428572</v>
      </c>
      <c r="M112" s="312"/>
      <c r="P112" s="117"/>
    </row>
    <row r="113" spans="1:16" ht="11.25" customHeight="1">
      <c r="A113" s="25" t="s">
        <v>123</v>
      </c>
      <c r="B113" s="105">
        <f>C113+H113</f>
        <v>7</v>
      </c>
      <c r="C113" s="105">
        <f>SUM(D113:G113)</f>
        <v>7</v>
      </c>
      <c r="D113" s="105"/>
      <c r="E113" s="105"/>
      <c r="F113" s="105"/>
      <c r="G113" s="105">
        <v>7</v>
      </c>
      <c r="H113" s="105"/>
      <c r="J113" s="23"/>
      <c r="K113" s="2"/>
      <c r="L113" s="117"/>
      <c r="M113" s="312"/>
      <c r="P113" s="117"/>
    </row>
    <row r="114" spans="1:16" ht="11.25" customHeight="1">
      <c r="A114" s="40"/>
      <c r="B114" s="173"/>
      <c r="C114" s="173"/>
      <c r="D114" s="173"/>
      <c r="E114" s="173"/>
      <c r="F114" s="173"/>
      <c r="G114" s="173"/>
      <c r="H114" s="174"/>
      <c r="J114" s="23"/>
      <c r="K114" s="2"/>
      <c r="L114" s="117"/>
      <c r="M114" s="171"/>
      <c r="P114" s="117"/>
    </row>
    <row r="115" spans="1:16" ht="11.25" customHeight="1">
      <c r="A115" s="278" t="s">
        <v>102</v>
      </c>
      <c r="B115" s="279"/>
      <c r="C115" s="279"/>
      <c r="D115" s="279"/>
      <c r="E115" s="279"/>
      <c r="F115" s="279"/>
      <c r="G115" s="279"/>
      <c r="H115" s="280"/>
      <c r="J115" s="23"/>
      <c r="K115" s="2"/>
      <c r="L115" s="117"/>
      <c r="M115" s="171"/>
      <c r="P115" s="117"/>
    </row>
    <row r="116" spans="1:16" ht="11.25" customHeight="1">
      <c r="A116" s="252" t="s">
        <v>122</v>
      </c>
      <c r="B116" s="253">
        <f>C116+H116</f>
        <v>0</v>
      </c>
      <c r="C116" s="253">
        <f>SUM(D116:G116)</f>
        <v>0</v>
      </c>
      <c r="D116" s="253"/>
      <c r="E116" s="253"/>
      <c r="F116" s="253"/>
      <c r="G116" s="253"/>
      <c r="H116" s="253"/>
      <c r="J116" s="23"/>
      <c r="K116" s="2"/>
      <c r="L116" s="117"/>
      <c r="M116" s="171"/>
      <c r="P116" s="117"/>
    </row>
    <row r="117" spans="1:16" ht="11.25" customHeight="1">
      <c r="A117" s="25" t="s">
        <v>123</v>
      </c>
      <c r="B117" s="105">
        <f>C117+H117</f>
        <v>3</v>
      </c>
      <c r="C117" s="105">
        <f>SUM(D117:G117)</f>
        <v>0</v>
      </c>
      <c r="D117" s="105"/>
      <c r="E117" s="105"/>
      <c r="F117" s="105"/>
      <c r="G117" s="105"/>
      <c r="H117" s="105">
        <v>3</v>
      </c>
      <c r="J117" s="23"/>
      <c r="K117" s="2"/>
      <c r="L117" s="117"/>
      <c r="M117" s="171"/>
      <c r="P117" s="117"/>
    </row>
    <row r="118" spans="1:16" ht="6.75" customHeight="1">
      <c r="A118" s="40"/>
      <c r="B118" s="41"/>
      <c r="C118" s="41"/>
      <c r="D118" s="42"/>
      <c r="E118" s="42"/>
      <c r="F118" s="42"/>
      <c r="G118" s="42"/>
      <c r="H118" s="43"/>
      <c r="J118" s="23"/>
      <c r="K118" s="2"/>
      <c r="L118" s="117"/>
      <c r="M118" s="150"/>
      <c r="P118" s="117"/>
    </row>
    <row r="119" spans="1:16" ht="11.25" customHeight="1">
      <c r="A119" s="266" t="s">
        <v>97</v>
      </c>
      <c r="B119" s="267"/>
      <c r="C119" s="267"/>
      <c r="D119" s="267"/>
      <c r="E119" s="267"/>
      <c r="F119" s="267"/>
      <c r="G119" s="267"/>
      <c r="H119" s="268"/>
      <c r="J119" s="23"/>
      <c r="K119" s="2"/>
      <c r="L119" s="117"/>
      <c r="M119" s="150"/>
      <c r="P119" s="117"/>
    </row>
    <row r="120" spans="1:16" ht="11.25" customHeight="1">
      <c r="A120" s="155" t="s">
        <v>122</v>
      </c>
      <c r="B120" s="157">
        <f>C120+H120</f>
        <v>30</v>
      </c>
      <c r="C120" s="157">
        <f>SUM(D120:G120)</f>
        <v>30</v>
      </c>
      <c r="D120" s="157"/>
      <c r="E120" s="157"/>
      <c r="F120" s="157"/>
      <c r="G120" s="157">
        <v>30</v>
      </c>
      <c r="H120" s="157"/>
      <c r="J120" s="23"/>
      <c r="K120" s="2"/>
      <c r="L120" s="117">
        <f>(B120*100/B121)-100</f>
        <v>0</v>
      </c>
      <c r="M120" s="150"/>
      <c r="P120" s="117"/>
    </row>
    <row r="121" spans="1:16" ht="11.25" customHeight="1">
      <c r="A121" s="156" t="s">
        <v>123</v>
      </c>
      <c r="B121" s="220">
        <f>C121+H121</f>
        <v>30</v>
      </c>
      <c r="C121" s="220">
        <f>SUM(D121:G121)</f>
        <v>30</v>
      </c>
      <c r="D121" s="220"/>
      <c r="E121" s="220"/>
      <c r="F121" s="220"/>
      <c r="G121" s="220">
        <v>30</v>
      </c>
      <c r="H121" s="157"/>
      <c r="J121" s="23"/>
      <c r="K121" s="2"/>
      <c r="L121" s="117"/>
      <c r="M121" s="150"/>
      <c r="P121" s="117"/>
    </row>
    <row r="122" spans="1:16" ht="11.25" customHeight="1">
      <c r="A122" s="32"/>
      <c r="B122" s="33"/>
      <c r="C122" s="33"/>
      <c r="D122" s="33"/>
      <c r="E122" s="33"/>
      <c r="F122" s="33"/>
      <c r="G122" s="33"/>
      <c r="H122" s="34"/>
      <c r="J122" s="23"/>
      <c r="K122" s="2"/>
      <c r="L122" s="117"/>
      <c r="M122" s="150"/>
      <c r="P122" s="117"/>
    </row>
    <row r="123" spans="1:16" ht="11.25" customHeight="1">
      <c r="A123" s="269" t="s">
        <v>65</v>
      </c>
      <c r="B123" s="270"/>
      <c r="C123" s="270"/>
      <c r="D123" s="270"/>
      <c r="E123" s="270"/>
      <c r="F123" s="270"/>
      <c r="G123" s="270"/>
      <c r="H123" s="271"/>
      <c r="J123" s="23"/>
      <c r="K123" s="2"/>
      <c r="L123" s="117"/>
      <c r="M123" s="150"/>
      <c r="P123" s="117"/>
    </row>
    <row r="124" spans="1:16" ht="11.25" customHeight="1">
      <c r="A124" s="24" t="s">
        <v>122</v>
      </c>
      <c r="B124" s="104">
        <f>C124+H124</f>
        <v>28</v>
      </c>
      <c r="C124" s="104">
        <f>SUM(D124:G124)</f>
        <v>28</v>
      </c>
      <c r="D124" s="104"/>
      <c r="E124" s="104"/>
      <c r="F124" s="104"/>
      <c r="G124" s="104">
        <v>28</v>
      </c>
      <c r="H124" s="104"/>
      <c r="J124" s="23"/>
      <c r="K124" s="2"/>
      <c r="L124" s="117">
        <f>(B124*100/B125)-100</f>
        <v>27.272727272727266</v>
      </c>
      <c r="M124" s="150"/>
      <c r="P124" s="117"/>
    </row>
    <row r="125" spans="1:16" ht="11.25" customHeight="1">
      <c r="A125" s="25" t="s">
        <v>123</v>
      </c>
      <c r="B125" s="105">
        <f>C125+H125</f>
        <v>22</v>
      </c>
      <c r="C125" s="105">
        <f>SUM(D125:G125)</f>
        <v>22</v>
      </c>
      <c r="D125" s="105"/>
      <c r="E125" s="105"/>
      <c r="F125" s="105"/>
      <c r="G125" s="105">
        <v>22</v>
      </c>
      <c r="H125" s="105"/>
      <c r="J125" s="23"/>
      <c r="K125" s="2"/>
      <c r="L125" s="117"/>
      <c r="M125" s="150"/>
      <c r="P125" s="117"/>
    </row>
    <row r="126" spans="1:16" ht="11.25" customHeight="1">
      <c r="A126" s="25"/>
      <c r="B126" s="31"/>
      <c r="C126" s="31"/>
      <c r="D126" s="31"/>
      <c r="E126" s="31"/>
      <c r="F126" s="31"/>
      <c r="G126" s="31"/>
      <c r="H126" s="31"/>
      <c r="J126" s="23"/>
      <c r="K126" s="2"/>
      <c r="L126" s="117"/>
      <c r="M126" s="150"/>
      <c r="P126" s="117"/>
    </row>
    <row r="127" spans="1:16" ht="11.25" customHeight="1">
      <c r="A127" s="266" t="s">
        <v>74</v>
      </c>
      <c r="B127" s="267"/>
      <c r="C127" s="267"/>
      <c r="D127" s="267"/>
      <c r="E127" s="267"/>
      <c r="F127" s="267"/>
      <c r="G127" s="267"/>
      <c r="H127" s="268"/>
      <c r="J127" s="23"/>
      <c r="K127" s="2"/>
      <c r="L127" s="117"/>
      <c r="M127" s="312"/>
      <c r="P127" s="117"/>
    </row>
    <row r="128" spans="1:16" ht="11.25" customHeight="1">
      <c r="A128" s="24" t="s">
        <v>122</v>
      </c>
      <c r="B128" s="104">
        <f>C128+H128</f>
        <v>7</v>
      </c>
      <c r="C128" s="104">
        <f>SUM(D128:G128)</f>
        <v>7</v>
      </c>
      <c r="D128" s="104"/>
      <c r="E128" s="104"/>
      <c r="F128" s="104"/>
      <c r="G128" s="104">
        <v>7</v>
      </c>
      <c r="H128" s="104"/>
      <c r="J128" s="23"/>
      <c r="K128" s="2"/>
      <c r="L128" s="117">
        <f>(B128*100/B129)-100</f>
        <v>0</v>
      </c>
      <c r="M128" s="312"/>
      <c r="P128" s="117"/>
    </row>
    <row r="129" spans="1:16" ht="11.25" customHeight="1">
      <c r="A129" s="25" t="s">
        <v>123</v>
      </c>
      <c r="B129" s="105">
        <f>C129+H129</f>
        <v>7</v>
      </c>
      <c r="C129" s="105">
        <f>SUM(D129:G129)</f>
        <v>7</v>
      </c>
      <c r="D129" s="105"/>
      <c r="E129" s="105"/>
      <c r="F129" s="105"/>
      <c r="G129" s="105">
        <v>7</v>
      </c>
      <c r="H129" s="105"/>
      <c r="J129" s="23"/>
      <c r="K129" s="2"/>
      <c r="L129" s="117"/>
      <c r="M129" s="312"/>
      <c r="P129" s="117"/>
    </row>
    <row r="130" spans="1:16" ht="8.25" customHeight="1" thickBot="1">
      <c r="A130" s="25"/>
      <c r="B130" s="25"/>
      <c r="C130" s="25"/>
      <c r="D130" s="31"/>
      <c r="E130" s="31"/>
      <c r="F130" s="31"/>
      <c r="G130" s="31"/>
      <c r="H130" s="31"/>
      <c r="J130" s="23"/>
      <c r="K130" s="2"/>
      <c r="L130" s="117"/>
      <c r="M130" s="312"/>
      <c r="P130" s="117"/>
    </row>
    <row r="131" spans="1:16" ht="11.25" customHeight="1" thickBot="1">
      <c r="A131" s="290" t="s">
        <v>6</v>
      </c>
      <c r="B131" s="291"/>
      <c r="C131" s="291"/>
      <c r="D131" s="291"/>
      <c r="E131" s="291"/>
      <c r="F131" s="291"/>
      <c r="G131" s="291"/>
      <c r="H131" s="292"/>
      <c r="I131" s="147"/>
      <c r="J131" s="44"/>
      <c r="K131" s="45"/>
      <c r="L131" s="117"/>
      <c r="M131" s="149"/>
      <c r="P131" s="117"/>
    </row>
    <row r="132" spans="1:16" ht="11.25" customHeight="1" thickBot="1">
      <c r="A132" s="46" t="s">
        <v>122</v>
      </c>
      <c r="B132" s="109">
        <f>SUM(C132+H132)</f>
        <v>6211.9</v>
      </c>
      <c r="C132" s="109">
        <f>SUM(D132:G132)</f>
        <v>6207.9</v>
      </c>
      <c r="D132" s="109">
        <f aca="true" t="shared" si="0" ref="D132:I132">SUM(D9+D13+D17+D21+D25+D29+D33+D37+D41+D45+D49+D53+D57+D61+D65+D70+D74+D78+D82+D86+D90+D95+D99+D103+D108+D112+D116+D120+D124+D128)</f>
        <v>5091.7</v>
      </c>
      <c r="E132" s="109">
        <f t="shared" si="0"/>
        <v>73.89999999999999</v>
      </c>
      <c r="F132" s="109">
        <f t="shared" si="0"/>
        <v>18.1</v>
      </c>
      <c r="G132" s="109">
        <f t="shared" si="0"/>
        <v>1024.2000000000003</v>
      </c>
      <c r="H132" s="229">
        <f t="shared" si="0"/>
        <v>4</v>
      </c>
      <c r="I132" s="219">
        <f t="shared" si="0"/>
        <v>0</v>
      </c>
      <c r="J132" s="218"/>
      <c r="K132" s="19">
        <f>SUM(K9+K13+K17+K21+K25+K29+K33+K37+K41+K45+K49+K53+K57+K61+K65+K70+K74+K78+K82+K86+K90+K95+K99+K103+K108+K112+K116+K120+K124+K128)</f>
        <v>0</v>
      </c>
      <c r="L132" s="117"/>
      <c r="M132" s="149"/>
      <c r="P132" s="117"/>
    </row>
    <row r="133" spans="1:16" ht="12.75" customHeight="1" thickBot="1">
      <c r="A133" s="48" t="s">
        <v>123</v>
      </c>
      <c r="B133" s="110">
        <f>SUM(C133+H133)</f>
        <v>5818.8</v>
      </c>
      <c r="C133" s="110">
        <f>SUM(D133:G133)</f>
        <v>5787.8</v>
      </c>
      <c r="D133" s="110">
        <f>SUM(D10+D14+D18+D22+D26+D30+D34+D38+D42+D46+D50+D54+D58+D62+D66+D71+D75+D79+D83+D87+D91+D96+D100+D104+D109+D113+D117+D121+D125+D129)</f>
        <v>4708.700000000001</v>
      </c>
      <c r="E133" s="110">
        <f>SUM(E10+E14+E18+E22+E26+E30+E34+E38+E42+E46+E50+E54+E58+E62+E66+E71+E75+E79+E83+E87+E91+E96+E100+E104+E109+E113+E117+E121+E125+E129)</f>
        <v>68.4</v>
      </c>
      <c r="F133" s="110">
        <f>SUM(F10+F14+F18+F22+F26+F30+F34+F38+F42+F46+F50+F54+F58+F62+F66+F71+F75+F79+F83+F87+F91+F96+F100+F104+F109+F113+F117+F121+F125+F129)</f>
        <v>0</v>
      </c>
      <c r="G133" s="110">
        <f>SUM(G10+G14+G18+G22+G26+G30+G34+G38+G42+G46+G50+G54+G58+G62+G66+G71+G75+G79+G83+G87+G91+G96+G100+G104+G109+G113+G117+G121+G125+G129)</f>
        <v>1010.6999999999999</v>
      </c>
      <c r="H133" s="230">
        <f>SUM(H10+H14+H18+H22+H26+H30+H34+H38+H42+H46+H50+H54+H58+H62+H66+H71+H75+H79+H83+H87+H91+H96+H100+H104+H109+H113+H117+H121+H125+H129)</f>
        <v>31</v>
      </c>
      <c r="I133" s="219" t="e">
        <f>SUM(I10+I14+I18+I26+I30+I34+I38+I42+I46+I50+#REF!+I54+I58+I62+I66+I71+I75+I79+I83+I87+I91+#REF!+I96+I100+I104+#REF!+I109+I113+I117+I121+I125+I129)</f>
        <v>#REF!</v>
      </c>
      <c r="J133" s="218"/>
      <c r="K133" s="1"/>
      <c r="L133" s="117"/>
      <c r="M133" s="149"/>
      <c r="P133" s="117"/>
    </row>
    <row r="134" spans="1:16" ht="12.75" customHeight="1">
      <c r="A134" s="68"/>
      <c r="B134" s="217"/>
      <c r="C134" s="217"/>
      <c r="D134" s="217"/>
      <c r="E134" s="217"/>
      <c r="F134" s="217"/>
      <c r="G134" s="217"/>
      <c r="H134" s="217"/>
      <c r="I134" s="217"/>
      <c r="J134" s="218"/>
      <c r="K134" s="1"/>
      <c r="L134" s="117"/>
      <c r="M134" s="149"/>
      <c r="P134" s="117"/>
    </row>
    <row r="135" spans="1:16" ht="50.25" customHeight="1" thickBot="1">
      <c r="A135" s="38"/>
      <c r="B135" s="38"/>
      <c r="C135" s="38"/>
      <c r="D135" s="38"/>
      <c r="E135" s="38"/>
      <c r="F135" s="38"/>
      <c r="G135" s="38"/>
      <c r="H135" s="38"/>
      <c r="J135" s="23"/>
      <c r="K135" s="2"/>
      <c r="L135" s="117"/>
      <c r="M135" s="149"/>
      <c r="P135" s="117"/>
    </row>
    <row r="136" spans="1:16" ht="15.75" customHeight="1" thickBot="1">
      <c r="A136" s="272" t="s">
        <v>20</v>
      </c>
      <c r="B136" s="273"/>
      <c r="C136" s="273"/>
      <c r="D136" s="273"/>
      <c r="E136" s="273"/>
      <c r="F136" s="273"/>
      <c r="G136" s="273"/>
      <c r="H136" s="274"/>
      <c r="I136" s="148"/>
      <c r="J136" s="49"/>
      <c r="K136" s="5"/>
      <c r="L136" s="117"/>
      <c r="M136" s="149"/>
      <c r="P136" s="117"/>
    </row>
    <row r="137" spans="1:16" s="39" customFormat="1" ht="11.25" customHeight="1">
      <c r="A137" s="313"/>
      <c r="B137" s="348" t="s">
        <v>0</v>
      </c>
      <c r="C137" s="288" t="s">
        <v>4</v>
      </c>
      <c r="D137" s="288"/>
      <c r="E137" s="288"/>
      <c r="F137" s="288"/>
      <c r="G137" s="288"/>
      <c r="H137" s="296" t="s">
        <v>5</v>
      </c>
      <c r="I137" s="187"/>
      <c r="J137" s="47"/>
      <c r="K137" s="1"/>
      <c r="L137" s="117"/>
      <c r="M137" s="150"/>
      <c r="P137" s="117"/>
    </row>
    <row r="138" spans="1:16" s="39" customFormat="1" ht="11.25" customHeight="1">
      <c r="A138" s="314"/>
      <c r="B138" s="303"/>
      <c r="C138" s="303" t="s">
        <v>1</v>
      </c>
      <c r="D138" s="287" t="s">
        <v>3</v>
      </c>
      <c r="E138" s="287"/>
      <c r="F138" s="287"/>
      <c r="G138" s="287"/>
      <c r="H138" s="297"/>
      <c r="I138" s="188"/>
      <c r="J138" s="47"/>
      <c r="K138" s="1"/>
      <c r="L138" s="117"/>
      <c r="M138" s="150"/>
      <c r="P138" s="117"/>
    </row>
    <row r="139" spans="1:16" s="39" customFormat="1" ht="42" customHeight="1" thickBot="1">
      <c r="A139" s="315"/>
      <c r="B139" s="304"/>
      <c r="C139" s="304"/>
      <c r="D139" s="89" t="s">
        <v>121</v>
      </c>
      <c r="E139" s="89" t="s">
        <v>120</v>
      </c>
      <c r="F139" s="89" t="s">
        <v>138</v>
      </c>
      <c r="G139" s="210" t="s">
        <v>2</v>
      </c>
      <c r="H139" s="298"/>
      <c r="I139" s="188"/>
      <c r="J139" s="47"/>
      <c r="K139" s="1"/>
      <c r="L139" s="117"/>
      <c r="M139" s="150"/>
      <c r="P139" s="117"/>
    </row>
    <row r="140" spans="1:16" s="39" customFormat="1" ht="11.25" customHeight="1">
      <c r="A140" s="302" t="s">
        <v>129</v>
      </c>
      <c r="B140" s="302"/>
      <c r="C140" s="302"/>
      <c r="D140" s="302"/>
      <c r="E140" s="302"/>
      <c r="F140" s="302"/>
      <c r="G140" s="302"/>
      <c r="H140" s="302"/>
      <c r="J140" s="47"/>
      <c r="K140" s="1"/>
      <c r="L140" s="117"/>
      <c r="M140" s="150"/>
      <c r="P140" s="117"/>
    </row>
    <row r="141" spans="1:16" s="39" customFormat="1" ht="11.25" customHeight="1">
      <c r="A141" s="24" t="s">
        <v>122</v>
      </c>
      <c r="B141" s="111">
        <f>SUM(D141:H141)</f>
        <v>30</v>
      </c>
      <c r="C141" s="112"/>
      <c r="D141" s="112"/>
      <c r="E141" s="112"/>
      <c r="F141" s="112"/>
      <c r="G141" s="112">
        <v>20</v>
      </c>
      <c r="H141" s="112">
        <v>10</v>
      </c>
      <c r="J141" s="47"/>
      <c r="K141" s="1"/>
      <c r="L141" s="117">
        <f>(B141*100/B142)-100</f>
        <v>36.363636363636374</v>
      </c>
      <c r="M141" s="150"/>
      <c r="P141" s="117"/>
    </row>
    <row r="142" spans="1:16" s="39" customFormat="1" ht="11.25" customHeight="1">
      <c r="A142" s="25" t="s">
        <v>123</v>
      </c>
      <c r="B142" s="113">
        <f>SUM(D142:H142)</f>
        <v>22</v>
      </c>
      <c r="C142" s="114">
        <f>SUM(D142:G142)</f>
        <v>22</v>
      </c>
      <c r="D142" s="114">
        <v>2</v>
      </c>
      <c r="E142" s="114">
        <v>0.1</v>
      </c>
      <c r="F142" s="114"/>
      <c r="G142" s="114">
        <v>19.9</v>
      </c>
      <c r="H142" s="113"/>
      <c r="J142" s="47"/>
      <c r="K142" s="1"/>
      <c r="L142" s="117"/>
      <c r="M142" s="150"/>
      <c r="P142" s="117"/>
    </row>
    <row r="143" spans="1:16" s="39" customFormat="1" ht="11.25" customHeight="1">
      <c r="A143" s="281"/>
      <c r="B143" s="282"/>
      <c r="C143" s="282"/>
      <c r="D143" s="282"/>
      <c r="E143" s="282"/>
      <c r="F143" s="282"/>
      <c r="G143" s="282"/>
      <c r="H143" s="283"/>
      <c r="J143" s="47"/>
      <c r="K143" s="1"/>
      <c r="L143" s="117"/>
      <c r="M143" s="150"/>
      <c r="P143" s="117"/>
    </row>
    <row r="144" spans="1:16" ht="11.25" customHeight="1">
      <c r="A144" s="266" t="s">
        <v>98</v>
      </c>
      <c r="B144" s="267"/>
      <c r="C144" s="267"/>
      <c r="D144" s="267"/>
      <c r="E144" s="267"/>
      <c r="F144" s="267"/>
      <c r="G144" s="267"/>
      <c r="H144" s="268"/>
      <c r="I144" s="39"/>
      <c r="J144" s="47"/>
      <c r="K144" s="1"/>
      <c r="L144" s="117"/>
      <c r="M144" s="149"/>
      <c r="P144" s="117"/>
    </row>
    <row r="145" spans="1:16" ht="11.25" customHeight="1">
      <c r="A145" s="24" t="s">
        <v>122</v>
      </c>
      <c r="B145" s="111">
        <f>SUM(D145:H145)</f>
        <v>35</v>
      </c>
      <c r="C145" s="112">
        <f>SUM(D145:G145)</f>
        <v>35</v>
      </c>
      <c r="D145" s="112"/>
      <c r="E145" s="112"/>
      <c r="F145" s="112"/>
      <c r="G145" s="112">
        <v>35</v>
      </c>
      <c r="H145" s="112"/>
      <c r="I145" s="39"/>
      <c r="J145" s="47"/>
      <c r="K145" s="1"/>
      <c r="L145" s="117">
        <f>(B145*100/B146)-100</f>
        <v>16.66666666666667</v>
      </c>
      <c r="M145" s="149"/>
      <c r="P145" s="117"/>
    </row>
    <row r="146" spans="1:16" ht="11.25" customHeight="1">
      <c r="A146" s="25" t="s">
        <v>123</v>
      </c>
      <c r="B146" s="111">
        <f>SUM(D146:H146)</f>
        <v>30</v>
      </c>
      <c r="C146" s="114">
        <f>SUM(D146:G146)</f>
        <v>30</v>
      </c>
      <c r="D146" s="114"/>
      <c r="E146" s="114"/>
      <c r="F146" s="114"/>
      <c r="G146" s="114">
        <v>30</v>
      </c>
      <c r="H146" s="114"/>
      <c r="I146" s="39"/>
      <c r="J146" s="47"/>
      <c r="K146" s="1"/>
      <c r="L146" s="117"/>
      <c r="M146" s="149"/>
      <c r="P146" s="117"/>
    </row>
    <row r="147" spans="1:16" ht="11.25" customHeight="1">
      <c r="A147" s="281"/>
      <c r="B147" s="282"/>
      <c r="C147" s="282"/>
      <c r="D147" s="282"/>
      <c r="E147" s="282"/>
      <c r="F147" s="282"/>
      <c r="G147" s="282"/>
      <c r="H147" s="283"/>
      <c r="I147" s="39"/>
      <c r="J147" s="47"/>
      <c r="K147" s="1"/>
      <c r="L147" s="117"/>
      <c r="M147" s="149"/>
      <c r="P147" s="117"/>
    </row>
    <row r="148" spans="1:16" ht="11.25" customHeight="1">
      <c r="A148" s="278" t="s">
        <v>103</v>
      </c>
      <c r="B148" s="279"/>
      <c r="C148" s="279"/>
      <c r="D148" s="279"/>
      <c r="E148" s="279"/>
      <c r="F148" s="279"/>
      <c r="G148" s="279"/>
      <c r="H148" s="280"/>
      <c r="I148" s="39"/>
      <c r="J148" s="47"/>
      <c r="K148" s="1"/>
      <c r="L148" s="117"/>
      <c r="M148" s="149"/>
      <c r="P148" s="117"/>
    </row>
    <row r="149" spans="1:16" ht="11.25" customHeight="1">
      <c r="A149" s="175" t="s">
        <v>122</v>
      </c>
      <c r="B149" s="184">
        <f>SUM(D149:H149)</f>
        <v>50</v>
      </c>
      <c r="C149" s="182">
        <f>SUM(D149:G149)</f>
        <v>50</v>
      </c>
      <c r="D149" s="181"/>
      <c r="E149" s="181"/>
      <c r="F149" s="181"/>
      <c r="G149" s="182">
        <v>50</v>
      </c>
      <c r="H149" s="181"/>
      <c r="I149" s="39"/>
      <c r="J149" s="47"/>
      <c r="K149" s="1"/>
      <c r="L149" s="117">
        <f>(B149*100/B150)-100</f>
        <v>16.279069767441854</v>
      </c>
      <c r="M149" s="149"/>
      <c r="P149" s="117"/>
    </row>
    <row r="150" spans="1:16" ht="11.25" customHeight="1">
      <c r="A150" s="25" t="s">
        <v>123</v>
      </c>
      <c r="B150" s="113">
        <f>SUM(D150:H150)</f>
        <v>43</v>
      </c>
      <c r="C150" s="114">
        <f>SUM(D150:G150)</f>
        <v>43</v>
      </c>
      <c r="D150" s="114"/>
      <c r="E150" s="114"/>
      <c r="F150" s="114"/>
      <c r="G150" s="114">
        <v>43</v>
      </c>
      <c r="H150" s="114"/>
      <c r="I150" s="39"/>
      <c r="J150" s="47"/>
      <c r="K150" s="1"/>
      <c r="L150" s="117"/>
      <c r="M150" s="149"/>
      <c r="P150" s="117"/>
    </row>
    <row r="151" spans="1:16" ht="9.75" customHeight="1">
      <c r="A151" s="281"/>
      <c r="B151" s="282"/>
      <c r="C151" s="282"/>
      <c r="D151" s="282"/>
      <c r="E151" s="282"/>
      <c r="F151" s="282"/>
      <c r="G151" s="282"/>
      <c r="H151" s="283"/>
      <c r="I151" s="39"/>
      <c r="J151" s="47"/>
      <c r="K151" s="1"/>
      <c r="L151" s="117"/>
      <c r="M151" s="149"/>
      <c r="P151" s="117"/>
    </row>
    <row r="152" spans="1:16" ht="11.25" customHeight="1">
      <c r="A152" s="284" t="s">
        <v>101</v>
      </c>
      <c r="B152" s="285"/>
      <c r="C152" s="285"/>
      <c r="D152" s="285"/>
      <c r="E152" s="285"/>
      <c r="F152" s="285"/>
      <c r="G152" s="285"/>
      <c r="H152" s="286"/>
      <c r="I152" s="39"/>
      <c r="J152" s="47"/>
      <c r="K152" s="1"/>
      <c r="L152" s="117"/>
      <c r="M152" s="149"/>
      <c r="P152" s="117"/>
    </row>
    <row r="153" spans="1:16" ht="11.25" customHeight="1">
      <c r="A153" s="24" t="s">
        <v>122</v>
      </c>
      <c r="B153" s="111">
        <f>SUM(D153:H153)</f>
        <v>700</v>
      </c>
      <c r="C153" s="111">
        <f>SUM(D153:G153)</f>
        <v>325.6</v>
      </c>
      <c r="D153" s="112">
        <v>9.5</v>
      </c>
      <c r="E153" s="112">
        <v>0.3</v>
      </c>
      <c r="F153" s="112"/>
      <c r="G153" s="112">
        <v>315.8</v>
      </c>
      <c r="H153" s="112">
        <v>374.4</v>
      </c>
      <c r="I153" s="39"/>
      <c r="J153" s="47"/>
      <c r="K153" s="1"/>
      <c r="L153" s="117">
        <f>(SUM(B153+K153)*100/B154)-100</f>
        <v>21.951219512195124</v>
      </c>
      <c r="M153" s="149"/>
      <c r="P153" s="117"/>
    </row>
    <row r="154" spans="1:16" ht="11.25" customHeight="1">
      <c r="A154" s="25" t="s">
        <v>123</v>
      </c>
      <c r="B154" s="113">
        <f>SUM(D154:H154)</f>
        <v>574</v>
      </c>
      <c r="C154" s="113">
        <f>SUM(D154:G154)</f>
        <v>168.5</v>
      </c>
      <c r="D154" s="114">
        <v>38.8</v>
      </c>
      <c r="E154" s="114">
        <v>0.6</v>
      </c>
      <c r="F154" s="114"/>
      <c r="G154" s="114">
        <v>129.1</v>
      </c>
      <c r="H154" s="114">
        <v>405.5</v>
      </c>
      <c r="I154" s="39"/>
      <c r="J154" s="47"/>
      <c r="K154" s="1"/>
      <c r="L154" s="117"/>
      <c r="M154" s="149"/>
      <c r="P154" s="117"/>
    </row>
    <row r="155" spans="1:16" ht="11.25" customHeight="1">
      <c r="A155" s="40"/>
      <c r="B155" s="41"/>
      <c r="C155" s="41"/>
      <c r="D155" s="41"/>
      <c r="E155" s="41"/>
      <c r="F155" s="41"/>
      <c r="G155" s="41"/>
      <c r="H155" s="53"/>
      <c r="I155" s="39"/>
      <c r="J155" s="47"/>
      <c r="K155" s="1"/>
      <c r="L155" s="117"/>
      <c r="M155" s="149"/>
      <c r="P155" s="117"/>
    </row>
    <row r="156" spans="1:16" ht="11.25" customHeight="1">
      <c r="A156" s="284" t="s">
        <v>93</v>
      </c>
      <c r="B156" s="285"/>
      <c r="C156" s="285"/>
      <c r="D156" s="285"/>
      <c r="E156" s="285"/>
      <c r="F156" s="285"/>
      <c r="G156" s="285"/>
      <c r="H156" s="286"/>
      <c r="I156" s="39"/>
      <c r="J156" s="47"/>
      <c r="K156" s="1"/>
      <c r="L156" s="117"/>
      <c r="M156" s="149"/>
      <c r="P156" s="117"/>
    </row>
    <row r="157" spans="1:16" ht="11.25" customHeight="1">
      <c r="A157" s="24" t="s">
        <v>122</v>
      </c>
      <c r="B157" s="111">
        <f>SUM(D157:H157)</f>
        <v>2043.2</v>
      </c>
      <c r="C157" s="111">
        <f>SUM(D157:G157)</f>
        <v>164.2</v>
      </c>
      <c r="D157" s="112"/>
      <c r="E157" s="112"/>
      <c r="F157" s="112"/>
      <c r="G157" s="112">
        <v>164.2</v>
      </c>
      <c r="H157" s="112">
        <v>1879</v>
      </c>
      <c r="I157" s="39"/>
      <c r="J157" s="47"/>
      <c r="K157" s="1"/>
      <c r="L157" s="117">
        <f>(B157*100/B158)-100</f>
        <v>93.98082217791702</v>
      </c>
      <c r="M157" s="149"/>
      <c r="P157" s="117"/>
    </row>
    <row r="158" spans="1:16" ht="11.25" customHeight="1">
      <c r="A158" s="25" t="s">
        <v>123</v>
      </c>
      <c r="B158" s="113">
        <f>SUM(D158:H158)</f>
        <v>1053.3</v>
      </c>
      <c r="C158" s="113">
        <f>SUM(D158:G158)</f>
        <v>0</v>
      </c>
      <c r="D158" s="114"/>
      <c r="E158" s="114"/>
      <c r="F158" s="114"/>
      <c r="G158" s="114"/>
      <c r="H158" s="114">
        <v>1053.3</v>
      </c>
      <c r="I158" s="39"/>
      <c r="J158" s="47"/>
      <c r="K158" s="1"/>
      <c r="L158" s="117"/>
      <c r="M158" s="149"/>
      <c r="P158" s="117"/>
    </row>
    <row r="159" spans="1:16" ht="11.25" customHeight="1" thickBot="1">
      <c r="A159" s="293"/>
      <c r="B159" s="294"/>
      <c r="C159" s="294"/>
      <c r="D159" s="294"/>
      <c r="E159" s="294"/>
      <c r="F159" s="294"/>
      <c r="G159" s="294"/>
      <c r="H159" s="295"/>
      <c r="I159" s="39"/>
      <c r="J159" s="47"/>
      <c r="K159" s="1"/>
      <c r="L159" s="117"/>
      <c r="M159" s="149"/>
      <c r="P159" s="117"/>
    </row>
    <row r="160" spans="1:16" ht="11.25" customHeight="1" thickBot="1">
      <c r="A160" s="275" t="s">
        <v>21</v>
      </c>
      <c r="B160" s="276"/>
      <c r="C160" s="276"/>
      <c r="D160" s="276"/>
      <c r="E160" s="276"/>
      <c r="F160" s="276"/>
      <c r="G160" s="276"/>
      <c r="H160" s="277"/>
      <c r="I160" s="54"/>
      <c r="J160" s="47"/>
      <c r="K160" s="1"/>
      <c r="L160" s="117"/>
      <c r="M160" s="149"/>
      <c r="P160" s="117"/>
    </row>
    <row r="161" spans="1:16" ht="12.75" customHeight="1" thickBot="1">
      <c r="A161" s="46" t="s">
        <v>122</v>
      </c>
      <c r="B161" s="115">
        <f>C161+H161</f>
        <v>2858.2</v>
      </c>
      <c r="C161" s="115">
        <f>SUM(D161:G161)</f>
        <v>594.8</v>
      </c>
      <c r="D161" s="115">
        <f>SUM(D141,D145,D149,D153,D157)</f>
        <v>9.5</v>
      </c>
      <c r="E161" s="115">
        <f aca="true" t="shared" si="1" ref="D161:H162">SUM(E141,E145,E149,E153,E157)</f>
        <v>0.3</v>
      </c>
      <c r="F161" s="115">
        <f t="shared" si="1"/>
        <v>0</v>
      </c>
      <c r="G161" s="115">
        <f t="shared" si="1"/>
        <v>585</v>
      </c>
      <c r="H161" s="185">
        <f t="shared" si="1"/>
        <v>2263.4</v>
      </c>
      <c r="I161" s="55" t="e">
        <f>SUM(I141,#REF!,#REF!,#REF!,I157,#REF!,#REF!)</f>
        <v>#REF!</v>
      </c>
      <c r="J161" s="47"/>
      <c r="K161" s="1"/>
      <c r="L161" s="117">
        <f>SUM((B161+K161)*100/B162)-100</f>
        <v>65.95250537072519</v>
      </c>
      <c r="M161" s="149"/>
      <c r="P161" s="117"/>
    </row>
    <row r="162" spans="1:16" ht="13.5" customHeight="1" thickBot="1">
      <c r="A162" s="48" t="s">
        <v>123</v>
      </c>
      <c r="B162" s="116">
        <f>C162+H162</f>
        <v>1722.3</v>
      </c>
      <c r="C162" s="116">
        <f>SUM(D162:G162)</f>
        <v>263.5</v>
      </c>
      <c r="D162" s="116">
        <f t="shared" si="1"/>
        <v>40.8</v>
      </c>
      <c r="E162" s="116">
        <f t="shared" si="1"/>
        <v>0.7</v>
      </c>
      <c r="F162" s="116">
        <f t="shared" si="1"/>
        <v>0</v>
      </c>
      <c r="G162" s="116">
        <f t="shared" si="1"/>
        <v>222</v>
      </c>
      <c r="H162" s="186">
        <f t="shared" si="1"/>
        <v>1458.8</v>
      </c>
      <c r="I162" s="200" t="e">
        <f>SUM(I142,I146,I150,#REF!,I154,I158)</f>
        <v>#REF!</v>
      </c>
      <c r="J162" s="201" t="e">
        <f>SUM(J142,J146,J150,#REF!,J154,J158)</f>
        <v>#REF!</v>
      </c>
      <c r="K162" s="1"/>
      <c r="L162" s="117"/>
      <c r="M162" s="149"/>
      <c r="P162" s="117"/>
    </row>
    <row r="163" spans="1:16" ht="18.75" customHeight="1" thickBot="1">
      <c r="A163" s="38"/>
      <c r="B163" s="56"/>
      <c r="C163" s="56"/>
      <c r="D163" s="56"/>
      <c r="E163" s="56"/>
      <c r="F163" s="56"/>
      <c r="G163" s="56"/>
      <c r="H163" s="56"/>
      <c r="I163" s="57"/>
      <c r="J163" s="49"/>
      <c r="K163" s="5"/>
      <c r="L163" s="117"/>
      <c r="M163" s="149"/>
      <c r="P163" s="117"/>
    </row>
    <row r="164" spans="1:16" ht="13.5" customHeight="1" thickBot="1">
      <c r="A164" s="272" t="s">
        <v>22</v>
      </c>
      <c r="B164" s="273"/>
      <c r="C164" s="273"/>
      <c r="D164" s="273"/>
      <c r="E164" s="273"/>
      <c r="F164" s="273"/>
      <c r="G164" s="273"/>
      <c r="H164" s="289"/>
      <c r="I164" s="39"/>
      <c r="J164" s="47"/>
      <c r="K164" s="1"/>
      <c r="L164" s="117"/>
      <c r="M164" s="149"/>
      <c r="P164" s="117"/>
    </row>
    <row r="165" spans="1:16" ht="11.25" customHeight="1">
      <c r="A165" s="313"/>
      <c r="B165" s="348" t="s">
        <v>0</v>
      </c>
      <c r="C165" s="288" t="s">
        <v>4</v>
      </c>
      <c r="D165" s="288"/>
      <c r="E165" s="288"/>
      <c r="F165" s="288"/>
      <c r="G165" s="288"/>
      <c r="H165" s="296" t="s">
        <v>5</v>
      </c>
      <c r="I165" s="39"/>
      <c r="J165" s="47"/>
      <c r="K165" s="1"/>
      <c r="L165" s="117"/>
      <c r="M165" s="149"/>
      <c r="P165" s="117"/>
    </row>
    <row r="166" spans="1:16" ht="11.25" customHeight="1">
      <c r="A166" s="314"/>
      <c r="B166" s="303"/>
      <c r="C166" s="303" t="s">
        <v>1</v>
      </c>
      <c r="D166" s="287" t="s">
        <v>3</v>
      </c>
      <c r="E166" s="287"/>
      <c r="F166" s="287"/>
      <c r="G166" s="287"/>
      <c r="H166" s="297"/>
      <c r="I166" s="39"/>
      <c r="J166" s="47"/>
      <c r="K166" s="4"/>
      <c r="L166" s="117"/>
      <c r="M166" s="149"/>
      <c r="P166" s="117"/>
    </row>
    <row r="167" spans="1:16" ht="36" customHeight="1" thickBot="1">
      <c r="A167" s="315"/>
      <c r="B167" s="304"/>
      <c r="C167" s="304"/>
      <c r="D167" s="89" t="s">
        <v>121</v>
      </c>
      <c r="E167" s="89" t="s">
        <v>120</v>
      </c>
      <c r="F167" s="89" t="s">
        <v>138</v>
      </c>
      <c r="G167" s="210" t="s">
        <v>2</v>
      </c>
      <c r="H167" s="298"/>
      <c r="I167" s="39"/>
      <c r="J167" s="47"/>
      <c r="K167" s="1"/>
      <c r="L167" s="117"/>
      <c r="M167" s="149"/>
      <c r="P167" s="117"/>
    </row>
    <row r="168" spans="1:16" ht="11.25" customHeight="1">
      <c r="A168" s="345" t="s">
        <v>78</v>
      </c>
      <c r="B168" s="346"/>
      <c r="C168" s="346"/>
      <c r="D168" s="346"/>
      <c r="E168" s="346"/>
      <c r="F168" s="346"/>
      <c r="G168" s="346"/>
      <c r="H168" s="347"/>
      <c r="I168" s="39"/>
      <c r="J168" s="47"/>
      <c r="K168" s="1"/>
      <c r="L168" s="117"/>
      <c r="M168" s="149"/>
      <c r="P168" s="117"/>
    </row>
    <row r="169" spans="1:16" ht="11.25" customHeight="1">
      <c r="A169" s="24" t="s">
        <v>122</v>
      </c>
      <c r="B169" s="111">
        <f>SUM(D169:H169)</f>
        <v>0</v>
      </c>
      <c r="C169" s="111">
        <f>SUM(D169:G169)</f>
        <v>0</v>
      </c>
      <c r="D169" s="112"/>
      <c r="E169" s="112"/>
      <c r="F169" s="112"/>
      <c r="G169" s="112"/>
      <c r="H169" s="112"/>
      <c r="I169" s="39"/>
      <c r="J169" s="47"/>
      <c r="K169" s="1">
        <v>69.4</v>
      </c>
      <c r="L169" s="117"/>
      <c r="M169" s="149"/>
      <c r="P169" s="117"/>
    </row>
    <row r="170" spans="1:16" ht="11.25" customHeight="1">
      <c r="A170" s="25" t="s">
        <v>123</v>
      </c>
      <c r="B170" s="113">
        <f>SUM(D170:H170)</f>
        <v>0</v>
      </c>
      <c r="C170" s="113">
        <f>SUM(D170:G170)</f>
        <v>0</v>
      </c>
      <c r="D170" s="114"/>
      <c r="E170" s="114"/>
      <c r="F170" s="114"/>
      <c r="G170" s="114"/>
      <c r="H170" s="113"/>
      <c r="I170" s="39"/>
      <c r="J170" s="47"/>
      <c r="K170" s="1"/>
      <c r="L170" s="117"/>
      <c r="M170" s="149"/>
      <c r="P170" s="117"/>
    </row>
    <row r="171" spans="1:16" ht="12.75" customHeight="1">
      <c r="A171" s="281"/>
      <c r="B171" s="282"/>
      <c r="C171" s="282"/>
      <c r="D171" s="282"/>
      <c r="E171" s="282"/>
      <c r="F171" s="282"/>
      <c r="G171" s="282"/>
      <c r="H171" s="283"/>
      <c r="I171" s="39"/>
      <c r="J171" s="47"/>
      <c r="K171" s="1"/>
      <c r="L171" s="117"/>
      <c r="M171" s="149"/>
      <c r="P171" s="117"/>
    </row>
    <row r="172" spans="1:16" ht="11.25" customHeight="1">
      <c r="A172" s="299" t="s">
        <v>80</v>
      </c>
      <c r="B172" s="300"/>
      <c r="C172" s="300"/>
      <c r="D172" s="300"/>
      <c r="E172" s="300"/>
      <c r="F172" s="300"/>
      <c r="G172" s="300"/>
      <c r="H172" s="301"/>
      <c r="I172" s="39"/>
      <c r="J172" s="47"/>
      <c r="K172" s="1"/>
      <c r="L172" s="117"/>
      <c r="M172" s="149"/>
      <c r="P172" s="117"/>
    </row>
    <row r="173" spans="1:16" ht="11.25" customHeight="1">
      <c r="A173" s="24" t="s">
        <v>122</v>
      </c>
      <c r="B173" s="111">
        <f>SUM(D173:H173)</f>
        <v>130</v>
      </c>
      <c r="C173" s="111">
        <f>SUM(D173:G173)</f>
        <v>21.2</v>
      </c>
      <c r="D173" s="112"/>
      <c r="E173" s="112"/>
      <c r="F173" s="112"/>
      <c r="G173" s="112">
        <v>21.2</v>
      </c>
      <c r="H173" s="112">
        <v>108.8</v>
      </c>
      <c r="I173" s="39"/>
      <c r="J173" s="47"/>
      <c r="K173" s="1"/>
      <c r="L173" s="117">
        <f>(B173*100/B174)-100</f>
        <v>-2.985074626865668</v>
      </c>
      <c r="M173" s="149"/>
      <c r="P173" s="117"/>
    </row>
    <row r="174" spans="1:16" ht="11.25" customHeight="1">
      <c r="A174" s="25" t="s">
        <v>123</v>
      </c>
      <c r="B174" s="113">
        <f>SUM(D174:H174)</f>
        <v>134</v>
      </c>
      <c r="C174" s="111">
        <f>SUM(D174:G174)</f>
        <v>20</v>
      </c>
      <c r="D174" s="114"/>
      <c r="E174" s="114"/>
      <c r="F174" s="114"/>
      <c r="G174" s="114">
        <v>20</v>
      </c>
      <c r="H174" s="113">
        <v>114</v>
      </c>
      <c r="I174" s="39"/>
      <c r="J174" s="47"/>
      <c r="K174" s="1"/>
      <c r="L174" s="117"/>
      <c r="M174" s="149"/>
      <c r="P174" s="117"/>
    </row>
    <row r="175" spans="1:16" ht="11.25" customHeight="1" thickBot="1">
      <c r="A175" s="281"/>
      <c r="B175" s="282"/>
      <c r="C175" s="282"/>
      <c r="D175" s="282"/>
      <c r="E175" s="282"/>
      <c r="F175" s="282"/>
      <c r="G175" s="282"/>
      <c r="H175" s="283"/>
      <c r="I175" s="39"/>
      <c r="J175" s="47"/>
      <c r="K175" s="1"/>
      <c r="L175" s="117"/>
      <c r="M175" s="149"/>
      <c r="P175" s="117"/>
    </row>
    <row r="176" spans="1:16" ht="12" customHeight="1" thickBot="1">
      <c r="A176" s="344" t="s">
        <v>104</v>
      </c>
      <c r="B176" s="344"/>
      <c r="C176" s="344"/>
      <c r="D176" s="344"/>
      <c r="E176" s="344"/>
      <c r="F176" s="344"/>
      <c r="G176" s="344"/>
      <c r="H176" s="344"/>
      <c r="I176" s="58"/>
      <c r="J176" s="59"/>
      <c r="K176" s="6"/>
      <c r="L176" s="117"/>
      <c r="M176" s="149"/>
      <c r="P176" s="117"/>
    </row>
    <row r="177" spans="1:16" ht="11.25" customHeight="1">
      <c r="A177" s="24" t="s">
        <v>122</v>
      </c>
      <c r="B177" s="111">
        <f>SUM(D177:H177)</f>
        <v>32</v>
      </c>
      <c r="C177" s="111">
        <f>SUM(D177:G177)</f>
        <v>32</v>
      </c>
      <c r="D177" s="112"/>
      <c r="E177" s="112"/>
      <c r="F177" s="112"/>
      <c r="G177" s="112">
        <v>32</v>
      </c>
      <c r="H177" s="112"/>
      <c r="I177" s="60"/>
      <c r="J177" s="47"/>
      <c r="K177" s="1"/>
      <c r="L177" s="117">
        <f>(B177*100/B178)-100</f>
        <v>45.45454545454547</v>
      </c>
      <c r="M177" s="149"/>
      <c r="P177" s="117"/>
    </row>
    <row r="178" spans="1:16" ht="11.25" customHeight="1" thickBot="1">
      <c r="A178" s="25" t="s">
        <v>123</v>
      </c>
      <c r="B178" s="113">
        <f>SUM(D178:H178)</f>
        <v>22</v>
      </c>
      <c r="C178" s="113">
        <f>SUM(D178:G178)</f>
        <v>22</v>
      </c>
      <c r="D178" s="114"/>
      <c r="E178" s="114"/>
      <c r="F178" s="114"/>
      <c r="G178" s="114">
        <v>22</v>
      </c>
      <c r="H178" s="114"/>
      <c r="I178" s="61"/>
      <c r="J178" s="47"/>
      <c r="K178" s="1"/>
      <c r="L178" s="117"/>
      <c r="M178" s="149"/>
      <c r="P178" s="117"/>
    </row>
    <row r="179" spans="1:16" ht="16.5" customHeight="1" thickBot="1">
      <c r="A179" s="293"/>
      <c r="B179" s="294"/>
      <c r="C179" s="294"/>
      <c r="D179" s="294"/>
      <c r="E179" s="294"/>
      <c r="F179" s="294"/>
      <c r="G179" s="294"/>
      <c r="H179" s="295"/>
      <c r="I179" s="39"/>
      <c r="J179" s="47"/>
      <c r="K179" s="1"/>
      <c r="L179" s="117"/>
      <c r="M179" s="149"/>
      <c r="P179" s="117"/>
    </row>
    <row r="180" spans="1:16" ht="14.25" customHeight="1" thickBot="1">
      <c r="A180" s="319" t="s">
        <v>66</v>
      </c>
      <c r="B180" s="320"/>
      <c r="C180" s="320"/>
      <c r="D180" s="320"/>
      <c r="E180" s="320"/>
      <c r="F180" s="320"/>
      <c r="G180" s="320"/>
      <c r="H180" s="321"/>
      <c r="I180" s="39"/>
      <c r="J180" s="47"/>
      <c r="K180" s="1"/>
      <c r="L180" s="117"/>
      <c r="M180" s="149"/>
      <c r="P180" s="117"/>
    </row>
    <row r="181" spans="1:16" ht="11.25" customHeight="1">
      <c r="A181" s="46" t="s">
        <v>122</v>
      </c>
      <c r="B181" s="115">
        <f>C181+H181</f>
        <v>162</v>
      </c>
      <c r="C181" s="115">
        <f>SUM(D181:G181)</f>
        <v>53.2</v>
      </c>
      <c r="D181" s="115">
        <f>SUM(D177,D169,D173)</f>
        <v>0</v>
      </c>
      <c r="E181" s="115">
        <f aca="true" t="shared" si="2" ref="E181:H182">SUM(E177,E169,E173)</f>
        <v>0</v>
      </c>
      <c r="F181" s="115">
        <f t="shared" si="2"/>
        <v>0</v>
      </c>
      <c r="G181" s="115">
        <f t="shared" si="2"/>
        <v>53.2</v>
      </c>
      <c r="H181" s="185">
        <f t="shared" si="2"/>
        <v>108.8</v>
      </c>
      <c r="I181" s="187"/>
      <c r="J181" s="47"/>
      <c r="K181" s="19">
        <f>K169</f>
        <v>69.4</v>
      </c>
      <c r="L181" s="117">
        <f>(B181*100/B182)-100</f>
        <v>3.8461538461538396</v>
      </c>
      <c r="M181" s="149"/>
      <c r="P181" s="117"/>
    </row>
    <row r="182" spans="1:16" ht="11.25" customHeight="1" thickBot="1">
      <c r="A182" s="48" t="s">
        <v>123</v>
      </c>
      <c r="B182" s="116">
        <f>C182+H182</f>
        <v>156</v>
      </c>
      <c r="C182" s="116">
        <f>SUM(D182:G182)</f>
        <v>42</v>
      </c>
      <c r="D182" s="116">
        <f>SUM(D178,D170,D174)</f>
        <v>0</v>
      </c>
      <c r="E182" s="116">
        <f t="shared" si="2"/>
        <v>0</v>
      </c>
      <c r="F182" s="116">
        <f t="shared" si="2"/>
        <v>0</v>
      </c>
      <c r="G182" s="116">
        <f t="shared" si="2"/>
        <v>42</v>
      </c>
      <c r="H182" s="186">
        <f t="shared" si="2"/>
        <v>114</v>
      </c>
      <c r="I182" s="188"/>
      <c r="J182" s="47"/>
      <c r="K182" s="1"/>
      <c r="L182" s="117"/>
      <c r="M182" s="149"/>
      <c r="P182" s="117"/>
    </row>
    <row r="183" spans="1:16" ht="117" customHeight="1">
      <c r="A183" s="68"/>
      <c r="B183" s="189"/>
      <c r="C183" s="189"/>
      <c r="D183" s="189"/>
      <c r="E183" s="189"/>
      <c r="F183" s="189"/>
      <c r="G183" s="189"/>
      <c r="H183" s="189"/>
      <c r="I183" s="188"/>
      <c r="J183" s="47"/>
      <c r="K183" s="1"/>
      <c r="L183" s="117"/>
      <c r="M183" s="149"/>
      <c r="P183" s="117"/>
    </row>
    <row r="184" spans="1:16" ht="16.5" customHeight="1" thickBot="1">
      <c r="A184" s="38"/>
      <c r="B184" s="56"/>
      <c r="C184" s="56"/>
      <c r="D184" s="56"/>
      <c r="E184" s="56"/>
      <c r="F184" s="56"/>
      <c r="G184" s="56"/>
      <c r="H184" s="56"/>
      <c r="I184" s="35"/>
      <c r="J184" s="47"/>
      <c r="K184" s="1"/>
      <c r="L184" s="117"/>
      <c r="M184" s="149"/>
      <c r="P184" s="117"/>
    </row>
    <row r="185" spans="1:16" ht="11.25" customHeight="1" thickBot="1">
      <c r="A185" s="275" t="s">
        <v>23</v>
      </c>
      <c r="B185" s="276"/>
      <c r="C185" s="276"/>
      <c r="D185" s="276"/>
      <c r="E185" s="276"/>
      <c r="F185" s="276"/>
      <c r="G185" s="276"/>
      <c r="H185" s="277"/>
      <c r="I185" s="39"/>
      <c r="J185" s="47"/>
      <c r="K185" s="1"/>
      <c r="L185" s="117"/>
      <c r="M185" s="149"/>
      <c r="P185" s="117"/>
    </row>
    <row r="186" spans="1:16" ht="9.75" customHeight="1">
      <c r="A186" s="313"/>
      <c r="B186" s="348" t="s">
        <v>0</v>
      </c>
      <c r="C186" s="288" t="s">
        <v>4</v>
      </c>
      <c r="D186" s="288"/>
      <c r="E186" s="288"/>
      <c r="F186" s="288"/>
      <c r="G186" s="288"/>
      <c r="H186" s="296" t="s">
        <v>5</v>
      </c>
      <c r="I186" s="39"/>
      <c r="J186" s="47"/>
      <c r="K186" s="1"/>
      <c r="L186" s="117"/>
      <c r="M186" s="149"/>
      <c r="P186" s="117"/>
    </row>
    <row r="187" spans="1:16" ht="10.5" customHeight="1">
      <c r="A187" s="314"/>
      <c r="B187" s="303"/>
      <c r="C187" s="303" t="s">
        <v>1</v>
      </c>
      <c r="D187" s="287" t="s">
        <v>3</v>
      </c>
      <c r="E187" s="287"/>
      <c r="F187" s="287"/>
      <c r="G187" s="287"/>
      <c r="H187" s="297"/>
      <c r="I187" s="39"/>
      <c r="J187" s="47"/>
      <c r="K187" s="1"/>
      <c r="L187" s="117"/>
      <c r="M187" s="149"/>
      <c r="P187" s="117"/>
    </row>
    <row r="188" spans="1:16" ht="37.5" customHeight="1" thickBot="1">
      <c r="A188" s="315"/>
      <c r="B188" s="304"/>
      <c r="C188" s="304"/>
      <c r="D188" s="209" t="s">
        <v>121</v>
      </c>
      <c r="E188" s="209" t="s">
        <v>120</v>
      </c>
      <c r="F188" s="209" t="s">
        <v>138</v>
      </c>
      <c r="G188" s="210" t="s">
        <v>2</v>
      </c>
      <c r="H188" s="298"/>
      <c r="I188" s="39"/>
      <c r="J188" s="47"/>
      <c r="K188" s="1"/>
      <c r="L188" s="117"/>
      <c r="M188" s="149"/>
      <c r="P188" s="117"/>
    </row>
    <row r="189" spans="1:16" ht="11.25" customHeight="1">
      <c r="A189" s="349" t="s">
        <v>24</v>
      </c>
      <c r="B189" s="349"/>
      <c r="C189" s="349"/>
      <c r="D189" s="350"/>
      <c r="E189" s="350"/>
      <c r="F189" s="350"/>
      <c r="G189" s="350"/>
      <c r="H189" s="350"/>
      <c r="I189" s="39"/>
      <c r="J189" s="47"/>
      <c r="K189" s="1"/>
      <c r="L189" s="117"/>
      <c r="M189" s="149"/>
      <c r="P189" s="117"/>
    </row>
    <row r="190" spans="1:16" ht="11.25" customHeight="1">
      <c r="A190" s="24" t="s">
        <v>122</v>
      </c>
      <c r="B190" s="111">
        <f>SUM(D190:H190)</f>
        <v>350</v>
      </c>
      <c r="C190" s="112">
        <f>SUM(D190:G190)</f>
        <v>350</v>
      </c>
      <c r="D190" s="112"/>
      <c r="E190" s="112"/>
      <c r="F190" s="112"/>
      <c r="G190" s="112">
        <v>350</v>
      </c>
      <c r="H190" s="112"/>
      <c r="I190" s="39"/>
      <c r="J190" s="47"/>
      <c r="K190" s="1"/>
      <c r="L190" s="117">
        <f>(B190*100/B191)-100</f>
        <v>6.060606060606062</v>
      </c>
      <c r="M190" s="149"/>
      <c r="P190" s="117"/>
    </row>
    <row r="191" spans="1:16" ht="11.25" customHeight="1">
      <c r="A191" s="25" t="s">
        <v>123</v>
      </c>
      <c r="B191" s="113">
        <f>SUM(D191:H191)</f>
        <v>330</v>
      </c>
      <c r="C191" s="114">
        <f>SUM(D191:G191)</f>
        <v>330</v>
      </c>
      <c r="D191" s="114"/>
      <c r="E191" s="114"/>
      <c r="F191" s="114"/>
      <c r="G191" s="114">
        <v>330</v>
      </c>
      <c r="H191" s="113"/>
      <c r="I191" s="39"/>
      <c r="J191" s="47"/>
      <c r="K191" s="1"/>
      <c r="L191" s="117"/>
      <c r="M191" s="149"/>
      <c r="P191" s="117"/>
    </row>
    <row r="192" spans="1:16" ht="6.75" customHeight="1">
      <c r="A192" s="281"/>
      <c r="B192" s="282"/>
      <c r="C192" s="282"/>
      <c r="D192" s="282"/>
      <c r="E192" s="282"/>
      <c r="F192" s="282"/>
      <c r="G192" s="282"/>
      <c r="H192" s="283"/>
      <c r="I192" s="39"/>
      <c r="J192" s="47"/>
      <c r="K192" s="1"/>
      <c r="L192" s="117"/>
      <c r="M192" s="149"/>
      <c r="P192" s="117"/>
    </row>
    <row r="193" spans="1:16" ht="11.25" customHeight="1">
      <c r="A193" s="299" t="s">
        <v>87</v>
      </c>
      <c r="B193" s="285"/>
      <c r="C193" s="285"/>
      <c r="D193" s="285"/>
      <c r="E193" s="285"/>
      <c r="F193" s="285"/>
      <c r="G193" s="285"/>
      <c r="H193" s="286"/>
      <c r="I193" s="39"/>
      <c r="J193" s="47"/>
      <c r="K193" s="1"/>
      <c r="L193" s="117"/>
      <c r="M193" s="149"/>
      <c r="P193" s="117"/>
    </row>
    <row r="194" spans="1:16" ht="11.25" customHeight="1">
      <c r="A194" s="24" t="s">
        <v>122</v>
      </c>
      <c r="B194" s="111">
        <f>SUM(D194:H194)</f>
        <v>1300</v>
      </c>
      <c r="C194" s="111">
        <f>SUM(D194:G194)</f>
        <v>1300</v>
      </c>
      <c r="D194" s="112">
        <v>232</v>
      </c>
      <c r="E194" s="112">
        <v>12.6</v>
      </c>
      <c r="F194" s="112"/>
      <c r="G194" s="112">
        <v>1055.4</v>
      </c>
      <c r="H194" s="112"/>
      <c r="I194" s="39"/>
      <c r="J194" s="47"/>
      <c r="K194" s="1"/>
      <c r="L194" s="117">
        <f>(B194*100/B195)-100</f>
        <v>0</v>
      </c>
      <c r="M194" s="149"/>
      <c r="P194" s="117"/>
    </row>
    <row r="195" spans="1:16" ht="11.25" customHeight="1">
      <c r="A195" s="25" t="s">
        <v>123</v>
      </c>
      <c r="B195" s="113">
        <f>SUM(D195:H195)</f>
        <v>1300</v>
      </c>
      <c r="C195" s="113">
        <f>SUM(D195:G195)</f>
        <v>1300</v>
      </c>
      <c r="D195" s="114">
        <v>186.7</v>
      </c>
      <c r="E195" s="114">
        <v>2.7</v>
      </c>
      <c r="F195" s="114"/>
      <c r="G195" s="114">
        <v>1110.6</v>
      </c>
      <c r="H195" s="113"/>
      <c r="I195" s="39"/>
      <c r="J195" s="47"/>
      <c r="K195" s="1"/>
      <c r="L195" s="117"/>
      <c r="M195" s="149"/>
      <c r="P195" s="117"/>
    </row>
    <row r="196" spans="1:16" ht="11.25" customHeight="1">
      <c r="A196" s="266"/>
      <c r="B196" s="267"/>
      <c r="C196" s="267"/>
      <c r="D196" s="267"/>
      <c r="E196" s="267"/>
      <c r="F196" s="267"/>
      <c r="G196" s="267"/>
      <c r="H196" s="268"/>
      <c r="I196" s="39"/>
      <c r="J196" s="47"/>
      <c r="K196" s="1"/>
      <c r="L196" s="117"/>
      <c r="M196" s="149"/>
      <c r="P196" s="117"/>
    </row>
    <row r="197" spans="1:16" ht="11.25" customHeight="1">
      <c r="A197" s="299" t="s">
        <v>69</v>
      </c>
      <c r="B197" s="285"/>
      <c r="C197" s="285"/>
      <c r="D197" s="285"/>
      <c r="E197" s="285"/>
      <c r="F197" s="285"/>
      <c r="G197" s="285"/>
      <c r="H197" s="286"/>
      <c r="I197" s="39"/>
      <c r="J197" s="47"/>
      <c r="K197" s="1"/>
      <c r="L197" s="117"/>
      <c r="M197" s="149"/>
      <c r="P197" s="117"/>
    </row>
    <row r="198" spans="1:16" ht="11.25" customHeight="1">
      <c r="A198" s="24" t="s">
        <v>122</v>
      </c>
      <c r="B198" s="111">
        <f>SUM(D198:H198)</f>
        <v>50</v>
      </c>
      <c r="C198" s="111">
        <f>SUM(D198:G198)</f>
        <v>50</v>
      </c>
      <c r="D198" s="112"/>
      <c r="E198" s="112"/>
      <c r="F198" s="112"/>
      <c r="G198" s="112">
        <v>50</v>
      </c>
      <c r="H198" s="112"/>
      <c r="I198" s="39"/>
      <c r="J198" s="47"/>
      <c r="K198" s="1"/>
      <c r="L198" s="117">
        <f>(B198*100/B199)-100</f>
        <v>-28.57142857142857</v>
      </c>
      <c r="M198" s="149"/>
      <c r="P198" s="117"/>
    </row>
    <row r="199" spans="1:16" ht="11.25" customHeight="1">
      <c r="A199" s="25" t="s">
        <v>123</v>
      </c>
      <c r="B199" s="113">
        <f>SUM(D199:H199)</f>
        <v>70</v>
      </c>
      <c r="C199" s="113">
        <f>SUM(D199:G199)</f>
        <v>70</v>
      </c>
      <c r="D199" s="114"/>
      <c r="E199" s="114"/>
      <c r="F199" s="114"/>
      <c r="G199" s="114">
        <v>70</v>
      </c>
      <c r="H199" s="113"/>
      <c r="I199" s="39"/>
      <c r="J199" s="47"/>
      <c r="K199" s="1"/>
      <c r="L199" s="117"/>
      <c r="M199" s="149"/>
      <c r="P199" s="117"/>
    </row>
    <row r="200" spans="1:16" ht="11.25" customHeight="1">
      <c r="A200" s="281"/>
      <c r="B200" s="282"/>
      <c r="C200" s="282"/>
      <c r="D200" s="282"/>
      <c r="E200" s="282"/>
      <c r="F200" s="282"/>
      <c r="G200" s="282"/>
      <c r="H200" s="283"/>
      <c r="I200" s="39"/>
      <c r="J200" s="47"/>
      <c r="K200" s="1"/>
      <c r="L200" s="117"/>
      <c r="M200" s="149"/>
      <c r="P200" s="117"/>
    </row>
    <row r="201" spans="1:16" ht="11.25" customHeight="1">
      <c r="A201" s="299" t="s">
        <v>62</v>
      </c>
      <c r="B201" s="285"/>
      <c r="C201" s="285"/>
      <c r="D201" s="285"/>
      <c r="E201" s="285"/>
      <c r="F201" s="285"/>
      <c r="G201" s="285"/>
      <c r="H201" s="286"/>
      <c r="I201" s="39"/>
      <c r="J201" s="47"/>
      <c r="K201" s="1"/>
      <c r="L201" s="117"/>
      <c r="M201" s="149"/>
      <c r="P201" s="117"/>
    </row>
    <row r="202" spans="1:16" ht="11.25" customHeight="1">
      <c r="A202" s="24" t="s">
        <v>122</v>
      </c>
      <c r="B202" s="111">
        <f>SUM(D202:H202)</f>
        <v>30</v>
      </c>
      <c r="C202" s="111">
        <f>SUM(D202:G202)</f>
        <v>30</v>
      </c>
      <c r="D202" s="112"/>
      <c r="E202" s="112"/>
      <c r="F202" s="112"/>
      <c r="G202" s="112">
        <v>30</v>
      </c>
      <c r="H202" s="112"/>
      <c r="I202" s="39"/>
      <c r="J202" s="47"/>
      <c r="K202" s="1"/>
      <c r="L202" s="117">
        <f>(B202*100/B203)-100</f>
        <v>3.448275862068968</v>
      </c>
      <c r="M202" s="149"/>
      <c r="P202" s="117"/>
    </row>
    <row r="203" spans="1:16" ht="11.25" customHeight="1">
      <c r="A203" s="25" t="s">
        <v>123</v>
      </c>
      <c r="B203" s="113">
        <f>SUM(G203:H203)</f>
        <v>29</v>
      </c>
      <c r="C203" s="113">
        <f>SUM(G203:G203)</f>
        <v>29</v>
      </c>
      <c r="D203" s="117"/>
      <c r="E203" s="117"/>
      <c r="F203" s="117"/>
      <c r="G203" s="114">
        <v>29</v>
      </c>
      <c r="H203" s="113"/>
      <c r="I203" s="39"/>
      <c r="J203" s="47"/>
      <c r="K203" s="1"/>
      <c r="L203" s="117"/>
      <c r="M203" s="149"/>
      <c r="P203" s="117"/>
    </row>
    <row r="204" spans="1:16" ht="5.25" customHeight="1">
      <c r="A204" s="281"/>
      <c r="B204" s="282"/>
      <c r="C204" s="282"/>
      <c r="D204" s="282"/>
      <c r="E204" s="282"/>
      <c r="F204" s="282"/>
      <c r="G204" s="282"/>
      <c r="H204" s="283"/>
      <c r="I204" s="39"/>
      <c r="J204" s="47"/>
      <c r="K204" s="1"/>
      <c r="L204" s="117"/>
      <c r="M204" s="149"/>
      <c r="P204" s="117"/>
    </row>
    <row r="205" spans="1:16" ht="11.25" customHeight="1">
      <c r="A205" s="299" t="s">
        <v>25</v>
      </c>
      <c r="B205" s="285"/>
      <c r="C205" s="285"/>
      <c r="D205" s="285"/>
      <c r="E205" s="285"/>
      <c r="F205" s="285"/>
      <c r="G205" s="285"/>
      <c r="H205" s="286"/>
      <c r="I205" s="39"/>
      <c r="J205" s="47"/>
      <c r="K205" s="1"/>
      <c r="L205" s="117"/>
      <c r="M205" s="149"/>
      <c r="P205" s="117"/>
    </row>
    <row r="206" spans="1:16" ht="11.25" customHeight="1">
      <c r="A206" s="24" t="s">
        <v>122</v>
      </c>
      <c r="B206" s="111">
        <f>SUM(D206:H206)</f>
        <v>849.1</v>
      </c>
      <c r="C206" s="111">
        <f>SUM(D206:G206)</f>
        <v>849.1</v>
      </c>
      <c r="D206" s="112">
        <v>746.6</v>
      </c>
      <c r="E206" s="112">
        <v>10.9</v>
      </c>
      <c r="F206" s="112">
        <v>2</v>
      </c>
      <c r="G206" s="112">
        <v>89.6</v>
      </c>
      <c r="H206" s="112"/>
      <c r="I206" s="39"/>
      <c r="J206" s="47"/>
      <c r="K206" s="1"/>
      <c r="L206" s="117">
        <f>(B206*100/B207)-100</f>
        <v>28.166037735849073</v>
      </c>
      <c r="M206" s="149"/>
      <c r="P206" s="117"/>
    </row>
    <row r="207" spans="1:16" ht="11.25" customHeight="1">
      <c r="A207" s="25" t="s">
        <v>123</v>
      </c>
      <c r="B207" s="113">
        <f>SUM(D207:H207)</f>
        <v>662.4999999999999</v>
      </c>
      <c r="C207" s="113">
        <f>SUM(D207:G207)</f>
        <v>662.4999999999999</v>
      </c>
      <c r="D207" s="114">
        <v>569.4</v>
      </c>
      <c r="E207" s="114">
        <v>8.3</v>
      </c>
      <c r="F207" s="114"/>
      <c r="G207" s="114">
        <v>84.8</v>
      </c>
      <c r="H207" s="113"/>
      <c r="I207" s="39"/>
      <c r="J207" s="47"/>
      <c r="K207" s="1"/>
      <c r="L207" s="117"/>
      <c r="M207" s="149"/>
      <c r="P207" s="117"/>
    </row>
    <row r="208" spans="1:16" ht="7.5" customHeight="1">
      <c r="A208" s="281"/>
      <c r="B208" s="282"/>
      <c r="C208" s="282"/>
      <c r="D208" s="282"/>
      <c r="E208" s="282"/>
      <c r="F208" s="282"/>
      <c r="G208" s="282"/>
      <c r="H208" s="283"/>
      <c r="I208" s="39"/>
      <c r="J208" s="47"/>
      <c r="K208" s="1"/>
      <c r="L208" s="117"/>
      <c r="M208" s="149"/>
      <c r="P208" s="117"/>
    </row>
    <row r="209" spans="1:16" ht="11.25" customHeight="1">
      <c r="A209" s="299" t="s">
        <v>81</v>
      </c>
      <c r="B209" s="285"/>
      <c r="C209" s="285"/>
      <c r="D209" s="285"/>
      <c r="E209" s="285"/>
      <c r="F209" s="285"/>
      <c r="G209" s="285"/>
      <c r="H209" s="286"/>
      <c r="I209" s="39"/>
      <c r="J209" s="47"/>
      <c r="K209" s="1"/>
      <c r="L209" s="117"/>
      <c r="M209" s="149"/>
      <c r="P209" s="117"/>
    </row>
    <row r="210" spans="1:16" ht="11.25" customHeight="1">
      <c r="A210" s="24" t="s">
        <v>122</v>
      </c>
      <c r="B210" s="111">
        <f>SUM(D210:H210)</f>
        <v>180.00000000000003</v>
      </c>
      <c r="C210" s="111">
        <f>SUM(D210:G210)</f>
        <v>180.00000000000003</v>
      </c>
      <c r="D210" s="112">
        <v>155.1</v>
      </c>
      <c r="E210" s="112">
        <v>2.3</v>
      </c>
      <c r="F210" s="112">
        <v>0.3</v>
      </c>
      <c r="G210" s="112">
        <v>22.3</v>
      </c>
      <c r="H210" s="112"/>
      <c r="I210" s="39"/>
      <c r="J210" s="47"/>
      <c r="K210" s="1"/>
      <c r="L210" s="117">
        <f>(B210*100/B211)-100</f>
        <v>12.149532710280397</v>
      </c>
      <c r="M210" s="149"/>
      <c r="P210" s="117"/>
    </row>
    <row r="211" spans="1:16" ht="11.25" customHeight="1">
      <c r="A211" s="25" t="s">
        <v>123</v>
      </c>
      <c r="B211" s="113">
        <f>SUM(D211:H211)</f>
        <v>160.5</v>
      </c>
      <c r="C211" s="113">
        <f>SUM(D211:G211)</f>
        <v>160.5</v>
      </c>
      <c r="D211" s="114">
        <v>135.7</v>
      </c>
      <c r="E211" s="114">
        <v>2</v>
      </c>
      <c r="F211" s="114"/>
      <c r="G211" s="114">
        <v>22.8</v>
      </c>
      <c r="H211" s="114"/>
      <c r="I211" s="39"/>
      <c r="J211" s="47"/>
      <c r="K211" s="1"/>
      <c r="L211" s="117"/>
      <c r="M211" s="149"/>
      <c r="P211" s="117"/>
    </row>
    <row r="212" spans="1:16" ht="8.25" customHeight="1">
      <c r="A212" s="62"/>
      <c r="B212" s="50"/>
      <c r="C212" s="50"/>
      <c r="D212" s="51"/>
      <c r="E212" s="51"/>
      <c r="F212" s="51"/>
      <c r="G212" s="51"/>
      <c r="H212" s="52"/>
      <c r="I212" s="39"/>
      <c r="J212" s="47"/>
      <c r="K212" s="1"/>
      <c r="L212" s="117"/>
      <c r="M212" s="149"/>
      <c r="P212" s="117"/>
    </row>
    <row r="213" spans="1:16" ht="11.25" customHeight="1">
      <c r="A213" s="299" t="s">
        <v>85</v>
      </c>
      <c r="B213" s="285"/>
      <c r="C213" s="285"/>
      <c r="D213" s="285"/>
      <c r="E213" s="285"/>
      <c r="F213" s="285"/>
      <c r="G213" s="285"/>
      <c r="H213" s="286"/>
      <c r="I213" s="39"/>
      <c r="J213" s="47"/>
      <c r="K213" s="1"/>
      <c r="L213" s="117"/>
      <c r="M213" s="149"/>
      <c r="P213" s="117"/>
    </row>
    <row r="214" spans="1:16" ht="11.25" customHeight="1">
      <c r="A214" s="24" t="s">
        <v>122</v>
      </c>
      <c r="B214" s="111">
        <f>SUM(D214:H214)</f>
        <v>94.80000000000001</v>
      </c>
      <c r="C214" s="111">
        <f>SUM(D214:G214)</f>
        <v>94.80000000000001</v>
      </c>
      <c r="D214" s="112">
        <v>92.9</v>
      </c>
      <c r="E214" s="112">
        <v>1.4</v>
      </c>
      <c r="F214" s="112">
        <v>0.5</v>
      </c>
      <c r="G214" s="112"/>
      <c r="H214" s="112"/>
      <c r="I214" s="39"/>
      <c r="J214" s="47"/>
      <c r="K214" s="1"/>
      <c r="L214" s="117">
        <f>(B214*100/B215)-100</f>
        <v>8.591065292096246</v>
      </c>
      <c r="M214" s="149"/>
      <c r="P214" s="117"/>
    </row>
    <row r="215" spans="1:16" ht="11.25" customHeight="1">
      <c r="A215" s="25" t="s">
        <v>123</v>
      </c>
      <c r="B215" s="113">
        <f>SUM(D215:H215)</f>
        <v>87.3</v>
      </c>
      <c r="C215" s="113">
        <f>SUM(D215:G215)</f>
        <v>87.3</v>
      </c>
      <c r="D215" s="114">
        <v>85.8</v>
      </c>
      <c r="E215" s="114">
        <v>1.3</v>
      </c>
      <c r="F215" s="114"/>
      <c r="G215" s="114">
        <v>0.2</v>
      </c>
      <c r="H215" s="114"/>
      <c r="I215" s="39"/>
      <c r="J215" s="47"/>
      <c r="K215" s="1"/>
      <c r="L215" s="117"/>
      <c r="M215" s="149"/>
      <c r="P215" s="117"/>
    </row>
    <row r="216" spans="1:16" ht="5.25" customHeight="1">
      <c r="A216" s="62"/>
      <c r="B216" s="154"/>
      <c r="C216" s="154"/>
      <c r="D216" s="132"/>
      <c r="E216" s="132"/>
      <c r="F216" s="132"/>
      <c r="G216" s="132"/>
      <c r="H216" s="133"/>
      <c r="I216" s="39"/>
      <c r="J216" s="47"/>
      <c r="K216" s="1"/>
      <c r="L216" s="117"/>
      <c r="M216" s="149"/>
      <c r="P216" s="117"/>
    </row>
    <row r="217" spans="1:16" ht="11.25" customHeight="1">
      <c r="A217" s="299" t="s">
        <v>111</v>
      </c>
      <c r="B217" s="285"/>
      <c r="C217" s="285"/>
      <c r="D217" s="285"/>
      <c r="E217" s="285"/>
      <c r="F217" s="285"/>
      <c r="G217" s="285"/>
      <c r="H217" s="286"/>
      <c r="I217" s="39"/>
      <c r="J217" s="47"/>
      <c r="K217" s="1"/>
      <c r="L217" s="117"/>
      <c r="M217" s="149"/>
      <c r="P217" s="117"/>
    </row>
    <row r="218" spans="1:16" ht="11.25" customHeight="1">
      <c r="A218" s="24" t="s">
        <v>122</v>
      </c>
      <c r="B218" s="111">
        <f>SUM(D218:H218)</f>
        <v>14</v>
      </c>
      <c r="C218" s="111">
        <f>SUM(D218:G218)</f>
        <v>14</v>
      </c>
      <c r="D218" s="112"/>
      <c r="E218" s="112"/>
      <c r="F218" s="112"/>
      <c r="G218" s="112">
        <v>14</v>
      </c>
      <c r="H218" s="112"/>
      <c r="I218" s="39"/>
      <c r="J218" s="47"/>
      <c r="K218" s="1"/>
      <c r="L218" s="117"/>
      <c r="M218" s="149"/>
      <c r="P218" s="117"/>
    </row>
    <row r="219" spans="1:16" ht="11.25" customHeight="1">
      <c r="A219" s="25" t="s">
        <v>123</v>
      </c>
      <c r="B219" s="113">
        <f>SUM(D219:H219)</f>
        <v>5</v>
      </c>
      <c r="C219" s="113">
        <f>SUM(D219:G219)</f>
        <v>5</v>
      </c>
      <c r="D219" s="114"/>
      <c r="E219" s="114"/>
      <c r="F219" s="114"/>
      <c r="G219" s="114">
        <v>5</v>
      </c>
      <c r="H219" s="114"/>
      <c r="I219" s="39"/>
      <c r="J219" s="47"/>
      <c r="K219" s="1"/>
      <c r="L219" s="117"/>
      <c r="M219" s="149"/>
      <c r="P219" s="117"/>
    </row>
    <row r="220" spans="1:16" ht="12.75" customHeight="1">
      <c r="A220" s="62"/>
      <c r="B220" s="50"/>
      <c r="C220" s="50"/>
      <c r="D220" s="51"/>
      <c r="E220" s="51"/>
      <c r="F220" s="51"/>
      <c r="G220" s="51"/>
      <c r="H220" s="52"/>
      <c r="I220" s="39"/>
      <c r="J220" s="47"/>
      <c r="K220" s="1"/>
      <c r="L220" s="117"/>
      <c r="M220" s="149"/>
      <c r="P220" s="117"/>
    </row>
    <row r="221" spans="1:16" ht="24.75" customHeight="1">
      <c r="A221" s="351" t="s">
        <v>136</v>
      </c>
      <c r="B221" s="352"/>
      <c r="C221" s="352"/>
      <c r="D221" s="352"/>
      <c r="E221" s="352"/>
      <c r="F221" s="352"/>
      <c r="G221" s="352"/>
      <c r="H221" s="353"/>
      <c r="I221" s="39"/>
      <c r="J221" s="47"/>
      <c r="K221" s="4"/>
      <c r="L221" s="117"/>
      <c r="M221" s="149"/>
      <c r="P221" s="117"/>
    </row>
    <row r="222" spans="1:16" ht="11.25" customHeight="1">
      <c r="A222" s="24" t="s">
        <v>122</v>
      </c>
      <c r="B222" s="111">
        <f>SUM(D222:H222)</f>
        <v>492.1</v>
      </c>
      <c r="C222" s="111">
        <f>SUM(D222:G222)</f>
        <v>492.1</v>
      </c>
      <c r="D222" s="112">
        <v>128.8</v>
      </c>
      <c r="E222" s="112">
        <v>1.2</v>
      </c>
      <c r="F222" s="112">
        <v>0.4</v>
      </c>
      <c r="G222" s="112">
        <v>361.7</v>
      </c>
      <c r="H222" s="112"/>
      <c r="I222" s="39"/>
      <c r="J222" s="47"/>
      <c r="K222" s="4">
        <v>595.1</v>
      </c>
      <c r="L222" s="117">
        <f>((B222+K222)*100/B223)-100</f>
        <v>37.72485431973652</v>
      </c>
      <c r="M222" s="149"/>
      <c r="P222" s="117"/>
    </row>
    <row r="223" spans="1:16" ht="11.25" customHeight="1">
      <c r="A223" s="25" t="s">
        <v>123</v>
      </c>
      <c r="B223" s="113">
        <f>SUM(D223:H223)</f>
        <v>789.4</v>
      </c>
      <c r="C223" s="113">
        <f>SUM(D223:G223)</f>
        <v>789.4</v>
      </c>
      <c r="D223" s="114">
        <v>97.5</v>
      </c>
      <c r="E223" s="114">
        <v>1.3</v>
      </c>
      <c r="F223" s="114"/>
      <c r="G223" s="114">
        <v>690.6</v>
      </c>
      <c r="H223" s="113"/>
      <c r="I223" s="39"/>
      <c r="J223" s="47"/>
      <c r="K223" s="4"/>
      <c r="L223" s="117"/>
      <c r="M223" s="149"/>
      <c r="P223" s="117"/>
    </row>
    <row r="224" spans="1:16" ht="9" customHeight="1" thickBot="1">
      <c r="A224" s="38"/>
      <c r="C224" s="139"/>
      <c r="D224" s="140"/>
      <c r="E224" s="140"/>
      <c r="F224" s="140"/>
      <c r="G224" s="140"/>
      <c r="H224" s="139"/>
      <c r="I224" s="39"/>
      <c r="J224" s="47"/>
      <c r="K224" s="4"/>
      <c r="L224" s="117"/>
      <c r="M224" s="149"/>
      <c r="P224" s="117"/>
    </row>
    <row r="225" spans="1:16" ht="11.25" customHeight="1" thickBot="1">
      <c r="A225" s="344" t="s">
        <v>99</v>
      </c>
      <c r="B225" s="344"/>
      <c r="C225" s="344"/>
      <c r="D225" s="344"/>
      <c r="E225" s="344"/>
      <c r="F225" s="344"/>
      <c r="G225" s="344"/>
      <c r="H225" s="344"/>
      <c r="I225" s="58"/>
      <c r="J225" s="59"/>
      <c r="K225" s="17"/>
      <c r="L225" s="117"/>
      <c r="M225" s="149"/>
      <c r="P225" s="117"/>
    </row>
    <row r="226" spans="1:16" ht="11.25" customHeight="1">
      <c r="A226" s="24" t="s">
        <v>122</v>
      </c>
      <c r="B226" s="111">
        <f>SUM(D226:H226)</f>
        <v>70</v>
      </c>
      <c r="C226" s="111">
        <f>SUM(D226:G226)</f>
        <v>70</v>
      </c>
      <c r="D226" s="112"/>
      <c r="E226" s="112"/>
      <c r="F226" s="112"/>
      <c r="G226" s="112">
        <v>70</v>
      </c>
      <c r="H226" s="112"/>
      <c r="I226" s="54"/>
      <c r="J226" s="47"/>
      <c r="K226" s="4"/>
      <c r="L226" s="117">
        <f>(B226*100/B227)-100</f>
        <v>104.6783625730994</v>
      </c>
      <c r="M226" s="149"/>
      <c r="P226" s="117"/>
    </row>
    <row r="227" spans="1:16" ht="11.25" customHeight="1" thickBot="1">
      <c r="A227" s="25" t="s">
        <v>123</v>
      </c>
      <c r="B227" s="113">
        <f>SUM(D227:H227)</f>
        <v>34.2</v>
      </c>
      <c r="C227" s="113">
        <f>SUM(D227:G227)</f>
        <v>34.2</v>
      </c>
      <c r="D227" s="114"/>
      <c r="E227" s="114"/>
      <c r="F227" s="114"/>
      <c r="G227" s="114">
        <v>34.2</v>
      </c>
      <c r="H227" s="114"/>
      <c r="I227" s="61"/>
      <c r="J227" s="47"/>
      <c r="K227" s="4"/>
      <c r="L227" s="117"/>
      <c r="M227" s="149"/>
      <c r="P227" s="117"/>
    </row>
    <row r="228" spans="1:16" ht="7.5" customHeight="1">
      <c r="A228" s="281"/>
      <c r="B228" s="282"/>
      <c r="C228" s="282"/>
      <c r="D228" s="282"/>
      <c r="E228" s="282"/>
      <c r="F228" s="282"/>
      <c r="G228" s="282"/>
      <c r="H228" s="283"/>
      <c r="I228" s="39"/>
      <c r="J228" s="47"/>
      <c r="K228" s="4"/>
      <c r="L228" s="117"/>
      <c r="M228" s="149"/>
      <c r="P228" s="117"/>
    </row>
    <row r="229" spans="1:16" ht="11.25" customHeight="1">
      <c r="A229" s="266" t="s">
        <v>100</v>
      </c>
      <c r="B229" s="267"/>
      <c r="C229" s="267"/>
      <c r="D229" s="267"/>
      <c r="E229" s="267"/>
      <c r="F229" s="267"/>
      <c r="G229" s="267"/>
      <c r="H229" s="268"/>
      <c r="I229" s="39"/>
      <c r="J229" s="47"/>
      <c r="K229" s="4"/>
      <c r="L229" s="117"/>
      <c r="M229" s="149"/>
      <c r="P229" s="117"/>
    </row>
    <row r="230" spans="1:16" ht="11.25" customHeight="1">
      <c r="A230" s="24" t="s">
        <v>122</v>
      </c>
      <c r="B230" s="111">
        <f>SUM(D230:H230)</f>
        <v>47.300000000000004</v>
      </c>
      <c r="C230" s="111">
        <f>SUM(D230:G230)</f>
        <v>47.300000000000004</v>
      </c>
      <c r="D230" s="112">
        <v>42.7</v>
      </c>
      <c r="E230" s="112">
        <v>0.6</v>
      </c>
      <c r="F230" s="112"/>
      <c r="G230" s="112">
        <v>4</v>
      </c>
      <c r="H230" s="112"/>
      <c r="I230" s="39"/>
      <c r="J230" s="47"/>
      <c r="K230" s="4"/>
      <c r="L230" s="117">
        <f>(B230*100/B231)-100</f>
        <v>15.36585365853658</v>
      </c>
      <c r="M230" s="149"/>
      <c r="P230" s="117"/>
    </row>
    <row r="231" spans="1:16" ht="11.25" customHeight="1">
      <c r="A231" s="25" t="s">
        <v>123</v>
      </c>
      <c r="B231" s="113">
        <f>SUM(D231:H231)</f>
        <v>41</v>
      </c>
      <c r="C231" s="113">
        <f>SUM(D231:G231)</f>
        <v>41</v>
      </c>
      <c r="D231" s="114">
        <v>36.5</v>
      </c>
      <c r="E231" s="114">
        <v>0.5</v>
      </c>
      <c r="F231" s="114"/>
      <c r="G231" s="114">
        <v>4</v>
      </c>
      <c r="H231" s="114"/>
      <c r="I231" s="39"/>
      <c r="J231" s="47"/>
      <c r="K231" s="4"/>
      <c r="L231" s="117"/>
      <c r="M231" s="149"/>
      <c r="P231" s="117"/>
    </row>
    <row r="232" spans="1:16" ht="9.75" customHeight="1">
      <c r="A232" s="62"/>
      <c r="B232" s="154"/>
      <c r="C232" s="154"/>
      <c r="D232" s="132"/>
      <c r="E232" s="132"/>
      <c r="F232" s="132"/>
      <c r="G232" s="132"/>
      <c r="H232" s="133"/>
      <c r="I232" s="39"/>
      <c r="J232" s="47"/>
      <c r="K232" s="4"/>
      <c r="L232" s="117"/>
      <c r="M232" s="149"/>
      <c r="P232" s="117"/>
    </row>
    <row r="233" spans="1:16" ht="11.25" customHeight="1">
      <c r="A233" s="266" t="s">
        <v>105</v>
      </c>
      <c r="B233" s="267"/>
      <c r="C233" s="267"/>
      <c r="D233" s="267"/>
      <c r="E233" s="267"/>
      <c r="F233" s="267"/>
      <c r="G233" s="267"/>
      <c r="H233" s="268"/>
      <c r="I233" s="39"/>
      <c r="J233" s="47"/>
      <c r="K233" s="4"/>
      <c r="L233" s="117"/>
      <c r="M233" s="149"/>
      <c r="P233" s="117"/>
    </row>
    <row r="234" spans="1:16" ht="11.25" customHeight="1">
      <c r="A234" s="249" t="s">
        <v>122</v>
      </c>
      <c r="B234" s="250">
        <f>SUM(D234:H234)</f>
        <v>0</v>
      </c>
      <c r="C234" s="250">
        <f>SUM(D234:G234)</f>
        <v>0</v>
      </c>
      <c r="D234" s="251"/>
      <c r="E234" s="251"/>
      <c r="F234" s="251"/>
      <c r="G234" s="251"/>
      <c r="H234" s="251"/>
      <c r="I234" s="39"/>
      <c r="J234" s="47"/>
      <c r="K234" s="4"/>
      <c r="L234" s="202">
        <f>(B234*100/B235)-100</f>
        <v>-100</v>
      </c>
      <c r="M234" s="149"/>
      <c r="P234" s="117"/>
    </row>
    <row r="235" spans="1:16" ht="11.25" customHeight="1">
      <c r="A235" s="144" t="s">
        <v>123</v>
      </c>
      <c r="B235" s="113">
        <f>SUM(D235:H235)</f>
        <v>26</v>
      </c>
      <c r="C235" s="113">
        <f>SUM(D235:G235)</f>
        <v>26</v>
      </c>
      <c r="D235" s="114"/>
      <c r="E235" s="114"/>
      <c r="F235" s="114"/>
      <c r="G235" s="114">
        <v>26</v>
      </c>
      <c r="H235" s="114"/>
      <c r="I235" s="39"/>
      <c r="J235" s="47"/>
      <c r="K235" s="4"/>
      <c r="L235" s="117"/>
      <c r="M235" s="149"/>
      <c r="P235" s="117"/>
    </row>
    <row r="236" spans="1:16" ht="9" customHeight="1">
      <c r="A236" s="62"/>
      <c r="B236" s="154"/>
      <c r="C236" s="154"/>
      <c r="D236" s="132"/>
      <c r="E236" s="132"/>
      <c r="F236" s="132"/>
      <c r="G236" s="132"/>
      <c r="H236" s="133"/>
      <c r="I236" s="39"/>
      <c r="J236" s="47"/>
      <c r="K236" s="4"/>
      <c r="L236" s="117"/>
      <c r="M236" s="149"/>
      <c r="P236" s="117"/>
    </row>
    <row r="237" spans="1:16" ht="12" customHeight="1">
      <c r="A237" s="266" t="s">
        <v>110</v>
      </c>
      <c r="B237" s="267"/>
      <c r="C237" s="267"/>
      <c r="D237" s="267"/>
      <c r="E237" s="267"/>
      <c r="F237" s="267"/>
      <c r="G237" s="267"/>
      <c r="H237" s="268"/>
      <c r="I237" s="39"/>
      <c r="J237" s="47"/>
      <c r="K237" s="4"/>
      <c r="L237" s="117"/>
      <c r="M237" s="149"/>
      <c r="P237" s="117"/>
    </row>
    <row r="238" spans="1:16" ht="11.25" customHeight="1">
      <c r="A238" s="249" t="s">
        <v>122</v>
      </c>
      <c r="B238" s="250">
        <f>SUM(D238:H238)</f>
        <v>0</v>
      </c>
      <c r="C238" s="250">
        <f>SUM(D238:G238)</f>
        <v>0</v>
      </c>
      <c r="D238" s="251"/>
      <c r="E238" s="251"/>
      <c r="F238" s="251"/>
      <c r="G238" s="251"/>
      <c r="H238" s="251"/>
      <c r="I238" s="39"/>
      <c r="J238" s="47"/>
      <c r="K238" s="4"/>
      <c r="L238" s="117">
        <f>(B238*100/B239)-100</f>
        <v>-100</v>
      </c>
      <c r="M238" s="149"/>
      <c r="P238" s="117"/>
    </row>
    <row r="239" spans="1:16" ht="11.25" customHeight="1">
      <c r="A239" s="144" t="s">
        <v>123</v>
      </c>
      <c r="B239" s="113">
        <f>SUM(D239:H239)</f>
        <v>15</v>
      </c>
      <c r="C239" s="113">
        <f>SUM(D239:G239)</f>
        <v>15</v>
      </c>
      <c r="D239" s="114"/>
      <c r="E239" s="114"/>
      <c r="F239" s="114"/>
      <c r="G239" s="114">
        <v>15</v>
      </c>
      <c r="H239" s="114"/>
      <c r="I239" s="39"/>
      <c r="J239" s="47"/>
      <c r="K239" s="4"/>
      <c r="L239" s="117"/>
      <c r="M239" s="149"/>
      <c r="P239" s="117"/>
    </row>
    <row r="240" spans="1:16" ht="7.5" customHeight="1">
      <c r="A240" s="62"/>
      <c r="B240" s="154"/>
      <c r="C240" s="154"/>
      <c r="D240" s="132"/>
      <c r="E240" s="132"/>
      <c r="F240" s="132"/>
      <c r="G240" s="132"/>
      <c r="H240" s="133"/>
      <c r="I240" s="39"/>
      <c r="J240" s="47"/>
      <c r="K240" s="4"/>
      <c r="L240" s="117"/>
      <c r="M240" s="149"/>
      <c r="P240" s="117"/>
    </row>
    <row r="241" spans="1:16" ht="11.25" customHeight="1">
      <c r="A241" s="266" t="s">
        <v>131</v>
      </c>
      <c r="B241" s="267"/>
      <c r="C241" s="267"/>
      <c r="D241" s="267"/>
      <c r="E241" s="267"/>
      <c r="F241" s="267"/>
      <c r="G241" s="267"/>
      <c r="H241" s="268"/>
      <c r="I241" s="39"/>
      <c r="J241" s="47"/>
      <c r="K241" s="4"/>
      <c r="L241" s="117"/>
      <c r="M241" s="149"/>
      <c r="P241" s="117"/>
    </row>
    <row r="242" spans="1:16" ht="11.25" customHeight="1">
      <c r="A242" s="183" t="s">
        <v>122</v>
      </c>
      <c r="B242" s="184">
        <f>SUM(D242:H242)</f>
        <v>40</v>
      </c>
      <c r="C242" s="184">
        <f>SUM(D242:G242)</f>
        <v>40</v>
      </c>
      <c r="D242" s="182"/>
      <c r="E242" s="182"/>
      <c r="F242" s="182"/>
      <c r="G242" s="182">
        <v>40</v>
      </c>
      <c r="H242" s="182"/>
      <c r="I242" s="39"/>
      <c r="J242" s="47"/>
      <c r="K242" s="4"/>
      <c r="L242" s="117">
        <f>(B242*100/B243)-100</f>
        <v>33.33333333333334</v>
      </c>
      <c r="M242" s="149"/>
      <c r="P242" s="117"/>
    </row>
    <row r="243" spans="1:16" ht="11.25" customHeight="1">
      <c r="A243" s="144" t="s">
        <v>123</v>
      </c>
      <c r="B243" s="113">
        <f>SUM(D243:H243)</f>
        <v>30</v>
      </c>
      <c r="C243" s="113">
        <f>SUM(D243:G243)</f>
        <v>30</v>
      </c>
      <c r="D243" s="114"/>
      <c r="E243" s="114"/>
      <c r="F243" s="114"/>
      <c r="G243" s="114">
        <v>30</v>
      </c>
      <c r="H243" s="114"/>
      <c r="I243" s="39"/>
      <c r="J243" s="47"/>
      <c r="K243" s="4"/>
      <c r="L243" s="117"/>
      <c r="M243" s="149"/>
      <c r="P243" s="117"/>
    </row>
    <row r="244" spans="1:16" ht="7.5" customHeight="1">
      <c r="A244" s="40"/>
      <c r="B244" s="154"/>
      <c r="C244" s="154"/>
      <c r="D244" s="132"/>
      <c r="E244" s="132"/>
      <c r="F244" s="132"/>
      <c r="G244" s="132"/>
      <c r="H244" s="133"/>
      <c r="I244" s="39"/>
      <c r="J244" s="47"/>
      <c r="K244" s="4"/>
      <c r="L244" s="117"/>
      <c r="M244" s="149"/>
      <c r="P244" s="117"/>
    </row>
    <row r="245" spans="1:16" ht="11.25" customHeight="1">
      <c r="A245" s="266" t="s">
        <v>106</v>
      </c>
      <c r="B245" s="267"/>
      <c r="C245" s="267"/>
      <c r="D245" s="267"/>
      <c r="E245" s="267"/>
      <c r="F245" s="267"/>
      <c r="G245" s="267"/>
      <c r="H245" s="268"/>
      <c r="I245" s="39"/>
      <c r="J245" s="47"/>
      <c r="K245" s="4"/>
      <c r="L245" s="117"/>
      <c r="M245" s="149"/>
      <c r="P245" s="117"/>
    </row>
    <row r="246" spans="1:16" ht="11.25" customHeight="1">
      <c r="A246" s="145" t="s">
        <v>122</v>
      </c>
      <c r="B246" s="113"/>
      <c r="C246" s="113"/>
      <c r="D246" s="114"/>
      <c r="E246" s="114"/>
      <c r="F246" s="114"/>
      <c r="G246" s="114"/>
      <c r="H246" s="114"/>
      <c r="I246" s="39"/>
      <c r="J246" s="47"/>
      <c r="K246" s="4">
        <v>101.5</v>
      </c>
      <c r="L246" s="117"/>
      <c r="M246" s="149"/>
      <c r="P246" s="117"/>
    </row>
    <row r="247" spans="1:16" ht="11.25" customHeight="1">
      <c r="A247" s="144" t="s">
        <v>123</v>
      </c>
      <c r="B247" s="113"/>
      <c r="C247" s="113"/>
      <c r="D247" s="114"/>
      <c r="E247" s="114"/>
      <c r="F247" s="114"/>
      <c r="G247" s="114"/>
      <c r="H247" s="114"/>
      <c r="I247" s="39"/>
      <c r="J247" s="47"/>
      <c r="K247" s="4"/>
      <c r="L247" s="117"/>
      <c r="M247" s="149"/>
      <c r="P247" s="117"/>
    </row>
    <row r="248" spans="1:16" ht="7.5" customHeight="1" thickBot="1">
      <c r="A248" s="293"/>
      <c r="B248" s="294"/>
      <c r="C248" s="294"/>
      <c r="D248" s="294"/>
      <c r="E248" s="294"/>
      <c r="F248" s="294"/>
      <c r="G248" s="294"/>
      <c r="H248" s="295"/>
      <c r="I248" s="39"/>
      <c r="J248" s="47"/>
      <c r="K248" s="4"/>
      <c r="L248" s="117"/>
      <c r="M248" s="149"/>
      <c r="P248" s="117"/>
    </row>
    <row r="249" spans="1:16" ht="12" customHeight="1" thickBot="1">
      <c r="A249" s="319" t="s">
        <v>26</v>
      </c>
      <c r="B249" s="320"/>
      <c r="C249" s="320"/>
      <c r="D249" s="320"/>
      <c r="E249" s="320"/>
      <c r="F249" s="320"/>
      <c r="G249" s="320"/>
      <c r="H249" s="321"/>
      <c r="I249" s="206"/>
      <c r="J249" s="64"/>
      <c r="K249" s="18"/>
      <c r="L249" s="117"/>
      <c r="M249" s="149"/>
      <c r="P249" s="117"/>
    </row>
    <row r="250" spans="1:16" ht="12.75" customHeight="1">
      <c r="A250" s="46" t="s">
        <v>122</v>
      </c>
      <c r="B250" s="115">
        <f>C250+H250</f>
        <v>3517.3</v>
      </c>
      <c r="C250" s="115">
        <f>SUM(D250:G250)</f>
        <v>3517.3</v>
      </c>
      <c r="D250" s="115">
        <f>SUM(D190,D194,D198,D202,D206,D210,D214,D218,D226,D222,D230,D234,D238,D242,D246)</f>
        <v>1398.1000000000001</v>
      </c>
      <c r="E250" s="115">
        <f aca="true" t="shared" si="3" ref="E250:H251">SUM(E190,E194,E198,E202,E206,E210,E214,E218,E226,E222,E230,E234,E238,E242,E246)</f>
        <v>29</v>
      </c>
      <c r="F250" s="115">
        <f t="shared" si="3"/>
        <v>3.1999999999999997</v>
      </c>
      <c r="G250" s="115">
        <f t="shared" si="3"/>
        <v>2087</v>
      </c>
      <c r="H250" s="185">
        <f t="shared" si="3"/>
        <v>0</v>
      </c>
      <c r="I250" s="165"/>
      <c r="J250" s="64"/>
      <c r="K250" s="158">
        <f>K222+K246</f>
        <v>696.6</v>
      </c>
      <c r="L250" s="117">
        <f>((B250+K250)*100/B251)-100</f>
        <v>17.709991899215083</v>
      </c>
      <c r="M250" s="149"/>
      <c r="P250" s="117"/>
    </row>
    <row r="251" spans="1:16" ht="13.5" customHeight="1" thickBot="1">
      <c r="A251" s="48" t="s">
        <v>123</v>
      </c>
      <c r="B251" s="116">
        <f>C251+H251</f>
        <v>3579.8999999999996</v>
      </c>
      <c r="C251" s="116">
        <f>SUM(D251:G251)</f>
        <v>3579.8999999999996</v>
      </c>
      <c r="D251" s="116">
        <f>SUM(D191,D195,D199,D203,D207,D211,D215,D219,D227,D223,D231,D235,D239,D243,D247)</f>
        <v>1111.6</v>
      </c>
      <c r="E251" s="116">
        <f t="shared" si="3"/>
        <v>16.1</v>
      </c>
      <c r="F251" s="116">
        <f t="shared" si="3"/>
        <v>0</v>
      </c>
      <c r="G251" s="116">
        <f t="shared" si="3"/>
        <v>2452.2</v>
      </c>
      <c r="H251" s="186">
        <f t="shared" si="3"/>
        <v>0</v>
      </c>
      <c r="I251" s="166"/>
      <c r="J251" s="64"/>
      <c r="K251" s="18"/>
      <c r="L251" s="117"/>
      <c r="M251" s="149"/>
      <c r="P251" s="117"/>
    </row>
    <row r="252" spans="1:16" ht="9" customHeight="1" thickBot="1">
      <c r="A252" s="246"/>
      <c r="B252" s="247"/>
      <c r="C252" s="247"/>
      <c r="D252" s="247"/>
      <c r="E252" s="247"/>
      <c r="F252" s="247"/>
      <c r="G252" s="247"/>
      <c r="H252" s="248"/>
      <c r="I252" s="65"/>
      <c r="J252" s="64"/>
      <c r="K252" s="18"/>
      <c r="L252" s="117"/>
      <c r="M252" s="149"/>
      <c r="P252" s="117"/>
    </row>
    <row r="253" spans="1:16" ht="14.25" customHeight="1" thickBot="1">
      <c r="A253" s="365" t="s">
        <v>28</v>
      </c>
      <c r="B253" s="366"/>
      <c r="C253" s="366"/>
      <c r="D253" s="366"/>
      <c r="E253" s="366"/>
      <c r="F253" s="366"/>
      <c r="G253" s="366"/>
      <c r="H253" s="367"/>
      <c r="I253" s="65"/>
      <c r="J253" s="64"/>
      <c r="K253" s="18"/>
      <c r="L253" s="117"/>
      <c r="M253" s="149"/>
      <c r="P253" s="117"/>
    </row>
    <row r="254" spans="1:16" ht="11.25" customHeight="1">
      <c r="A254" s="354"/>
      <c r="B254" s="357" t="s">
        <v>0</v>
      </c>
      <c r="C254" s="360" t="s">
        <v>4</v>
      </c>
      <c r="D254" s="360"/>
      <c r="E254" s="360"/>
      <c r="F254" s="360"/>
      <c r="G254" s="360"/>
      <c r="H254" s="361" t="s">
        <v>5</v>
      </c>
      <c r="J254" s="23"/>
      <c r="K254" s="3"/>
      <c r="L254" s="117"/>
      <c r="M254" s="149"/>
      <c r="P254" s="117"/>
    </row>
    <row r="255" spans="1:16" ht="11.25" customHeight="1">
      <c r="A255" s="355"/>
      <c r="B255" s="358"/>
      <c r="C255" s="358" t="s">
        <v>1</v>
      </c>
      <c r="D255" s="364" t="s">
        <v>3</v>
      </c>
      <c r="E255" s="364"/>
      <c r="F255" s="364"/>
      <c r="G255" s="364"/>
      <c r="H255" s="362"/>
      <c r="J255" s="23"/>
      <c r="K255" s="3"/>
      <c r="L255" s="117"/>
      <c r="M255" s="149"/>
      <c r="P255" s="117"/>
    </row>
    <row r="256" spans="1:16" ht="36.75" customHeight="1" thickBot="1">
      <c r="A256" s="356"/>
      <c r="B256" s="359"/>
      <c r="C256" s="359"/>
      <c r="D256" s="89" t="s">
        <v>121</v>
      </c>
      <c r="E256" s="89" t="s">
        <v>120</v>
      </c>
      <c r="F256" s="89" t="s">
        <v>138</v>
      </c>
      <c r="G256" s="89" t="s">
        <v>2</v>
      </c>
      <c r="H256" s="363"/>
      <c r="J256" s="23"/>
      <c r="K256" s="2"/>
      <c r="L256" s="117"/>
      <c r="M256" s="149"/>
      <c r="P256" s="117"/>
    </row>
    <row r="257" spans="1:16" ht="11.25" customHeight="1">
      <c r="A257" s="368" t="s">
        <v>27</v>
      </c>
      <c r="B257" s="369"/>
      <c r="C257" s="369"/>
      <c r="D257" s="369"/>
      <c r="E257" s="369"/>
      <c r="F257" s="369"/>
      <c r="G257" s="369"/>
      <c r="H257" s="369"/>
      <c r="J257" s="23"/>
      <c r="K257" s="2"/>
      <c r="L257" s="117"/>
      <c r="M257" s="149"/>
      <c r="P257" s="117"/>
    </row>
    <row r="258" spans="1:16" ht="11.25" customHeight="1" thickBot="1">
      <c r="A258" s="24" t="s">
        <v>122</v>
      </c>
      <c r="B258" s="118">
        <f>SUM(D258:H258)</f>
        <v>1300</v>
      </c>
      <c r="C258" s="118">
        <f>SUM(D258:G258)</f>
        <v>1300</v>
      </c>
      <c r="D258" s="119"/>
      <c r="E258" s="119"/>
      <c r="F258" s="119"/>
      <c r="G258" s="119">
        <v>1300</v>
      </c>
      <c r="H258" s="119"/>
      <c r="J258" s="23"/>
      <c r="K258" s="3">
        <v>272.3</v>
      </c>
      <c r="L258" s="117">
        <f>(B258*100/B259)-100</f>
        <v>0.33186694450876075</v>
      </c>
      <c r="M258" s="151"/>
      <c r="P258" s="117"/>
    </row>
    <row r="259" spans="1:16" ht="11.25" customHeight="1" thickBot="1">
      <c r="A259" s="25" t="s">
        <v>123</v>
      </c>
      <c r="B259" s="120">
        <f>SUM(D259:H259)</f>
        <v>1295.7</v>
      </c>
      <c r="C259" s="120">
        <f>SUM(D259:G259)</f>
        <v>1295.7</v>
      </c>
      <c r="D259" s="121"/>
      <c r="E259" s="121"/>
      <c r="F259" s="121"/>
      <c r="G259" s="121">
        <v>1295.7</v>
      </c>
      <c r="H259" s="119"/>
      <c r="I259" s="66"/>
      <c r="J259" s="67"/>
      <c r="K259" s="8"/>
      <c r="L259" s="117"/>
      <c r="M259" s="149"/>
      <c r="P259" s="117"/>
    </row>
    <row r="260" spans="1:16" ht="11.25" customHeight="1">
      <c r="A260" s="316"/>
      <c r="B260" s="317"/>
      <c r="C260" s="317"/>
      <c r="D260" s="317"/>
      <c r="E260" s="317"/>
      <c r="F260" s="317"/>
      <c r="G260" s="317"/>
      <c r="H260" s="318"/>
      <c r="I260" s="162"/>
      <c r="J260" s="67"/>
      <c r="K260" s="8"/>
      <c r="L260" s="117"/>
      <c r="M260" s="149"/>
      <c r="P260" s="117"/>
    </row>
    <row r="261" spans="1:16" ht="11.25" customHeight="1">
      <c r="A261" s="370" t="s">
        <v>18</v>
      </c>
      <c r="B261" s="370"/>
      <c r="C261" s="370"/>
      <c r="D261" s="370"/>
      <c r="E261" s="370"/>
      <c r="F261" s="370"/>
      <c r="G261" s="370"/>
      <c r="H261" s="370"/>
      <c r="I261" s="60"/>
      <c r="J261" s="47"/>
      <c r="K261" s="1"/>
      <c r="L261" s="117"/>
      <c r="M261" s="149"/>
      <c r="P261" s="117"/>
    </row>
    <row r="262" spans="1:16" ht="11.25" customHeight="1" thickBot="1">
      <c r="A262" s="24" t="s">
        <v>122</v>
      </c>
      <c r="B262" s="118">
        <f>SUM(D262:H262)</f>
        <v>95</v>
      </c>
      <c r="C262" s="118">
        <f>SUM(D262:G262)</f>
        <v>95</v>
      </c>
      <c r="D262" s="119"/>
      <c r="E262" s="119"/>
      <c r="F262" s="119"/>
      <c r="G262" s="119">
        <v>95</v>
      </c>
      <c r="H262" s="119"/>
      <c r="I262" s="61"/>
      <c r="J262" s="47"/>
      <c r="K262" s="1">
        <v>25.3</v>
      </c>
      <c r="L262" s="117">
        <f>(B262*100/B263)-100</f>
        <v>5.555555555555557</v>
      </c>
      <c r="M262" s="149"/>
      <c r="P262" s="117"/>
    </row>
    <row r="263" spans="1:16" ht="11.25" customHeight="1">
      <c r="A263" s="144" t="s">
        <v>123</v>
      </c>
      <c r="B263" s="122">
        <f>SUM(D263:H263)</f>
        <v>90</v>
      </c>
      <c r="C263" s="122">
        <f>SUM(D263:G263)</f>
        <v>90</v>
      </c>
      <c r="D263" s="123"/>
      <c r="E263" s="123"/>
      <c r="F263" s="123"/>
      <c r="G263" s="123">
        <v>90</v>
      </c>
      <c r="H263" s="123"/>
      <c r="J263" s="23"/>
      <c r="K263" s="2"/>
      <c r="L263" s="117"/>
      <c r="M263" s="149"/>
      <c r="P263" s="117"/>
    </row>
    <row r="264" spans="1:16" ht="11.25" customHeight="1" thickBot="1">
      <c r="A264" s="316"/>
      <c r="B264" s="317"/>
      <c r="C264" s="317"/>
      <c r="D264" s="317"/>
      <c r="E264" s="317"/>
      <c r="F264" s="317"/>
      <c r="G264" s="317"/>
      <c r="H264" s="318"/>
      <c r="J264" s="23"/>
      <c r="K264" s="2"/>
      <c r="L264" s="117"/>
      <c r="M264" s="149"/>
      <c r="P264" s="117"/>
    </row>
    <row r="265" spans="1:16" ht="12" customHeight="1" thickBot="1">
      <c r="A265" s="371" t="s">
        <v>29</v>
      </c>
      <c r="B265" s="372"/>
      <c r="C265" s="372"/>
      <c r="D265" s="372"/>
      <c r="E265" s="372"/>
      <c r="F265" s="372"/>
      <c r="G265" s="372"/>
      <c r="H265" s="373"/>
      <c r="I265" s="39"/>
      <c r="J265" s="47"/>
      <c r="K265" s="1"/>
      <c r="L265" s="117"/>
      <c r="M265" s="149"/>
      <c r="P265" s="117"/>
    </row>
    <row r="266" spans="1:16" ht="11.25" customHeight="1">
      <c r="A266" s="46" t="s">
        <v>122</v>
      </c>
      <c r="B266" s="124">
        <f>C266+H266</f>
        <v>1395</v>
      </c>
      <c r="C266" s="124">
        <f>SUM(D266:G266)</f>
        <v>1395</v>
      </c>
      <c r="D266" s="125">
        <f>SUM(D258+D262)</f>
        <v>0</v>
      </c>
      <c r="E266" s="125">
        <f aca="true" t="shared" si="4" ref="E266:H267">SUM(E258+E262)</f>
        <v>0</v>
      </c>
      <c r="F266" s="125">
        <f t="shared" si="4"/>
        <v>0</v>
      </c>
      <c r="G266" s="125">
        <f t="shared" si="4"/>
        <v>1395</v>
      </c>
      <c r="H266" s="231">
        <f t="shared" si="4"/>
        <v>0</v>
      </c>
      <c r="I266" s="70"/>
      <c r="J266" s="71"/>
      <c r="K266" s="191">
        <f>K258+K262</f>
        <v>297.6</v>
      </c>
      <c r="L266" s="117">
        <f>(B266*100/B267)-100</f>
        <v>0.6711409395973078</v>
      </c>
      <c r="M266" s="149"/>
      <c r="P266" s="117"/>
    </row>
    <row r="267" spans="1:16" ht="11.25" customHeight="1" thickBot="1">
      <c r="A267" s="48" t="s">
        <v>123</v>
      </c>
      <c r="B267" s="126">
        <f>C267+H267</f>
        <v>1385.7</v>
      </c>
      <c r="C267" s="126">
        <f>SUM(D267:G267)</f>
        <v>1385.7</v>
      </c>
      <c r="D267" s="232">
        <f>SUM(D259+D263)</f>
        <v>0</v>
      </c>
      <c r="E267" s="232">
        <f t="shared" si="4"/>
        <v>0</v>
      </c>
      <c r="F267" s="232">
        <f t="shared" si="4"/>
        <v>0</v>
      </c>
      <c r="G267" s="232">
        <f t="shared" si="4"/>
        <v>1385.7</v>
      </c>
      <c r="H267" s="233">
        <f t="shared" si="4"/>
        <v>0</v>
      </c>
      <c r="I267" s="190"/>
      <c r="J267" s="71"/>
      <c r="K267" s="9"/>
      <c r="L267" s="117"/>
      <c r="M267" s="149"/>
      <c r="P267" s="117"/>
    </row>
    <row r="268" spans="1:16" ht="17.25" customHeight="1" thickBot="1">
      <c r="A268" s="68"/>
      <c r="B268" s="14"/>
      <c r="C268" s="14"/>
      <c r="D268" s="69"/>
      <c r="E268" s="69"/>
      <c r="F268" s="69"/>
      <c r="G268" s="69"/>
      <c r="H268" s="69"/>
      <c r="I268" s="72"/>
      <c r="J268" s="71"/>
      <c r="K268" s="9"/>
      <c r="L268" s="117"/>
      <c r="M268" s="149"/>
      <c r="P268" s="117"/>
    </row>
    <row r="269" spans="1:16" ht="13.5" customHeight="1" thickBot="1">
      <c r="A269" s="374" t="s">
        <v>30</v>
      </c>
      <c r="B269" s="375"/>
      <c r="C269" s="375"/>
      <c r="D269" s="375"/>
      <c r="E269" s="375"/>
      <c r="F269" s="375"/>
      <c r="G269" s="375"/>
      <c r="H269" s="376"/>
      <c r="I269" s="73"/>
      <c r="J269" s="74"/>
      <c r="K269" s="10"/>
      <c r="L269" s="117"/>
      <c r="M269" s="149"/>
      <c r="P269" s="117"/>
    </row>
    <row r="270" spans="1:16" ht="11.25" customHeight="1">
      <c r="A270" s="313"/>
      <c r="B270" s="348" t="s">
        <v>0</v>
      </c>
      <c r="C270" s="288" t="s">
        <v>4</v>
      </c>
      <c r="D270" s="288"/>
      <c r="E270" s="288"/>
      <c r="F270" s="288"/>
      <c r="G270" s="288"/>
      <c r="H270" s="296" t="s">
        <v>5</v>
      </c>
      <c r="I270" s="75"/>
      <c r="J270" s="76"/>
      <c r="K270" s="3"/>
      <c r="L270" s="117"/>
      <c r="M270" s="149"/>
      <c r="P270" s="117"/>
    </row>
    <row r="271" spans="1:16" ht="11.25" customHeight="1">
      <c r="A271" s="314"/>
      <c r="B271" s="303"/>
      <c r="C271" s="303" t="s">
        <v>1</v>
      </c>
      <c r="D271" s="287" t="s">
        <v>3</v>
      </c>
      <c r="E271" s="287"/>
      <c r="F271" s="287"/>
      <c r="G271" s="287"/>
      <c r="H271" s="297"/>
      <c r="I271" s="73"/>
      <c r="J271" s="74"/>
      <c r="K271" s="10"/>
      <c r="L271" s="117"/>
      <c r="M271" s="149"/>
      <c r="P271" s="117"/>
    </row>
    <row r="272" spans="1:16" ht="34.5" customHeight="1" thickBot="1">
      <c r="A272" s="315"/>
      <c r="B272" s="304"/>
      <c r="C272" s="304"/>
      <c r="D272" s="210" t="s">
        <v>121</v>
      </c>
      <c r="E272" s="210" t="s">
        <v>120</v>
      </c>
      <c r="F272" s="210" t="s">
        <v>138</v>
      </c>
      <c r="G272" s="210" t="s">
        <v>2</v>
      </c>
      <c r="H272" s="298"/>
      <c r="I272" s="73"/>
      <c r="J272" s="74"/>
      <c r="K272" s="10"/>
      <c r="L272" s="117"/>
      <c r="M272" s="149"/>
      <c r="P272" s="117"/>
    </row>
    <row r="273" spans="1:16" ht="11.25" customHeight="1">
      <c r="A273" s="350" t="s">
        <v>36</v>
      </c>
      <c r="B273" s="350"/>
      <c r="C273" s="350"/>
      <c r="D273" s="350"/>
      <c r="E273" s="350"/>
      <c r="F273" s="350"/>
      <c r="G273" s="350"/>
      <c r="H273" s="350"/>
      <c r="I273" s="75"/>
      <c r="J273" s="76"/>
      <c r="K273" s="3"/>
      <c r="L273" s="117"/>
      <c r="M273" s="149"/>
      <c r="P273" s="117"/>
    </row>
    <row r="274" spans="1:16" ht="11.25" customHeight="1">
      <c r="A274" s="24" t="s">
        <v>122</v>
      </c>
      <c r="B274" s="111">
        <f>SUM(D274:H274)</f>
        <v>558.8</v>
      </c>
      <c r="C274" s="112">
        <f>SUM(D274:G274)</f>
        <v>558.8</v>
      </c>
      <c r="D274" s="112">
        <v>498.6</v>
      </c>
      <c r="E274" s="112">
        <v>7.2</v>
      </c>
      <c r="F274" s="112"/>
      <c r="G274" s="112">
        <v>53</v>
      </c>
      <c r="H274" s="111"/>
      <c r="I274" s="75"/>
      <c r="J274" s="76"/>
      <c r="K274" s="3"/>
      <c r="L274" s="117">
        <f>(B274*100/B275)-100</f>
        <v>13.025889967637525</v>
      </c>
      <c r="M274" s="149"/>
      <c r="P274" s="117"/>
    </row>
    <row r="275" spans="1:16" ht="11.25" customHeight="1">
      <c r="A275" s="25" t="s">
        <v>123</v>
      </c>
      <c r="B275" s="113">
        <f>SUM(D275:H275)</f>
        <v>494.4</v>
      </c>
      <c r="C275" s="114">
        <f>SUM(D275:G275)</f>
        <v>494.4</v>
      </c>
      <c r="D275" s="114">
        <v>445.9</v>
      </c>
      <c r="E275" s="114">
        <v>6.5</v>
      </c>
      <c r="F275" s="114"/>
      <c r="G275" s="114">
        <v>42</v>
      </c>
      <c r="H275" s="113"/>
      <c r="I275" s="75"/>
      <c r="J275" s="76"/>
      <c r="K275" s="3"/>
      <c r="L275" s="117"/>
      <c r="M275" s="149"/>
      <c r="P275" s="117"/>
    </row>
    <row r="276" spans="1:16" ht="9" customHeight="1">
      <c r="A276" s="281"/>
      <c r="B276" s="282"/>
      <c r="C276" s="282"/>
      <c r="D276" s="282"/>
      <c r="E276" s="282"/>
      <c r="F276" s="282"/>
      <c r="G276" s="282"/>
      <c r="H276" s="283"/>
      <c r="I276" s="75"/>
      <c r="J276" s="76"/>
      <c r="K276" s="3"/>
      <c r="L276" s="117"/>
      <c r="M276" s="149"/>
      <c r="P276" s="117"/>
    </row>
    <row r="277" spans="1:16" ht="11.25" customHeight="1">
      <c r="A277" s="344" t="s">
        <v>83</v>
      </c>
      <c r="B277" s="344"/>
      <c r="C277" s="344"/>
      <c r="D277" s="344"/>
      <c r="E277" s="344"/>
      <c r="F277" s="344"/>
      <c r="G277" s="344"/>
      <c r="H277" s="344"/>
      <c r="I277" s="75"/>
      <c r="J277" s="76"/>
      <c r="K277" s="3"/>
      <c r="L277" s="117"/>
      <c r="M277" s="149"/>
      <c r="P277" s="117"/>
    </row>
    <row r="278" spans="1:16" ht="11.25" customHeight="1">
      <c r="A278" s="24" t="s">
        <v>122</v>
      </c>
      <c r="B278" s="111">
        <f>SUM(D278:H278)</f>
        <v>73.7</v>
      </c>
      <c r="C278" s="111">
        <f>SUM(D278:G278)</f>
        <v>73.7</v>
      </c>
      <c r="D278" s="112">
        <v>52.1</v>
      </c>
      <c r="E278" s="112">
        <v>0.8</v>
      </c>
      <c r="F278" s="112">
        <v>0.2</v>
      </c>
      <c r="G278" s="112">
        <v>20.6</v>
      </c>
      <c r="H278" s="111"/>
      <c r="I278" s="75"/>
      <c r="J278" s="76"/>
      <c r="K278" s="3"/>
      <c r="L278" s="117">
        <f>(B278*100/B279)-100</f>
        <v>17.170111287758345</v>
      </c>
      <c r="M278" s="149"/>
      <c r="P278" s="117"/>
    </row>
    <row r="279" spans="1:16" ht="11.25" customHeight="1">
      <c r="A279" s="25" t="s">
        <v>123</v>
      </c>
      <c r="B279" s="113">
        <f>SUM(D279:H279)</f>
        <v>62.9</v>
      </c>
      <c r="C279" s="113">
        <f>SUM(D279:G279)</f>
        <v>62.9</v>
      </c>
      <c r="D279" s="114">
        <v>46.3</v>
      </c>
      <c r="E279" s="114">
        <v>0.7</v>
      </c>
      <c r="F279" s="114"/>
      <c r="G279" s="114">
        <v>15.9</v>
      </c>
      <c r="H279" s="113"/>
      <c r="I279" s="73"/>
      <c r="J279" s="74"/>
      <c r="K279" s="10"/>
      <c r="L279" s="117"/>
      <c r="M279" s="149"/>
      <c r="P279" s="117"/>
    </row>
    <row r="280" spans="1:16" ht="9.75" customHeight="1">
      <c r="A280" s="26"/>
      <c r="B280" s="27"/>
      <c r="C280" s="27"/>
      <c r="D280" s="27"/>
      <c r="E280" s="27"/>
      <c r="F280" s="27"/>
      <c r="G280" s="27"/>
      <c r="H280" s="28"/>
      <c r="I280" s="73"/>
      <c r="J280" s="74"/>
      <c r="K280" s="10"/>
      <c r="L280" s="117"/>
      <c r="M280" s="149"/>
      <c r="P280" s="117"/>
    </row>
    <row r="281" spans="1:16" ht="11.25" customHeight="1">
      <c r="A281" s="381" t="s">
        <v>88</v>
      </c>
      <c r="B281" s="381"/>
      <c r="C281" s="381"/>
      <c r="D281" s="381"/>
      <c r="E281" s="381"/>
      <c r="F281" s="381"/>
      <c r="G281" s="381"/>
      <c r="H281" s="381"/>
      <c r="I281" s="73"/>
      <c r="J281" s="74"/>
      <c r="K281" s="10"/>
      <c r="L281" s="117"/>
      <c r="M281" s="149"/>
      <c r="P281" s="117"/>
    </row>
    <row r="282" spans="1:16" ht="11.25" customHeight="1">
      <c r="A282" s="24" t="s">
        <v>122</v>
      </c>
      <c r="B282" s="111">
        <f>SUM(D282:H282)</f>
        <v>326.99999999999994</v>
      </c>
      <c r="C282" s="111">
        <f>SUM(D282:G282)</f>
        <v>326.99999999999994</v>
      </c>
      <c r="D282" s="112">
        <v>266.7</v>
      </c>
      <c r="E282" s="112">
        <v>3.9</v>
      </c>
      <c r="F282" s="112">
        <v>1.2</v>
      </c>
      <c r="G282" s="112">
        <v>55.2</v>
      </c>
      <c r="H282" s="111"/>
      <c r="I282" s="73"/>
      <c r="J282" s="74"/>
      <c r="K282" s="10"/>
      <c r="L282" s="117">
        <f>(B282*100/B283)-100</f>
        <v>15.506888025432673</v>
      </c>
      <c r="M282" s="149"/>
      <c r="P282" s="117"/>
    </row>
    <row r="283" spans="1:16" ht="11.25" customHeight="1">
      <c r="A283" s="25" t="s">
        <v>123</v>
      </c>
      <c r="B283" s="113">
        <f>SUM(D283:H283)</f>
        <v>283.1</v>
      </c>
      <c r="C283" s="113">
        <f>SUM(D283:G283)</f>
        <v>283.1</v>
      </c>
      <c r="D283" s="114">
        <v>236.3</v>
      </c>
      <c r="E283" s="114">
        <v>3.4</v>
      </c>
      <c r="F283" s="114"/>
      <c r="G283" s="114">
        <v>43.4</v>
      </c>
      <c r="H283" s="113"/>
      <c r="I283" s="73"/>
      <c r="J283" s="74"/>
      <c r="K283" s="10"/>
      <c r="L283" s="117"/>
      <c r="M283" s="149"/>
      <c r="P283" s="117"/>
    </row>
    <row r="284" spans="1:16" ht="11.25" customHeight="1">
      <c r="A284" s="281"/>
      <c r="B284" s="282"/>
      <c r="C284" s="282"/>
      <c r="D284" s="282"/>
      <c r="E284" s="282"/>
      <c r="F284" s="282"/>
      <c r="G284" s="282"/>
      <c r="H284" s="283"/>
      <c r="I284" s="73"/>
      <c r="J284" s="74"/>
      <c r="K284" s="10"/>
      <c r="L284" s="117"/>
      <c r="M284" s="149"/>
      <c r="P284" s="117"/>
    </row>
    <row r="285" spans="1:16" ht="11.25" customHeight="1">
      <c r="A285" s="344" t="s">
        <v>108</v>
      </c>
      <c r="B285" s="344"/>
      <c r="C285" s="344"/>
      <c r="D285" s="344"/>
      <c r="E285" s="344"/>
      <c r="F285" s="344"/>
      <c r="G285" s="344"/>
      <c r="H285" s="344"/>
      <c r="I285" s="73"/>
      <c r="J285" s="74"/>
      <c r="K285" s="10"/>
      <c r="L285" s="117"/>
      <c r="M285" s="149"/>
      <c r="P285" s="117"/>
    </row>
    <row r="286" spans="1:16" ht="11.25" customHeight="1">
      <c r="A286" s="24" t="s">
        <v>122</v>
      </c>
      <c r="B286" s="111">
        <f>SUM(D286:H286)</f>
        <v>30</v>
      </c>
      <c r="C286" s="111">
        <f>SUM(D286:G286)</f>
        <v>30</v>
      </c>
      <c r="D286" s="112"/>
      <c r="E286" s="112"/>
      <c r="F286" s="112"/>
      <c r="G286" s="112">
        <v>30</v>
      </c>
      <c r="H286" s="112"/>
      <c r="I286" s="73"/>
      <c r="J286" s="74"/>
      <c r="K286" s="10"/>
      <c r="L286" s="117">
        <f>(B286*100/B287)-100</f>
        <v>0</v>
      </c>
      <c r="M286" s="149"/>
      <c r="P286" s="117"/>
    </row>
    <row r="287" spans="1:16" ht="11.25" customHeight="1">
      <c r="A287" s="25" t="s">
        <v>123</v>
      </c>
      <c r="B287" s="113">
        <f>SUM(D287:H287)</f>
        <v>30</v>
      </c>
      <c r="C287" s="113">
        <f>SUM(D287:G287)</f>
        <v>30</v>
      </c>
      <c r="D287" s="114"/>
      <c r="E287" s="114"/>
      <c r="F287" s="114"/>
      <c r="G287" s="114">
        <v>30</v>
      </c>
      <c r="H287" s="114"/>
      <c r="I287" s="73"/>
      <c r="J287" s="74"/>
      <c r="K287" s="10"/>
      <c r="L287" s="117"/>
      <c r="M287" s="149"/>
      <c r="P287" s="117"/>
    </row>
    <row r="288" spans="1:16" ht="9" customHeight="1">
      <c r="A288" s="281"/>
      <c r="B288" s="282"/>
      <c r="C288" s="282"/>
      <c r="D288" s="282"/>
      <c r="E288" s="282"/>
      <c r="F288" s="282"/>
      <c r="G288" s="282"/>
      <c r="H288" s="283"/>
      <c r="I288" s="73"/>
      <c r="J288" s="74"/>
      <c r="K288" s="10"/>
      <c r="L288" s="117"/>
      <c r="M288" s="149"/>
      <c r="P288" s="117"/>
    </row>
    <row r="289" spans="1:16" ht="11.25" customHeight="1">
      <c r="A289" s="344" t="s">
        <v>37</v>
      </c>
      <c r="B289" s="344"/>
      <c r="C289" s="344"/>
      <c r="D289" s="344"/>
      <c r="E289" s="344"/>
      <c r="F289" s="344"/>
      <c r="G289" s="344"/>
      <c r="H289" s="344"/>
      <c r="I289" s="73"/>
      <c r="J289" s="74"/>
      <c r="K289" s="10"/>
      <c r="L289" s="117"/>
      <c r="M289" s="149"/>
      <c r="P289" s="117"/>
    </row>
    <row r="290" spans="1:16" ht="11.25" customHeight="1">
      <c r="A290" s="24" t="s">
        <v>122</v>
      </c>
      <c r="B290" s="111">
        <f>SUM(D290:H290)</f>
        <v>30</v>
      </c>
      <c r="C290" s="111">
        <f>SUM(D290:G290)</f>
        <v>30</v>
      </c>
      <c r="D290" s="112"/>
      <c r="E290" s="112"/>
      <c r="F290" s="112"/>
      <c r="G290" s="112">
        <v>30</v>
      </c>
      <c r="H290" s="112"/>
      <c r="I290" s="75"/>
      <c r="J290" s="76"/>
      <c r="K290" s="3"/>
      <c r="L290" s="117">
        <f>(B290*100/B291)-100</f>
        <v>0</v>
      </c>
      <c r="M290" s="149"/>
      <c r="P290" s="117"/>
    </row>
    <row r="291" spans="1:16" ht="11.25" customHeight="1">
      <c r="A291" s="25" t="s">
        <v>123</v>
      </c>
      <c r="B291" s="113">
        <f>SUM(D291:H291)</f>
        <v>30</v>
      </c>
      <c r="C291" s="113">
        <f>SUM(D291:G291)</f>
        <v>30</v>
      </c>
      <c r="D291" s="114"/>
      <c r="E291" s="114"/>
      <c r="F291" s="114"/>
      <c r="G291" s="114">
        <v>30</v>
      </c>
      <c r="H291" s="114"/>
      <c r="I291" s="73"/>
      <c r="J291" s="74"/>
      <c r="K291" s="10"/>
      <c r="L291" s="117"/>
      <c r="M291" s="149"/>
      <c r="P291" s="117"/>
    </row>
    <row r="292" spans="1:16" ht="6.75" customHeight="1">
      <c r="A292" s="281"/>
      <c r="B292" s="282"/>
      <c r="C292" s="282"/>
      <c r="D292" s="282"/>
      <c r="E292" s="282"/>
      <c r="F292" s="282"/>
      <c r="G292" s="282"/>
      <c r="H292" s="283"/>
      <c r="I292" s="73"/>
      <c r="J292" s="74"/>
      <c r="K292" s="10"/>
      <c r="L292" s="117"/>
      <c r="M292" s="149"/>
      <c r="P292" s="117"/>
    </row>
    <row r="293" spans="1:16" ht="11.25" customHeight="1">
      <c r="A293" s="344" t="s">
        <v>31</v>
      </c>
      <c r="B293" s="344"/>
      <c r="C293" s="344"/>
      <c r="D293" s="344"/>
      <c r="E293" s="344"/>
      <c r="F293" s="344"/>
      <c r="G293" s="344"/>
      <c r="H293" s="344"/>
      <c r="I293" s="73"/>
      <c r="J293" s="74"/>
      <c r="K293" s="10"/>
      <c r="L293" s="117"/>
      <c r="M293" s="149"/>
      <c r="P293" s="117"/>
    </row>
    <row r="294" spans="1:16" ht="11.25" customHeight="1">
      <c r="A294" s="24" t="s">
        <v>122</v>
      </c>
      <c r="B294" s="111">
        <f>SUM(D294:H294)</f>
        <v>515.0999999999999</v>
      </c>
      <c r="C294" s="111">
        <f>SUM(D294:G294)</f>
        <v>515.0999999999999</v>
      </c>
      <c r="D294" s="112">
        <v>442</v>
      </c>
      <c r="E294" s="112">
        <v>6.4</v>
      </c>
      <c r="F294" s="112">
        <v>0.7</v>
      </c>
      <c r="G294" s="112">
        <v>66</v>
      </c>
      <c r="H294" s="111"/>
      <c r="I294" s="73"/>
      <c r="J294" s="74"/>
      <c r="K294" s="10"/>
      <c r="L294" s="117">
        <f>(B294*100/B295)-100</f>
        <v>10.678985818650617</v>
      </c>
      <c r="M294" s="149"/>
      <c r="P294" s="117"/>
    </row>
    <row r="295" spans="1:16" ht="11.25" customHeight="1">
      <c r="A295" s="25" t="s">
        <v>123</v>
      </c>
      <c r="B295" s="113">
        <f>SUM(D295:H295)</f>
        <v>465.4</v>
      </c>
      <c r="C295" s="113">
        <f>SUM(D295:G295)</f>
        <v>465.4</v>
      </c>
      <c r="D295" s="114">
        <v>402.6</v>
      </c>
      <c r="E295" s="114">
        <v>5.9</v>
      </c>
      <c r="F295" s="114"/>
      <c r="G295" s="114">
        <v>56.9</v>
      </c>
      <c r="H295" s="113"/>
      <c r="I295" s="73"/>
      <c r="J295" s="74"/>
      <c r="K295" s="10"/>
      <c r="L295" s="117"/>
      <c r="M295" s="149"/>
      <c r="P295" s="117"/>
    </row>
    <row r="296" spans="1:16" ht="11.25" customHeight="1">
      <c r="A296" s="281"/>
      <c r="B296" s="282"/>
      <c r="C296" s="282"/>
      <c r="D296" s="282"/>
      <c r="E296" s="282"/>
      <c r="F296" s="282"/>
      <c r="G296" s="282"/>
      <c r="H296" s="283"/>
      <c r="I296" s="73"/>
      <c r="J296" s="74"/>
      <c r="K296" s="10"/>
      <c r="L296" s="117"/>
      <c r="M296" s="149"/>
      <c r="P296" s="117"/>
    </row>
    <row r="297" spans="1:16" ht="11.25" customHeight="1">
      <c r="A297" s="344" t="s">
        <v>34</v>
      </c>
      <c r="B297" s="344"/>
      <c r="C297" s="344"/>
      <c r="D297" s="344"/>
      <c r="E297" s="344"/>
      <c r="F297" s="344"/>
      <c r="G297" s="344"/>
      <c r="H297" s="344"/>
      <c r="I297" s="73"/>
      <c r="J297" s="74"/>
      <c r="K297" s="10"/>
      <c r="L297" s="117"/>
      <c r="M297" s="149"/>
      <c r="P297" s="117"/>
    </row>
    <row r="298" spans="1:16" ht="11.25" customHeight="1">
      <c r="A298" s="24" t="s">
        <v>122</v>
      </c>
      <c r="B298" s="111">
        <f>SUM(D298:H298)</f>
        <v>114.5</v>
      </c>
      <c r="C298" s="111">
        <f>SUM(D298:G298)</f>
        <v>114.5</v>
      </c>
      <c r="D298" s="112">
        <v>86.8</v>
      </c>
      <c r="E298" s="112">
        <v>1.3</v>
      </c>
      <c r="F298" s="112">
        <v>0.3</v>
      </c>
      <c r="G298" s="112">
        <v>26.1</v>
      </c>
      <c r="H298" s="111"/>
      <c r="I298" s="75"/>
      <c r="J298" s="76"/>
      <c r="K298" s="3"/>
      <c r="L298" s="117">
        <f>(B298*100/B299)-100</f>
        <v>5.724838411819036</v>
      </c>
      <c r="M298" s="149"/>
      <c r="P298" s="117"/>
    </row>
    <row r="299" spans="1:16" ht="11.25" customHeight="1">
      <c r="A299" s="25" t="s">
        <v>123</v>
      </c>
      <c r="B299" s="113">
        <f>SUM(D299:H299)</f>
        <v>108.29999999999998</v>
      </c>
      <c r="C299" s="113">
        <f>SUM(D299:G299)</f>
        <v>108.29999999999998</v>
      </c>
      <c r="D299" s="114">
        <v>79.1</v>
      </c>
      <c r="E299" s="114">
        <v>1.1</v>
      </c>
      <c r="F299" s="114"/>
      <c r="G299" s="114">
        <v>28.1</v>
      </c>
      <c r="H299" s="113"/>
      <c r="I299" s="73"/>
      <c r="J299" s="74"/>
      <c r="K299" s="10"/>
      <c r="L299" s="117"/>
      <c r="M299" s="149"/>
      <c r="P299" s="117"/>
    </row>
    <row r="300" spans="1:16" ht="6.75" customHeight="1">
      <c r="A300" s="281"/>
      <c r="B300" s="282"/>
      <c r="C300" s="282"/>
      <c r="D300" s="282"/>
      <c r="E300" s="282"/>
      <c r="F300" s="282"/>
      <c r="G300" s="282"/>
      <c r="H300" s="283"/>
      <c r="I300" s="73"/>
      <c r="J300" s="74"/>
      <c r="K300" s="10"/>
      <c r="L300" s="117"/>
      <c r="M300" s="149"/>
      <c r="P300" s="117"/>
    </row>
    <row r="301" spans="1:16" ht="12.75" customHeight="1">
      <c r="A301" s="344" t="s">
        <v>32</v>
      </c>
      <c r="B301" s="344"/>
      <c r="C301" s="344"/>
      <c r="D301" s="344"/>
      <c r="E301" s="344"/>
      <c r="F301" s="344"/>
      <c r="G301" s="344"/>
      <c r="H301" s="344"/>
      <c r="I301" s="73"/>
      <c r="J301" s="74"/>
      <c r="K301" s="10"/>
      <c r="L301" s="117"/>
      <c r="M301" s="149"/>
      <c r="P301" s="117"/>
    </row>
    <row r="302" spans="1:16" ht="11.25" customHeight="1">
      <c r="A302" s="24" t="s">
        <v>122</v>
      </c>
      <c r="B302" s="111">
        <f>SUM(D302:H302)</f>
        <v>84.9</v>
      </c>
      <c r="C302" s="111">
        <f>SUM(D302:G302)</f>
        <v>84.9</v>
      </c>
      <c r="D302" s="112">
        <v>63.2</v>
      </c>
      <c r="E302" s="112">
        <v>0.9</v>
      </c>
      <c r="F302" s="112">
        <v>0.1</v>
      </c>
      <c r="G302" s="112">
        <v>20.7</v>
      </c>
      <c r="H302" s="112"/>
      <c r="I302" s="73"/>
      <c r="J302" s="74"/>
      <c r="K302" s="10"/>
      <c r="L302" s="117">
        <f>(B302*100/B303)-100</f>
        <v>11.71052631578948</v>
      </c>
      <c r="M302" s="149"/>
      <c r="P302" s="117"/>
    </row>
    <row r="303" spans="1:16" ht="11.25" customHeight="1">
      <c r="A303" s="25" t="s">
        <v>123</v>
      </c>
      <c r="B303" s="113">
        <f>SUM(D303:H303)</f>
        <v>76</v>
      </c>
      <c r="C303" s="113">
        <f>SUM(D303:G303)</f>
        <v>76</v>
      </c>
      <c r="D303" s="114">
        <v>57.6</v>
      </c>
      <c r="E303" s="114">
        <v>0.8</v>
      </c>
      <c r="F303" s="114"/>
      <c r="G303" s="114">
        <v>17.6</v>
      </c>
      <c r="H303" s="114"/>
      <c r="I303" s="73"/>
      <c r="J303" s="74"/>
      <c r="K303" s="10"/>
      <c r="L303" s="117"/>
      <c r="M303" s="149"/>
      <c r="P303" s="117"/>
    </row>
    <row r="304" spans="1:16" ht="5.25" customHeight="1">
      <c r="A304" s="40"/>
      <c r="B304" s="154"/>
      <c r="C304" s="154"/>
      <c r="D304" s="132"/>
      <c r="E304" s="132"/>
      <c r="F304" s="132"/>
      <c r="G304" s="132"/>
      <c r="H304" s="133"/>
      <c r="I304" s="73"/>
      <c r="J304" s="74"/>
      <c r="K304" s="10"/>
      <c r="L304" s="117"/>
      <c r="M304" s="149"/>
      <c r="P304" s="117"/>
    </row>
    <row r="305" spans="1:16" ht="11.25" customHeight="1">
      <c r="A305" s="266" t="s">
        <v>33</v>
      </c>
      <c r="B305" s="267"/>
      <c r="C305" s="267"/>
      <c r="D305" s="267"/>
      <c r="E305" s="267"/>
      <c r="F305" s="267"/>
      <c r="G305" s="267"/>
      <c r="H305" s="268"/>
      <c r="I305" s="73"/>
      <c r="J305" s="74"/>
      <c r="K305" s="10"/>
      <c r="L305" s="117"/>
      <c r="M305" s="149"/>
      <c r="P305" s="117"/>
    </row>
    <row r="306" spans="1:16" ht="11.25" customHeight="1">
      <c r="A306" s="24" t="s">
        <v>122</v>
      </c>
      <c r="B306" s="127">
        <f>SUM(D306:H306)</f>
        <v>89.8</v>
      </c>
      <c r="C306" s="127">
        <f>SUM(D306:G306)</f>
        <v>89.8</v>
      </c>
      <c r="D306" s="128">
        <v>74.9</v>
      </c>
      <c r="E306" s="128">
        <v>1.1</v>
      </c>
      <c r="F306" s="128">
        <v>0.2</v>
      </c>
      <c r="G306" s="128">
        <v>13.6</v>
      </c>
      <c r="H306" s="128"/>
      <c r="I306" s="75"/>
      <c r="J306" s="76"/>
      <c r="K306" s="3"/>
      <c r="L306" s="117">
        <f>(B306*100/B307)-100</f>
        <v>7.673860911270978</v>
      </c>
      <c r="M306" s="149"/>
      <c r="P306" s="117"/>
    </row>
    <row r="307" spans="1:16" ht="11.25" customHeight="1">
      <c r="A307" s="25" t="s">
        <v>123</v>
      </c>
      <c r="B307" s="129">
        <f>SUM(D307:H307)</f>
        <v>83.4</v>
      </c>
      <c r="C307" s="129">
        <f>SUM(D307:G307)</f>
        <v>83.4</v>
      </c>
      <c r="D307" s="130">
        <v>66.4</v>
      </c>
      <c r="E307" s="130">
        <v>1</v>
      </c>
      <c r="F307" s="130"/>
      <c r="G307" s="130">
        <v>16</v>
      </c>
      <c r="H307" s="130"/>
      <c r="I307" s="73"/>
      <c r="J307" s="74"/>
      <c r="K307" s="10"/>
      <c r="L307" s="117"/>
      <c r="M307" s="149"/>
      <c r="P307" s="117"/>
    </row>
    <row r="308" spans="1:16" ht="9" customHeight="1">
      <c r="A308" s="281"/>
      <c r="B308" s="282"/>
      <c r="C308" s="282"/>
      <c r="D308" s="282"/>
      <c r="E308" s="282"/>
      <c r="F308" s="282"/>
      <c r="G308" s="282"/>
      <c r="H308" s="283"/>
      <c r="I308" s="73"/>
      <c r="J308" s="74"/>
      <c r="K308" s="10"/>
      <c r="L308" s="117"/>
      <c r="M308" s="149"/>
      <c r="P308" s="117"/>
    </row>
    <row r="309" spans="1:16" ht="11.25" customHeight="1">
      <c r="A309" s="266" t="s">
        <v>35</v>
      </c>
      <c r="B309" s="267"/>
      <c r="C309" s="267"/>
      <c r="D309" s="267"/>
      <c r="E309" s="267"/>
      <c r="F309" s="267"/>
      <c r="G309" s="267"/>
      <c r="H309" s="268"/>
      <c r="I309" s="73"/>
      <c r="J309" s="74"/>
      <c r="K309" s="10"/>
      <c r="L309" s="117"/>
      <c r="M309" s="149"/>
      <c r="P309" s="117"/>
    </row>
    <row r="310" spans="1:16" ht="11.25" customHeight="1">
      <c r="A310" s="24" t="s">
        <v>122</v>
      </c>
      <c r="B310" s="111">
        <f>SUM(D310:H310)</f>
        <v>163.70000000000002</v>
      </c>
      <c r="C310" s="112">
        <f>SUM(D310:G310)</f>
        <v>163.70000000000002</v>
      </c>
      <c r="D310" s="112">
        <v>134.4</v>
      </c>
      <c r="E310" s="112">
        <v>2</v>
      </c>
      <c r="F310" s="112">
        <v>0.4</v>
      </c>
      <c r="G310" s="112">
        <v>26.9</v>
      </c>
      <c r="H310" s="112"/>
      <c r="I310" s="73"/>
      <c r="J310" s="74"/>
      <c r="K310" s="10"/>
      <c r="L310" s="117">
        <f>(B310*100/B311)-100</f>
        <v>15.038650737877745</v>
      </c>
      <c r="M310" s="149"/>
      <c r="P310" s="117"/>
    </row>
    <row r="311" spans="1:16" ht="11.25" customHeight="1">
      <c r="A311" s="25" t="s">
        <v>123</v>
      </c>
      <c r="B311" s="113">
        <f>SUM(D311:H311)</f>
        <v>142.29999999999998</v>
      </c>
      <c r="C311" s="114">
        <f>SUM(D311:G311)</f>
        <v>142.29999999999998</v>
      </c>
      <c r="D311" s="114">
        <v>122.3</v>
      </c>
      <c r="E311" s="114">
        <v>1.8</v>
      </c>
      <c r="F311" s="114"/>
      <c r="G311" s="114">
        <v>18.2</v>
      </c>
      <c r="H311" s="114"/>
      <c r="I311" s="73"/>
      <c r="J311" s="74"/>
      <c r="K311" s="10"/>
      <c r="L311" s="117"/>
      <c r="M311" s="149"/>
      <c r="P311" s="117"/>
    </row>
    <row r="312" spans="1:16" ht="6.75" customHeight="1">
      <c r="A312" s="281"/>
      <c r="B312" s="282"/>
      <c r="C312" s="282"/>
      <c r="D312" s="282"/>
      <c r="E312" s="282"/>
      <c r="F312" s="282"/>
      <c r="G312" s="282"/>
      <c r="H312" s="283"/>
      <c r="I312" s="73"/>
      <c r="J312" s="74"/>
      <c r="K312" s="10"/>
      <c r="L312" s="117"/>
      <c r="M312" s="149"/>
      <c r="P312" s="117"/>
    </row>
    <row r="313" spans="1:16" ht="11.25" customHeight="1">
      <c r="A313" s="377" t="s">
        <v>38</v>
      </c>
      <c r="B313" s="377"/>
      <c r="C313" s="377"/>
      <c r="D313" s="377"/>
      <c r="E313" s="377"/>
      <c r="F313" s="377"/>
      <c r="G313" s="377"/>
      <c r="H313" s="377"/>
      <c r="I313" s="73"/>
      <c r="J313" s="74"/>
      <c r="K313" s="10"/>
      <c r="L313" s="117"/>
      <c r="M313" s="404"/>
      <c r="P313" s="117"/>
    </row>
    <row r="314" spans="1:16" ht="11.25" customHeight="1">
      <c r="A314" s="24" t="s">
        <v>122</v>
      </c>
      <c r="B314" s="111">
        <f>SUM(D314:H314)</f>
        <v>55</v>
      </c>
      <c r="C314" s="112">
        <f>SUM(D314:G314)</f>
        <v>55</v>
      </c>
      <c r="D314" s="112"/>
      <c r="E314" s="112"/>
      <c r="F314" s="112"/>
      <c r="G314" s="112">
        <v>55</v>
      </c>
      <c r="H314" s="112"/>
      <c r="I314" s="73"/>
      <c r="J314" s="74"/>
      <c r="K314" s="10"/>
      <c r="L314" s="117">
        <f>(B314*100/B315)-100</f>
        <v>-15.384615384615387</v>
      </c>
      <c r="M314" s="404"/>
      <c r="P314" s="117"/>
    </row>
    <row r="315" spans="1:16" ht="11.25" customHeight="1">
      <c r="A315" s="25" t="s">
        <v>123</v>
      </c>
      <c r="B315" s="113">
        <f>SUM(D315:H315)</f>
        <v>65</v>
      </c>
      <c r="C315" s="114">
        <f>SUM(D315:G315)</f>
        <v>65</v>
      </c>
      <c r="D315" s="114"/>
      <c r="E315" s="114"/>
      <c r="F315" s="114"/>
      <c r="G315" s="114">
        <v>65</v>
      </c>
      <c r="H315" s="114"/>
      <c r="I315" s="73"/>
      <c r="J315" s="74"/>
      <c r="K315" s="10"/>
      <c r="L315" s="117"/>
      <c r="M315" s="404"/>
      <c r="P315" s="117"/>
    </row>
    <row r="316" spans="1:16" ht="15" customHeight="1">
      <c r="A316" s="266" t="s">
        <v>114</v>
      </c>
      <c r="B316" s="267"/>
      <c r="C316" s="267"/>
      <c r="D316" s="267"/>
      <c r="E316" s="267"/>
      <c r="F316" s="267"/>
      <c r="G316" s="267"/>
      <c r="H316" s="268"/>
      <c r="I316" s="73"/>
      <c r="J316" s="74"/>
      <c r="K316" s="10"/>
      <c r="L316" s="117"/>
      <c r="M316" s="404"/>
      <c r="P316" s="117"/>
    </row>
    <row r="317" spans="1:16" ht="9" customHeight="1">
      <c r="A317" s="281"/>
      <c r="B317" s="282"/>
      <c r="C317" s="282"/>
      <c r="D317" s="282"/>
      <c r="E317" s="282"/>
      <c r="F317" s="282"/>
      <c r="G317" s="282"/>
      <c r="H317" s="283"/>
      <c r="I317" s="73"/>
      <c r="J317" s="74"/>
      <c r="K317" s="10"/>
      <c r="L317" s="117"/>
      <c r="M317" s="404"/>
      <c r="P317" s="117"/>
    </row>
    <row r="318" spans="1:16" ht="11.25" customHeight="1">
      <c r="A318" s="412" t="s">
        <v>116</v>
      </c>
      <c r="B318" s="413"/>
      <c r="C318" s="413"/>
      <c r="D318" s="413"/>
      <c r="E318" s="413"/>
      <c r="F318" s="413"/>
      <c r="G318" s="413"/>
      <c r="H318" s="414"/>
      <c r="I318" s="73"/>
      <c r="J318" s="74"/>
      <c r="K318" s="10"/>
      <c r="L318" s="117"/>
      <c r="M318" s="404"/>
      <c r="P318" s="117"/>
    </row>
    <row r="319" spans="1:16" ht="10.5" customHeight="1">
      <c r="A319" s="254" t="s">
        <v>122</v>
      </c>
      <c r="B319" s="255">
        <f>SUM(D319:H319)</f>
        <v>0</v>
      </c>
      <c r="C319" s="255">
        <f>SUM(D319:G319)</f>
        <v>0</v>
      </c>
      <c r="D319" s="254"/>
      <c r="E319" s="254"/>
      <c r="F319" s="254"/>
      <c r="G319" s="255"/>
      <c r="H319" s="254"/>
      <c r="I319" s="73"/>
      <c r="J319" s="74"/>
      <c r="K319" s="10"/>
      <c r="L319" s="117"/>
      <c r="M319" s="404"/>
      <c r="P319" s="117"/>
    </row>
    <row r="320" spans="1:16" ht="11.25" customHeight="1">
      <c r="A320" s="216" t="s">
        <v>123</v>
      </c>
      <c r="B320" s="220">
        <f>SUM(D320:H320)</f>
        <v>10</v>
      </c>
      <c r="C320" s="220">
        <f>SUM(D320:G320)</f>
        <v>10</v>
      </c>
      <c r="D320" s="216"/>
      <c r="E320" s="216"/>
      <c r="F320" s="216"/>
      <c r="G320" s="220">
        <v>10</v>
      </c>
      <c r="H320" s="216"/>
      <c r="I320" s="73"/>
      <c r="J320" s="74"/>
      <c r="K320" s="10"/>
      <c r="L320" s="117"/>
      <c r="M320" s="404"/>
      <c r="P320" s="117"/>
    </row>
    <row r="321" spans="1:16" ht="9" customHeight="1">
      <c r="A321" s="26"/>
      <c r="B321" s="27"/>
      <c r="C321" s="27"/>
      <c r="D321" s="27"/>
      <c r="E321" s="27"/>
      <c r="F321" s="27"/>
      <c r="G321" s="27"/>
      <c r="H321" s="28"/>
      <c r="I321" s="73"/>
      <c r="J321" s="74"/>
      <c r="K321" s="10"/>
      <c r="L321" s="117"/>
      <c r="M321" s="404"/>
      <c r="P321" s="117"/>
    </row>
    <row r="322" spans="1:16" s="78" customFormat="1" ht="11.25" customHeight="1">
      <c r="A322" s="377" t="s">
        <v>82</v>
      </c>
      <c r="B322" s="377"/>
      <c r="C322" s="377"/>
      <c r="D322" s="377"/>
      <c r="E322" s="377"/>
      <c r="F322" s="377"/>
      <c r="G322" s="377"/>
      <c r="H322" s="377"/>
      <c r="J322" s="79"/>
      <c r="K322" s="11"/>
      <c r="L322" s="117"/>
      <c r="M322" s="404"/>
      <c r="P322" s="117"/>
    </row>
    <row r="323" spans="1:16" s="78" customFormat="1" ht="11.25" customHeight="1">
      <c r="A323" s="24" t="s">
        <v>122</v>
      </c>
      <c r="B323" s="111">
        <f>SUM(D323:H323)</f>
        <v>159</v>
      </c>
      <c r="C323" s="112">
        <f>SUM(D323:G323)</f>
        <v>159</v>
      </c>
      <c r="D323" s="112"/>
      <c r="E323" s="112"/>
      <c r="F323" s="112"/>
      <c r="G323" s="112">
        <v>159</v>
      </c>
      <c r="H323" s="112"/>
      <c r="J323" s="79"/>
      <c r="K323" s="11"/>
      <c r="L323" s="117">
        <f>(B323*100/B324)-100</f>
        <v>14.38848920863309</v>
      </c>
      <c r="M323" s="152"/>
      <c r="P323" s="117"/>
    </row>
    <row r="324" spans="1:16" s="78" customFormat="1" ht="11.25" customHeight="1">
      <c r="A324" s="25" t="s">
        <v>123</v>
      </c>
      <c r="B324" s="113">
        <f>SUM(D324:H324)</f>
        <v>139</v>
      </c>
      <c r="C324" s="114">
        <f>SUM(D324:G324)</f>
        <v>139</v>
      </c>
      <c r="D324" s="114"/>
      <c r="E324" s="114"/>
      <c r="F324" s="114"/>
      <c r="G324" s="114">
        <v>139</v>
      </c>
      <c r="H324" s="114"/>
      <c r="J324" s="79"/>
      <c r="K324" s="11"/>
      <c r="L324" s="117"/>
      <c r="M324" s="152"/>
      <c r="P324" s="117"/>
    </row>
    <row r="325" spans="1:16" ht="6.75" customHeight="1">
      <c r="A325" s="40"/>
      <c r="B325" s="50"/>
      <c r="C325" s="51"/>
      <c r="D325" s="51"/>
      <c r="E325" s="51"/>
      <c r="F325" s="51"/>
      <c r="G325" s="51"/>
      <c r="H325" s="77"/>
      <c r="I325" s="73"/>
      <c r="J325" s="74"/>
      <c r="K325" s="10"/>
      <c r="L325" s="117"/>
      <c r="M325" s="149"/>
      <c r="P325" s="117"/>
    </row>
    <row r="326" spans="1:16" ht="11.25" customHeight="1">
      <c r="A326" s="378" t="s">
        <v>91</v>
      </c>
      <c r="B326" s="379"/>
      <c r="C326" s="379"/>
      <c r="D326" s="379"/>
      <c r="E326" s="379"/>
      <c r="F326" s="379"/>
      <c r="G326" s="379"/>
      <c r="H326" s="380"/>
      <c r="I326" s="73"/>
      <c r="J326" s="74"/>
      <c r="K326" s="10"/>
      <c r="L326" s="117"/>
      <c r="M326" s="149"/>
      <c r="P326" s="117"/>
    </row>
    <row r="327" spans="1:16" ht="11.25" customHeight="1">
      <c r="A327" s="24" t="s">
        <v>122</v>
      </c>
      <c r="B327" s="111">
        <f>SUM(D327:H327)</f>
        <v>60</v>
      </c>
      <c r="C327" s="112">
        <f>SUM(D327:G327)</f>
        <v>60</v>
      </c>
      <c r="D327" s="112"/>
      <c r="E327" s="112"/>
      <c r="F327" s="112"/>
      <c r="G327" s="112">
        <v>60</v>
      </c>
      <c r="H327" s="112"/>
      <c r="I327" s="73"/>
      <c r="J327" s="74"/>
      <c r="K327" s="10"/>
      <c r="L327" s="117">
        <f>(B327*100/B328)-100</f>
        <v>20</v>
      </c>
      <c r="M327" s="149"/>
      <c r="P327" s="117"/>
    </row>
    <row r="328" spans="1:16" ht="11.25" customHeight="1">
      <c r="A328" s="25" t="s">
        <v>123</v>
      </c>
      <c r="B328" s="113">
        <f>SUM(D328:H328)</f>
        <v>50</v>
      </c>
      <c r="C328" s="114">
        <f>SUM(D328:G328)</f>
        <v>50</v>
      </c>
      <c r="D328" s="114"/>
      <c r="E328" s="114"/>
      <c r="F328" s="114"/>
      <c r="G328" s="114">
        <v>50</v>
      </c>
      <c r="H328" s="112"/>
      <c r="I328" s="73"/>
      <c r="J328" s="74"/>
      <c r="K328" s="10"/>
      <c r="L328" s="117"/>
      <c r="M328" s="149"/>
      <c r="P328" s="117"/>
    </row>
    <row r="329" spans="1:16" ht="7.5" customHeight="1">
      <c r="A329" s="40"/>
      <c r="B329" s="50"/>
      <c r="C329" s="51"/>
      <c r="D329" s="51"/>
      <c r="E329" s="51"/>
      <c r="F329" s="51"/>
      <c r="G329" s="51"/>
      <c r="H329" s="77"/>
      <c r="I329" s="73"/>
      <c r="J329" s="74"/>
      <c r="K329" s="10"/>
      <c r="L329" s="117"/>
      <c r="M329" s="149"/>
      <c r="P329" s="117"/>
    </row>
    <row r="330" spans="1:16" ht="11.25" customHeight="1">
      <c r="A330" s="377" t="s">
        <v>130</v>
      </c>
      <c r="B330" s="377"/>
      <c r="C330" s="377"/>
      <c r="D330" s="377"/>
      <c r="E330" s="377"/>
      <c r="F330" s="377"/>
      <c r="G330" s="377"/>
      <c r="H330" s="377"/>
      <c r="I330" s="73"/>
      <c r="J330" s="74"/>
      <c r="K330" s="10"/>
      <c r="L330" s="117"/>
      <c r="M330" s="149"/>
      <c r="P330" s="117"/>
    </row>
    <row r="331" spans="1:16" ht="11.25" customHeight="1">
      <c r="A331" s="24" t="s">
        <v>122</v>
      </c>
      <c r="B331" s="111">
        <f>SUM(D331:H331)</f>
        <v>25</v>
      </c>
      <c r="C331" s="112">
        <f>SUM(D331:G331)</f>
        <v>25</v>
      </c>
      <c r="D331" s="112"/>
      <c r="E331" s="112"/>
      <c r="F331" s="112"/>
      <c r="G331" s="112">
        <v>25</v>
      </c>
      <c r="H331" s="112"/>
      <c r="I331" s="73"/>
      <c r="J331" s="74"/>
      <c r="K331" s="10"/>
      <c r="L331" s="117"/>
      <c r="M331" s="149"/>
      <c r="P331" s="117"/>
    </row>
    <row r="332" spans="1:16" ht="11.25" customHeight="1">
      <c r="A332" s="256" t="s">
        <v>123</v>
      </c>
      <c r="B332" s="257">
        <f>SUM(D332:H332)</f>
        <v>0</v>
      </c>
      <c r="C332" s="258">
        <f>SUM(D332:G332)</f>
        <v>0</v>
      </c>
      <c r="D332" s="258"/>
      <c r="E332" s="258"/>
      <c r="F332" s="258"/>
      <c r="G332" s="258"/>
      <c r="H332" s="251"/>
      <c r="I332" s="73"/>
      <c r="J332" s="74"/>
      <c r="K332" s="10"/>
      <c r="L332" s="117"/>
      <c r="M332" s="149"/>
      <c r="P332" s="117"/>
    </row>
    <row r="333" spans="1:16" ht="11.25" customHeight="1">
      <c r="A333" s="40"/>
      <c r="B333" s="154"/>
      <c r="C333" s="132"/>
      <c r="D333" s="132"/>
      <c r="E333" s="132"/>
      <c r="F333" s="132"/>
      <c r="G333" s="132"/>
      <c r="H333" s="224"/>
      <c r="I333" s="73"/>
      <c r="J333" s="74"/>
      <c r="K333" s="10"/>
      <c r="L333" s="117"/>
      <c r="M333" s="149"/>
      <c r="P333" s="117"/>
    </row>
    <row r="334" spans="1:16" ht="11.25" customHeight="1">
      <c r="A334" s="377" t="s">
        <v>77</v>
      </c>
      <c r="B334" s="377"/>
      <c r="C334" s="377"/>
      <c r="D334" s="377"/>
      <c r="E334" s="377"/>
      <c r="F334" s="377"/>
      <c r="G334" s="377"/>
      <c r="H334" s="377"/>
      <c r="I334" s="73"/>
      <c r="J334" s="74"/>
      <c r="K334" s="10"/>
      <c r="L334" s="117"/>
      <c r="M334" s="149"/>
      <c r="P334" s="117"/>
    </row>
    <row r="335" spans="1:16" ht="11.25" customHeight="1">
      <c r="A335" s="24" t="s">
        <v>122</v>
      </c>
      <c r="B335" s="111">
        <f>SUM(D335:H335)</f>
        <v>10</v>
      </c>
      <c r="C335" s="112">
        <f>SUM(D335:G335)</f>
        <v>10</v>
      </c>
      <c r="D335" s="112"/>
      <c r="E335" s="112"/>
      <c r="F335" s="112"/>
      <c r="G335" s="112">
        <v>10</v>
      </c>
      <c r="H335" s="112"/>
      <c r="I335" s="73"/>
      <c r="J335" s="74"/>
      <c r="K335" s="10"/>
      <c r="L335" s="117">
        <f>(B335*100/B336)-100</f>
        <v>33.33333333333334</v>
      </c>
      <c r="M335" s="149"/>
      <c r="P335" s="117"/>
    </row>
    <row r="336" spans="1:16" ht="11.25" customHeight="1">
      <c r="A336" s="25" t="s">
        <v>123</v>
      </c>
      <c r="B336" s="113">
        <f>SUM(D336:H336)</f>
        <v>7.5</v>
      </c>
      <c r="C336" s="114">
        <f>SUM(D336:G336)</f>
        <v>7.5</v>
      </c>
      <c r="D336" s="114"/>
      <c r="E336" s="114"/>
      <c r="F336" s="114"/>
      <c r="G336" s="114">
        <v>7.5</v>
      </c>
      <c r="H336" s="112"/>
      <c r="I336" s="73"/>
      <c r="J336" s="74"/>
      <c r="K336" s="10"/>
      <c r="L336" s="117"/>
      <c r="M336" s="149"/>
      <c r="P336" s="117"/>
    </row>
    <row r="337" spans="1:16" ht="9" customHeight="1">
      <c r="A337" s="281"/>
      <c r="B337" s="282"/>
      <c r="C337" s="282"/>
      <c r="D337" s="282"/>
      <c r="E337" s="282"/>
      <c r="F337" s="282"/>
      <c r="G337" s="282"/>
      <c r="H337" s="283"/>
      <c r="I337" s="73"/>
      <c r="J337" s="74"/>
      <c r="K337" s="10"/>
      <c r="L337" s="117"/>
      <c r="M337" s="149"/>
      <c r="P337" s="117"/>
    </row>
    <row r="338" spans="1:16" ht="10.5" customHeight="1">
      <c r="A338" s="382" t="s">
        <v>135</v>
      </c>
      <c r="B338" s="382"/>
      <c r="C338" s="382"/>
      <c r="D338" s="382"/>
      <c r="E338" s="382"/>
      <c r="F338" s="382"/>
      <c r="G338" s="382"/>
      <c r="H338" s="382"/>
      <c r="I338" s="73"/>
      <c r="J338" s="74"/>
      <c r="K338" s="10"/>
      <c r="L338" s="117"/>
      <c r="M338" s="149"/>
      <c r="P338" s="117"/>
    </row>
    <row r="339" spans="1:16" ht="9.75" customHeight="1">
      <c r="A339" s="24" t="s">
        <v>122</v>
      </c>
      <c r="B339" s="111">
        <f>SUM(D339:H339)</f>
        <v>33</v>
      </c>
      <c r="C339" s="112">
        <f>SUM(D339:G339)</f>
        <v>33</v>
      </c>
      <c r="D339" s="112"/>
      <c r="E339" s="112"/>
      <c r="F339" s="112"/>
      <c r="G339" s="112">
        <v>33</v>
      </c>
      <c r="H339" s="112"/>
      <c r="I339" s="73"/>
      <c r="J339" s="74"/>
      <c r="K339" s="10"/>
      <c r="L339" s="117"/>
      <c r="M339" s="149"/>
      <c r="P339" s="117"/>
    </row>
    <row r="340" spans="1:16" ht="10.5" customHeight="1">
      <c r="A340" s="256" t="s">
        <v>123</v>
      </c>
      <c r="B340" s="257">
        <f>SUM(D340:H340)</f>
        <v>0</v>
      </c>
      <c r="C340" s="258">
        <f>SUM(D340:G340)</f>
        <v>0</v>
      </c>
      <c r="D340" s="258"/>
      <c r="E340" s="258"/>
      <c r="F340" s="258"/>
      <c r="G340" s="258"/>
      <c r="H340" s="258"/>
      <c r="I340" s="73"/>
      <c r="J340" s="74"/>
      <c r="K340" s="10"/>
      <c r="L340" s="117"/>
      <c r="M340" s="149"/>
      <c r="P340" s="117"/>
    </row>
    <row r="341" spans="1:16" ht="9" customHeight="1" thickBot="1">
      <c r="A341" s="281"/>
      <c r="B341" s="282"/>
      <c r="C341" s="282"/>
      <c r="D341" s="282"/>
      <c r="E341" s="282"/>
      <c r="F341" s="282"/>
      <c r="G341" s="282"/>
      <c r="H341" s="283"/>
      <c r="I341" s="73"/>
      <c r="J341" s="74"/>
      <c r="K341" s="10"/>
      <c r="L341" s="117"/>
      <c r="M341" s="149"/>
      <c r="P341" s="117"/>
    </row>
    <row r="342" spans="1:16" ht="11.25" customHeight="1" thickBot="1">
      <c r="A342" s="350" t="s">
        <v>79</v>
      </c>
      <c r="B342" s="350"/>
      <c r="C342" s="350"/>
      <c r="D342" s="350"/>
      <c r="E342" s="350"/>
      <c r="F342" s="350"/>
      <c r="G342" s="350"/>
      <c r="H342" s="350"/>
      <c r="I342" s="63"/>
      <c r="J342" s="64"/>
      <c r="K342" s="7"/>
      <c r="L342" s="117"/>
      <c r="M342" s="149"/>
      <c r="P342" s="117"/>
    </row>
    <row r="343" spans="1:16" ht="11.25" customHeight="1">
      <c r="A343" s="24" t="s">
        <v>122</v>
      </c>
      <c r="B343" s="111">
        <f>SUM(D343:H343)</f>
        <v>45</v>
      </c>
      <c r="C343" s="112">
        <f>SUM(D343:G343)</f>
        <v>45</v>
      </c>
      <c r="D343" s="112"/>
      <c r="E343" s="112"/>
      <c r="F343" s="112"/>
      <c r="G343" s="112">
        <v>45</v>
      </c>
      <c r="H343" s="112"/>
      <c r="I343" s="80"/>
      <c r="J343" s="71"/>
      <c r="K343" s="9"/>
      <c r="L343" s="117">
        <f>(B343*100/B344)-100</f>
        <v>0</v>
      </c>
      <c r="M343" s="149"/>
      <c r="P343" s="117"/>
    </row>
    <row r="344" spans="1:16" ht="11.25" customHeight="1" thickBot="1">
      <c r="A344" s="25" t="s">
        <v>123</v>
      </c>
      <c r="B344" s="113">
        <f>SUM(D344:H344)</f>
        <v>45</v>
      </c>
      <c r="C344" s="114">
        <f>SUM(D344:G344)</f>
        <v>45</v>
      </c>
      <c r="D344" s="114"/>
      <c r="E344" s="114"/>
      <c r="F344" s="114"/>
      <c r="G344" s="114">
        <v>45</v>
      </c>
      <c r="H344" s="114"/>
      <c r="I344" s="81"/>
      <c r="J344" s="71"/>
      <c r="K344" s="9"/>
      <c r="L344" s="117"/>
      <c r="M344" s="149"/>
      <c r="P344" s="117"/>
    </row>
    <row r="345" spans="1:16" ht="11.25" customHeight="1" thickBot="1">
      <c r="A345" s="62"/>
      <c r="B345" s="213"/>
      <c r="C345" s="214"/>
      <c r="D345" s="214"/>
      <c r="E345" s="214"/>
      <c r="F345" s="214"/>
      <c r="G345" s="214"/>
      <c r="H345" s="215"/>
      <c r="I345" s="221"/>
      <c r="J345" s="71"/>
      <c r="K345" s="9"/>
      <c r="L345" s="117"/>
      <c r="M345" s="149"/>
      <c r="P345" s="117"/>
    </row>
    <row r="346" spans="1:16" ht="11.25" customHeight="1" thickBot="1">
      <c r="A346" s="409" t="s">
        <v>39</v>
      </c>
      <c r="B346" s="410"/>
      <c r="C346" s="410"/>
      <c r="D346" s="410"/>
      <c r="E346" s="410"/>
      <c r="F346" s="410"/>
      <c r="G346" s="410"/>
      <c r="H346" s="411"/>
      <c r="I346" s="82"/>
      <c r="J346" s="83"/>
      <c r="K346" s="12"/>
      <c r="L346" s="117"/>
      <c r="M346" s="149"/>
      <c r="P346" s="117"/>
    </row>
    <row r="347" spans="1:16" ht="11.25" customHeight="1">
      <c r="A347" s="46" t="s">
        <v>122</v>
      </c>
      <c r="B347" s="141">
        <f>C347+H347</f>
        <v>2374.5</v>
      </c>
      <c r="C347" s="141">
        <f>SUM(D347:G347)</f>
        <v>2374.5</v>
      </c>
      <c r="D347" s="141">
        <f>SUM(D274+D278+D282+D286+D290+D294+D298+D302+D306+D310+D314+D319+D323+D327+D331+D335+D339+D343)</f>
        <v>1618.7000000000003</v>
      </c>
      <c r="E347" s="141">
        <f aca="true" t="shared" si="5" ref="E347:H348">SUM(E274+E278+E282+E286+E290+E294+E298+E302+E306+E310+E314+E319+E323+E327+E331+E335+E339+E343)</f>
        <v>23.6</v>
      </c>
      <c r="F347" s="141">
        <f t="shared" si="5"/>
        <v>3.0999999999999996</v>
      </c>
      <c r="G347" s="141">
        <f t="shared" si="5"/>
        <v>729.1</v>
      </c>
      <c r="H347" s="234">
        <f t="shared" si="5"/>
        <v>0</v>
      </c>
      <c r="J347" s="23"/>
      <c r="K347" s="2"/>
      <c r="L347" s="117">
        <f>(B347*100/B348)-100</f>
        <v>13.487549586579377</v>
      </c>
      <c r="M347" s="149"/>
      <c r="P347" s="117"/>
    </row>
    <row r="348" spans="1:16" ht="11.25" customHeight="1" thickBot="1">
      <c r="A348" s="48" t="s">
        <v>123</v>
      </c>
      <c r="B348" s="142">
        <f>C348+H348</f>
        <v>2092.2999999999997</v>
      </c>
      <c r="C348" s="142">
        <f>SUM(D348:G348)</f>
        <v>2092.2999999999997</v>
      </c>
      <c r="D348" s="142">
        <f>SUM(D275+D279+D283+D287+D291+D295+D299+D303+D307+D311+D315+D320+D324+D328+D332+D336+D340+D344)</f>
        <v>1456.4999999999998</v>
      </c>
      <c r="E348" s="142">
        <f t="shared" si="5"/>
        <v>21.200000000000003</v>
      </c>
      <c r="F348" s="142">
        <f t="shared" si="5"/>
        <v>0</v>
      </c>
      <c r="G348" s="142">
        <f t="shared" si="5"/>
        <v>614.6</v>
      </c>
      <c r="H348" s="235">
        <f t="shared" si="5"/>
        <v>0</v>
      </c>
      <c r="J348" s="23"/>
      <c r="K348" s="2"/>
      <c r="L348" s="117"/>
      <c r="M348" s="149"/>
      <c r="P348" s="117"/>
    </row>
    <row r="349" spans="1:16" ht="19.5" customHeight="1">
      <c r="A349" s="68"/>
      <c r="B349" s="163"/>
      <c r="C349" s="163"/>
      <c r="D349" s="163"/>
      <c r="E349" s="163"/>
      <c r="F349" s="163"/>
      <c r="G349" s="163"/>
      <c r="H349" s="163"/>
      <c r="J349" s="23"/>
      <c r="K349" s="2"/>
      <c r="L349" s="117"/>
      <c r="M349" s="149"/>
      <c r="P349" s="117"/>
    </row>
    <row r="350" spans="1:16" ht="1.5" customHeight="1" thickBot="1">
      <c r="A350" s="134"/>
      <c r="B350" s="135"/>
      <c r="C350" s="135"/>
      <c r="D350" s="135"/>
      <c r="E350" s="135"/>
      <c r="F350" s="135"/>
      <c r="G350" s="135"/>
      <c r="H350" s="135"/>
      <c r="J350" s="23"/>
      <c r="K350" s="2"/>
      <c r="L350" s="117"/>
      <c r="M350" s="149"/>
      <c r="P350" s="117"/>
    </row>
    <row r="351" spans="1:16" ht="15" customHeight="1" thickBot="1">
      <c r="A351" s="427" t="s">
        <v>40</v>
      </c>
      <c r="B351" s="428"/>
      <c r="C351" s="428"/>
      <c r="D351" s="428"/>
      <c r="E351" s="428"/>
      <c r="F351" s="428"/>
      <c r="G351" s="428"/>
      <c r="H351" s="429"/>
      <c r="J351" s="23"/>
      <c r="K351" s="2"/>
      <c r="L351" s="117"/>
      <c r="M351" s="149"/>
      <c r="P351" s="117"/>
    </row>
    <row r="352" spans="1:16" ht="11.25" customHeight="1">
      <c r="A352" s="354"/>
      <c r="B352" s="357" t="s">
        <v>0</v>
      </c>
      <c r="C352" s="360" t="s">
        <v>4</v>
      </c>
      <c r="D352" s="360"/>
      <c r="E352" s="360"/>
      <c r="F352" s="360"/>
      <c r="G352" s="360"/>
      <c r="H352" s="405" t="s">
        <v>5</v>
      </c>
      <c r="J352" s="23"/>
      <c r="K352" s="2"/>
      <c r="L352" s="117"/>
      <c r="M352" s="311"/>
      <c r="P352" s="117"/>
    </row>
    <row r="353" spans="1:16" ht="11.25" customHeight="1">
      <c r="A353" s="355"/>
      <c r="B353" s="358"/>
      <c r="C353" s="358" t="s">
        <v>1</v>
      </c>
      <c r="D353" s="364" t="s">
        <v>3</v>
      </c>
      <c r="E353" s="364"/>
      <c r="F353" s="364"/>
      <c r="G353" s="364"/>
      <c r="H353" s="406"/>
      <c r="J353" s="23"/>
      <c r="K353" s="3"/>
      <c r="L353" s="117"/>
      <c r="M353" s="311"/>
      <c r="P353" s="117"/>
    </row>
    <row r="354" spans="1:16" ht="33.75" customHeight="1" thickBot="1">
      <c r="A354" s="356"/>
      <c r="B354" s="359"/>
      <c r="C354" s="359"/>
      <c r="D354" s="89" t="s">
        <v>121</v>
      </c>
      <c r="E354" s="89" t="s">
        <v>120</v>
      </c>
      <c r="F354" s="89" t="s">
        <v>138</v>
      </c>
      <c r="G354" s="89" t="s">
        <v>2</v>
      </c>
      <c r="H354" s="407"/>
      <c r="J354" s="23"/>
      <c r="K354" s="2"/>
      <c r="L354" s="117"/>
      <c r="M354" s="311"/>
      <c r="P354" s="117"/>
    </row>
    <row r="355" spans="1:24" ht="11.25" customHeight="1">
      <c r="A355" s="419" t="s">
        <v>133</v>
      </c>
      <c r="B355" s="420"/>
      <c r="C355" s="420"/>
      <c r="D355" s="420"/>
      <c r="E355" s="420"/>
      <c r="F355" s="420"/>
      <c r="G355" s="420"/>
      <c r="H355" s="421"/>
      <c r="J355" s="23"/>
      <c r="K355" s="2"/>
      <c r="L355" s="117"/>
      <c r="M355" s="161"/>
      <c r="P355" s="117"/>
      <c r="Q355" s="261"/>
      <c r="R355" s="261"/>
      <c r="S355" s="261"/>
      <c r="T355" s="261"/>
      <c r="U355" s="261"/>
      <c r="V355" s="261"/>
      <c r="W355" s="261"/>
      <c r="X355" s="261"/>
    </row>
    <row r="356" spans="1:28" ht="11.25" customHeight="1">
      <c r="A356" s="24" t="s">
        <v>122</v>
      </c>
      <c r="B356" s="118">
        <f>SUM(D356:H356)</f>
        <v>634.4</v>
      </c>
      <c r="C356" s="119">
        <f>SUM(D356:G356)</f>
        <v>503.4</v>
      </c>
      <c r="D356" s="119"/>
      <c r="E356" s="119"/>
      <c r="F356" s="119"/>
      <c r="G356" s="119">
        <v>503.4</v>
      </c>
      <c r="H356" s="119">
        <v>131</v>
      </c>
      <c r="J356" s="23"/>
      <c r="K356" s="2"/>
      <c r="L356" s="117"/>
      <c r="M356" s="149"/>
      <c r="P356" s="117"/>
      <c r="Q356" s="2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</row>
    <row r="357" spans="1:26" ht="11.25" customHeight="1">
      <c r="A357" s="25" t="s">
        <v>123</v>
      </c>
      <c r="B357" s="120">
        <f>SUM(D357:H357)</f>
        <v>488.2</v>
      </c>
      <c r="C357" s="121">
        <f>SUM(D357:G357)</f>
        <v>338.2</v>
      </c>
      <c r="D357" s="121"/>
      <c r="E357" s="121"/>
      <c r="F357" s="121"/>
      <c r="G357" s="121">
        <v>338.2</v>
      </c>
      <c r="H357" s="121">
        <v>150</v>
      </c>
      <c r="J357" s="23"/>
      <c r="K357" s="2"/>
      <c r="L357" s="117">
        <f>(B356*100/B357)-100</f>
        <v>29.946743138058167</v>
      </c>
      <c r="M357" s="153"/>
      <c r="N357" s="117"/>
      <c r="O357" s="117"/>
      <c r="P357" s="117"/>
      <c r="Q357" s="2"/>
      <c r="R357" s="117"/>
      <c r="S357" s="117"/>
      <c r="T357" s="117"/>
      <c r="U357" s="117"/>
      <c r="V357" s="117"/>
      <c r="W357" s="117"/>
      <c r="X357" s="117"/>
      <c r="Y357" s="117"/>
      <c r="Z357" s="117"/>
    </row>
    <row r="358" spans="1:20" ht="11.25" customHeight="1">
      <c r="A358" s="281"/>
      <c r="B358" s="282"/>
      <c r="C358" s="282"/>
      <c r="D358" s="282"/>
      <c r="E358" s="282"/>
      <c r="F358" s="282"/>
      <c r="G358" s="282"/>
      <c r="H358" s="283"/>
      <c r="J358" s="23"/>
      <c r="K358" s="2"/>
      <c r="L358" s="117"/>
      <c r="M358" s="149"/>
      <c r="P358" s="117"/>
      <c r="T358" s="203"/>
    </row>
    <row r="359" spans="1:16" ht="11.25" customHeight="1">
      <c r="A359" s="381" t="s">
        <v>7</v>
      </c>
      <c r="B359" s="381"/>
      <c r="C359" s="381"/>
      <c r="D359" s="381"/>
      <c r="E359" s="381"/>
      <c r="F359" s="381"/>
      <c r="G359" s="381"/>
      <c r="H359" s="381"/>
      <c r="J359" s="23"/>
      <c r="K359" s="2"/>
      <c r="L359" s="117"/>
      <c r="M359" s="149"/>
      <c r="P359" s="117"/>
    </row>
    <row r="360" spans="1:16" ht="11.25" customHeight="1">
      <c r="A360" s="24" t="s">
        <v>122</v>
      </c>
      <c r="B360" s="118">
        <f>SUM(D360:H360)</f>
        <v>36.8</v>
      </c>
      <c r="C360" s="118">
        <f>SUM(D360:G360)</f>
        <v>36.8</v>
      </c>
      <c r="D360" s="119"/>
      <c r="E360" s="119"/>
      <c r="F360" s="119"/>
      <c r="G360" s="119">
        <v>36.8</v>
      </c>
      <c r="H360" s="119"/>
      <c r="J360" s="23"/>
      <c r="K360" s="2"/>
      <c r="L360" s="117"/>
      <c r="M360" s="149"/>
      <c r="P360" s="117"/>
    </row>
    <row r="361" spans="1:16" ht="11.25" customHeight="1">
      <c r="A361" s="25" t="s">
        <v>123</v>
      </c>
      <c r="B361" s="120">
        <f>SUM(D361:H361)</f>
        <v>23.6</v>
      </c>
      <c r="C361" s="120">
        <f>SUM(D361:G361)</f>
        <v>21.8</v>
      </c>
      <c r="D361" s="121">
        <v>5.1</v>
      </c>
      <c r="E361" s="121">
        <v>0.1</v>
      </c>
      <c r="F361" s="121"/>
      <c r="G361" s="121">
        <v>16.6</v>
      </c>
      <c r="H361" s="121">
        <v>1.8</v>
      </c>
      <c r="J361" s="23"/>
      <c r="K361" s="2"/>
      <c r="L361" s="117">
        <f>(B360*100/B361)-100</f>
        <v>55.93220338983048</v>
      </c>
      <c r="M361" s="149"/>
      <c r="P361" s="117"/>
    </row>
    <row r="362" spans="1:16" ht="11.25" customHeight="1">
      <c r="A362" s="281"/>
      <c r="B362" s="282"/>
      <c r="C362" s="282"/>
      <c r="D362" s="282"/>
      <c r="E362" s="282"/>
      <c r="F362" s="282"/>
      <c r="G362" s="282"/>
      <c r="H362" s="283"/>
      <c r="J362" s="23"/>
      <c r="K362" s="2"/>
      <c r="L362" s="117"/>
      <c r="M362" s="149"/>
      <c r="P362" s="117"/>
    </row>
    <row r="363" spans="1:16" ht="11.25" customHeight="1">
      <c r="A363" s="381" t="s">
        <v>8</v>
      </c>
      <c r="B363" s="381"/>
      <c r="C363" s="381"/>
      <c r="D363" s="381"/>
      <c r="E363" s="381"/>
      <c r="F363" s="381"/>
      <c r="G363" s="381"/>
      <c r="H363" s="381"/>
      <c r="J363" s="23"/>
      <c r="K363" s="2"/>
      <c r="L363" s="117"/>
      <c r="M363" s="149"/>
      <c r="P363" s="117"/>
    </row>
    <row r="364" spans="1:16" ht="11.25" customHeight="1">
      <c r="A364" s="24" t="s">
        <v>122</v>
      </c>
      <c r="B364" s="118">
        <f>SUM(D364:H364)</f>
        <v>45.5</v>
      </c>
      <c r="C364" s="118">
        <f>SUM(D364:G364)</f>
        <v>36.5</v>
      </c>
      <c r="D364" s="119"/>
      <c r="E364" s="119"/>
      <c r="F364" s="119"/>
      <c r="G364" s="119">
        <v>36.5</v>
      </c>
      <c r="H364" s="119">
        <v>9</v>
      </c>
      <c r="J364" s="23"/>
      <c r="K364" s="2"/>
      <c r="L364" s="117"/>
      <c r="M364" s="149"/>
      <c r="P364" s="117"/>
    </row>
    <row r="365" spans="1:16" ht="11.25" customHeight="1">
      <c r="A365" s="25" t="s">
        <v>123</v>
      </c>
      <c r="B365" s="120">
        <f>SUM(D365:H365)</f>
        <v>20.5</v>
      </c>
      <c r="C365" s="120">
        <f>SUM(D365:G365)</f>
        <v>20.5</v>
      </c>
      <c r="D365" s="121">
        <v>1.3</v>
      </c>
      <c r="E365" s="121">
        <v>0.1</v>
      </c>
      <c r="F365" s="121"/>
      <c r="G365" s="121">
        <v>19.1</v>
      </c>
      <c r="H365" s="119"/>
      <c r="J365" s="23"/>
      <c r="K365" s="2"/>
      <c r="L365" s="117">
        <f>(B364*100/B365)-100</f>
        <v>121.95121951219511</v>
      </c>
      <c r="M365" s="149"/>
      <c r="P365" s="117"/>
    </row>
    <row r="366" spans="1:16" ht="11.25" customHeight="1">
      <c r="A366" s="281"/>
      <c r="B366" s="282"/>
      <c r="C366" s="282"/>
      <c r="D366" s="282"/>
      <c r="E366" s="282"/>
      <c r="F366" s="282"/>
      <c r="G366" s="282"/>
      <c r="H366" s="283"/>
      <c r="J366" s="23"/>
      <c r="K366" s="2"/>
      <c r="L366" s="117"/>
      <c r="M366" s="149"/>
      <c r="O366" s="146"/>
      <c r="P366" s="117"/>
    </row>
    <row r="367" spans="1:16" ht="11.25" customHeight="1">
      <c r="A367" s="381" t="s">
        <v>9</v>
      </c>
      <c r="B367" s="381"/>
      <c r="C367" s="381"/>
      <c r="D367" s="381"/>
      <c r="E367" s="381"/>
      <c r="F367" s="381"/>
      <c r="G367" s="381"/>
      <c r="H367" s="381"/>
      <c r="J367" s="23"/>
      <c r="K367" s="2"/>
      <c r="L367" s="117"/>
      <c r="M367" s="149"/>
      <c r="P367" s="117"/>
    </row>
    <row r="368" spans="1:16" ht="11.25" customHeight="1">
      <c r="A368" s="24" t="s">
        <v>122</v>
      </c>
      <c r="B368" s="118">
        <f>SUM(D368:H368)</f>
        <v>31.7</v>
      </c>
      <c r="C368" s="118">
        <f>SUM(D368:G368)</f>
        <v>31.7</v>
      </c>
      <c r="D368" s="119"/>
      <c r="E368" s="119"/>
      <c r="F368" s="119"/>
      <c r="G368" s="119">
        <v>31.7</v>
      </c>
      <c r="H368" s="119"/>
      <c r="J368" s="23"/>
      <c r="K368" s="2"/>
      <c r="L368" s="117"/>
      <c r="M368" s="149"/>
      <c r="P368" s="117"/>
    </row>
    <row r="369" spans="1:16" ht="11.25" customHeight="1">
      <c r="A369" s="25" t="s">
        <v>123</v>
      </c>
      <c r="B369" s="120">
        <f>SUM(D369:H369)</f>
        <v>23.3</v>
      </c>
      <c r="C369" s="120">
        <f>SUM(D369:G369)</f>
        <v>23.3</v>
      </c>
      <c r="D369" s="121">
        <v>3.7</v>
      </c>
      <c r="E369" s="121">
        <v>0.1</v>
      </c>
      <c r="F369" s="121"/>
      <c r="G369" s="121">
        <v>19.5</v>
      </c>
      <c r="H369" s="121"/>
      <c r="J369" s="23"/>
      <c r="K369" s="2"/>
      <c r="L369" s="117">
        <f>(B368*100/B369)-100</f>
        <v>36.05150214592274</v>
      </c>
      <c r="M369" s="149"/>
      <c r="P369" s="117"/>
    </row>
    <row r="370" spans="1:16" ht="11.25" customHeight="1">
      <c r="A370" s="281"/>
      <c r="B370" s="282"/>
      <c r="C370" s="282"/>
      <c r="D370" s="282"/>
      <c r="E370" s="282"/>
      <c r="F370" s="282"/>
      <c r="G370" s="282"/>
      <c r="H370" s="283"/>
      <c r="I370" s="84"/>
      <c r="J370" s="23"/>
      <c r="K370" s="2"/>
      <c r="L370" s="117"/>
      <c r="M370" s="149"/>
      <c r="P370" s="117"/>
    </row>
    <row r="371" spans="1:16" ht="11.25" customHeight="1">
      <c r="A371" s="381" t="s">
        <v>10</v>
      </c>
      <c r="B371" s="381"/>
      <c r="C371" s="381"/>
      <c r="D371" s="381"/>
      <c r="E371" s="381"/>
      <c r="F371" s="381"/>
      <c r="G371" s="381"/>
      <c r="H371" s="381"/>
      <c r="J371" s="23"/>
      <c r="K371" s="2"/>
      <c r="L371" s="117"/>
      <c r="M371" s="149"/>
      <c r="P371" s="117"/>
    </row>
    <row r="372" spans="1:16" ht="11.25" customHeight="1">
      <c r="A372" s="24" t="s">
        <v>122</v>
      </c>
      <c r="B372" s="118">
        <f>SUM(D372:H372)</f>
        <v>46.4</v>
      </c>
      <c r="C372" s="118">
        <f>SUM(D372:G372)</f>
        <v>46.4</v>
      </c>
      <c r="D372" s="119"/>
      <c r="E372" s="119"/>
      <c r="F372" s="119"/>
      <c r="G372" s="119">
        <v>46.4</v>
      </c>
      <c r="H372" s="119"/>
      <c r="J372" s="23"/>
      <c r="K372" s="2"/>
      <c r="L372" s="117"/>
      <c r="M372" s="149"/>
      <c r="P372" s="117"/>
    </row>
    <row r="373" spans="1:16" ht="11.25" customHeight="1">
      <c r="A373" s="25" t="s">
        <v>123</v>
      </c>
      <c r="B373" s="120">
        <f>SUM(D373:H373)</f>
        <v>30.5</v>
      </c>
      <c r="C373" s="120">
        <f>SUM(D373:G373)</f>
        <v>30.5</v>
      </c>
      <c r="D373" s="121">
        <v>7.2</v>
      </c>
      <c r="E373" s="121">
        <v>0.2</v>
      </c>
      <c r="F373" s="121"/>
      <c r="G373" s="121">
        <v>23.1</v>
      </c>
      <c r="H373" s="121"/>
      <c r="J373" s="23"/>
      <c r="K373" s="2"/>
      <c r="L373" s="117">
        <f>(B372*100/B373)-100</f>
        <v>52.13114754098362</v>
      </c>
      <c r="M373" s="149"/>
      <c r="P373" s="117"/>
    </row>
    <row r="374" spans="1:16" ht="11.25" customHeight="1">
      <c r="A374" s="281"/>
      <c r="B374" s="282"/>
      <c r="C374" s="282"/>
      <c r="D374" s="282"/>
      <c r="E374" s="282"/>
      <c r="F374" s="282"/>
      <c r="G374" s="282"/>
      <c r="H374" s="283"/>
      <c r="J374" s="23"/>
      <c r="K374" s="2"/>
      <c r="L374" s="117"/>
      <c r="M374" s="149"/>
      <c r="P374" s="117"/>
    </row>
    <row r="375" spans="1:16" ht="11.25" customHeight="1">
      <c r="A375" s="381" t="s">
        <v>11</v>
      </c>
      <c r="B375" s="381"/>
      <c r="C375" s="381"/>
      <c r="D375" s="381"/>
      <c r="E375" s="381"/>
      <c r="F375" s="381"/>
      <c r="G375" s="381"/>
      <c r="H375" s="381"/>
      <c r="J375" s="23"/>
      <c r="K375" s="2"/>
      <c r="L375" s="117"/>
      <c r="M375" s="149"/>
      <c r="P375" s="117"/>
    </row>
    <row r="376" spans="1:16" ht="11.25" customHeight="1">
      <c r="A376" s="24" t="s">
        <v>122</v>
      </c>
      <c r="B376" s="118">
        <f>SUM(D376:H376)</f>
        <v>36.2</v>
      </c>
      <c r="C376" s="118">
        <f>SUM(D376:G376)</f>
        <v>36.2</v>
      </c>
      <c r="D376" s="119"/>
      <c r="E376" s="119"/>
      <c r="F376" s="119"/>
      <c r="G376" s="119">
        <v>36.2</v>
      </c>
      <c r="H376" s="119"/>
      <c r="J376" s="23"/>
      <c r="K376" s="2"/>
      <c r="L376" s="117"/>
      <c r="M376" s="149"/>
      <c r="P376" s="117"/>
    </row>
    <row r="377" spans="1:19" ht="11.25" customHeight="1">
      <c r="A377" s="25" t="s">
        <v>123</v>
      </c>
      <c r="B377" s="120">
        <f>SUM(D377:H377)</f>
        <v>26.6</v>
      </c>
      <c r="C377" s="120">
        <f>SUM(D377:G377)</f>
        <v>26.6</v>
      </c>
      <c r="D377" s="121">
        <v>4.9</v>
      </c>
      <c r="E377" s="121">
        <v>0.1</v>
      </c>
      <c r="F377" s="121"/>
      <c r="G377" s="121">
        <v>21.6</v>
      </c>
      <c r="H377" s="121"/>
      <c r="J377" s="23"/>
      <c r="K377" s="2"/>
      <c r="L377" s="117">
        <f>(B376*100/B377)-100</f>
        <v>36.0902255639098</v>
      </c>
      <c r="M377" s="149"/>
      <c r="P377" s="117"/>
      <c r="S377" s="223"/>
    </row>
    <row r="378" spans="1:19" ht="11.25" customHeight="1">
      <c r="A378" s="40"/>
      <c r="B378" s="192"/>
      <c r="C378" s="192"/>
      <c r="D378" s="193"/>
      <c r="E378" s="193"/>
      <c r="F378" s="193"/>
      <c r="G378" s="193"/>
      <c r="H378" s="194"/>
      <c r="J378" s="23"/>
      <c r="K378" s="2"/>
      <c r="L378" s="117"/>
      <c r="M378" s="149"/>
      <c r="P378" s="117"/>
      <c r="S378" s="223"/>
    </row>
    <row r="379" spans="1:19" ht="11.25" customHeight="1">
      <c r="A379" s="382" t="s">
        <v>89</v>
      </c>
      <c r="B379" s="382"/>
      <c r="C379" s="382"/>
      <c r="D379" s="382"/>
      <c r="E379" s="382"/>
      <c r="F379" s="382"/>
      <c r="G379" s="382"/>
      <c r="H379" s="382"/>
      <c r="J379" s="23"/>
      <c r="K379" s="2"/>
      <c r="L379" s="117"/>
      <c r="M379" s="149"/>
      <c r="P379" s="117"/>
      <c r="S379" s="223"/>
    </row>
    <row r="380" spans="1:19" ht="11.25" customHeight="1">
      <c r="A380" s="24" t="s">
        <v>122</v>
      </c>
      <c r="B380" s="118">
        <f>SUM(D380:H380)</f>
        <v>43</v>
      </c>
      <c r="C380" s="119">
        <f>SUM(D380:G380)</f>
        <v>43</v>
      </c>
      <c r="D380" s="119"/>
      <c r="E380" s="119"/>
      <c r="F380" s="119"/>
      <c r="G380" s="119">
        <v>43</v>
      </c>
      <c r="H380" s="119"/>
      <c r="J380" s="23"/>
      <c r="K380" s="2"/>
      <c r="L380" s="117"/>
      <c r="M380" s="149"/>
      <c r="P380" s="117"/>
      <c r="S380" s="223"/>
    </row>
    <row r="381" spans="1:19" ht="11.25" customHeight="1">
      <c r="A381" s="25" t="s">
        <v>123</v>
      </c>
      <c r="B381" s="120">
        <f>SUM(D381:H381)</f>
        <v>29</v>
      </c>
      <c r="C381" s="121">
        <f>SUM(D381:G381)</f>
        <v>29</v>
      </c>
      <c r="D381" s="121">
        <v>7.4</v>
      </c>
      <c r="E381" s="121">
        <v>0.2</v>
      </c>
      <c r="F381" s="121"/>
      <c r="G381" s="121">
        <v>21.4</v>
      </c>
      <c r="H381" s="121"/>
      <c r="J381" s="23"/>
      <c r="K381" s="2"/>
      <c r="L381" s="117">
        <f>(B380*100/B381)-100</f>
        <v>48.27586206896552</v>
      </c>
      <c r="M381" s="149"/>
      <c r="P381" s="117"/>
      <c r="S381" s="223"/>
    </row>
    <row r="382" spans="1:19" ht="12.75" customHeight="1">
      <c r="A382" s="266" t="s">
        <v>115</v>
      </c>
      <c r="B382" s="267"/>
      <c r="C382" s="267"/>
      <c r="D382" s="267"/>
      <c r="E382" s="267"/>
      <c r="F382" s="267"/>
      <c r="G382" s="267"/>
      <c r="H382" s="268"/>
      <c r="J382" s="23"/>
      <c r="K382" s="2"/>
      <c r="L382" s="117"/>
      <c r="M382" s="149"/>
      <c r="P382" s="117"/>
      <c r="S382" s="223"/>
    </row>
    <row r="383" spans="1:19" ht="11.25" customHeight="1">
      <c r="A383" s="369" t="s">
        <v>12</v>
      </c>
      <c r="B383" s="369"/>
      <c r="C383" s="369"/>
      <c r="D383" s="369"/>
      <c r="E383" s="369"/>
      <c r="F383" s="369"/>
      <c r="G383" s="369"/>
      <c r="H383" s="369"/>
      <c r="J383" s="23"/>
      <c r="K383" s="2"/>
      <c r="L383" s="117"/>
      <c r="M383" s="149"/>
      <c r="P383" s="117"/>
      <c r="S383" s="223"/>
    </row>
    <row r="384" spans="1:19" ht="11.25" customHeight="1">
      <c r="A384" s="24" t="s">
        <v>122</v>
      </c>
      <c r="B384" s="118">
        <f>SUM(D384:H384)</f>
        <v>32.5</v>
      </c>
      <c r="C384" s="118">
        <f>SUM(D384:G384)</f>
        <v>32.5</v>
      </c>
      <c r="D384" s="119"/>
      <c r="E384" s="119"/>
      <c r="F384" s="119"/>
      <c r="G384" s="119">
        <v>32.5</v>
      </c>
      <c r="H384" s="119"/>
      <c r="J384" s="23"/>
      <c r="K384" s="2"/>
      <c r="L384" s="117"/>
      <c r="M384" s="149"/>
      <c r="P384" s="117"/>
      <c r="S384" s="223"/>
    </row>
    <row r="385" spans="1:19" ht="11.25" customHeight="1">
      <c r="A385" s="25" t="s">
        <v>123</v>
      </c>
      <c r="B385" s="120">
        <f>SUM(D385:H385)</f>
        <v>21</v>
      </c>
      <c r="C385" s="120">
        <f>SUM(D385:G385)</f>
        <v>21</v>
      </c>
      <c r="D385" s="121">
        <v>1.3</v>
      </c>
      <c r="E385" s="121">
        <v>0.1</v>
      </c>
      <c r="F385" s="121"/>
      <c r="G385" s="121">
        <v>19.6</v>
      </c>
      <c r="H385" s="121"/>
      <c r="J385" s="23"/>
      <c r="K385" s="2"/>
      <c r="L385" s="117">
        <f>(B384*100/B385)-100</f>
        <v>54.76190476190476</v>
      </c>
      <c r="M385" s="149"/>
      <c r="P385" s="117"/>
      <c r="S385" s="223"/>
    </row>
    <row r="386" spans="1:19" ht="11.25" customHeight="1">
      <c r="A386" s="281"/>
      <c r="B386" s="282"/>
      <c r="C386" s="282"/>
      <c r="D386" s="282"/>
      <c r="E386" s="282"/>
      <c r="F386" s="282"/>
      <c r="G386" s="282"/>
      <c r="H386" s="283"/>
      <c r="J386" s="23"/>
      <c r="K386" s="2"/>
      <c r="L386" s="117"/>
      <c r="M386" s="149"/>
      <c r="P386" s="117"/>
      <c r="S386" s="223"/>
    </row>
    <row r="387" spans="1:16" ht="11.25" customHeight="1">
      <c r="A387" s="394" t="s">
        <v>13</v>
      </c>
      <c r="B387" s="394"/>
      <c r="C387" s="394"/>
      <c r="D387" s="394"/>
      <c r="E387" s="394"/>
      <c r="F387" s="394"/>
      <c r="G387" s="394"/>
      <c r="H387" s="394"/>
      <c r="J387" s="23"/>
      <c r="K387" s="2"/>
      <c r="L387" s="117"/>
      <c r="M387" s="149"/>
      <c r="P387" s="117"/>
    </row>
    <row r="388" spans="1:16" ht="11.25" customHeight="1">
      <c r="A388" s="24" t="s">
        <v>122</v>
      </c>
      <c r="B388" s="118">
        <f>SUM(D388:H388)</f>
        <v>44.7</v>
      </c>
      <c r="C388" s="118">
        <f>SUM(D388:G388)</f>
        <v>44.7</v>
      </c>
      <c r="D388" s="119"/>
      <c r="E388" s="119"/>
      <c r="F388" s="119"/>
      <c r="G388" s="119">
        <v>44.7</v>
      </c>
      <c r="H388" s="119"/>
      <c r="J388" s="23"/>
      <c r="K388" s="2"/>
      <c r="L388" s="117"/>
      <c r="M388" s="149"/>
      <c r="P388" s="117"/>
    </row>
    <row r="389" spans="1:16" ht="11.25" customHeight="1">
      <c r="A389" s="25" t="s">
        <v>123</v>
      </c>
      <c r="B389" s="120">
        <f>SUM(D389:H389)</f>
        <v>25.2</v>
      </c>
      <c r="C389" s="120">
        <f>SUM(D389:G389)</f>
        <v>25.2</v>
      </c>
      <c r="D389" s="121"/>
      <c r="E389" s="121"/>
      <c r="F389" s="121"/>
      <c r="G389" s="121">
        <v>25.2</v>
      </c>
      <c r="H389" s="121"/>
      <c r="J389" s="23"/>
      <c r="K389" s="2"/>
      <c r="L389" s="117">
        <f>(B388*100/B389)-100</f>
        <v>77.38095238095238</v>
      </c>
      <c r="M389" s="149"/>
      <c r="P389" s="117"/>
    </row>
    <row r="390" spans="1:16" ht="11.25" customHeight="1">
      <c r="A390" s="281"/>
      <c r="B390" s="282"/>
      <c r="C390" s="282"/>
      <c r="D390" s="282"/>
      <c r="E390" s="282"/>
      <c r="F390" s="282"/>
      <c r="G390" s="282"/>
      <c r="H390" s="283"/>
      <c r="J390" s="23"/>
      <c r="K390" s="2"/>
      <c r="L390" s="117"/>
      <c r="M390" s="149"/>
      <c r="P390" s="117"/>
    </row>
    <row r="391" spans="1:16" ht="11.25" customHeight="1">
      <c r="A391" s="381" t="s">
        <v>14</v>
      </c>
      <c r="B391" s="381"/>
      <c r="C391" s="381"/>
      <c r="D391" s="381"/>
      <c r="E391" s="381"/>
      <c r="F391" s="381"/>
      <c r="G391" s="381"/>
      <c r="H391" s="381"/>
      <c r="J391" s="23"/>
      <c r="K391" s="2"/>
      <c r="L391" s="117"/>
      <c r="M391" s="149"/>
      <c r="P391" s="117"/>
    </row>
    <row r="392" spans="1:16" ht="11.25" customHeight="1">
      <c r="A392" s="24" t="s">
        <v>122</v>
      </c>
      <c r="B392" s="118">
        <f>SUM(D392:H392)</f>
        <v>63.3</v>
      </c>
      <c r="C392" s="118">
        <f>SUM(D392:G392)</f>
        <v>60.3</v>
      </c>
      <c r="D392" s="119"/>
      <c r="E392" s="119"/>
      <c r="F392" s="119"/>
      <c r="G392" s="119">
        <v>60.3</v>
      </c>
      <c r="H392" s="119">
        <v>3</v>
      </c>
      <c r="J392" s="23"/>
      <c r="K392" s="2"/>
      <c r="L392" s="117"/>
      <c r="M392" s="149"/>
      <c r="P392" s="117"/>
    </row>
    <row r="393" spans="1:16" ht="11.25" customHeight="1">
      <c r="A393" s="25" t="s">
        <v>123</v>
      </c>
      <c r="B393" s="120">
        <f>SUM(D393:H393)</f>
        <v>43.5</v>
      </c>
      <c r="C393" s="120">
        <f>SUM(D393:G393)</f>
        <v>43.5</v>
      </c>
      <c r="D393" s="121">
        <v>6.7</v>
      </c>
      <c r="E393" s="121">
        <v>0.1</v>
      </c>
      <c r="F393" s="121"/>
      <c r="G393" s="121">
        <v>36.7</v>
      </c>
      <c r="H393" s="121"/>
      <c r="J393" s="23"/>
      <c r="K393" s="2"/>
      <c r="L393" s="117">
        <f>(B392*100/B393)-100</f>
        <v>45.51724137931035</v>
      </c>
      <c r="M393" s="149"/>
      <c r="P393" s="117"/>
    </row>
    <row r="394" spans="1:16" ht="11.25" customHeight="1">
      <c r="A394" s="62"/>
      <c r="B394" s="136"/>
      <c r="C394" s="136"/>
      <c r="D394" s="137"/>
      <c r="E394" s="137"/>
      <c r="F394" s="137"/>
      <c r="G394" s="137"/>
      <c r="H394" s="138"/>
      <c r="J394" s="23"/>
      <c r="K394" s="2"/>
      <c r="L394" s="117"/>
      <c r="M394" s="149"/>
      <c r="P394" s="117"/>
    </row>
    <row r="395" spans="1:16" ht="11.25" customHeight="1">
      <c r="A395" s="381" t="s">
        <v>15</v>
      </c>
      <c r="B395" s="381"/>
      <c r="C395" s="381"/>
      <c r="D395" s="381"/>
      <c r="E395" s="381"/>
      <c r="F395" s="381"/>
      <c r="G395" s="381"/>
      <c r="H395" s="381"/>
      <c r="J395" s="23"/>
      <c r="K395" s="2"/>
      <c r="L395" s="117"/>
      <c r="M395" s="311"/>
      <c r="P395" s="117"/>
    </row>
    <row r="396" spans="1:16" ht="11.25" customHeight="1">
      <c r="A396" s="24" t="s">
        <v>122</v>
      </c>
      <c r="B396" s="118">
        <f>SUM(D396:H396)</f>
        <v>34.1</v>
      </c>
      <c r="C396" s="118">
        <f>SUM(D396:G396)</f>
        <v>34.1</v>
      </c>
      <c r="D396" s="119"/>
      <c r="E396" s="119"/>
      <c r="F396" s="119"/>
      <c r="G396" s="119">
        <v>34.1</v>
      </c>
      <c r="H396" s="119"/>
      <c r="J396" s="23"/>
      <c r="K396" s="2"/>
      <c r="L396" s="117"/>
      <c r="M396" s="311"/>
      <c r="P396" s="117"/>
    </row>
    <row r="397" spans="1:16" ht="11.25" customHeight="1">
      <c r="A397" s="25" t="s">
        <v>123</v>
      </c>
      <c r="B397" s="120">
        <f>SUM(D397:H397)</f>
        <v>23</v>
      </c>
      <c r="C397" s="120">
        <f>SUM(D397:G397)</f>
        <v>23</v>
      </c>
      <c r="D397" s="121">
        <v>4.9</v>
      </c>
      <c r="E397" s="121">
        <v>0.1</v>
      </c>
      <c r="F397" s="121"/>
      <c r="G397" s="121">
        <v>18</v>
      </c>
      <c r="H397" s="121"/>
      <c r="J397" s="23"/>
      <c r="K397" s="2"/>
      <c r="L397" s="117">
        <f>(B396*100/B397)-100</f>
        <v>48.260869565217405</v>
      </c>
      <c r="M397" s="311"/>
      <c r="P397" s="117"/>
    </row>
    <row r="398" spans="1:16" ht="11.25" customHeight="1">
      <c r="A398" s="395"/>
      <c r="B398" s="396"/>
      <c r="C398" s="396"/>
      <c r="D398" s="396"/>
      <c r="E398" s="396"/>
      <c r="F398" s="396"/>
      <c r="G398" s="396"/>
      <c r="H398" s="397"/>
      <c r="J398" s="23"/>
      <c r="K398" s="2"/>
      <c r="L398" s="117"/>
      <c r="M398" s="311"/>
      <c r="P398" s="117"/>
    </row>
    <row r="399" spans="1:16" ht="11.25" customHeight="1">
      <c r="A399" s="269" t="s">
        <v>126</v>
      </c>
      <c r="B399" s="270"/>
      <c r="C399" s="270"/>
      <c r="D399" s="270"/>
      <c r="E399" s="270"/>
      <c r="F399" s="270"/>
      <c r="G399" s="270"/>
      <c r="H399" s="271"/>
      <c r="J399" s="23"/>
      <c r="K399" s="2"/>
      <c r="L399" s="117"/>
      <c r="M399" s="177"/>
      <c r="P399" s="117"/>
    </row>
    <row r="400" spans="1:16" ht="11.25" customHeight="1">
      <c r="A400" s="24" t="s">
        <v>122</v>
      </c>
      <c r="B400" s="103">
        <f>C400+H400</f>
        <v>687.9</v>
      </c>
      <c r="C400" s="103">
        <f>SUM(D400:G400)</f>
        <v>687.9</v>
      </c>
      <c r="D400" s="104">
        <v>636.5</v>
      </c>
      <c r="E400" s="104">
        <v>9.3</v>
      </c>
      <c r="F400" s="104">
        <v>1.5</v>
      </c>
      <c r="G400" s="104">
        <v>40.6</v>
      </c>
      <c r="H400" s="104"/>
      <c r="J400" s="23"/>
      <c r="K400" s="2"/>
      <c r="L400" s="117"/>
      <c r="M400" s="177"/>
      <c r="P400" s="117"/>
    </row>
    <row r="401" spans="1:16" ht="11.25" customHeight="1">
      <c r="A401" s="25" t="s">
        <v>123</v>
      </c>
      <c r="B401" s="102">
        <f>C401+H401</f>
        <v>624.0999999999999</v>
      </c>
      <c r="C401" s="102">
        <f>SUM(D401:G401)</f>
        <v>624.0999999999999</v>
      </c>
      <c r="D401" s="105">
        <v>577.8</v>
      </c>
      <c r="E401" s="105">
        <v>8.4</v>
      </c>
      <c r="F401" s="105"/>
      <c r="G401" s="105">
        <v>37.9</v>
      </c>
      <c r="H401" s="102"/>
      <c r="J401" s="23"/>
      <c r="K401" s="2"/>
      <c r="L401" s="117">
        <f>(B400*100/B401)-100</f>
        <v>10.222720717833695</v>
      </c>
      <c r="M401" s="177"/>
      <c r="P401" s="117"/>
    </row>
    <row r="402" spans="1:16" ht="11.25" customHeight="1">
      <c r="A402" s="178"/>
      <c r="B402" s="179"/>
      <c r="C402" s="179"/>
      <c r="D402" s="179"/>
      <c r="E402" s="179"/>
      <c r="F402" s="179"/>
      <c r="G402" s="179"/>
      <c r="H402" s="180"/>
      <c r="J402" s="23"/>
      <c r="K402" s="2"/>
      <c r="L402" s="117"/>
      <c r="M402" s="177"/>
      <c r="P402" s="117"/>
    </row>
    <row r="403" spans="1:16" ht="11.25" customHeight="1">
      <c r="A403" s="262" t="s">
        <v>132</v>
      </c>
      <c r="B403" s="262"/>
      <c r="C403" s="262"/>
      <c r="D403" s="262"/>
      <c r="E403" s="262"/>
      <c r="F403" s="262"/>
      <c r="G403" s="262"/>
      <c r="H403" s="262"/>
      <c r="J403" s="23"/>
      <c r="K403" s="2"/>
      <c r="L403" s="117"/>
      <c r="M403" s="404"/>
      <c r="P403" s="117"/>
    </row>
    <row r="404" spans="1:16" ht="11.25" customHeight="1">
      <c r="A404" s="24" t="s">
        <v>122</v>
      </c>
      <c r="B404" s="118">
        <f>SUM(D404:H404)</f>
        <v>70</v>
      </c>
      <c r="C404" s="119">
        <f>SUM(D404:G404)</f>
        <v>70</v>
      </c>
      <c r="D404" s="119"/>
      <c r="E404" s="119"/>
      <c r="F404" s="119"/>
      <c r="G404" s="119">
        <v>70</v>
      </c>
      <c r="H404" s="119"/>
      <c r="J404" s="23"/>
      <c r="K404" s="2"/>
      <c r="L404" s="117"/>
      <c r="M404" s="404"/>
      <c r="P404" s="117"/>
    </row>
    <row r="405" spans="1:21" ht="11.25" customHeight="1">
      <c r="A405" s="256" t="s">
        <v>123</v>
      </c>
      <c r="B405" s="259">
        <f>SUM(D405:H405)</f>
        <v>0</v>
      </c>
      <c r="C405" s="260">
        <f>SUM(D405:G405)</f>
        <v>0</v>
      </c>
      <c r="D405" s="260"/>
      <c r="E405" s="260"/>
      <c r="F405" s="260"/>
      <c r="G405" s="260"/>
      <c r="H405" s="260"/>
      <c r="J405" s="23"/>
      <c r="K405" s="2"/>
      <c r="L405" s="117"/>
      <c r="M405" s="404"/>
      <c r="P405" s="117"/>
      <c r="S405" s="203"/>
      <c r="T405" s="117"/>
      <c r="U405" s="117"/>
    </row>
    <row r="406" spans="1:16" ht="11.25" customHeight="1">
      <c r="A406" s="281"/>
      <c r="B406" s="282"/>
      <c r="C406" s="282"/>
      <c r="D406" s="282"/>
      <c r="E406" s="282"/>
      <c r="F406" s="282"/>
      <c r="G406" s="282"/>
      <c r="H406" s="283"/>
      <c r="J406" s="23"/>
      <c r="K406" s="2"/>
      <c r="L406" s="117"/>
      <c r="M406" s="404"/>
      <c r="P406" s="117"/>
    </row>
    <row r="407" spans="1:16" ht="11.25" customHeight="1">
      <c r="A407" s="262" t="s">
        <v>127</v>
      </c>
      <c r="B407" s="262"/>
      <c r="C407" s="262"/>
      <c r="D407" s="262"/>
      <c r="E407" s="262"/>
      <c r="F407" s="262"/>
      <c r="G407" s="262"/>
      <c r="H407" s="262"/>
      <c r="J407" s="23"/>
      <c r="K407" s="2"/>
      <c r="L407" s="117"/>
      <c r="M407" s="404"/>
      <c r="P407" s="117"/>
    </row>
    <row r="408" spans="1:16" ht="11.25" customHeight="1">
      <c r="A408" s="24" t="s">
        <v>122</v>
      </c>
      <c r="B408" s="118">
        <f>SUM(D408:H408)</f>
        <v>3031.6000000000004</v>
      </c>
      <c r="C408" s="119">
        <f>SUM(D408:G408)</f>
        <v>2990.1000000000004</v>
      </c>
      <c r="D408" s="119">
        <v>2599.4</v>
      </c>
      <c r="E408" s="119">
        <v>37.8</v>
      </c>
      <c r="F408" s="119">
        <v>7.8</v>
      </c>
      <c r="G408" s="119">
        <v>345.1</v>
      </c>
      <c r="H408" s="119">
        <v>41.5</v>
      </c>
      <c r="J408" s="23"/>
      <c r="K408" s="2"/>
      <c r="L408" s="117"/>
      <c r="M408" s="404"/>
      <c r="P408" s="117"/>
    </row>
    <row r="409" spans="1:16" ht="11.25" customHeight="1">
      <c r="A409" s="25" t="s">
        <v>123</v>
      </c>
      <c r="B409" s="120">
        <f>SUM(D409:H409)</f>
        <v>2781.2</v>
      </c>
      <c r="C409" s="121">
        <f>SUM(D409:G409)</f>
        <v>2781.2</v>
      </c>
      <c r="D409" s="121">
        <v>2327.2</v>
      </c>
      <c r="E409" s="121">
        <v>33.7</v>
      </c>
      <c r="F409" s="121"/>
      <c r="G409" s="121">
        <v>420.3</v>
      </c>
      <c r="H409" s="121"/>
      <c r="J409" s="23"/>
      <c r="K409" s="2"/>
      <c r="L409" s="117">
        <f>(B408*100/B409)-100</f>
        <v>9.003307924636871</v>
      </c>
      <c r="M409" s="404"/>
      <c r="P409" s="117"/>
    </row>
    <row r="410" spans="1:16" ht="11.25" customHeight="1">
      <c r="A410" s="26"/>
      <c r="B410" s="27"/>
      <c r="C410" s="27"/>
      <c r="D410" s="27"/>
      <c r="E410" s="27"/>
      <c r="F410" s="27"/>
      <c r="G410" s="27"/>
      <c r="H410" s="28"/>
      <c r="J410" s="23"/>
      <c r="K410" s="2"/>
      <c r="L410" s="117"/>
      <c r="M410" s="404"/>
      <c r="P410" s="117"/>
    </row>
    <row r="411" spans="1:16" ht="11.25" customHeight="1">
      <c r="A411" s="381" t="s">
        <v>42</v>
      </c>
      <c r="B411" s="381"/>
      <c r="C411" s="381"/>
      <c r="D411" s="381"/>
      <c r="E411" s="381"/>
      <c r="F411" s="381"/>
      <c r="G411" s="381"/>
      <c r="H411" s="381"/>
      <c r="J411" s="23"/>
      <c r="K411" s="2"/>
      <c r="L411" s="117"/>
      <c r="M411" s="404"/>
      <c r="P411" s="117"/>
    </row>
    <row r="412" spans="1:16" ht="11.25" customHeight="1">
      <c r="A412" s="24" t="s">
        <v>122</v>
      </c>
      <c r="B412" s="118">
        <f>SUM(D412:H412)</f>
        <v>161.1</v>
      </c>
      <c r="C412" s="118">
        <f>SUM(D412:G412)</f>
        <v>161.1</v>
      </c>
      <c r="D412" s="119">
        <v>99.7</v>
      </c>
      <c r="E412" s="119">
        <v>1.5</v>
      </c>
      <c r="F412" s="119">
        <v>0.3</v>
      </c>
      <c r="G412" s="119">
        <v>59.6</v>
      </c>
      <c r="H412" s="119"/>
      <c r="J412" s="23"/>
      <c r="K412" s="2"/>
      <c r="L412" s="117"/>
      <c r="M412" s="404"/>
      <c r="P412" s="117"/>
    </row>
    <row r="413" spans="1:16" ht="11.25" customHeight="1">
      <c r="A413" s="25" t="s">
        <v>123</v>
      </c>
      <c r="B413" s="120">
        <f>SUM(D413:H413)</f>
        <v>188.7</v>
      </c>
      <c r="C413" s="120">
        <f>SUM(D413:G413)</f>
        <v>188.7</v>
      </c>
      <c r="D413" s="121">
        <v>114.2</v>
      </c>
      <c r="E413" s="121">
        <v>1.7</v>
      </c>
      <c r="F413" s="121"/>
      <c r="G413" s="121">
        <v>72.8</v>
      </c>
      <c r="H413" s="121"/>
      <c r="J413" s="23"/>
      <c r="K413" s="2"/>
      <c r="L413" s="117">
        <f>(B412*100/B413)-100</f>
        <v>-14.626391096979333</v>
      </c>
      <c r="M413" s="404"/>
      <c r="P413" s="117"/>
    </row>
    <row r="414" spans="1:16" ht="11.25" customHeight="1">
      <c r="A414" s="281"/>
      <c r="B414" s="282"/>
      <c r="C414" s="282"/>
      <c r="D414" s="282"/>
      <c r="E414" s="282"/>
      <c r="F414" s="282"/>
      <c r="G414" s="282"/>
      <c r="H414" s="283"/>
      <c r="J414" s="23"/>
      <c r="K414" s="2"/>
      <c r="L414" s="117"/>
      <c r="M414" s="404"/>
      <c r="P414" s="117"/>
    </row>
    <row r="415" spans="1:16" ht="11.25" customHeight="1">
      <c r="A415" s="369" t="s">
        <v>41</v>
      </c>
      <c r="B415" s="369"/>
      <c r="C415" s="369"/>
      <c r="D415" s="369"/>
      <c r="E415" s="369"/>
      <c r="F415" s="369"/>
      <c r="G415" s="369"/>
      <c r="H415" s="369"/>
      <c r="I415" s="13"/>
      <c r="J415" s="30"/>
      <c r="K415" s="13"/>
      <c r="L415" s="117"/>
      <c r="M415" s="404"/>
      <c r="P415" s="117"/>
    </row>
    <row r="416" spans="1:16" ht="11.25" customHeight="1">
      <c r="A416" s="24" t="s">
        <v>122</v>
      </c>
      <c r="B416" s="118">
        <f>SUM(D416:H416)</f>
        <v>103.2</v>
      </c>
      <c r="C416" s="118">
        <f>SUM(D416:G416)</f>
        <v>103.2</v>
      </c>
      <c r="D416" s="119">
        <v>98.5</v>
      </c>
      <c r="E416" s="119">
        <v>1.4</v>
      </c>
      <c r="F416" s="119">
        <v>0.3</v>
      </c>
      <c r="G416" s="119">
        <v>3</v>
      </c>
      <c r="H416" s="119"/>
      <c r="J416" s="23"/>
      <c r="K416" s="2"/>
      <c r="L416" s="117"/>
      <c r="M416" s="150"/>
      <c r="P416" s="117"/>
    </row>
    <row r="417" spans="1:16" ht="11.25" customHeight="1">
      <c r="A417" s="25" t="s">
        <v>123</v>
      </c>
      <c r="B417" s="120">
        <f>SUM(D417:H417)</f>
        <v>91.5</v>
      </c>
      <c r="C417" s="120">
        <f>SUM(D417:G417)</f>
        <v>91.5</v>
      </c>
      <c r="D417" s="121">
        <v>87.5</v>
      </c>
      <c r="E417" s="121">
        <v>1.3</v>
      </c>
      <c r="F417" s="121"/>
      <c r="G417" s="121">
        <v>2.7</v>
      </c>
      <c r="H417" s="121"/>
      <c r="J417" s="23"/>
      <c r="K417" s="2"/>
      <c r="L417" s="117">
        <f>(B416*100/B417)-100</f>
        <v>12.786885245901644</v>
      </c>
      <c r="M417" s="149"/>
      <c r="P417" s="117"/>
    </row>
    <row r="418" spans="1:16" ht="11.25" customHeight="1">
      <c r="A418" s="342"/>
      <c r="B418" s="342"/>
      <c r="C418" s="342"/>
      <c r="D418" s="342"/>
      <c r="E418" s="342"/>
      <c r="F418" s="342"/>
      <c r="G418" s="342"/>
      <c r="H418" s="342"/>
      <c r="J418" s="23"/>
      <c r="K418" s="2"/>
      <c r="L418" s="117"/>
      <c r="M418" s="149"/>
      <c r="P418" s="117"/>
    </row>
    <row r="419" spans="1:16" ht="11.25" customHeight="1">
      <c r="A419" s="381" t="s">
        <v>44</v>
      </c>
      <c r="B419" s="381"/>
      <c r="C419" s="381"/>
      <c r="D419" s="381"/>
      <c r="E419" s="381"/>
      <c r="F419" s="381"/>
      <c r="G419" s="381"/>
      <c r="H419" s="381"/>
      <c r="J419" s="23"/>
      <c r="K419" s="2"/>
      <c r="L419" s="117"/>
      <c r="M419" s="149"/>
      <c r="P419" s="117"/>
    </row>
    <row r="420" spans="1:16" ht="11.25" customHeight="1">
      <c r="A420" s="24" t="s">
        <v>122</v>
      </c>
      <c r="B420" s="118">
        <f>SUM(D420:H420)</f>
        <v>20</v>
      </c>
      <c r="C420" s="118">
        <f>SUM(D420:G420)</f>
        <v>20</v>
      </c>
      <c r="D420" s="119"/>
      <c r="E420" s="119"/>
      <c r="F420" s="119"/>
      <c r="G420" s="119">
        <v>20</v>
      </c>
      <c r="H420" s="119"/>
      <c r="J420" s="23"/>
      <c r="K420" s="2"/>
      <c r="L420" s="117"/>
      <c r="M420" s="149"/>
      <c r="P420" s="117"/>
    </row>
    <row r="421" spans="1:16" ht="11.25" customHeight="1">
      <c r="A421" s="25" t="s">
        <v>123</v>
      </c>
      <c r="B421" s="120">
        <f>SUM(D421:H421)</f>
        <v>20</v>
      </c>
      <c r="C421" s="120">
        <f>SUM(D421:G421)</f>
        <v>20</v>
      </c>
      <c r="D421" s="121"/>
      <c r="E421" s="121"/>
      <c r="F421" s="121"/>
      <c r="G421" s="121">
        <v>20</v>
      </c>
      <c r="H421" s="121"/>
      <c r="J421" s="23"/>
      <c r="K421" s="2"/>
      <c r="L421" s="117">
        <f>(B420*100/B421)-100</f>
        <v>0</v>
      </c>
      <c r="M421" s="149"/>
      <c r="P421" s="117"/>
    </row>
    <row r="422" spans="1:16" ht="11.25" customHeight="1">
      <c r="A422" s="392"/>
      <c r="B422" s="392"/>
      <c r="C422" s="392"/>
      <c r="D422" s="392"/>
      <c r="E422" s="392"/>
      <c r="F422" s="392"/>
      <c r="G422" s="392"/>
      <c r="H422" s="392"/>
      <c r="J422" s="23"/>
      <c r="K422" s="2"/>
      <c r="L422" s="117"/>
      <c r="M422" s="149"/>
      <c r="P422" s="117"/>
    </row>
    <row r="423" spans="1:16" ht="11.25" customHeight="1">
      <c r="A423" s="381" t="s">
        <v>43</v>
      </c>
      <c r="B423" s="381"/>
      <c r="C423" s="381"/>
      <c r="D423" s="381"/>
      <c r="E423" s="381"/>
      <c r="F423" s="381"/>
      <c r="G423" s="381"/>
      <c r="H423" s="381"/>
      <c r="J423" s="23"/>
      <c r="K423" s="2"/>
      <c r="L423" s="117"/>
      <c r="M423" s="149"/>
      <c r="P423" s="117"/>
    </row>
    <row r="424" spans="1:16" ht="11.25" customHeight="1">
      <c r="A424" s="24" t="s">
        <v>122</v>
      </c>
      <c r="B424" s="119">
        <f>SUM(D424:H424)</f>
        <v>47</v>
      </c>
      <c r="C424" s="119">
        <f>SUM(D424:G424)</f>
        <v>10</v>
      </c>
      <c r="D424" s="119"/>
      <c r="E424" s="119"/>
      <c r="F424" s="119"/>
      <c r="G424" s="119">
        <v>10</v>
      </c>
      <c r="H424" s="119">
        <v>37</v>
      </c>
      <c r="J424" s="23"/>
      <c r="K424" s="203"/>
      <c r="L424" s="117"/>
      <c r="M424" s="149"/>
      <c r="P424" s="117"/>
    </row>
    <row r="425" spans="1:16" ht="11.25" customHeight="1">
      <c r="A425" s="25" t="s">
        <v>123</v>
      </c>
      <c r="B425" s="121">
        <f>SUM(D425:H425)</f>
        <v>10</v>
      </c>
      <c r="C425" s="121">
        <f>SUM(D425:G425)</f>
        <v>10</v>
      </c>
      <c r="D425" s="121"/>
      <c r="E425" s="121"/>
      <c r="F425" s="121"/>
      <c r="G425" s="121">
        <v>10</v>
      </c>
      <c r="H425" s="121"/>
      <c r="J425" s="23"/>
      <c r="K425" s="2"/>
      <c r="L425" s="117">
        <f>(B424*100/B425)-100</f>
        <v>370</v>
      </c>
      <c r="M425" s="149"/>
      <c r="P425" s="117"/>
    </row>
    <row r="426" spans="1:16" ht="11.25" customHeight="1">
      <c r="A426" s="281"/>
      <c r="B426" s="282"/>
      <c r="C426" s="282"/>
      <c r="D426" s="282"/>
      <c r="E426" s="282"/>
      <c r="F426" s="282"/>
      <c r="G426" s="282"/>
      <c r="H426" s="283"/>
      <c r="J426" s="23"/>
      <c r="K426" s="2"/>
      <c r="L426" s="117"/>
      <c r="M426" s="149"/>
      <c r="P426" s="117"/>
    </row>
    <row r="427" spans="1:16" ht="11.25" customHeight="1">
      <c r="A427" s="392"/>
      <c r="B427" s="392"/>
      <c r="C427" s="392"/>
      <c r="D427" s="392"/>
      <c r="E427" s="392"/>
      <c r="F427" s="392"/>
      <c r="G427" s="392"/>
      <c r="H427" s="392"/>
      <c r="J427" s="23"/>
      <c r="K427" s="2"/>
      <c r="L427" s="117"/>
      <c r="M427" s="149"/>
      <c r="P427" s="117"/>
    </row>
    <row r="428" spans="1:16" ht="11.25" customHeight="1">
      <c r="A428" s="381" t="s">
        <v>17</v>
      </c>
      <c r="B428" s="381"/>
      <c r="C428" s="381"/>
      <c r="D428" s="381"/>
      <c r="E428" s="381"/>
      <c r="F428" s="381"/>
      <c r="G428" s="381"/>
      <c r="H428" s="381"/>
      <c r="J428" s="23"/>
      <c r="K428" s="2"/>
      <c r="L428" s="117"/>
      <c r="M428" s="149"/>
      <c r="P428" s="117"/>
    </row>
    <row r="429" spans="1:16" ht="11.25" customHeight="1">
      <c r="A429" s="24" t="s">
        <v>122</v>
      </c>
      <c r="B429" s="118">
        <f>SUM(D429:H429)</f>
        <v>90</v>
      </c>
      <c r="C429" s="118">
        <f>SUM(D429:G429)</f>
        <v>90</v>
      </c>
      <c r="D429" s="119"/>
      <c r="E429" s="119"/>
      <c r="F429" s="119"/>
      <c r="G429" s="119">
        <v>90</v>
      </c>
      <c r="H429" s="119"/>
      <c r="J429" s="23"/>
      <c r="K429" s="2"/>
      <c r="L429" s="117"/>
      <c r="M429" s="149"/>
      <c r="P429" s="117"/>
    </row>
    <row r="430" spans="1:16" ht="11.25" customHeight="1">
      <c r="A430" s="25" t="s">
        <v>123</v>
      </c>
      <c r="B430" s="120">
        <f>SUM(D430:H430)</f>
        <v>70</v>
      </c>
      <c r="C430" s="120">
        <f>SUM(D430:G430)</f>
        <v>70</v>
      </c>
      <c r="D430" s="121"/>
      <c r="E430" s="121"/>
      <c r="F430" s="121"/>
      <c r="G430" s="121">
        <v>70</v>
      </c>
      <c r="H430" s="121"/>
      <c r="J430" s="23"/>
      <c r="K430" s="2"/>
      <c r="L430" s="117">
        <f>(B429*100/B430)-100</f>
        <v>28.571428571428584</v>
      </c>
      <c r="M430" s="149"/>
      <c r="P430" s="117"/>
    </row>
    <row r="431" spans="1:16" ht="11.25" customHeight="1">
      <c r="A431" s="26"/>
      <c r="B431" s="27"/>
      <c r="C431" s="27"/>
      <c r="D431" s="27"/>
      <c r="E431" s="27"/>
      <c r="F431" s="27"/>
      <c r="G431" s="27"/>
      <c r="H431" s="28"/>
      <c r="I431" s="143"/>
      <c r="J431" s="83"/>
      <c r="K431" s="12"/>
      <c r="L431" s="117"/>
      <c r="M431" s="149"/>
      <c r="P431" s="117"/>
    </row>
    <row r="432" spans="1:16" ht="11.25" customHeight="1" thickBot="1">
      <c r="A432" s="381" t="s">
        <v>92</v>
      </c>
      <c r="B432" s="381"/>
      <c r="C432" s="381"/>
      <c r="D432" s="381"/>
      <c r="E432" s="381"/>
      <c r="F432" s="381"/>
      <c r="G432" s="381"/>
      <c r="H432" s="381"/>
      <c r="I432" s="86" t="e">
        <f>SUM(I352+I356+I360+I364+I368+I372+I376+I380+I384+I388+I392+I396+I404+I412+#REF!+I420+I424+#REF!+#REF!+I429)</f>
        <v>#REF!</v>
      </c>
      <c r="J432" s="87"/>
      <c r="K432" s="14"/>
      <c r="L432" s="117"/>
      <c r="M432" s="149"/>
      <c r="P432" s="117"/>
    </row>
    <row r="433" spans="1:16" ht="11.25" customHeight="1">
      <c r="A433" s="24" t="s">
        <v>122</v>
      </c>
      <c r="B433" s="118">
        <f>SUM(D433:H433)</f>
        <v>1170.9</v>
      </c>
      <c r="C433" s="118">
        <f>SUM(D433:G433)</f>
        <v>0</v>
      </c>
      <c r="D433" s="119"/>
      <c r="E433" s="119"/>
      <c r="F433" s="119"/>
      <c r="G433" s="119"/>
      <c r="H433" s="119">
        <v>1170.9</v>
      </c>
      <c r="I433" s="88" t="e">
        <f>SUM(I353+I357+I361+I365+I369+I373+I377+I381+I385+I389+I393+I397+I405+I413+#REF!+I421+I425+#REF!+#REF!+#REF!+I430)</f>
        <v>#REF!</v>
      </c>
      <c r="J433" s="47"/>
      <c r="K433" s="1"/>
      <c r="L433" s="117"/>
      <c r="M433" s="149"/>
      <c r="P433" s="117"/>
    </row>
    <row r="434" spans="1:16" ht="11.25" customHeight="1">
      <c r="A434" s="25" t="s">
        <v>123</v>
      </c>
      <c r="B434" s="120">
        <f>SUM(D434:H434)</f>
        <v>1053.3</v>
      </c>
      <c r="C434" s="120">
        <f>SUM(D434:G434)</f>
        <v>0</v>
      </c>
      <c r="D434" s="121"/>
      <c r="E434" s="121"/>
      <c r="F434" s="121"/>
      <c r="G434" s="121"/>
      <c r="H434" s="121">
        <v>1053.3</v>
      </c>
      <c r="I434" s="39"/>
      <c r="J434" s="47"/>
      <c r="K434" s="1"/>
      <c r="L434" s="117">
        <f>(B433*100/B434)-100</f>
        <v>11.164910281970961</v>
      </c>
      <c r="M434" s="149"/>
      <c r="P434" s="117"/>
    </row>
    <row r="435" spans="1:16" ht="11.25" customHeight="1" thickBot="1">
      <c r="A435" s="38"/>
      <c r="B435" s="195"/>
      <c r="C435" s="195"/>
      <c r="D435" s="196"/>
      <c r="E435" s="196"/>
      <c r="F435" s="196"/>
      <c r="G435" s="196"/>
      <c r="H435" s="197"/>
      <c r="I435" s="39"/>
      <c r="J435" s="47"/>
      <c r="K435" s="1"/>
      <c r="L435" s="117"/>
      <c r="M435" s="149"/>
      <c r="P435" s="117"/>
    </row>
    <row r="436" spans="1:16" ht="11.25" customHeight="1" thickBot="1">
      <c r="A436" s="389" t="s">
        <v>46</v>
      </c>
      <c r="B436" s="390"/>
      <c r="C436" s="390"/>
      <c r="D436" s="390"/>
      <c r="E436" s="390"/>
      <c r="F436" s="390"/>
      <c r="G436" s="390"/>
      <c r="H436" s="391"/>
      <c r="J436" s="23"/>
      <c r="K436" s="2"/>
      <c r="L436" s="117"/>
      <c r="M436" s="149"/>
      <c r="P436" s="117"/>
    </row>
    <row r="437" spans="1:16" ht="11.25" customHeight="1">
      <c r="A437" s="46" t="s">
        <v>122</v>
      </c>
      <c r="B437" s="211">
        <f>C437+H437</f>
        <v>6430.299999999999</v>
      </c>
      <c r="C437" s="211">
        <f>SUM(D437:G437)</f>
        <v>5037.9</v>
      </c>
      <c r="D437" s="124">
        <f aca="true" t="shared" si="6" ref="D437:H438">SUM(D356+D360+D364+D368+D372+D376+D380+D384+D388+D392+D396+D400+D404+D408+D412+D416+D420+D424+D429+D433)</f>
        <v>3434.1</v>
      </c>
      <c r="E437" s="124">
        <f t="shared" si="6"/>
        <v>49.99999999999999</v>
      </c>
      <c r="F437" s="124">
        <f t="shared" si="6"/>
        <v>9.900000000000002</v>
      </c>
      <c r="G437" s="124">
        <f t="shared" si="6"/>
        <v>1543.9</v>
      </c>
      <c r="H437" s="124">
        <f t="shared" si="6"/>
        <v>1392.4</v>
      </c>
      <c r="J437" s="23"/>
      <c r="K437" s="204">
        <f>K356+K424</f>
        <v>0</v>
      </c>
      <c r="L437" s="117"/>
      <c r="M437" s="149"/>
      <c r="P437" s="117"/>
    </row>
    <row r="438" spans="1:16" ht="11.25" customHeight="1" thickBot="1">
      <c r="A438" s="48" t="s">
        <v>123</v>
      </c>
      <c r="B438" s="212">
        <f>C438+H438</f>
        <v>5593.199999999999</v>
      </c>
      <c r="C438" s="212">
        <f>SUM(D438:G438)</f>
        <v>4388.099999999999</v>
      </c>
      <c r="D438" s="126">
        <f t="shared" si="6"/>
        <v>3149.2</v>
      </c>
      <c r="E438" s="126">
        <f t="shared" si="6"/>
        <v>46.2</v>
      </c>
      <c r="F438" s="126">
        <f t="shared" si="6"/>
        <v>0</v>
      </c>
      <c r="G438" s="126">
        <f t="shared" si="6"/>
        <v>1192.7</v>
      </c>
      <c r="H438" s="126">
        <f t="shared" si="6"/>
        <v>1205.1</v>
      </c>
      <c r="J438" s="23"/>
      <c r="K438" s="2"/>
      <c r="L438" s="117">
        <f>(B437*100/B438)-100</f>
        <v>14.966387756561545</v>
      </c>
      <c r="M438" s="149"/>
      <c r="P438" s="117"/>
    </row>
    <row r="439" spans="1:16" ht="11.25" customHeight="1">
      <c r="A439" s="68"/>
      <c r="B439" s="14"/>
      <c r="C439" s="14"/>
      <c r="D439" s="170"/>
      <c r="E439" s="170"/>
      <c r="F439" s="170"/>
      <c r="G439" s="170"/>
      <c r="H439" s="170"/>
      <c r="J439" s="23"/>
      <c r="K439" s="2"/>
      <c r="L439" s="117"/>
      <c r="M439" s="149"/>
      <c r="P439" s="117"/>
    </row>
    <row r="440" spans="1:16" ht="15.75" customHeight="1">
      <c r="A440" s="68"/>
      <c r="B440" s="14"/>
      <c r="C440" s="14"/>
      <c r="D440" s="170"/>
      <c r="E440" s="170"/>
      <c r="F440" s="170"/>
      <c r="G440" s="170"/>
      <c r="H440" s="170"/>
      <c r="J440" s="23"/>
      <c r="K440" s="2"/>
      <c r="L440" s="117"/>
      <c r="M440" s="149"/>
      <c r="P440" s="117"/>
    </row>
    <row r="441" spans="1:16" ht="81" customHeight="1" thickBot="1">
      <c r="A441" s="68"/>
      <c r="B441" s="14"/>
      <c r="C441" s="14"/>
      <c r="D441" s="170"/>
      <c r="E441" s="170"/>
      <c r="F441" s="170"/>
      <c r="G441" s="170"/>
      <c r="H441" s="170"/>
      <c r="J441" s="23"/>
      <c r="K441" s="2"/>
      <c r="L441" s="117"/>
      <c r="M441" s="149"/>
      <c r="P441" s="117"/>
    </row>
    <row r="442" spans="1:16" ht="11.25" customHeight="1">
      <c r="A442" s="389" t="s">
        <v>63</v>
      </c>
      <c r="B442" s="390"/>
      <c r="C442" s="390"/>
      <c r="D442" s="390"/>
      <c r="E442" s="390"/>
      <c r="F442" s="390"/>
      <c r="G442" s="390"/>
      <c r="H442" s="391"/>
      <c r="J442" s="23"/>
      <c r="K442" s="2"/>
      <c r="L442" s="117"/>
      <c r="M442" s="149"/>
      <c r="P442" s="117"/>
    </row>
    <row r="443" spans="1:16" ht="5.25" customHeight="1" thickBot="1">
      <c r="A443" s="398"/>
      <c r="B443" s="399"/>
      <c r="C443" s="399"/>
      <c r="D443" s="399"/>
      <c r="E443" s="399"/>
      <c r="F443" s="399"/>
      <c r="G443" s="399"/>
      <c r="H443" s="400"/>
      <c r="J443" s="23"/>
      <c r="K443" s="2"/>
      <c r="L443" s="117"/>
      <c r="M443" s="149"/>
      <c r="P443" s="117"/>
    </row>
    <row r="444" spans="1:16" ht="11.25" customHeight="1">
      <c r="A444" s="354"/>
      <c r="B444" s="357" t="s">
        <v>0</v>
      </c>
      <c r="C444" s="360" t="s">
        <v>4</v>
      </c>
      <c r="D444" s="360"/>
      <c r="E444" s="360"/>
      <c r="F444" s="360"/>
      <c r="G444" s="360"/>
      <c r="H444" s="361" t="s">
        <v>5</v>
      </c>
      <c r="J444" s="23"/>
      <c r="K444" s="2"/>
      <c r="L444" s="117"/>
      <c r="M444" s="149"/>
      <c r="P444" s="117"/>
    </row>
    <row r="445" spans="1:16" ht="11.25" customHeight="1">
      <c r="A445" s="355"/>
      <c r="B445" s="358"/>
      <c r="C445" s="358" t="s">
        <v>1</v>
      </c>
      <c r="D445" s="364" t="s">
        <v>3</v>
      </c>
      <c r="E445" s="364"/>
      <c r="F445" s="364"/>
      <c r="G445" s="364"/>
      <c r="H445" s="362"/>
      <c r="J445" s="23"/>
      <c r="K445" s="3"/>
      <c r="L445" s="117"/>
      <c r="M445" s="149"/>
      <c r="P445" s="117"/>
    </row>
    <row r="446" spans="1:16" ht="36" customHeight="1" thickBot="1">
      <c r="A446" s="356"/>
      <c r="B446" s="359"/>
      <c r="C446" s="359"/>
      <c r="D446" s="89" t="s">
        <v>121</v>
      </c>
      <c r="E446" s="89" t="s">
        <v>120</v>
      </c>
      <c r="F446" s="89" t="s">
        <v>138</v>
      </c>
      <c r="G446" s="89" t="s">
        <v>2</v>
      </c>
      <c r="H446" s="363"/>
      <c r="J446" s="23"/>
      <c r="K446" s="2"/>
      <c r="L446" s="117"/>
      <c r="M446" s="149"/>
      <c r="P446" s="117"/>
    </row>
    <row r="447" spans="1:16" ht="11.25" customHeight="1">
      <c r="A447" s="401" t="s">
        <v>109</v>
      </c>
      <c r="B447" s="402"/>
      <c r="C447" s="402"/>
      <c r="D447" s="402"/>
      <c r="E447" s="402"/>
      <c r="F447" s="402"/>
      <c r="G447" s="402"/>
      <c r="H447" s="403"/>
      <c r="J447" s="23"/>
      <c r="K447" s="2"/>
      <c r="L447" s="117"/>
      <c r="M447" s="149"/>
      <c r="P447" s="117"/>
    </row>
    <row r="448" spans="1:16" ht="11.25" customHeight="1">
      <c r="A448" s="24" t="s">
        <v>122</v>
      </c>
      <c r="B448" s="118">
        <f>SUM(D448:H448)</f>
        <v>500</v>
      </c>
      <c r="C448" s="118">
        <f>SUM(D448:G448)</f>
        <v>89</v>
      </c>
      <c r="D448" s="119"/>
      <c r="E448" s="119"/>
      <c r="F448" s="119"/>
      <c r="G448" s="119">
        <v>89</v>
      </c>
      <c r="H448" s="118">
        <v>411</v>
      </c>
      <c r="J448" s="23"/>
      <c r="K448" s="2"/>
      <c r="L448" s="117"/>
      <c r="M448" s="149"/>
      <c r="P448" s="117"/>
    </row>
    <row r="449" spans="1:16" ht="11.25" customHeight="1">
      <c r="A449" s="25" t="s">
        <v>123</v>
      </c>
      <c r="B449" s="120">
        <f>SUM(D449:H449)</f>
        <v>469</v>
      </c>
      <c r="C449" s="120">
        <f>SUM(D449:G449)</f>
        <v>71</v>
      </c>
      <c r="D449" s="121"/>
      <c r="E449" s="121"/>
      <c r="F449" s="121"/>
      <c r="G449" s="121">
        <v>71</v>
      </c>
      <c r="H449" s="120">
        <v>398</v>
      </c>
      <c r="J449" s="23"/>
      <c r="K449" s="2"/>
      <c r="L449" s="117">
        <f>(B448*100/B449)-100</f>
        <v>6.609808102345411</v>
      </c>
      <c r="M449" s="149"/>
      <c r="P449" s="117"/>
    </row>
    <row r="450" spans="1:16" ht="11.25" customHeight="1">
      <c r="A450" s="281"/>
      <c r="B450" s="282"/>
      <c r="C450" s="282"/>
      <c r="D450" s="282"/>
      <c r="E450" s="282"/>
      <c r="F450" s="282"/>
      <c r="G450" s="282"/>
      <c r="H450" s="283"/>
      <c r="J450" s="23"/>
      <c r="K450" s="2"/>
      <c r="L450" s="117"/>
      <c r="M450" s="149"/>
      <c r="P450" s="117"/>
    </row>
    <row r="451" spans="1:16" ht="11.25" customHeight="1">
      <c r="A451" s="266" t="s">
        <v>95</v>
      </c>
      <c r="B451" s="267"/>
      <c r="C451" s="267"/>
      <c r="D451" s="267"/>
      <c r="E451" s="267"/>
      <c r="F451" s="267"/>
      <c r="G451" s="267"/>
      <c r="H451" s="268"/>
      <c r="J451" s="23"/>
      <c r="K451" s="2"/>
      <c r="L451" s="117"/>
      <c r="M451" s="149"/>
      <c r="P451" s="117"/>
    </row>
    <row r="452" spans="1:16" ht="11.25" customHeight="1">
      <c r="A452" s="164" t="s">
        <v>122</v>
      </c>
      <c r="B452" s="157">
        <f>SUM(D452:H452)</f>
        <v>200</v>
      </c>
      <c r="C452" s="157">
        <f>SUM(D452:G452)</f>
        <v>200</v>
      </c>
      <c r="D452" s="157"/>
      <c r="E452" s="157"/>
      <c r="F452" s="157"/>
      <c r="G452" s="157">
        <v>200</v>
      </c>
      <c r="H452" s="157"/>
      <c r="J452" s="23"/>
      <c r="K452" s="2"/>
      <c r="L452" s="117"/>
      <c r="M452" s="149"/>
      <c r="P452" s="117"/>
    </row>
    <row r="453" spans="1:16" ht="11.25" customHeight="1">
      <c r="A453" s="156" t="s">
        <v>123</v>
      </c>
      <c r="B453" s="176">
        <f>SUM(D453:H453)</f>
        <v>213.5</v>
      </c>
      <c r="C453" s="176">
        <f>SUM(D453:G453)</f>
        <v>177.2</v>
      </c>
      <c r="D453" s="176"/>
      <c r="E453" s="176"/>
      <c r="F453" s="176"/>
      <c r="G453" s="176">
        <v>177.2</v>
      </c>
      <c r="H453" s="176">
        <v>36.3</v>
      </c>
      <c r="J453" s="23"/>
      <c r="K453" s="2"/>
      <c r="L453" s="117">
        <f>(B452*100/B453)-100</f>
        <v>-6.323185011709597</v>
      </c>
      <c r="M453" s="149"/>
      <c r="P453" s="117"/>
    </row>
    <row r="454" spans="1:16" ht="13.5" customHeight="1">
      <c r="A454" s="26"/>
      <c r="B454" s="27"/>
      <c r="C454" s="27"/>
      <c r="D454" s="27"/>
      <c r="E454" s="27"/>
      <c r="F454" s="27"/>
      <c r="G454" s="27"/>
      <c r="H454" s="28"/>
      <c r="J454" s="23"/>
      <c r="K454" s="2"/>
      <c r="L454" s="117"/>
      <c r="M454" s="149"/>
      <c r="P454" s="117"/>
    </row>
    <row r="455" spans="1:16" ht="11.25" customHeight="1">
      <c r="A455" s="386" t="s">
        <v>84</v>
      </c>
      <c r="B455" s="387"/>
      <c r="C455" s="387"/>
      <c r="D455" s="387"/>
      <c r="E455" s="387"/>
      <c r="F455" s="387"/>
      <c r="G455" s="387"/>
      <c r="H455" s="388"/>
      <c r="J455" s="23"/>
      <c r="K455" s="2"/>
      <c r="L455" s="117"/>
      <c r="M455" s="149"/>
      <c r="P455" s="117"/>
    </row>
    <row r="456" spans="1:16" ht="11.25" customHeight="1">
      <c r="A456" s="24" t="s">
        <v>122</v>
      </c>
      <c r="B456" s="118">
        <f>SUM(D456:H456)</f>
        <v>50</v>
      </c>
      <c r="C456" s="118">
        <f>SUM(D456:G456)</f>
        <v>50</v>
      </c>
      <c r="D456" s="119"/>
      <c r="E456" s="119"/>
      <c r="F456" s="119"/>
      <c r="G456" s="119">
        <v>50</v>
      </c>
      <c r="H456" s="118"/>
      <c r="J456" s="23"/>
      <c r="K456" s="2"/>
      <c r="L456" s="117"/>
      <c r="M456" s="149"/>
      <c r="P456" s="117"/>
    </row>
    <row r="457" spans="1:16" ht="11.25" customHeight="1">
      <c r="A457" s="25" t="s">
        <v>123</v>
      </c>
      <c r="B457" s="120">
        <f>SUM(D457:H457)</f>
        <v>53</v>
      </c>
      <c r="C457" s="120">
        <f>SUM(D457:G457)</f>
        <v>13.9</v>
      </c>
      <c r="D457" s="121"/>
      <c r="E457" s="121"/>
      <c r="F457" s="121"/>
      <c r="G457" s="121">
        <v>13.9</v>
      </c>
      <c r="H457" s="120">
        <v>39.1</v>
      </c>
      <c r="J457" s="23"/>
      <c r="K457" s="2"/>
      <c r="L457" s="117">
        <f>(B456*100/B457)-100</f>
        <v>-5.660377358490564</v>
      </c>
      <c r="M457" s="149"/>
      <c r="P457" s="117"/>
    </row>
    <row r="458" spans="1:16" ht="12" customHeight="1">
      <c r="A458" s="281"/>
      <c r="B458" s="282"/>
      <c r="C458" s="282"/>
      <c r="D458" s="282"/>
      <c r="E458" s="282"/>
      <c r="F458" s="282"/>
      <c r="G458" s="282"/>
      <c r="H458" s="283"/>
      <c r="J458" s="23"/>
      <c r="K458" s="2"/>
      <c r="L458" s="117"/>
      <c r="M458" s="149"/>
      <c r="P458" s="117"/>
    </row>
    <row r="459" spans="1:16" ht="11.25" customHeight="1">
      <c r="A459" s="381" t="s">
        <v>67</v>
      </c>
      <c r="B459" s="381"/>
      <c r="C459" s="381"/>
      <c r="D459" s="381"/>
      <c r="E459" s="381"/>
      <c r="F459" s="381"/>
      <c r="G459" s="381"/>
      <c r="H459" s="381"/>
      <c r="J459" s="23"/>
      <c r="K459" s="2"/>
      <c r="L459" s="117"/>
      <c r="M459" s="149"/>
      <c r="P459" s="117"/>
    </row>
    <row r="460" spans="1:16" ht="11.25" customHeight="1">
      <c r="A460" s="24" t="s">
        <v>122</v>
      </c>
      <c r="B460" s="119">
        <f>SUM(D460:H460)</f>
        <v>2</v>
      </c>
      <c r="C460" s="119">
        <f>SUM(D460:G460)</f>
        <v>2</v>
      </c>
      <c r="D460" s="119"/>
      <c r="E460" s="119"/>
      <c r="F460" s="119"/>
      <c r="G460" s="119">
        <v>2</v>
      </c>
      <c r="H460" s="119"/>
      <c r="J460" s="23"/>
      <c r="K460" s="2"/>
      <c r="L460" s="117"/>
      <c r="M460" s="149"/>
      <c r="P460" s="117"/>
    </row>
    <row r="461" spans="1:16" ht="11.25" customHeight="1">
      <c r="A461" s="222" t="s">
        <v>123</v>
      </c>
      <c r="B461" s="227">
        <f>SUM(D461:H461)</f>
        <v>0</v>
      </c>
      <c r="C461" s="227">
        <f>SUM(D461:G461)</f>
        <v>0</v>
      </c>
      <c r="D461" s="227"/>
      <c r="E461" s="227"/>
      <c r="F461" s="227"/>
      <c r="G461" s="227"/>
      <c r="H461" s="227"/>
      <c r="J461" s="23"/>
      <c r="K461" s="2"/>
      <c r="L461" s="117"/>
      <c r="M461" s="149"/>
      <c r="P461" s="117"/>
    </row>
    <row r="462" spans="1:16" ht="13.5" customHeight="1">
      <c r="A462" s="281"/>
      <c r="B462" s="282"/>
      <c r="C462" s="282"/>
      <c r="D462" s="282"/>
      <c r="E462" s="282"/>
      <c r="F462" s="282"/>
      <c r="G462" s="282"/>
      <c r="H462" s="283"/>
      <c r="J462" s="23"/>
      <c r="K462" s="2"/>
      <c r="L462" s="117"/>
      <c r="M462" s="149"/>
      <c r="P462" s="117"/>
    </row>
    <row r="463" spans="1:16" ht="11.25" customHeight="1">
      <c r="A463" s="344" t="s">
        <v>45</v>
      </c>
      <c r="B463" s="344"/>
      <c r="C463" s="344"/>
      <c r="D463" s="344"/>
      <c r="E463" s="344"/>
      <c r="F463" s="344"/>
      <c r="G463" s="344"/>
      <c r="H463" s="344"/>
      <c r="J463" s="23"/>
      <c r="K463" s="2"/>
      <c r="L463" s="117"/>
      <c r="M463" s="149"/>
      <c r="P463" s="117"/>
    </row>
    <row r="464" spans="1:16" ht="11.25" customHeight="1">
      <c r="A464" s="226" t="s">
        <v>122</v>
      </c>
      <c r="B464" s="228">
        <f>SUM(D464:H464)</f>
        <v>0</v>
      </c>
      <c r="C464" s="228">
        <f>SUM(D464:G464)</f>
        <v>0</v>
      </c>
      <c r="D464" s="225"/>
      <c r="E464" s="225"/>
      <c r="F464" s="225"/>
      <c r="G464" s="225"/>
      <c r="H464" s="225"/>
      <c r="J464" s="23"/>
      <c r="K464" s="2"/>
      <c r="L464" s="117"/>
      <c r="M464" s="149"/>
      <c r="P464" s="117"/>
    </row>
    <row r="465" spans="1:16" ht="11.25" customHeight="1" thickBot="1">
      <c r="A465" s="25" t="s">
        <v>123</v>
      </c>
      <c r="B465" s="113">
        <f>SUM(D465:H465)</f>
        <v>15</v>
      </c>
      <c r="C465" s="113">
        <f>SUM(D465:G465)</f>
        <v>15</v>
      </c>
      <c r="D465" s="114"/>
      <c r="E465" s="114"/>
      <c r="F465" s="114"/>
      <c r="G465" s="114">
        <v>15</v>
      </c>
      <c r="H465" s="114"/>
      <c r="J465" s="23"/>
      <c r="K465" s="2"/>
      <c r="L465" s="117">
        <f>(B464*100/B465)-100</f>
        <v>-100</v>
      </c>
      <c r="M465" s="149"/>
      <c r="P465" s="117"/>
    </row>
    <row r="466" spans="1:16" ht="15" customHeight="1" thickBot="1">
      <c r="A466" s="281"/>
      <c r="B466" s="282"/>
      <c r="C466" s="282"/>
      <c r="D466" s="282"/>
      <c r="E466" s="282"/>
      <c r="F466" s="282"/>
      <c r="G466" s="282"/>
      <c r="H466" s="283"/>
      <c r="I466" s="85"/>
      <c r="J466" s="83"/>
      <c r="K466" s="12"/>
      <c r="L466" s="117"/>
      <c r="M466" s="149"/>
      <c r="P466" s="117"/>
    </row>
    <row r="467" spans="1:16" ht="11.25" customHeight="1">
      <c r="A467" s="382" t="s">
        <v>68</v>
      </c>
      <c r="B467" s="382"/>
      <c r="C467" s="382"/>
      <c r="D467" s="382"/>
      <c r="E467" s="382"/>
      <c r="F467" s="382"/>
      <c r="G467" s="382"/>
      <c r="H467" s="382"/>
      <c r="I467" s="90"/>
      <c r="J467" s="47"/>
      <c r="K467" s="1"/>
      <c r="L467" s="117"/>
      <c r="M467" s="149"/>
      <c r="P467" s="117"/>
    </row>
    <row r="468" spans="1:16" ht="11.25" customHeight="1" thickBot="1">
      <c r="A468" s="24" t="s">
        <v>122</v>
      </c>
      <c r="B468" s="118">
        <f>SUM(D468:H468)</f>
        <v>40</v>
      </c>
      <c r="C468" s="119">
        <f>SUM(D468:G468)</f>
        <v>40</v>
      </c>
      <c r="D468" s="131"/>
      <c r="E468" s="131"/>
      <c r="F468" s="131"/>
      <c r="G468" s="119">
        <v>40</v>
      </c>
      <c r="H468" s="119"/>
      <c r="I468" s="91"/>
      <c r="J468" s="47"/>
      <c r="K468" s="1"/>
      <c r="L468" s="117"/>
      <c r="M468" s="149"/>
      <c r="P468" s="117"/>
    </row>
    <row r="469" spans="1:16" ht="11.25" customHeight="1">
      <c r="A469" s="25" t="s">
        <v>123</v>
      </c>
      <c r="B469" s="120">
        <f>SUM(D469:H469)</f>
        <v>45</v>
      </c>
      <c r="C469" s="121">
        <f>SUM(D469:G469)</f>
        <v>45</v>
      </c>
      <c r="D469" s="121"/>
      <c r="E469" s="121"/>
      <c r="F469" s="121"/>
      <c r="G469" s="121">
        <v>45</v>
      </c>
      <c r="H469" s="121"/>
      <c r="J469" s="23"/>
      <c r="K469" s="2"/>
      <c r="L469" s="117">
        <f>(B468*100/B469)-100</f>
        <v>-11.111111111111114</v>
      </c>
      <c r="M469" s="149"/>
      <c r="P469" s="117"/>
    </row>
    <row r="470" spans="1:16" ht="11.25" customHeight="1" thickBot="1">
      <c r="A470" s="415"/>
      <c r="B470" s="415"/>
      <c r="C470" s="415"/>
      <c r="D470" s="415"/>
      <c r="E470" s="415"/>
      <c r="F470" s="415"/>
      <c r="G470" s="415"/>
      <c r="H470" s="415"/>
      <c r="J470" s="23"/>
      <c r="K470" s="2"/>
      <c r="L470" s="117"/>
      <c r="M470" s="149"/>
      <c r="P470" s="117"/>
    </row>
    <row r="471" spans="1:16" ht="12.75" customHeight="1" thickBot="1">
      <c r="A471" s="389" t="s">
        <v>64</v>
      </c>
      <c r="B471" s="390"/>
      <c r="C471" s="390"/>
      <c r="D471" s="390"/>
      <c r="E471" s="390"/>
      <c r="F471" s="390"/>
      <c r="G471" s="390"/>
      <c r="H471" s="391"/>
      <c r="I471" s="92"/>
      <c r="J471" s="207"/>
      <c r="K471" s="15"/>
      <c r="M471" s="149"/>
      <c r="P471" s="117"/>
    </row>
    <row r="472" spans="1:16" ht="13.5" customHeight="1">
      <c r="A472" s="46" t="s">
        <v>122</v>
      </c>
      <c r="B472" s="115">
        <f>C472+H472</f>
        <v>792</v>
      </c>
      <c r="C472" s="115">
        <f>SUM(D472:G472)</f>
        <v>381</v>
      </c>
      <c r="D472" s="115">
        <f>SUM(D448+D452+D456+D460+D468+D464)</f>
        <v>0</v>
      </c>
      <c r="E472" s="115">
        <f aca="true" t="shared" si="7" ref="E472:H473">SUM(E448+E452+E456+E460+E468+E464)</f>
        <v>0</v>
      </c>
      <c r="F472" s="115">
        <f t="shared" si="7"/>
        <v>0</v>
      </c>
      <c r="G472" s="115">
        <f t="shared" si="7"/>
        <v>381</v>
      </c>
      <c r="H472" s="185">
        <f t="shared" si="7"/>
        <v>411</v>
      </c>
      <c r="I472" s="93"/>
      <c r="J472" s="94"/>
      <c r="K472" s="16"/>
      <c r="L472" s="117"/>
      <c r="M472" s="149"/>
      <c r="P472" s="117"/>
    </row>
    <row r="473" spans="1:16" ht="17.25" customHeight="1" thickBot="1">
      <c r="A473" s="48" t="s">
        <v>123</v>
      </c>
      <c r="B473" s="126">
        <f>C473+H473</f>
        <v>795.5</v>
      </c>
      <c r="C473" s="116">
        <f>SUM(D473:G473)</f>
        <v>322.09999999999997</v>
      </c>
      <c r="D473" s="116">
        <f>SUM(D449+D453+D457+D461+D469+D465)</f>
        <v>0</v>
      </c>
      <c r="E473" s="116">
        <f t="shared" si="7"/>
        <v>0</v>
      </c>
      <c r="F473" s="116">
        <f t="shared" si="7"/>
        <v>0</v>
      </c>
      <c r="G473" s="116">
        <f t="shared" si="7"/>
        <v>322.09999999999997</v>
      </c>
      <c r="H473" s="186">
        <f t="shared" si="7"/>
        <v>473.40000000000003</v>
      </c>
      <c r="I473" s="95"/>
      <c r="J473" s="96"/>
      <c r="K473" s="159"/>
      <c r="L473" s="199">
        <f>(B472*100/B473)-100</f>
        <v>-0.4399748585795038</v>
      </c>
      <c r="M473" s="160"/>
      <c r="P473" s="117"/>
    </row>
    <row r="474" spans="10:13" ht="17.25" customHeight="1" thickBot="1">
      <c r="J474" s="23"/>
      <c r="K474" s="2"/>
      <c r="M474" s="149"/>
    </row>
    <row r="475" spans="1:13" ht="33" customHeight="1" thickBot="1">
      <c r="A475" s="383" t="s">
        <v>128</v>
      </c>
      <c r="B475" s="384"/>
      <c r="C475" s="384"/>
      <c r="D475" s="384"/>
      <c r="E475" s="384"/>
      <c r="F475" s="384"/>
      <c r="G475" s="384"/>
      <c r="H475" s="385"/>
      <c r="J475" s="23"/>
      <c r="K475" s="2"/>
      <c r="M475" s="149"/>
    </row>
    <row r="476" spans="1:16" ht="24.75" customHeight="1" thickBot="1">
      <c r="A476" s="46" t="s">
        <v>122</v>
      </c>
      <c r="B476" s="115">
        <f>C476+H476</f>
        <v>23741.199999999997</v>
      </c>
      <c r="C476" s="115">
        <f>SUM(D476:G476)</f>
        <v>19561.6</v>
      </c>
      <c r="D476" s="115">
        <f aca="true" t="shared" si="8" ref="D476:H477">SUM(D132,D161,D181,D347,D250,D266,D437,D472)</f>
        <v>11552.1</v>
      </c>
      <c r="E476" s="115">
        <f t="shared" si="8"/>
        <v>176.79999999999998</v>
      </c>
      <c r="F476" s="115">
        <f t="shared" si="8"/>
        <v>34.300000000000004</v>
      </c>
      <c r="G476" s="115">
        <f t="shared" si="8"/>
        <v>7798.4</v>
      </c>
      <c r="H476" s="185">
        <f t="shared" si="8"/>
        <v>4179.6</v>
      </c>
      <c r="J476" s="23"/>
      <c r="K476" s="205">
        <f>K161+K181+K250+K266+K437</f>
        <v>1063.6</v>
      </c>
      <c r="L476" s="424" t="s">
        <v>96</v>
      </c>
      <c r="M476" s="425"/>
      <c r="N476" s="425"/>
      <c r="O476" s="425"/>
      <c r="P476" s="426"/>
    </row>
    <row r="477" spans="1:13" ht="24.75" customHeight="1" thickBot="1">
      <c r="A477" s="48" t="s">
        <v>123</v>
      </c>
      <c r="B477" s="116">
        <f>C477+H477</f>
        <v>21143.7</v>
      </c>
      <c r="C477" s="116">
        <f>SUM(D477:G477)</f>
        <v>17861.4</v>
      </c>
      <c r="D477" s="116">
        <f t="shared" si="8"/>
        <v>10466.8</v>
      </c>
      <c r="E477" s="116">
        <f t="shared" si="8"/>
        <v>152.60000000000002</v>
      </c>
      <c r="F477" s="116">
        <f t="shared" si="8"/>
        <v>0</v>
      </c>
      <c r="G477" s="116">
        <f t="shared" si="8"/>
        <v>7242</v>
      </c>
      <c r="H477" s="186">
        <f t="shared" si="8"/>
        <v>3282.2999999999997</v>
      </c>
      <c r="J477" s="23"/>
      <c r="K477" s="2">
        <v>855.7</v>
      </c>
      <c r="L477" s="117">
        <f>SUM((B476+K476)*100/(B477+K477))-100</f>
        <v>12.752165968162743</v>
      </c>
      <c r="M477" s="149"/>
    </row>
    <row r="478" spans="9:13" ht="10.5" customHeight="1" thickBot="1">
      <c r="I478" s="97"/>
      <c r="J478" s="98"/>
      <c r="K478" s="99"/>
      <c r="M478" s="149"/>
    </row>
    <row r="479" spans="1:13" ht="22.5" customHeight="1">
      <c r="A479" s="236" t="s">
        <v>124</v>
      </c>
      <c r="B479" s="237">
        <f>C479+H479</f>
        <v>2043.2</v>
      </c>
      <c r="C479" s="238">
        <f>SUM(D479:G479)</f>
        <v>164.2</v>
      </c>
      <c r="D479" s="237">
        <f>D157</f>
        <v>0</v>
      </c>
      <c r="E479" s="237">
        <f>E157</f>
        <v>0</v>
      </c>
      <c r="F479" s="237">
        <f>F157</f>
        <v>0</v>
      </c>
      <c r="G479" s="237">
        <f>G157</f>
        <v>164.2</v>
      </c>
      <c r="H479" s="237">
        <f>H157</f>
        <v>1879</v>
      </c>
      <c r="J479" s="23"/>
      <c r="K479" s="2"/>
      <c r="M479" s="149"/>
    </row>
    <row r="480" spans="1:13" ht="22.5" customHeight="1" thickBot="1">
      <c r="A480" s="240" t="s">
        <v>125</v>
      </c>
      <c r="B480" s="241">
        <f>C480+H480</f>
        <v>21698</v>
      </c>
      <c r="C480" s="241">
        <f>SUM(D480:G480)</f>
        <v>19397.399999999998</v>
      </c>
      <c r="D480" s="241">
        <f>D476-D479</f>
        <v>11552.1</v>
      </c>
      <c r="E480" s="241">
        <f>E476-E479</f>
        <v>176.79999999999998</v>
      </c>
      <c r="F480" s="241">
        <f>F476-F479</f>
        <v>34.300000000000004</v>
      </c>
      <c r="G480" s="241">
        <f>G476-G479</f>
        <v>7634.2</v>
      </c>
      <c r="H480" s="242">
        <f>H476-H479</f>
        <v>2300.6000000000004</v>
      </c>
      <c r="J480" s="23"/>
      <c r="K480" s="2"/>
      <c r="M480" s="149"/>
    </row>
    <row r="481" spans="10:13" ht="12.75" customHeight="1" thickBot="1">
      <c r="J481" s="23"/>
      <c r="K481" s="2"/>
      <c r="M481" s="149"/>
    </row>
    <row r="482" spans="1:13" ht="22.5" customHeight="1" thickBot="1">
      <c r="A482" s="244" t="s">
        <v>107</v>
      </c>
      <c r="B482" s="237">
        <f>C482+H482</f>
        <v>1053.3</v>
      </c>
      <c r="C482" s="238">
        <f>SUM(D482:G482)</f>
        <v>0</v>
      </c>
      <c r="D482" s="237">
        <f>D158</f>
        <v>0</v>
      </c>
      <c r="E482" s="237">
        <f>E158</f>
        <v>0</v>
      </c>
      <c r="F482" s="237">
        <f>F158</f>
        <v>0</v>
      </c>
      <c r="G482" s="237">
        <f>G158</f>
        <v>0</v>
      </c>
      <c r="H482" s="239">
        <f>H158</f>
        <v>1053.3</v>
      </c>
      <c r="I482" s="100"/>
      <c r="J482" s="169"/>
      <c r="K482" s="101"/>
      <c r="M482" s="149"/>
    </row>
    <row r="483" spans="1:13" ht="25.5" customHeight="1" thickBot="1">
      <c r="A483" s="245" t="s">
        <v>134</v>
      </c>
      <c r="B483" s="241">
        <f aca="true" t="shared" si="9" ref="B483:J483">B477-B482</f>
        <v>20090.4</v>
      </c>
      <c r="C483" s="241">
        <f t="shared" si="9"/>
        <v>17861.4</v>
      </c>
      <c r="D483" s="241">
        <f t="shared" si="9"/>
        <v>10466.8</v>
      </c>
      <c r="E483" s="241">
        <f t="shared" si="9"/>
        <v>152.60000000000002</v>
      </c>
      <c r="F483" s="241">
        <f t="shared" si="9"/>
        <v>0</v>
      </c>
      <c r="G483" s="241">
        <f t="shared" si="9"/>
        <v>7242</v>
      </c>
      <c r="H483" s="242">
        <f t="shared" si="9"/>
        <v>2229</v>
      </c>
      <c r="I483" s="243">
        <f t="shared" si="9"/>
        <v>0</v>
      </c>
      <c r="J483" s="198">
        <f t="shared" si="9"/>
        <v>0</v>
      </c>
      <c r="K483" s="2"/>
      <c r="M483" s="149"/>
    </row>
    <row r="484" spans="10:11" ht="12">
      <c r="J484" s="2"/>
      <c r="K484" s="2"/>
    </row>
    <row r="485" spans="7:11" ht="12">
      <c r="G485" s="393"/>
      <c r="H485" s="393"/>
      <c r="J485" s="2"/>
      <c r="K485" s="2"/>
    </row>
    <row r="486" spans="2:11" ht="12">
      <c r="B486" s="117"/>
      <c r="D486" s="117"/>
      <c r="E486" s="117"/>
      <c r="F486" s="117"/>
      <c r="J486" s="2"/>
      <c r="K486" s="2"/>
    </row>
    <row r="487" spans="10:11" ht="12">
      <c r="J487" s="2"/>
      <c r="K487" s="2"/>
    </row>
    <row r="488" spans="10:11" ht="12">
      <c r="J488" s="2"/>
      <c r="K488" s="2"/>
    </row>
    <row r="489" spans="10:11" ht="12">
      <c r="J489" s="2"/>
      <c r="K489" s="2"/>
    </row>
    <row r="490" spans="10:11" ht="12">
      <c r="J490" s="2"/>
      <c r="K490" s="2"/>
    </row>
    <row r="491" spans="10:11" ht="12">
      <c r="J491" s="2"/>
      <c r="K491" s="2"/>
    </row>
    <row r="492" spans="10:11" ht="12">
      <c r="J492" s="2"/>
      <c r="K492" s="2"/>
    </row>
    <row r="493" spans="10:11" ht="12">
      <c r="J493" s="2"/>
      <c r="K493" s="2"/>
    </row>
    <row r="494" spans="10:11" ht="12">
      <c r="J494" s="2"/>
      <c r="K494" s="2"/>
    </row>
    <row r="495" spans="10:11" ht="12">
      <c r="J495" s="2"/>
      <c r="K495" s="2"/>
    </row>
    <row r="496" spans="10:11" ht="12">
      <c r="J496" s="2"/>
      <c r="K496" s="2"/>
    </row>
    <row r="497" spans="10:11" ht="12">
      <c r="J497" s="2"/>
      <c r="K497" s="2"/>
    </row>
    <row r="498" spans="10:11" ht="12">
      <c r="J498" s="2"/>
      <c r="K498" s="2"/>
    </row>
    <row r="499" spans="10:11" ht="12">
      <c r="J499" s="2"/>
      <c r="K499" s="2"/>
    </row>
    <row r="500" spans="10:11" ht="12">
      <c r="J500" s="2"/>
      <c r="K500" s="2"/>
    </row>
    <row r="501" spans="10:11" ht="12">
      <c r="J501" s="2"/>
      <c r="K501" s="2"/>
    </row>
    <row r="502" spans="10:11" ht="12">
      <c r="J502" s="2"/>
      <c r="K502" s="2"/>
    </row>
    <row r="503" spans="10:11" ht="12">
      <c r="J503" s="2"/>
      <c r="K503" s="2"/>
    </row>
    <row r="504" spans="10:11" ht="12">
      <c r="J504" s="2"/>
      <c r="K504" s="2"/>
    </row>
    <row r="505" spans="10:11" ht="12">
      <c r="J505" s="2"/>
      <c r="K505" s="2"/>
    </row>
  </sheetData>
  <sheetProtection/>
  <mergeCells count="251">
    <mergeCell ref="A334:H334"/>
    <mergeCell ref="L476:P476"/>
    <mergeCell ref="A241:H241"/>
    <mergeCell ref="A237:H237"/>
    <mergeCell ref="A217:H217"/>
    <mergeCell ref="A351:H351"/>
    <mergeCell ref="A352:A354"/>
    <mergeCell ref="B352:B354"/>
    <mergeCell ref="C352:G352"/>
    <mergeCell ref="A316:H316"/>
    <mergeCell ref="A470:H470"/>
    <mergeCell ref="K4:K7"/>
    <mergeCell ref="A143:H143"/>
    <mergeCell ref="A366:H366"/>
    <mergeCell ref="A355:H355"/>
    <mergeCell ref="D353:G353"/>
    <mergeCell ref="A20:H20"/>
    <mergeCell ref="C5:G5"/>
    <mergeCell ref="D6:G6"/>
    <mergeCell ref="A330:H330"/>
    <mergeCell ref="M313:M322"/>
    <mergeCell ref="A137:A139"/>
    <mergeCell ref="B137:B139"/>
    <mergeCell ref="A144:H144"/>
    <mergeCell ref="A318:H318"/>
    <mergeCell ref="A297:H297"/>
    <mergeCell ref="A229:H229"/>
    <mergeCell ref="H270:H272"/>
    <mergeCell ref="C271:C272"/>
    <mergeCell ref="A317:H317"/>
    <mergeCell ref="L7:P7"/>
    <mergeCell ref="A300:H300"/>
    <mergeCell ref="A228:H228"/>
    <mergeCell ref="A175:H175"/>
    <mergeCell ref="A359:H359"/>
    <mergeCell ref="A346:H346"/>
    <mergeCell ref="A309:H309"/>
    <mergeCell ref="A312:H312"/>
    <mergeCell ref="A313:H313"/>
    <mergeCell ref="A358:H358"/>
    <mergeCell ref="A362:H362"/>
    <mergeCell ref="A301:H301"/>
    <mergeCell ref="A305:H305"/>
    <mergeCell ref="A308:H308"/>
    <mergeCell ref="A288:H288"/>
    <mergeCell ref="A337:H337"/>
    <mergeCell ref="A342:H342"/>
    <mergeCell ref="A296:H296"/>
    <mergeCell ref="A338:H338"/>
    <mergeCell ref="A341:H341"/>
    <mergeCell ref="M412:M415"/>
    <mergeCell ref="M403:M411"/>
    <mergeCell ref="M395:M398"/>
    <mergeCell ref="A414:H414"/>
    <mergeCell ref="A415:H415"/>
    <mergeCell ref="H352:H354"/>
    <mergeCell ref="A403:H403"/>
    <mergeCell ref="C353:C354"/>
    <mergeCell ref="A391:H391"/>
    <mergeCell ref="A383:H383"/>
    <mergeCell ref="A467:H467"/>
    <mergeCell ref="A427:H427"/>
    <mergeCell ref="B444:B446"/>
    <mergeCell ref="C444:G444"/>
    <mergeCell ref="A436:H436"/>
    <mergeCell ref="A442:H443"/>
    <mergeCell ref="A447:H447"/>
    <mergeCell ref="A450:H450"/>
    <mergeCell ref="A462:H462"/>
    <mergeCell ref="A463:H463"/>
    <mergeCell ref="G485:H485"/>
    <mergeCell ref="A371:H371"/>
    <mergeCell ref="A387:H387"/>
    <mergeCell ref="A411:H411"/>
    <mergeCell ref="A395:H395"/>
    <mergeCell ref="A398:H398"/>
    <mergeCell ref="A382:H382"/>
    <mergeCell ref="A399:H399"/>
    <mergeCell ref="A406:H406"/>
    <mergeCell ref="A432:H432"/>
    <mergeCell ref="A419:H419"/>
    <mergeCell ref="A426:H426"/>
    <mergeCell ref="A422:H422"/>
    <mergeCell ref="A423:H423"/>
    <mergeCell ref="A428:H428"/>
    <mergeCell ref="A451:H451"/>
    <mergeCell ref="A466:H466"/>
    <mergeCell ref="A458:H458"/>
    <mergeCell ref="C445:C446"/>
    <mergeCell ref="A475:H475"/>
    <mergeCell ref="D445:G445"/>
    <mergeCell ref="A455:H455"/>
    <mergeCell ref="A444:A446"/>
    <mergeCell ref="H444:H446"/>
    <mergeCell ref="A471:H471"/>
    <mergeCell ref="A459:H459"/>
    <mergeCell ref="A418:H418"/>
    <mergeCell ref="A386:H386"/>
    <mergeCell ref="A390:H390"/>
    <mergeCell ref="A363:H363"/>
    <mergeCell ref="A370:H370"/>
    <mergeCell ref="A367:H367"/>
    <mergeCell ref="A374:H374"/>
    <mergeCell ref="A375:H375"/>
    <mergeCell ref="A379:H379"/>
    <mergeCell ref="A322:H322"/>
    <mergeCell ref="A326:H326"/>
    <mergeCell ref="A273:H273"/>
    <mergeCell ref="A276:H276"/>
    <mergeCell ref="A281:H281"/>
    <mergeCell ref="A284:H284"/>
    <mergeCell ref="A285:H285"/>
    <mergeCell ref="A277:H277"/>
    <mergeCell ref="A289:H289"/>
    <mergeCell ref="A292:H292"/>
    <mergeCell ref="A293:H293"/>
    <mergeCell ref="A257:H257"/>
    <mergeCell ref="A261:H261"/>
    <mergeCell ref="A270:A272"/>
    <mergeCell ref="B270:B272"/>
    <mergeCell ref="C270:G270"/>
    <mergeCell ref="A265:H265"/>
    <mergeCell ref="A269:H269"/>
    <mergeCell ref="D271:G271"/>
    <mergeCell ref="A225:H225"/>
    <mergeCell ref="A233:H233"/>
    <mergeCell ref="A254:A256"/>
    <mergeCell ref="B254:B256"/>
    <mergeCell ref="C254:G254"/>
    <mergeCell ref="H254:H256"/>
    <mergeCell ref="C255:C256"/>
    <mergeCell ref="D255:G255"/>
    <mergeCell ref="A249:H249"/>
    <mergeCell ref="A253:H253"/>
    <mergeCell ref="A245:H245"/>
    <mergeCell ref="A197:H197"/>
    <mergeCell ref="A200:H200"/>
    <mergeCell ref="A201:H201"/>
    <mergeCell ref="A204:H204"/>
    <mergeCell ref="A205:H205"/>
    <mergeCell ref="A208:H208"/>
    <mergeCell ref="A209:H209"/>
    <mergeCell ref="A221:H221"/>
    <mergeCell ref="A213:H213"/>
    <mergeCell ref="A189:H189"/>
    <mergeCell ref="A192:H192"/>
    <mergeCell ref="A193:H193"/>
    <mergeCell ref="A186:A188"/>
    <mergeCell ref="B186:B188"/>
    <mergeCell ref="C186:G186"/>
    <mergeCell ref="H186:H188"/>
    <mergeCell ref="C187:C188"/>
    <mergeCell ref="D187:G187"/>
    <mergeCell ref="A168:H168"/>
    <mergeCell ref="A171:H171"/>
    <mergeCell ref="H165:H167"/>
    <mergeCell ref="C166:C167"/>
    <mergeCell ref="B165:B167"/>
    <mergeCell ref="D166:G166"/>
    <mergeCell ref="A40:H40"/>
    <mergeCell ref="A47:H47"/>
    <mergeCell ref="A48:H48"/>
    <mergeCell ref="A84:H84"/>
    <mergeCell ref="A179:H179"/>
    <mergeCell ref="A123:H123"/>
    <mergeCell ref="A127:H127"/>
    <mergeCell ref="A176:H176"/>
    <mergeCell ref="C137:G137"/>
    <mergeCell ref="A159:H159"/>
    <mergeCell ref="I5:I7"/>
    <mergeCell ref="A67:H67"/>
    <mergeCell ref="A43:H43"/>
    <mergeCell ref="C6:C7"/>
    <mergeCell ref="A27:H27"/>
    <mergeCell ref="A11:H11"/>
    <mergeCell ref="A51:H51"/>
    <mergeCell ref="A32:H32"/>
    <mergeCell ref="A36:H36"/>
    <mergeCell ref="A8:H8"/>
    <mergeCell ref="G1:H1"/>
    <mergeCell ref="A2:I3"/>
    <mergeCell ref="A4:I4"/>
    <mergeCell ref="A5:A7"/>
    <mergeCell ref="A106:H106"/>
    <mergeCell ref="B5:B7"/>
    <mergeCell ref="H5:H7"/>
    <mergeCell ref="A15:H15"/>
    <mergeCell ref="A19:H19"/>
    <mergeCell ref="A12:H12"/>
    <mergeCell ref="M352:M354"/>
    <mergeCell ref="M127:M130"/>
    <mergeCell ref="M111:M113"/>
    <mergeCell ref="M108:M110"/>
    <mergeCell ref="A165:A167"/>
    <mergeCell ref="A94:H94"/>
    <mergeCell ref="A260:H260"/>
    <mergeCell ref="A264:H264"/>
    <mergeCell ref="A180:H180"/>
    <mergeCell ref="A111:H111"/>
    <mergeCell ref="A16:H16"/>
    <mergeCell ref="A24:H24"/>
    <mergeCell ref="A28:H28"/>
    <mergeCell ref="A39:H39"/>
    <mergeCell ref="A31:H31"/>
    <mergeCell ref="A35:H35"/>
    <mergeCell ref="A52:H52"/>
    <mergeCell ref="A56:H56"/>
    <mergeCell ref="A60:H60"/>
    <mergeCell ref="A102:H102"/>
    <mergeCell ref="A44:H44"/>
    <mergeCell ref="A64:H64"/>
    <mergeCell ref="A59:H59"/>
    <mergeCell ref="A68:H68"/>
    <mergeCell ref="A69:H69"/>
    <mergeCell ref="A101:H101"/>
    <mergeCell ref="A63:H63"/>
    <mergeCell ref="A140:H140"/>
    <mergeCell ref="A73:H73"/>
    <mergeCell ref="A55:H55"/>
    <mergeCell ref="A72:H72"/>
    <mergeCell ref="A80:H80"/>
    <mergeCell ref="A89:H89"/>
    <mergeCell ref="A76:H76"/>
    <mergeCell ref="A85:H85"/>
    <mergeCell ref="C138:C139"/>
    <mergeCell ref="A88:H88"/>
    <mergeCell ref="A98:H98"/>
    <mergeCell ref="A248:H248"/>
    <mergeCell ref="A115:H115"/>
    <mergeCell ref="A147:H147"/>
    <mergeCell ref="H137:H139"/>
    <mergeCell ref="A119:H119"/>
    <mergeCell ref="A152:H152"/>
    <mergeCell ref="A172:H172"/>
    <mergeCell ref="A160:H160"/>
    <mergeCell ref="A156:H156"/>
    <mergeCell ref="D138:G138"/>
    <mergeCell ref="C165:G165"/>
    <mergeCell ref="A105:H105"/>
    <mergeCell ref="A164:H164"/>
    <mergeCell ref="A131:H131"/>
    <mergeCell ref="Q355:X355"/>
    <mergeCell ref="A407:H407"/>
    <mergeCell ref="A77:H77"/>
    <mergeCell ref="A81:H81"/>
    <mergeCell ref="A196:H196"/>
    <mergeCell ref="A107:H107"/>
    <mergeCell ref="A136:H136"/>
    <mergeCell ref="A185:H185"/>
    <mergeCell ref="A148:H148"/>
    <mergeCell ref="A151:H151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Jovita Šumskienė</cp:lastModifiedBy>
  <cp:lastPrinted>2020-02-06T07:24:33Z</cp:lastPrinted>
  <dcterms:created xsi:type="dcterms:W3CDTF">2007-01-25T06:51:43Z</dcterms:created>
  <dcterms:modified xsi:type="dcterms:W3CDTF">2020-02-06T13:53:13Z</dcterms:modified>
  <cp:category/>
  <cp:version/>
  <cp:contentType/>
  <cp:contentStatus/>
</cp:coreProperties>
</file>