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12" yWindow="3816" windowWidth="11340" windowHeight="5472" activeTab="0"/>
  </bookViews>
  <sheets>
    <sheet name="pajamos (1)" sheetId="1" r:id="rId1"/>
    <sheet name="įmokos(2)" sheetId="2" r:id="rId2"/>
    <sheet name="savivaldybės funkcijos(3)" sheetId="3" r:id="rId3"/>
    <sheet name="v. f-jos (4)" sheetId="4" r:id="rId4"/>
    <sheet name="ugd_reikmems (5)" sheetId="5" r:id="rId5"/>
    <sheet name="kt_ dotacijos (6)" sheetId="6" r:id="rId6"/>
    <sheet name="biudz_įst_paj(7)" sheetId="7" r:id="rId7"/>
    <sheet name="programos(9)" sheetId="8" r:id="rId8"/>
  </sheets>
  <definedNames>
    <definedName name="_xlnm.Print_Titles" localSheetId="1">'įmokos(2)'!$20:$23</definedName>
    <definedName name="_xlnm.Print_Titles" localSheetId="5">'kt_ dotacijos (6)'!$8:$11</definedName>
    <definedName name="_xlnm.Print_Titles" localSheetId="0">'pajamos (1)'!$8:$8</definedName>
    <definedName name="_xlnm.Print_Titles" localSheetId="2">'savivaldybės funkcijos(3)'!$9:$12</definedName>
    <definedName name="_xlnm.Print_Titles" localSheetId="4">'ugd_reikmems (5)'!$8:$11</definedName>
    <definedName name="_xlnm.Print_Titles" localSheetId="3">'v. f-jos (4)'!$8:$11</definedName>
  </definedNames>
  <calcPr fullCalcOnLoad="1"/>
</workbook>
</file>

<file path=xl/sharedStrings.xml><?xml version="1.0" encoding="utf-8"?>
<sst xmlns="http://schemas.openxmlformats.org/spreadsheetml/2006/main" count="357" uniqueCount="202">
  <si>
    <t>Iš viso</t>
  </si>
  <si>
    <t>Iš jų</t>
  </si>
  <si>
    <t>išlaidoms</t>
  </si>
  <si>
    <t>turtui įsigyti</t>
  </si>
  <si>
    <t>iš viso</t>
  </si>
  <si>
    <t>iš jų darbo užmokesčiui</t>
  </si>
  <si>
    <t>Savivaldybės administracija</t>
  </si>
  <si>
    <t>IŠ VISO:</t>
  </si>
  <si>
    <t xml:space="preserve">Programos pavadinimas </t>
  </si>
  <si>
    <t>Ugdymo kokybės ir modernios aplinkos užtikrinimo programa</t>
  </si>
  <si>
    <t>Programos kodas</t>
  </si>
  <si>
    <t>01</t>
  </si>
  <si>
    <t>02</t>
  </si>
  <si>
    <t>07</t>
  </si>
  <si>
    <t>Eil.Nr.</t>
  </si>
  <si>
    <t>Pajamų pavadinimas</t>
  </si>
  <si>
    <t>IŠ VISO</t>
  </si>
  <si>
    <t>Ekonominės ir projektinės veiklos programa</t>
  </si>
  <si>
    <t>Programos kodas, pavadinimas</t>
  </si>
  <si>
    <t xml:space="preserve">Asignavimų valdytojo pavadinimas </t>
  </si>
  <si>
    <t>Priemonės pavadinimas</t>
  </si>
  <si>
    <t>Iš viso 01 programai</t>
  </si>
  <si>
    <t>Iš viso 02 programai</t>
  </si>
  <si>
    <t>Iš viso 07 programai</t>
  </si>
  <si>
    <t>Savivaldybės veiklos valdymo programa</t>
  </si>
  <si>
    <t>Eil. Nr.</t>
  </si>
  <si>
    <t xml:space="preserve">                  Plungės rajono savivaldybės </t>
  </si>
  <si>
    <t xml:space="preserve">                  3 priedas</t>
  </si>
  <si>
    <t xml:space="preserve">              IŠ VISO:</t>
  </si>
  <si>
    <t>tūkst. Eur</t>
  </si>
  <si>
    <t xml:space="preserve">IŠ VISO ASIGNAVIMŲ </t>
  </si>
  <si>
    <t xml:space="preserve">                                                                                                                                               Plungės rajono savivaldybės </t>
  </si>
  <si>
    <t>Dotacijos:</t>
  </si>
  <si>
    <t xml:space="preserve">  Plungės rajono savivaldybės </t>
  </si>
  <si>
    <t xml:space="preserve">  6 priedas</t>
  </si>
  <si>
    <t xml:space="preserve">                  9 priedas</t>
  </si>
  <si>
    <t>iš jų: paskolų grąžinimas</t>
  </si>
  <si>
    <t>IŠ VISO ASIGNAVIMŲ (9eil.-10eil.)</t>
  </si>
  <si>
    <t xml:space="preserve">                                                                                                                   1 priedas</t>
  </si>
  <si>
    <t>iš jų - paskolų grąžinimas</t>
  </si>
  <si>
    <t xml:space="preserve">                                                                                                                                  sprendimo Nr. T1-</t>
  </si>
  <si>
    <t xml:space="preserve">                  sprendimo Nr. T1-</t>
  </si>
  <si>
    <t xml:space="preserve">  sprendimo Nr. T1-</t>
  </si>
  <si>
    <t>PLUNGĖS RAJONO SAVIVALDYBĖS 2019 METŲ BIUDŽETO PAJAMŲ PAKEITIMAI (PADIDINTA+, SUMAŽINTA -)</t>
  </si>
  <si>
    <t>ASIGNAVIMŲ SAVARANKIŠKOSIOMS SAVIVALDYBĖS FUNKCIJOMS VYKDYTI 2019 METAIS PASKIRSTYMO PAKEITIMAI (PADIDINTA+, SUMAŽINTA -)</t>
  </si>
  <si>
    <t>PLUNGĖS RAJONO SAVIVALDYBĖS 2019 METŲ BIUDŽETO ASIGNAVIMŲ PASKIRSTYMO PAGAL 2019-2021 METŲ STRATEGINIO VEIKLOS PLANO PROGRAMAS PAKEITIMAI (PADIDINTA+, SUMAŽINTA -)</t>
  </si>
  <si>
    <t>2019 METŲ KITŲ  DOTACIJŲ PASKIRSTYMO PAKEITIMAI (PADIDINTA+, SUMAŽINTA -)</t>
  </si>
  <si>
    <t>04</t>
  </si>
  <si>
    <t>Iš viso 04 programai</t>
  </si>
  <si>
    <t>Socialiai saugios ir sveikos aplinkos kūrimo programa</t>
  </si>
  <si>
    <t xml:space="preserve">  7 priedas</t>
  </si>
  <si>
    <t>2019 METŲ BIUDŽETINIŲ ĮSTAIGŲ GAUNAMŲ LĖŠŲ IR PAJAMŲ UŽ NUOMĄ  PASKIRSTYMO PAKEITIMAI (PADIDINTA+, SUMAŽINTA -)</t>
  </si>
  <si>
    <t>2019 METŲ VALSTYBĖS BIUDŽETO SPECIALIOSIOS TIKSLINĖS DOTACIJOS,  SKIRIAMOS VALSTYBINĖMS (VALSTYBĖS PERDUOTOMS SAVIVALDYBĖMS) FUNKCIJOMS ATLIKTI, PASKIRSTYMO  PAKEITIMAI (PADIDINTA+, SUMAŽINTA -)</t>
  </si>
  <si>
    <t xml:space="preserve">  4 priedas</t>
  </si>
  <si>
    <t>08</t>
  </si>
  <si>
    <t>Iš viso 08 programai</t>
  </si>
  <si>
    <t>Infrastruktūros objektų priežiūros ir ūkinių subjektų rėmimo programa</t>
  </si>
  <si>
    <t>BIUDŽETINIŲ ĮSTAIGŲ  PAJAMŲ UŽ PREKES, TEIKIAMAS PASLAUGAS IR TURTO NUOMĄ ĮMOKŲ 2019 M.  Į SAVIVALDYBĖS BIUDŽETĄ PAKEITIMAI (PADIDINTA+, SUMAŽINTA -)</t>
  </si>
  <si>
    <t xml:space="preserve">Plungės rajono savivaldybės </t>
  </si>
  <si>
    <t xml:space="preserve"> </t>
  </si>
  <si>
    <t>sprendimo Nr. T1-</t>
  </si>
  <si>
    <t>2 priedas</t>
  </si>
  <si>
    <t>Eil.   Nr.</t>
  </si>
  <si>
    <t>Įstaigos pavadinimas</t>
  </si>
  <si>
    <t>Pajamos už prekes ir paslaugas</t>
  </si>
  <si>
    <t>Įmokos už išlaikymą švietimo, socialinės apsaugos ir kitose įstaigose</t>
  </si>
  <si>
    <t>Pajamos už ilgalaikio ir trumpalaikio materialiojo turto nuomą</t>
  </si>
  <si>
    <t>Biudžetinių įstaigų pajamos už prekes ir paslaugas</t>
  </si>
  <si>
    <t>Investicijų ir kiti projektai (prisidėti prie projektų)</t>
  </si>
  <si>
    <t>53.9.</t>
  </si>
  <si>
    <t xml:space="preserve">  5 priedas</t>
  </si>
  <si>
    <t>2019 METŲ VALSTYBĖS BIUDŽETO SPECIALIOSIOS TIKSLINĖS DOTACIJOS,  SKIRIAMOS UGDYMO REIKMĖMS FINANSUOTI, PASKIRSTYMO PAKEITIMAI (PADIDINTA+, SUMAŽINTA -)</t>
  </si>
  <si>
    <t>Alsėdžių Stanislovo Narutavičiaus gimnazija</t>
  </si>
  <si>
    <t>Platelių gimnazija</t>
  </si>
  <si>
    <t>Platelių gimnazijos veikla</t>
  </si>
  <si>
    <t>„Saulės“  gimnazija</t>
  </si>
  <si>
    <t>„Saulės“  gimnazijos veikla</t>
  </si>
  <si>
    <t>Žemaičių Kalvarijos M.Valančiaus gimnazija</t>
  </si>
  <si>
    <t>Žemaičių Kalvarijos M.Valančiaus gimnazijos veikla</t>
  </si>
  <si>
    <t xml:space="preserve">Ilgalaikio materialiojo turto realizavimo pajamos </t>
  </si>
  <si>
    <t>53.32.</t>
  </si>
  <si>
    <t>Savivaldybės administracijos veikla</t>
  </si>
  <si>
    <t xml:space="preserve">Specialiojo ugdymo centras </t>
  </si>
  <si>
    <t>Specialiojo ugdymo centro veikla</t>
  </si>
  <si>
    <t>Plungės sporto ir rekreacijos centras</t>
  </si>
  <si>
    <t>Plungės sporto ir rekreacijos centro veikla</t>
  </si>
  <si>
    <t>Lopšelis-darželis „Raudonkepuraitė“</t>
  </si>
  <si>
    <t>Lopšelio-darželio „Raudonkepuraitė“ veikla</t>
  </si>
  <si>
    <t>Lopšelis-darželis „Saulutė“</t>
  </si>
  <si>
    <t>Lopšelio-darželio „Saulutė“ veikla</t>
  </si>
  <si>
    <t>Lopšelis-darželis „Nykštukas“</t>
  </si>
  <si>
    <t>Lopšelio-darželio „Nykštukas“ veikla</t>
  </si>
  <si>
    <t xml:space="preserve"> Alsėdžių Stanislovo Narutavičiaus gimnazijos veikla</t>
  </si>
  <si>
    <t>„Babrungo“ progimnazija</t>
  </si>
  <si>
    <t>„Babrungo“ progimnazijos veikla</t>
  </si>
  <si>
    <t>Akademiko Adolfo Jucio progimnazija</t>
  </si>
  <si>
    <t>Akademiko Adolfo Jucio progimnazijos veikla</t>
  </si>
  <si>
    <t>Vyskupo M.Valančiaus pradinė mokykla</t>
  </si>
  <si>
    <t>Vyskupo M.Valančiaus pradinės mokyklos veikla</t>
  </si>
  <si>
    <t>Kulių gimnazija</t>
  </si>
  <si>
    <t>Kulių gimnazijos veikla</t>
  </si>
  <si>
    <t>„Ryto“ pagrindinė mokykla</t>
  </si>
  <si>
    <t>„Ryto“ pagrindinės mokyklos veikla</t>
  </si>
  <si>
    <t>Senamiesčio mokykla</t>
  </si>
  <si>
    <t>Senamiesčio mokyklos veikla</t>
  </si>
  <si>
    <t>Plungės paslaugų ir švietimo pagalbos centras</t>
  </si>
  <si>
    <t>Plungės paslaugų ir švietimo pagalbos centro veikla</t>
  </si>
  <si>
    <t>Šateikių pagrindinė mokykla</t>
  </si>
  <si>
    <t>Šateikių pagrindinės mokyklos veikla</t>
  </si>
  <si>
    <t>Vietos bendruomenių iniciatyvų skatinimas</t>
  </si>
  <si>
    <t>53.7.</t>
  </si>
  <si>
    <t>Didvyčių  daugiafunkcis centras</t>
  </si>
  <si>
    <t>Didvyčių  daugiafunkcio centro veikla</t>
  </si>
  <si>
    <t>Lopšelis-darželis „Vyturėlis“</t>
  </si>
  <si>
    <t>Lopšelio-darželio „Vyturėlis“ veikla</t>
  </si>
  <si>
    <t>Platelių universalus daugiafunkcis centras</t>
  </si>
  <si>
    <t>Platelių universalaus daugiafunkcio centro veikla</t>
  </si>
  <si>
    <t>Plungės rajono savivaldybės administracija</t>
  </si>
  <si>
    <t>Ugdymo kokybės užtikrinimas</t>
  </si>
  <si>
    <t xml:space="preserve">                                                                                                                                                tarybos 2019 m. lapkričio 28 d. </t>
  </si>
  <si>
    <t xml:space="preserve">tarybos 2019 m. lapkričio 28 d. </t>
  </si>
  <si>
    <t xml:space="preserve">                  tarybos 2019 m. lapkričio 28 d. </t>
  </si>
  <si>
    <t xml:space="preserve">  tarybos 2019 m. lapkričio 28 d. </t>
  </si>
  <si>
    <t xml:space="preserve">                  tarybos 2019 m. lapkričio 28  d. </t>
  </si>
  <si>
    <t>8.1.</t>
  </si>
  <si>
    <t>socialinėms išmokoms ir kompensacijoms skaičiuoti ir mokėti</t>
  </si>
  <si>
    <t>8.2.</t>
  </si>
  <si>
    <t xml:space="preserve">socialinei paramai mokiniams </t>
  </si>
  <si>
    <t>8.3.</t>
  </si>
  <si>
    <t>socialinėms paslaugoms</t>
  </si>
  <si>
    <t>8.5.</t>
  </si>
  <si>
    <t>jaunimo teisių apsaugai</t>
  </si>
  <si>
    <t>8.21.</t>
  </si>
  <si>
    <t xml:space="preserve">neveiksnių asmenų būklės peržiūrėjimui užtikrinti  </t>
  </si>
  <si>
    <t>Platelių universalus daugiafunkcis centro veikla</t>
  </si>
  <si>
    <t>Socialinėms išmokoms ir kompensacijoms skaičiuoti ir mokėti</t>
  </si>
  <si>
    <t>Socialinei paramai mokiniams</t>
  </si>
  <si>
    <t>Socialinėms paslaugoms</t>
  </si>
  <si>
    <t>Akademiko A. Jucio progimnazija</t>
  </si>
  <si>
    <t>Plungės rajono savivaldybės kultūros centras</t>
  </si>
  <si>
    <t>Plungės rajono savivaldybės kultūros centro veikla</t>
  </si>
  <si>
    <t>06</t>
  </si>
  <si>
    <t>Iš viso 06 programai</t>
  </si>
  <si>
    <t>Žemaičių Kalvarijos kultūros centras</t>
  </si>
  <si>
    <t>Žemaičių Kalvarijos kultūros centro veikla</t>
  </si>
  <si>
    <t>Gyventojų pajamų mokestis</t>
  </si>
  <si>
    <t>Paveldimo turto mokestis</t>
  </si>
  <si>
    <t xml:space="preserve">Fizinių asmenų nekilnojamojo turto mokestis </t>
  </si>
  <si>
    <t>Pajamos iš baudų, konfiskuoto turto ir kitų netesybų</t>
  </si>
  <si>
    <t>Kitos neišvardytos pajamos</t>
  </si>
  <si>
    <t xml:space="preserve">Juridinių asmenų nekilnojamojo turto mokestis </t>
  </si>
  <si>
    <t>Architektūros ir teritorijų planavimo proceso organizavimas</t>
  </si>
  <si>
    <t>53.12.</t>
  </si>
  <si>
    <t>03</t>
  </si>
  <si>
    <t>Savivaldybės teikiamos paramos organizavimas</t>
  </si>
  <si>
    <t>53.13.</t>
  </si>
  <si>
    <t>53.16.</t>
  </si>
  <si>
    <t xml:space="preserve">Socialinėms pašalpoms ir kompensacijoms skaičiuoti ir mokėti </t>
  </si>
  <si>
    <t>Vaikų dienos centrų programų rėmimas</t>
  </si>
  <si>
    <t>53.18.</t>
  </si>
  <si>
    <t>Pasiruošimas dainų šventei</t>
  </si>
  <si>
    <t>Miesto šventės ir kiti reprezentaciniai renginiai</t>
  </si>
  <si>
    <t>Kultūros projektų rėmimas</t>
  </si>
  <si>
    <t>53.26.</t>
  </si>
  <si>
    <t>53.17.</t>
  </si>
  <si>
    <t>53.27.</t>
  </si>
  <si>
    <t>53.28.</t>
  </si>
  <si>
    <t>Savivaldybės tarybos veikla</t>
  </si>
  <si>
    <t>53.31.</t>
  </si>
  <si>
    <t>Plungės rajono seniūnijų veikla</t>
  </si>
  <si>
    <t>53.33.</t>
  </si>
  <si>
    <t>Neveiksnių asmenų būklės peržiūrėjimui užtikrinti</t>
  </si>
  <si>
    <t xml:space="preserve">Plungės rajono seniūnijų veikla </t>
  </si>
  <si>
    <t>Savivaldybės vietinės reikšmės keliams (gatvėms) tiesti, rekonstruoti, taisyti (remontuoti), prižiūrėti ir saugaus eismo sąlygoms užtikrinti</t>
  </si>
  <si>
    <t>„Babrungo“ pagrindinė mokykla</t>
  </si>
  <si>
    <t>Transporto lengvatoms kompensuoti</t>
  </si>
  <si>
    <t>M.Oginskio meno mokykla</t>
  </si>
  <si>
    <t>M.Oginskio meno mokyklos veikla</t>
  </si>
  <si>
    <t>Plungės turizmo informacijos centras</t>
  </si>
  <si>
    <t>Plungės turizmo informacijos centro veiklos programa</t>
  </si>
  <si>
    <t>Investicijų ir kiti projektai (skolintos lėšos)</t>
  </si>
  <si>
    <t>53.8.</t>
  </si>
  <si>
    <t>Palūkanų mokėjimas</t>
  </si>
  <si>
    <t>Finansų ir biudžeto skyrius</t>
  </si>
  <si>
    <t>Kulių kultūros centras</t>
  </si>
  <si>
    <t>Kulių kultūros centro veikla</t>
  </si>
  <si>
    <t>53.37.</t>
  </si>
  <si>
    <t>Savivaldybės vietinės reikšmės keliams (gatvėms) tiesti, taisyti, prižiūrėti ir saugaus eismo sąlygoms užtikrinti</t>
  </si>
  <si>
    <t>Iš viso 03 programai</t>
  </si>
  <si>
    <t xml:space="preserve">Žemaičių dailės muziejus </t>
  </si>
  <si>
    <t>Žemaičių dailės muziejus</t>
  </si>
  <si>
    <t>Žemaičių dailės muziejaus veikla</t>
  </si>
  <si>
    <t>Jaunimo teisių apsaugai</t>
  </si>
  <si>
    <t>Teritorijų planavimo programa</t>
  </si>
  <si>
    <t>Kultūros ir sporto programa</t>
  </si>
  <si>
    <t>8.53.</t>
  </si>
  <si>
    <t>53.6.</t>
  </si>
  <si>
    <t>Projektinės veiklos organizavimas, siekiant pritraukti investicijas</t>
  </si>
  <si>
    <t>Lopšelis-darželis „Rūtelė“</t>
  </si>
  <si>
    <t>Lopšelio-darželio „Rūtelė“ veikla</t>
  </si>
  <si>
    <t>53.10.</t>
  </si>
  <si>
    <t>Smulkiojo ir vidutinio verslo subjektų rėmimas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</si>
</sst>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\ ###\ ###.###"/>
    <numFmt numFmtId="188" formatCode="###\ ###.0"/>
    <numFmt numFmtId="189" formatCode="###\ ###"/>
    <numFmt numFmtId="190" formatCode="###\ ###\ ###"/>
    <numFmt numFmtId="191" formatCode="###.0\ ###\ ###"/>
    <numFmt numFmtId="192" formatCode="###.\ ###\ ###"/>
    <numFmt numFmtId="193" formatCode="##.\ ###\ ###"/>
    <numFmt numFmtId="194" formatCode="_-* #,##0.0\ _L_t_-;\-* #,##0.0\ _L_t_-;_-* &quot;-&quot;??\ _L_t_-;_-@_-"/>
    <numFmt numFmtId="195" formatCode="#.\ ###\ ###"/>
    <numFmt numFmtId="196" formatCode="####.\ ###\ ###"/>
    <numFmt numFmtId="197" formatCode="0.0000000"/>
    <numFmt numFmtId="198" formatCode="0.000000"/>
    <numFmt numFmtId="199" formatCode="0.00000"/>
    <numFmt numFmtId="200" formatCode="###.00\ ###\ ###"/>
    <numFmt numFmtId="201" formatCode="&quot;Taip&quot;;&quot;Taip&quot;;&quot;Ne&quot;"/>
    <numFmt numFmtId="202" formatCode="&quot;Teisinga&quot;;&quot;Teisinga&quot;;&quot;Klaidinga&quot;"/>
    <numFmt numFmtId="203" formatCode="[$€-2]\ ###,000_);[Red]\([$€-2]\ ###,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justify"/>
    </xf>
    <xf numFmtId="0" fontId="3" fillId="0" borderId="10" xfId="0" applyFont="1" applyFill="1" applyBorder="1" applyAlignment="1">
      <alignment vertical="justify" wrapText="1"/>
    </xf>
    <xf numFmtId="0" fontId="3" fillId="0" borderId="0" xfId="0" applyNumberFormat="1" applyFont="1" applyFill="1" applyAlignment="1">
      <alignment horizontal="left" vertical="justify"/>
    </xf>
    <xf numFmtId="0" fontId="3" fillId="0" borderId="0" xfId="0" applyNumberFormat="1" applyFont="1" applyFill="1" applyAlignment="1">
      <alignment horizontal="left" vertical="justify" wrapText="1"/>
    </xf>
    <xf numFmtId="0" fontId="3" fillId="0" borderId="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Alignment="1">
      <alignment vertical="justify"/>
    </xf>
    <xf numFmtId="180" fontId="5" fillId="0" borderId="0" xfId="0" applyNumberFormat="1" applyFont="1" applyFill="1" applyAlignment="1">
      <alignment vertical="justify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justify"/>
    </xf>
    <xf numFmtId="180" fontId="4" fillId="0" borderId="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horizontal="center" vertical="justify"/>
    </xf>
    <xf numFmtId="0" fontId="3" fillId="0" borderId="0" xfId="0" applyNumberFormat="1" applyFont="1" applyFill="1" applyBorder="1" applyAlignment="1">
      <alignment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180" fontId="3" fillId="0" borderId="0" xfId="0" applyNumberFormat="1" applyFont="1" applyFill="1" applyBorder="1" applyAlignment="1">
      <alignment wrapText="1"/>
    </xf>
    <xf numFmtId="180" fontId="4" fillId="0" borderId="10" xfId="0" applyNumberFormat="1" applyFont="1" applyFill="1" applyBorder="1" applyAlignment="1">
      <alignment wrapText="1"/>
    </xf>
    <xf numFmtId="180" fontId="4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 horizontal="right" vertical="justify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80" fontId="3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180" fontId="7" fillId="0" borderId="0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 quotePrefix="1">
      <alignment horizontal="center" vertical="justify"/>
    </xf>
    <xf numFmtId="0" fontId="3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180" fontId="4" fillId="0" borderId="1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180" fontId="3" fillId="0" borderId="10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 quotePrefix="1">
      <alignment horizontal="center" vertical="center" wrapText="1"/>
    </xf>
    <xf numFmtId="0" fontId="43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80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43" fillId="0" borderId="0" xfId="0" applyFont="1" applyFill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vertical="center" wrapText="1"/>
    </xf>
    <xf numFmtId="180" fontId="3" fillId="33" borderId="10" xfId="0" applyNumberFormat="1" applyFont="1" applyFill="1" applyBorder="1" applyAlignment="1">
      <alignment vertical="center" wrapText="1"/>
    </xf>
    <xf numFmtId="180" fontId="4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justify" wrapText="1"/>
    </xf>
    <xf numFmtId="180" fontId="3" fillId="33" borderId="10" xfId="0" applyNumberFormat="1" applyFont="1" applyFill="1" applyBorder="1" applyAlignment="1">
      <alignment vertical="justify"/>
    </xf>
    <xf numFmtId="0" fontId="4" fillId="33" borderId="15" xfId="0" applyNumberFormat="1" applyFont="1" applyFill="1" applyBorder="1" applyAlignment="1">
      <alignment horizontal="center" vertical="justify" wrapText="1"/>
    </xf>
    <xf numFmtId="180" fontId="4" fillId="33" borderId="10" xfId="0" applyNumberFormat="1" applyFont="1" applyFill="1" applyBorder="1" applyAlignment="1">
      <alignment vertical="justify"/>
    </xf>
    <xf numFmtId="0" fontId="3" fillId="33" borderId="0" xfId="0" applyNumberFormat="1" applyFont="1" applyFill="1" applyAlignment="1">
      <alignment horizontal="center" vertical="justify" wrapText="1"/>
    </xf>
    <xf numFmtId="180" fontId="3" fillId="33" borderId="12" xfId="0" applyNumberFormat="1" applyFont="1" applyFill="1" applyBorder="1" applyAlignment="1">
      <alignment vertical="justify"/>
    </xf>
    <xf numFmtId="180" fontId="4" fillId="33" borderId="12" xfId="0" applyNumberFormat="1" applyFont="1" applyFill="1" applyBorder="1" applyAlignment="1">
      <alignment vertical="justify"/>
    </xf>
    <xf numFmtId="0" fontId="3" fillId="33" borderId="10" xfId="0" applyNumberFormat="1" applyFont="1" applyFill="1" applyBorder="1" applyAlignment="1">
      <alignment horizontal="center" vertical="justify"/>
    </xf>
    <xf numFmtId="0" fontId="4" fillId="33" borderId="10" xfId="0" applyNumberFormat="1" applyFont="1" applyFill="1" applyBorder="1" applyAlignment="1">
      <alignment vertical="justify"/>
    </xf>
    <xf numFmtId="0" fontId="4" fillId="0" borderId="1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3" fillId="0" borderId="12" xfId="0" applyNumberFormat="1" applyFont="1" applyFill="1" applyBorder="1" applyAlignment="1" quotePrefix="1">
      <alignment horizontal="center" vertical="center" wrapText="1"/>
    </xf>
    <xf numFmtId="0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1" xfId="0" applyNumberFormat="1" applyFont="1" applyFill="1" applyBorder="1" applyAlignment="1" quotePrefix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 quotePrefix="1">
      <alignment horizontal="center" vertical="center" wrapText="1"/>
    </xf>
    <xf numFmtId="0" fontId="3" fillId="33" borderId="14" xfId="0" applyNumberFormat="1" applyFont="1" applyFill="1" applyBorder="1" applyAlignment="1" quotePrefix="1">
      <alignment horizontal="center" vertical="center" wrapText="1"/>
    </xf>
    <xf numFmtId="0" fontId="3" fillId="33" borderId="11" xfId="0" applyNumberFormat="1" applyFont="1" applyFill="1" applyBorder="1" applyAlignment="1" quotePrefix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justify"/>
    </xf>
    <xf numFmtId="0" fontId="4" fillId="0" borderId="10" xfId="0" applyNumberFormat="1" applyFont="1" applyFill="1" applyBorder="1" applyAlignment="1">
      <alignment horizontal="center" vertical="justify"/>
    </xf>
    <xf numFmtId="0" fontId="3" fillId="0" borderId="0" xfId="0" applyFont="1" applyFill="1" applyAlignment="1">
      <alignment horizontal="left"/>
    </xf>
    <xf numFmtId="0" fontId="4" fillId="0" borderId="13" xfId="0" applyNumberFormat="1" applyFont="1" applyFill="1" applyBorder="1" applyAlignment="1">
      <alignment horizontal="center" vertical="justify" wrapText="1"/>
    </xf>
    <xf numFmtId="0" fontId="4" fillId="0" borderId="15" xfId="0" applyNumberFormat="1" applyFont="1" applyFill="1" applyBorder="1" applyAlignment="1">
      <alignment horizontal="center" vertical="justify" wrapText="1"/>
    </xf>
    <xf numFmtId="0" fontId="3" fillId="33" borderId="10" xfId="0" applyNumberFormat="1" applyFont="1" applyFill="1" applyBorder="1" applyAlignment="1">
      <alignment horizontal="center" vertical="justify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justify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right" vertical="justify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7.140625" style="19" customWidth="1"/>
    <col min="2" max="2" width="98.7109375" style="4" customWidth="1"/>
    <col min="3" max="3" width="12.421875" style="4" customWidth="1"/>
    <col min="4" max="16384" width="9.140625" style="4" customWidth="1"/>
  </cols>
  <sheetData>
    <row r="1" spans="2:3" ht="15" customHeight="1">
      <c r="B1" s="89" t="s">
        <v>31</v>
      </c>
      <c r="C1" s="89"/>
    </row>
    <row r="2" spans="2:3" ht="15" customHeight="1">
      <c r="B2" s="89" t="s">
        <v>119</v>
      </c>
      <c r="C2" s="89"/>
    </row>
    <row r="3" spans="2:3" ht="15" customHeight="1">
      <c r="B3" s="89" t="s">
        <v>40</v>
      </c>
      <c r="C3" s="89"/>
    </row>
    <row r="4" spans="2:3" ht="15" customHeight="1">
      <c r="B4" s="89" t="s">
        <v>38</v>
      </c>
      <c r="C4" s="89"/>
    </row>
    <row r="5" spans="2:3" ht="15" customHeight="1">
      <c r="B5" s="18"/>
      <c r="C5" s="2"/>
    </row>
    <row r="6" spans="1:3" ht="16.5" customHeight="1">
      <c r="A6" s="90" t="s">
        <v>43</v>
      </c>
      <c r="B6" s="90"/>
      <c r="C6" s="90"/>
    </row>
    <row r="7" spans="2:3" ht="15.75" customHeight="1">
      <c r="B7" s="20"/>
      <c r="C7" s="2" t="s">
        <v>29</v>
      </c>
    </row>
    <row r="8" spans="1:3" ht="24.75" customHeight="1">
      <c r="A8" s="21" t="s">
        <v>14</v>
      </c>
      <c r="B8" s="3" t="s">
        <v>15</v>
      </c>
      <c r="C8" s="3" t="s">
        <v>0</v>
      </c>
    </row>
    <row r="9" spans="1:3" ht="16.5" customHeight="1">
      <c r="A9" s="38">
        <v>1</v>
      </c>
      <c r="B9" s="50" t="s">
        <v>145</v>
      </c>
      <c r="C9" s="40">
        <v>87</v>
      </c>
    </row>
    <row r="10" spans="1:3" ht="16.5" customHeight="1">
      <c r="A10" s="38">
        <v>4</v>
      </c>
      <c r="B10" s="66" t="s">
        <v>146</v>
      </c>
      <c r="C10" s="40">
        <v>1</v>
      </c>
    </row>
    <row r="11" spans="1:3" ht="16.5" customHeight="1">
      <c r="A11" s="38">
        <v>5</v>
      </c>
      <c r="B11" s="66" t="s">
        <v>147</v>
      </c>
      <c r="C11" s="40">
        <v>1</v>
      </c>
    </row>
    <row r="12" spans="1:3" ht="16.5" customHeight="1">
      <c r="A12" s="38">
        <v>6</v>
      </c>
      <c r="B12" s="50" t="s">
        <v>150</v>
      </c>
      <c r="C12" s="40">
        <v>2</v>
      </c>
    </row>
    <row r="13" spans="1:3" ht="19.5" customHeight="1">
      <c r="A13" s="38">
        <v>8</v>
      </c>
      <c r="B13" s="39" t="s">
        <v>32</v>
      </c>
      <c r="C13" s="57">
        <f>SUM(C14:C19)</f>
        <v>30.699999999999996</v>
      </c>
    </row>
    <row r="14" spans="1:3" ht="16.5" customHeight="1">
      <c r="A14" s="38" t="s">
        <v>124</v>
      </c>
      <c r="B14" s="50" t="s">
        <v>125</v>
      </c>
      <c r="C14" s="40">
        <v>-29</v>
      </c>
    </row>
    <row r="15" spans="1:3" ht="17.25" customHeight="1">
      <c r="A15" s="38" t="s">
        <v>126</v>
      </c>
      <c r="B15" s="50" t="s">
        <v>127</v>
      </c>
      <c r="C15" s="40">
        <v>-23.6</v>
      </c>
    </row>
    <row r="16" spans="1:3" ht="16.5" customHeight="1">
      <c r="A16" s="38" t="s">
        <v>128</v>
      </c>
      <c r="B16" s="50" t="s">
        <v>129</v>
      </c>
      <c r="C16" s="40">
        <v>40</v>
      </c>
    </row>
    <row r="17" spans="1:3" ht="16.5" customHeight="1">
      <c r="A17" s="38" t="s">
        <v>130</v>
      </c>
      <c r="B17" s="66" t="s">
        <v>131</v>
      </c>
      <c r="C17" s="40">
        <v>3</v>
      </c>
    </row>
    <row r="18" spans="1:3" ht="16.5" customHeight="1">
      <c r="A18" s="38" t="s">
        <v>132</v>
      </c>
      <c r="B18" s="67" t="s">
        <v>133</v>
      </c>
      <c r="C18" s="40">
        <v>0.5</v>
      </c>
    </row>
    <row r="19" spans="1:3" ht="30.75" customHeight="1">
      <c r="A19" s="38" t="s">
        <v>195</v>
      </c>
      <c r="B19" s="14" t="s">
        <v>173</v>
      </c>
      <c r="C19" s="40">
        <v>39.8</v>
      </c>
    </row>
    <row r="20" spans="1:3" ht="17.25" customHeight="1">
      <c r="A20" s="38">
        <v>13</v>
      </c>
      <c r="B20" s="50" t="s">
        <v>67</v>
      </c>
      <c r="C20" s="31">
        <v>2.8</v>
      </c>
    </row>
    <row r="21" spans="1:3" ht="17.25" customHeight="1">
      <c r="A21" s="38">
        <v>14</v>
      </c>
      <c r="B21" s="1" t="s">
        <v>66</v>
      </c>
      <c r="C21" s="40">
        <v>11.2</v>
      </c>
    </row>
    <row r="22" spans="1:3" ht="17.25" customHeight="1">
      <c r="A22" s="38">
        <v>15</v>
      </c>
      <c r="B22" s="1" t="s">
        <v>65</v>
      </c>
      <c r="C22" s="40">
        <v>15.4</v>
      </c>
    </row>
    <row r="23" spans="1:3" ht="17.25" customHeight="1">
      <c r="A23" s="38">
        <v>18</v>
      </c>
      <c r="B23" s="1" t="s">
        <v>148</v>
      </c>
      <c r="C23" s="40">
        <v>6</v>
      </c>
    </row>
    <row r="24" spans="1:3" ht="17.25" customHeight="1">
      <c r="A24" s="38">
        <v>19</v>
      </c>
      <c r="B24" s="1" t="s">
        <v>149</v>
      </c>
      <c r="C24" s="40">
        <v>5</v>
      </c>
    </row>
    <row r="25" spans="1:3" ht="17.25" customHeight="1">
      <c r="A25" s="38">
        <v>20</v>
      </c>
      <c r="B25" s="1" t="s">
        <v>79</v>
      </c>
      <c r="C25" s="40">
        <v>15.3</v>
      </c>
    </row>
    <row r="26" spans="1:4" ht="16.5" customHeight="1">
      <c r="A26" s="87" t="s">
        <v>16</v>
      </c>
      <c r="B26" s="88"/>
      <c r="C26" s="57">
        <f>SUM(C9:C13,C20:C25)</f>
        <v>177.4</v>
      </c>
      <c r="D26" s="73">
        <v>117.3</v>
      </c>
    </row>
    <row r="27" ht="16.5" customHeight="1">
      <c r="C27" s="13"/>
    </row>
    <row r="29" ht="13.5">
      <c r="C29" s="13"/>
    </row>
    <row r="30" ht="13.5">
      <c r="C30" s="13"/>
    </row>
  </sheetData>
  <sheetProtection/>
  <mergeCells count="6">
    <mergeCell ref="A26:B26"/>
    <mergeCell ref="B1:C1"/>
    <mergeCell ref="B2:C2"/>
    <mergeCell ref="B3:C3"/>
    <mergeCell ref="B4:C4"/>
    <mergeCell ref="A6:C6"/>
  </mergeCells>
  <printOptions/>
  <pageMargins left="0.7874015748031497" right="0.3937007874015748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.140625" style="18" customWidth="1"/>
    <col min="2" max="2" width="52.140625" style="4" customWidth="1"/>
    <col min="3" max="6" width="18.7109375" style="4" customWidth="1"/>
    <col min="7" max="7" width="12.8515625" style="4" customWidth="1"/>
    <col min="8" max="8" width="9.421875" style="4" customWidth="1"/>
    <col min="9" max="9" width="26.7109375" style="4" customWidth="1"/>
    <col min="10" max="10" width="19.8515625" style="4" customWidth="1"/>
    <col min="11" max="16384" width="9.140625" style="4" customWidth="1"/>
  </cols>
  <sheetData>
    <row r="1" spans="5:10" ht="15" customHeight="1">
      <c r="E1" s="94" t="s">
        <v>58</v>
      </c>
      <c r="F1" s="94"/>
      <c r="G1" s="10"/>
      <c r="H1" s="10"/>
      <c r="I1" s="10"/>
      <c r="J1" s="54"/>
    </row>
    <row r="2" spans="5:10" ht="15" customHeight="1">
      <c r="E2" s="94" t="s">
        <v>120</v>
      </c>
      <c r="F2" s="94"/>
      <c r="G2" s="10"/>
      <c r="H2" s="10"/>
      <c r="I2" s="10"/>
      <c r="J2" s="54"/>
    </row>
    <row r="3" spans="1:10" ht="15" customHeight="1">
      <c r="A3" s="18" t="s">
        <v>59</v>
      </c>
      <c r="E3" s="94" t="s">
        <v>60</v>
      </c>
      <c r="F3" s="94"/>
      <c r="G3" s="10"/>
      <c r="H3" s="10"/>
      <c r="I3" s="10"/>
      <c r="J3" s="54"/>
    </row>
    <row r="4" spans="5:10" ht="16.5" customHeight="1">
      <c r="E4" s="94" t="s">
        <v>61</v>
      </c>
      <c r="F4" s="94"/>
      <c r="G4" s="10"/>
      <c r="H4" s="10"/>
      <c r="I4" s="10"/>
      <c r="J4" s="54"/>
    </row>
    <row r="5" spans="1:6" ht="31.5" customHeight="1">
      <c r="A5" s="95" t="s">
        <v>57</v>
      </c>
      <c r="B5" s="95"/>
      <c r="C5" s="95"/>
      <c r="D5" s="95"/>
      <c r="E5" s="95"/>
      <c r="F5" s="95"/>
    </row>
    <row r="6" spans="5:6" ht="16.5" customHeight="1">
      <c r="E6" s="91" t="s">
        <v>29</v>
      </c>
      <c r="F6" s="91"/>
    </row>
    <row r="7" spans="1:6" ht="63" customHeight="1">
      <c r="A7" s="5" t="s">
        <v>62</v>
      </c>
      <c r="B7" s="5" t="s">
        <v>63</v>
      </c>
      <c r="C7" s="5" t="s">
        <v>0</v>
      </c>
      <c r="D7" s="5" t="s">
        <v>64</v>
      </c>
      <c r="E7" s="5" t="s">
        <v>65</v>
      </c>
      <c r="F7" s="5" t="s">
        <v>66</v>
      </c>
    </row>
    <row r="8" spans="1:6" ht="15.75" customHeight="1">
      <c r="A8" s="53">
        <v>5</v>
      </c>
      <c r="B8" s="1" t="s">
        <v>99</v>
      </c>
      <c r="C8" s="11">
        <f aca="true" t="shared" si="0" ref="C8:C20">SUM(D8+F8+E8)</f>
        <v>0</v>
      </c>
      <c r="D8" s="11">
        <v>-0.5</v>
      </c>
      <c r="E8" s="11">
        <v>-0.4</v>
      </c>
      <c r="F8" s="11">
        <v>0.9</v>
      </c>
    </row>
    <row r="9" spans="1:6" ht="15.75" customHeight="1">
      <c r="A9" s="53">
        <v>13</v>
      </c>
      <c r="B9" s="52" t="s">
        <v>111</v>
      </c>
      <c r="C9" s="11">
        <f t="shared" si="0"/>
        <v>1.4000000000000001</v>
      </c>
      <c r="D9" s="11">
        <v>0.3</v>
      </c>
      <c r="E9" s="11">
        <v>1.1</v>
      </c>
      <c r="F9" s="11"/>
    </row>
    <row r="10" spans="1:6" ht="17.25" customHeight="1">
      <c r="A10" s="65">
        <v>15</v>
      </c>
      <c r="B10" s="1" t="s">
        <v>90</v>
      </c>
      <c r="C10" s="11">
        <f t="shared" si="0"/>
        <v>1.5</v>
      </c>
      <c r="D10" s="11"/>
      <c r="E10" s="11">
        <v>1.5</v>
      </c>
      <c r="F10" s="11"/>
    </row>
    <row r="11" spans="1:6" ht="17.25" customHeight="1">
      <c r="A11" s="53">
        <v>17</v>
      </c>
      <c r="B11" s="1" t="s">
        <v>86</v>
      </c>
      <c r="C11" s="11">
        <f t="shared" si="0"/>
        <v>5</v>
      </c>
      <c r="D11" s="11"/>
      <c r="E11" s="11">
        <v>5</v>
      </c>
      <c r="F11" s="11"/>
    </row>
    <row r="12" spans="1:6" ht="18.75" customHeight="1">
      <c r="A12" s="53">
        <v>20</v>
      </c>
      <c r="B12" s="1" t="s">
        <v>113</v>
      </c>
      <c r="C12" s="11">
        <f t="shared" si="0"/>
        <v>5.8</v>
      </c>
      <c r="D12" s="11">
        <v>0.6</v>
      </c>
      <c r="E12" s="11">
        <v>5.2</v>
      </c>
      <c r="F12" s="11"/>
    </row>
    <row r="13" spans="1:6" ht="16.5" customHeight="1">
      <c r="A13" s="53">
        <v>22</v>
      </c>
      <c r="B13" s="1" t="s">
        <v>115</v>
      </c>
      <c r="C13" s="11">
        <f t="shared" si="0"/>
        <v>0.3</v>
      </c>
      <c r="D13" s="11">
        <v>0.3</v>
      </c>
      <c r="E13" s="11"/>
      <c r="F13" s="11"/>
    </row>
    <row r="14" spans="1:6" ht="18" customHeight="1">
      <c r="A14" s="53">
        <v>25</v>
      </c>
      <c r="B14" s="55" t="s">
        <v>84</v>
      </c>
      <c r="C14" s="11">
        <f t="shared" si="0"/>
        <v>3</v>
      </c>
      <c r="D14" s="11"/>
      <c r="E14" s="11">
        <v>3</v>
      </c>
      <c r="F14" s="11"/>
    </row>
    <row r="15" spans="1:6" ht="18" customHeight="1">
      <c r="A15" s="53">
        <v>30</v>
      </c>
      <c r="B15" s="1" t="s">
        <v>178</v>
      </c>
      <c r="C15" s="11">
        <f>SUM(D15+F15+E15)</f>
        <v>2.1</v>
      </c>
      <c r="D15" s="11">
        <v>2.1</v>
      </c>
      <c r="E15" s="11"/>
      <c r="F15" s="11"/>
    </row>
    <row r="16" spans="1:6" ht="16.5" customHeight="1">
      <c r="A16" s="53">
        <v>31</v>
      </c>
      <c r="B16" s="1" t="s">
        <v>190</v>
      </c>
      <c r="C16" s="11">
        <f>SUM(D16+F16+E16)</f>
        <v>3.5</v>
      </c>
      <c r="D16" s="11">
        <v>1</v>
      </c>
      <c r="E16" s="11"/>
      <c r="F16" s="11">
        <v>2.5</v>
      </c>
    </row>
    <row r="17" spans="1:6" ht="18" customHeight="1">
      <c r="A17" s="53">
        <v>35</v>
      </c>
      <c r="B17" s="1" t="s">
        <v>143</v>
      </c>
      <c r="C17" s="11">
        <f t="shared" si="0"/>
        <v>-2.5</v>
      </c>
      <c r="D17" s="11">
        <v>-1</v>
      </c>
      <c r="E17" s="11"/>
      <c r="F17" s="11">
        <v>-1.5</v>
      </c>
    </row>
    <row r="18" spans="1:6" ht="18" customHeight="1">
      <c r="A18" s="53">
        <v>37</v>
      </c>
      <c r="B18" s="1" t="s">
        <v>105</v>
      </c>
      <c r="C18" s="11">
        <f t="shared" si="0"/>
        <v>2.3</v>
      </c>
      <c r="D18" s="11"/>
      <c r="E18" s="11"/>
      <c r="F18" s="11">
        <v>2.3</v>
      </c>
    </row>
    <row r="19" spans="1:6" ht="15.75" customHeight="1">
      <c r="A19" s="53">
        <v>38</v>
      </c>
      <c r="B19" s="1" t="s">
        <v>6</v>
      </c>
      <c r="C19" s="11">
        <f t="shared" si="0"/>
        <v>7</v>
      </c>
      <c r="D19" s="11"/>
      <c r="E19" s="11"/>
      <c r="F19" s="11">
        <v>7</v>
      </c>
    </row>
    <row r="20" spans="1:6" ht="16.5" customHeight="1">
      <c r="A20" s="92" t="s">
        <v>7</v>
      </c>
      <c r="B20" s="93"/>
      <c r="C20" s="28">
        <f t="shared" si="0"/>
        <v>29.4</v>
      </c>
      <c r="D20" s="28">
        <f>SUM(D8:D19)</f>
        <v>2.8</v>
      </c>
      <c r="E20" s="28">
        <f>SUM(E8:E19)</f>
        <v>15.4</v>
      </c>
      <c r="F20" s="28">
        <f>SUM(F8:F19)</f>
        <v>11.2</v>
      </c>
    </row>
    <row r="21" spans="4:5" ht="13.5">
      <c r="D21" s="13"/>
      <c r="E21" s="13"/>
    </row>
    <row r="22" spans="3:6" ht="13.5">
      <c r="C22" s="13"/>
      <c r="D22" s="13"/>
      <c r="E22" s="13"/>
      <c r="F22" s="13"/>
    </row>
  </sheetData>
  <sheetProtection/>
  <mergeCells count="7">
    <mergeCell ref="E6:F6"/>
    <mergeCell ref="A20:B20"/>
    <mergeCell ref="E1:F1"/>
    <mergeCell ref="E2:F2"/>
    <mergeCell ref="E3:F3"/>
    <mergeCell ref="E4:F4"/>
    <mergeCell ref="A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63" sqref="D63"/>
    </sheetView>
  </sheetViews>
  <sheetFormatPr defaultColWidth="9.140625" defaultRowHeight="12.75"/>
  <cols>
    <col min="1" max="1" width="6.28125" style="27" customWidth="1"/>
    <col min="2" max="2" width="14.28125" style="27" customWidth="1"/>
    <col min="3" max="3" width="32.57421875" style="27" customWidth="1"/>
    <col min="4" max="4" width="40.7109375" style="27" customWidth="1"/>
    <col min="5" max="5" width="9.8515625" style="27" customWidth="1"/>
    <col min="6" max="6" width="8.421875" style="27" customWidth="1"/>
    <col min="7" max="7" width="11.421875" style="27" customWidth="1"/>
    <col min="8" max="8" width="9.57421875" style="27" customWidth="1"/>
    <col min="9" max="16384" width="9.140625" style="27" customWidth="1"/>
  </cols>
  <sheetData>
    <row r="1" spans="5:8" ht="13.5" customHeight="1">
      <c r="E1" s="94" t="s">
        <v>26</v>
      </c>
      <c r="F1" s="94"/>
      <c r="G1" s="94"/>
      <c r="H1" s="94"/>
    </row>
    <row r="2" spans="5:8" ht="13.5" customHeight="1">
      <c r="E2" s="94" t="s">
        <v>121</v>
      </c>
      <c r="F2" s="94"/>
      <c r="G2" s="94"/>
      <c r="H2" s="94"/>
    </row>
    <row r="3" spans="5:8" ht="13.5" customHeight="1">
      <c r="E3" s="94" t="s">
        <v>41</v>
      </c>
      <c r="F3" s="94"/>
      <c r="G3" s="94"/>
      <c r="H3" s="94"/>
    </row>
    <row r="4" spans="5:8" ht="13.5" customHeight="1">
      <c r="E4" s="94" t="s">
        <v>27</v>
      </c>
      <c r="F4" s="94"/>
      <c r="G4" s="94"/>
      <c r="H4" s="94"/>
    </row>
    <row r="5" spans="5:8" ht="14.25" customHeight="1">
      <c r="E5" s="10"/>
      <c r="F5" s="10"/>
      <c r="G5" s="10"/>
      <c r="H5" s="10"/>
    </row>
    <row r="6" spans="2:8" ht="30" customHeight="1">
      <c r="B6" s="106" t="s">
        <v>44</v>
      </c>
      <c r="C6" s="106"/>
      <c r="D6" s="106"/>
      <c r="E6" s="106"/>
      <c r="F6" s="106"/>
      <c r="G6" s="106"/>
      <c r="H6" s="106"/>
    </row>
    <row r="7" spans="2:8" ht="4.5" customHeight="1" hidden="1">
      <c r="B7" s="109"/>
      <c r="C7" s="109"/>
      <c r="D7" s="109"/>
      <c r="E7" s="109"/>
      <c r="F7" s="109"/>
      <c r="G7" s="109"/>
      <c r="H7" s="109"/>
    </row>
    <row r="8" spans="7:8" ht="15.75" customHeight="1">
      <c r="G8" s="108" t="s">
        <v>29</v>
      </c>
      <c r="H8" s="108"/>
    </row>
    <row r="9" spans="1:8" ht="10.5" customHeight="1">
      <c r="A9" s="102" t="s">
        <v>25</v>
      </c>
      <c r="B9" s="102" t="s">
        <v>18</v>
      </c>
      <c r="C9" s="102" t="s">
        <v>19</v>
      </c>
      <c r="D9" s="102" t="s">
        <v>20</v>
      </c>
      <c r="E9" s="102" t="s">
        <v>0</v>
      </c>
      <c r="F9" s="102" t="s">
        <v>1</v>
      </c>
      <c r="G9" s="102"/>
      <c r="H9" s="102"/>
    </row>
    <row r="10" spans="1:8" ht="12" customHeight="1">
      <c r="A10" s="102"/>
      <c r="B10" s="102"/>
      <c r="C10" s="102"/>
      <c r="D10" s="102"/>
      <c r="E10" s="102"/>
      <c r="F10" s="102" t="s">
        <v>2</v>
      </c>
      <c r="G10" s="102"/>
      <c r="H10" s="102" t="s">
        <v>3</v>
      </c>
    </row>
    <row r="11" spans="1:8" ht="15" customHeight="1">
      <c r="A11" s="102"/>
      <c r="B11" s="102"/>
      <c r="C11" s="102"/>
      <c r="D11" s="102"/>
      <c r="E11" s="102"/>
      <c r="F11" s="102" t="s">
        <v>4</v>
      </c>
      <c r="G11" s="102" t="s">
        <v>5</v>
      </c>
      <c r="H11" s="102"/>
    </row>
    <row r="12" spans="1:8" ht="12.75" customHeight="1">
      <c r="A12" s="102"/>
      <c r="B12" s="102"/>
      <c r="C12" s="102"/>
      <c r="D12" s="102"/>
      <c r="E12" s="102"/>
      <c r="F12" s="102"/>
      <c r="G12" s="102"/>
      <c r="H12" s="102"/>
    </row>
    <row r="13" spans="1:8" ht="29.25" customHeight="1">
      <c r="A13" s="74">
        <v>4</v>
      </c>
      <c r="B13" s="103" t="s">
        <v>11</v>
      </c>
      <c r="C13" s="75" t="s">
        <v>97</v>
      </c>
      <c r="D13" s="75" t="s">
        <v>98</v>
      </c>
      <c r="E13" s="76">
        <f aca="true" t="shared" si="0" ref="E13:E24">SUM(F13,H13)</f>
        <v>0</v>
      </c>
      <c r="F13" s="76"/>
      <c r="G13" s="76">
        <v>-0.2</v>
      </c>
      <c r="H13" s="74"/>
    </row>
    <row r="14" spans="1:8" ht="15.75" customHeight="1">
      <c r="A14" s="74">
        <v>5</v>
      </c>
      <c r="B14" s="104"/>
      <c r="C14" s="75" t="s">
        <v>99</v>
      </c>
      <c r="D14" s="75" t="s">
        <v>100</v>
      </c>
      <c r="E14" s="76">
        <f t="shared" si="0"/>
        <v>0</v>
      </c>
      <c r="F14" s="76"/>
      <c r="G14" s="76">
        <v>-1.2</v>
      </c>
      <c r="H14" s="74"/>
    </row>
    <row r="15" spans="1:8" ht="15.75" customHeight="1">
      <c r="A15" s="74">
        <v>10</v>
      </c>
      <c r="B15" s="104"/>
      <c r="C15" s="75" t="s">
        <v>107</v>
      </c>
      <c r="D15" s="75" t="s">
        <v>108</v>
      </c>
      <c r="E15" s="76">
        <f t="shared" si="0"/>
        <v>0.3</v>
      </c>
      <c r="F15" s="76">
        <v>0.3</v>
      </c>
      <c r="G15" s="76"/>
      <c r="H15" s="74"/>
    </row>
    <row r="16" spans="1:8" ht="28.5" customHeight="1">
      <c r="A16" s="74">
        <v>11</v>
      </c>
      <c r="B16" s="104"/>
      <c r="C16" s="75" t="s">
        <v>77</v>
      </c>
      <c r="D16" s="75" t="s">
        <v>78</v>
      </c>
      <c r="E16" s="76">
        <f t="shared" si="0"/>
        <v>-0.9</v>
      </c>
      <c r="F16" s="76">
        <v>-0.9</v>
      </c>
      <c r="G16" s="76"/>
      <c r="H16" s="74"/>
    </row>
    <row r="17" spans="1:8" ht="15.75" customHeight="1">
      <c r="A17" s="74">
        <v>17</v>
      </c>
      <c r="B17" s="104"/>
      <c r="C17" s="75" t="s">
        <v>198</v>
      </c>
      <c r="D17" s="75" t="s">
        <v>199</v>
      </c>
      <c r="E17" s="76">
        <f t="shared" si="0"/>
        <v>0</v>
      </c>
      <c r="F17" s="76"/>
      <c r="G17" s="76">
        <v>-4.4</v>
      </c>
      <c r="H17" s="74"/>
    </row>
    <row r="18" spans="1:8" ht="15.75" customHeight="1">
      <c r="A18" s="74">
        <v>18</v>
      </c>
      <c r="B18" s="104"/>
      <c r="C18" s="75" t="s">
        <v>88</v>
      </c>
      <c r="D18" s="75" t="s">
        <v>89</v>
      </c>
      <c r="E18" s="76">
        <f t="shared" si="0"/>
        <v>0.6</v>
      </c>
      <c r="F18" s="76">
        <v>0.6</v>
      </c>
      <c r="G18" s="76"/>
      <c r="H18" s="74"/>
    </row>
    <row r="19" spans="1:8" ht="15.75" customHeight="1">
      <c r="A19" s="74">
        <v>19</v>
      </c>
      <c r="B19" s="104"/>
      <c r="C19" s="75" t="s">
        <v>113</v>
      </c>
      <c r="D19" s="75" t="s">
        <v>114</v>
      </c>
      <c r="E19" s="76">
        <f t="shared" si="0"/>
        <v>0</v>
      </c>
      <c r="F19" s="76">
        <v>-3.6</v>
      </c>
      <c r="G19" s="76">
        <v>-5</v>
      </c>
      <c r="H19" s="74">
        <v>3.6</v>
      </c>
    </row>
    <row r="20" spans="1:8" ht="28.5" customHeight="1">
      <c r="A20" s="74">
        <v>22</v>
      </c>
      <c r="B20" s="105"/>
      <c r="C20" s="75" t="s">
        <v>115</v>
      </c>
      <c r="D20" s="75" t="s">
        <v>116</v>
      </c>
      <c r="E20" s="76">
        <f t="shared" si="0"/>
        <v>-0.3</v>
      </c>
      <c r="F20" s="76">
        <v>-0.3</v>
      </c>
      <c r="G20" s="76"/>
      <c r="H20" s="74"/>
    </row>
    <row r="21" spans="1:8" ht="28.5" customHeight="1">
      <c r="A21" s="24">
        <v>26</v>
      </c>
      <c r="B21" s="62" t="s">
        <v>12</v>
      </c>
      <c r="C21" s="15" t="s">
        <v>189</v>
      </c>
      <c r="D21" s="15" t="s">
        <v>68</v>
      </c>
      <c r="E21" s="11">
        <f t="shared" si="0"/>
        <v>-79.3</v>
      </c>
      <c r="F21" s="11">
        <v>-79.3</v>
      </c>
      <c r="G21" s="11">
        <v>-1.1</v>
      </c>
      <c r="H21" s="24"/>
    </row>
    <row r="22" spans="1:8" ht="15.75" customHeight="1">
      <c r="A22" s="24">
        <v>28</v>
      </c>
      <c r="B22" s="72" t="s">
        <v>47</v>
      </c>
      <c r="C22" s="15" t="s">
        <v>174</v>
      </c>
      <c r="D22" s="15" t="s">
        <v>175</v>
      </c>
      <c r="E22" s="11">
        <f t="shared" si="0"/>
        <v>0</v>
      </c>
      <c r="F22" s="11"/>
      <c r="G22" s="11">
        <v>-0.9</v>
      </c>
      <c r="H22" s="24"/>
    </row>
    <row r="23" spans="1:8" ht="28.5" customHeight="1">
      <c r="A23" s="24">
        <v>42</v>
      </c>
      <c r="B23" s="62" t="s">
        <v>141</v>
      </c>
      <c r="C23" s="52" t="s">
        <v>178</v>
      </c>
      <c r="D23" s="52" t="s">
        <v>179</v>
      </c>
      <c r="E23" s="11">
        <f t="shared" si="0"/>
        <v>0.5</v>
      </c>
      <c r="F23" s="11">
        <v>0.5</v>
      </c>
      <c r="G23" s="11">
        <v>0.5</v>
      </c>
      <c r="H23" s="24"/>
    </row>
    <row r="24" spans="1:8" ht="16.5" customHeight="1">
      <c r="A24" s="24">
        <v>47</v>
      </c>
      <c r="B24" s="62" t="s">
        <v>141</v>
      </c>
      <c r="C24" s="15" t="s">
        <v>184</v>
      </c>
      <c r="D24" s="15" t="s">
        <v>185</v>
      </c>
      <c r="E24" s="11">
        <f t="shared" si="0"/>
        <v>1.5</v>
      </c>
      <c r="F24" s="11">
        <v>1.5</v>
      </c>
      <c r="G24" s="11">
        <v>-0.2</v>
      </c>
      <c r="H24" s="11"/>
    </row>
    <row r="25" spans="1:8" ht="17.25" customHeight="1">
      <c r="A25" s="51">
        <v>53</v>
      </c>
      <c r="B25" s="24"/>
      <c r="C25" s="42" t="s">
        <v>6</v>
      </c>
      <c r="D25" s="43"/>
      <c r="E25" s="28">
        <f aca="true" t="shared" si="1" ref="E25:E48">SUM(F25,H25)</f>
        <v>261.6</v>
      </c>
      <c r="F25" s="28">
        <f>SUM(F26:F42)</f>
        <v>65.19999999999999</v>
      </c>
      <c r="G25" s="28">
        <f>SUM(G26:G42)</f>
        <v>-6.1</v>
      </c>
      <c r="H25" s="28">
        <f>SUM(H26:H42)</f>
        <v>196.4</v>
      </c>
    </row>
    <row r="26" spans="1:8" ht="29.25" customHeight="1">
      <c r="A26" s="24" t="s">
        <v>196</v>
      </c>
      <c r="B26" s="96" t="s">
        <v>12</v>
      </c>
      <c r="C26" s="99" t="s">
        <v>6</v>
      </c>
      <c r="D26" s="15" t="s">
        <v>197</v>
      </c>
      <c r="E26" s="11">
        <f t="shared" si="1"/>
        <v>-2.3</v>
      </c>
      <c r="F26" s="11">
        <v>-2.3</v>
      </c>
      <c r="G26" s="11">
        <v>-0.2</v>
      </c>
      <c r="H26" s="11"/>
    </row>
    <row r="27" spans="1:8" ht="16.5" customHeight="1">
      <c r="A27" s="71" t="s">
        <v>110</v>
      </c>
      <c r="B27" s="97"/>
      <c r="C27" s="100"/>
      <c r="D27" s="15" t="s">
        <v>109</v>
      </c>
      <c r="E27" s="11">
        <f t="shared" si="1"/>
        <v>13.5</v>
      </c>
      <c r="F27" s="11">
        <v>13.5</v>
      </c>
      <c r="G27" s="11"/>
      <c r="H27" s="11"/>
    </row>
    <row r="28" spans="1:8" ht="15.75" customHeight="1">
      <c r="A28" s="24" t="s">
        <v>181</v>
      </c>
      <c r="B28" s="97"/>
      <c r="C28" s="100"/>
      <c r="D28" s="15" t="s">
        <v>180</v>
      </c>
      <c r="E28" s="11">
        <f t="shared" si="1"/>
        <v>24.7</v>
      </c>
      <c r="F28" s="11"/>
      <c r="G28" s="11"/>
      <c r="H28" s="11">
        <v>24.7</v>
      </c>
    </row>
    <row r="29" spans="1:8" ht="30" customHeight="1">
      <c r="A29" s="24" t="s">
        <v>69</v>
      </c>
      <c r="B29" s="98"/>
      <c r="C29" s="101"/>
      <c r="D29" s="15" t="s">
        <v>68</v>
      </c>
      <c r="E29" s="11">
        <f t="shared" si="1"/>
        <v>2.6</v>
      </c>
      <c r="F29" s="11">
        <v>-3.6</v>
      </c>
      <c r="G29" s="11">
        <v>-0.8</v>
      </c>
      <c r="H29" s="11">
        <v>6.2</v>
      </c>
    </row>
    <row r="30" spans="1:8" ht="18.75" customHeight="1">
      <c r="A30" s="24" t="s">
        <v>200</v>
      </c>
      <c r="B30" s="62" t="s">
        <v>12</v>
      </c>
      <c r="C30" s="15" t="s">
        <v>6</v>
      </c>
      <c r="D30" s="15" t="s">
        <v>201</v>
      </c>
      <c r="E30" s="11">
        <f t="shared" si="1"/>
        <v>-5.1</v>
      </c>
      <c r="F30" s="11">
        <v>-5.1</v>
      </c>
      <c r="G30" s="11"/>
      <c r="H30" s="11"/>
    </row>
    <row r="31" spans="1:8" ht="27.75" customHeight="1">
      <c r="A31" s="24" t="s">
        <v>152</v>
      </c>
      <c r="B31" s="72" t="s">
        <v>153</v>
      </c>
      <c r="C31" s="15" t="s">
        <v>6</v>
      </c>
      <c r="D31" s="15" t="s">
        <v>151</v>
      </c>
      <c r="E31" s="11">
        <f t="shared" si="1"/>
        <v>-49.8</v>
      </c>
      <c r="F31" s="11">
        <v>-17</v>
      </c>
      <c r="G31" s="11"/>
      <c r="H31" s="11">
        <v>-32.8</v>
      </c>
    </row>
    <row r="32" spans="1:8" ht="17.25" customHeight="1">
      <c r="A32" s="24" t="s">
        <v>155</v>
      </c>
      <c r="B32" s="96" t="s">
        <v>47</v>
      </c>
      <c r="C32" s="99" t="s">
        <v>6</v>
      </c>
      <c r="D32" s="15" t="s">
        <v>154</v>
      </c>
      <c r="E32" s="11">
        <f t="shared" si="1"/>
        <v>0</v>
      </c>
      <c r="F32" s="11">
        <v>-2.4</v>
      </c>
      <c r="G32" s="11"/>
      <c r="H32" s="11">
        <v>2.4</v>
      </c>
    </row>
    <row r="33" spans="1:8" ht="30" customHeight="1">
      <c r="A33" s="24" t="s">
        <v>156</v>
      </c>
      <c r="B33" s="97"/>
      <c r="C33" s="100"/>
      <c r="D33" s="15" t="s">
        <v>157</v>
      </c>
      <c r="E33" s="11">
        <f t="shared" si="1"/>
        <v>-6.7</v>
      </c>
      <c r="F33" s="11">
        <v>-6.7</v>
      </c>
      <c r="G33" s="11"/>
      <c r="H33" s="11"/>
    </row>
    <row r="34" spans="1:8" ht="17.25" customHeight="1">
      <c r="A34" s="24" t="s">
        <v>164</v>
      </c>
      <c r="B34" s="97"/>
      <c r="C34" s="100"/>
      <c r="D34" s="15" t="s">
        <v>175</v>
      </c>
      <c r="E34" s="11">
        <f t="shared" si="1"/>
        <v>100</v>
      </c>
      <c r="F34" s="11">
        <v>100</v>
      </c>
      <c r="G34" s="11"/>
      <c r="H34" s="11"/>
    </row>
    <row r="35" spans="1:8" ht="18.75" customHeight="1">
      <c r="A35" s="24" t="s">
        <v>159</v>
      </c>
      <c r="B35" s="98"/>
      <c r="C35" s="101"/>
      <c r="D35" s="15" t="s">
        <v>158</v>
      </c>
      <c r="E35" s="11">
        <f t="shared" si="1"/>
        <v>6.7</v>
      </c>
      <c r="F35" s="11">
        <v>6.7</v>
      </c>
      <c r="G35" s="11"/>
      <c r="H35" s="11"/>
    </row>
    <row r="36" spans="1:8" ht="18.75" customHeight="1">
      <c r="A36" s="24" t="s">
        <v>163</v>
      </c>
      <c r="B36" s="96" t="s">
        <v>141</v>
      </c>
      <c r="C36" s="99" t="s">
        <v>6</v>
      </c>
      <c r="D36" s="15" t="s">
        <v>160</v>
      </c>
      <c r="E36" s="11">
        <f t="shared" si="1"/>
        <v>-3.2</v>
      </c>
      <c r="F36" s="11">
        <v>-3.2</v>
      </c>
      <c r="G36" s="11"/>
      <c r="H36" s="11"/>
    </row>
    <row r="37" spans="1:8" ht="18.75" customHeight="1">
      <c r="A37" s="24" t="s">
        <v>165</v>
      </c>
      <c r="B37" s="97"/>
      <c r="C37" s="100"/>
      <c r="D37" s="15" t="s">
        <v>161</v>
      </c>
      <c r="E37" s="11">
        <f t="shared" si="1"/>
        <v>15.1</v>
      </c>
      <c r="F37" s="11">
        <v>15.1</v>
      </c>
      <c r="G37" s="11"/>
      <c r="H37" s="11"/>
    </row>
    <row r="38" spans="1:8" ht="16.5" customHeight="1">
      <c r="A38" s="24" t="s">
        <v>166</v>
      </c>
      <c r="B38" s="98"/>
      <c r="C38" s="101"/>
      <c r="D38" s="15" t="s">
        <v>162</v>
      </c>
      <c r="E38" s="11">
        <f t="shared" si="1"/>
        <v>-0.4</v>
      </c>
      <c r="F38" s="11">
        <v>-0.4</v>
      </c>
      <c r="G38" s="11"/>
      <c r="H38" s="11"/>
    </row>
    <row r="39" spans="1:8" ht="18.75" customHeight="1">
      <c r="A39" s="24" t="s">
        <v>168</v>
      </c>
      <c r="B39" s="96" t="s">
        <v>13</v>
      </c>
      <c r="C39" s="99" t="s">
        <v>6</v>
      </c>
      <c r="D39" s="15" t="s">
        <v>167</v>
      </c>
      <c r="E39" s="11">
        <f t="shared" si="1"/>
        <v>-16.5</v>
      </c>
      <c r="F39" s="11">
        <v>-16.5</v>
      </c>
      <c r="G39" s="11">
        <v>-11.1</v>
      </c>
      <c r="H39" s="11"/>
    </row>
    <row r="40" spans="1:8" ht="16.5" customHeight="1">
      <c r="A40" s="24" t="s">
        <v>80</v>
      </c>
      <c r="B40" s="97"/>
      <c r="C40" s="100"/>
      <c r="D40" s="15" t="s">
        <v>81</v>
      </c>
      <c r="E40" s="11">
        <f t="shared" si="1"/>
        <v>4.5</v>
      </c>
      <c r="F40" s="11">
        <v>-5.5</v>
      </c>
      <c r="G40" s="11">
        <v>6</v>
      </c>
      <c r="H40" s="11">
        <v>10</v>
      </c>
    </row>
    <row r="41" spans="1:8" ht="15.75" customHeight="1">
      <c r="A41" s="24" t="s">
        <v>170</v>
      </c>
      <c r="B41" s="98"/>
      <c r="C41" s="101"/>
      <c r="D41" s="15" t="s">
        <v>169</v>
      </c>
      <c r="E41" s="76">
        <f t="shared" si="1"/>
        <v>-1.5</v>
      </c>
      <c r="F41" s="76">
        <v>-7.4</v>
      </c>
      <c r="G41" s="76"/>
      <c r="H41" s="76">
        <v>5.9</v>
      </c>
    </row>
    <row r="42" spans="1:9" ht="44.25" customHeight="1">
      <c r="A42" s="24" t="s">
        <v>186</v>
      </c>
      <c r="B42" s="62" t="s">
        <v>54</v>
      </c>
      <c r="C42" s="47" t="s">
        <v>6</v>
      </c>
      <c r="D42" s="15" t="s">
        <v>187</v>
      </c>
      <c r="E42" s="11">
        <f t="shared" si="1"/>
        <v>180</v>
      </c>
      <c r="F42" s="11"/>
      <c r="G42" s="11"/>
      <c r="H42" s="11">
        <v>180</v>
      </c>
      <c r="I42" s="12"/>
    </row>
    <row r="43" spans="1:9" ht="17.25" customHeight="1">
      <c r="A43" s="24">
        <v>55</v>
      </c>
      <c r="B43" s="69" t="s">
        <v>13</v>
      </c>
      <c r="C43" s="47" t="s">
        <v>183</v>
      </c>
      <c r="D43" s="15" t="s">
        <v>182</v>
      </c>
      <c r="E43" s="11">
        <f t="shared" si="1"/>
        <v>-14.5</v>
      </c>
      <c r="F43" s="11">
        <v>-14.5</v>
      </c>
      <c r="G43" s="11"/>
      <c r="H43" s="11"/>
      <c r="I43" s="12"/>
    </row>
    <row r="44" spans="1:9" ht="15" customHeight="1">
      <c r="A44" s="24">
        <v>57</v>
      </c>
      <c r="B44" s="96" t="s">
        <v>12</v>
      </c>
      <c r="C44" s="15" t="s">
        <v>138</v>
      </c>
      <c r="D44" s="99" t="s">
        <v>68</v>
      </c>
      <c r="E44" s="11">
        <f t="shared" si="1"/>
        <v>-5.6</v>
      </c>
      <c r="F44" s="11"/>
      <c r="G44" s="11"/>
      <c r="H44" s="11">
        <v>-5.6</v>
      </c>
      <c r="I44" s="12"/>
    </row>
    <row r="45" spans="1:9" ht="15" customHeight="1">
      <c r="A45" s="24">
        <v>58</v>
      </c>
      <c r="B45" s="97"/>
      <c r="C45" s="15" t="s">
        <v>101</v>
      </c>
      <c r="D45" s="100"/>
      <c r="E45" s="11">
        <f t="shared" si="1"/>
        <v>-5.6</v>
      </c>
      <c r="F45" s="11"/>
      <c r="G45" s="11"/>
      <c r="H45" s="11">
        <v>-5.6</v>
      </c>
      <c r="I45" s="12"/>
    </row>
    <row r="46" spans="1:9" ht="15.75" customHeight="1">
      <c r="A46" s="24">
        <v>59</v>
      </c>
      <c r="B46" s="97"/>
      <c r="C46" s="15" t="s">
        <v>75</v>
      </c>
      <c r="D46" s="100"/>
      <c r="E46" s="11">
        <f t="shared" si="1"/>
        <v>-5.6</v>
      </c>
      <c r="F46" s="11"/>
      <c r="G46" s="11"/>
      <c r="H46" s="11">
        <v>-5.6</v>
      </c>
      <c r="I46" s="12"/>
    </row>
    <row r="47" spans="1:9" ht="14.25" customHeight="1">
      <c r="A47" s="24">
        <v>60</v>
      </c>
      <c r="B47" s="97"/>
      <c r="C47" s="1" t="s">
        <v>103</v>
      </c>
      <c r="D47" s="100"/>
      <c r="E47" s="11">
        <f t="shared" si="1"/>
        <v>-5.6</v>
      </c>
      <c r="F47" s="11"/>
      <c r="G47" s="11"/>
      <c r="H47" s="11">
        <v>-5.6</v>
      </c>
      <c r="I47" s="12"/>
    </row>
    <row r="48" spans="1:9" ht="15.75" customHeight="1">
      <c r="A48" s="24">
        <v>61</v>
      </c>
      <c r="B48" s="98"/>
      <c r="C48" s="15" t="s">
        <v>111</v>
      </c>
      <c r="D48" s="101"/>
      <c r="E48" s="11">
        <f t="shared" si="1"/>
        <v>-5.1</v>
      </c>
      <c r="F48" s="76">
        <v>-0.3</v>
      </c>
      <c r="G48" s="76"/>
      <c r="H48" s="76">
        <v>-4.8</v>
      </c>
      <c r="I48" s="12"/>
    </row>
    <row r="49" spans="1:9" ht="14.25" customHeight="1">
      <c r="A49" s="102" t="s">
        <v>21</v>
      </c>
      <c r="B49" s="102"/>
      <c r="C49" s="102"/>
      <c r="D49" s="102"/>
      <c r="E49" s="11">
        <f aca="true" t="shared" si="2" ref="E49:E58">SUM(F49,H49)</f>
        <v>-0.2999999999999998</v>
      </c>
      <c r="F49" s="76">
        <f>SUM(F13:F20)</f>
        <v>-3.9</v>
      </c>
      <c r="G49" s="76">
        <f>SUM(G13:G20)</f>
        <v>-10.8</v>
      </c>
      <c r="H49" s="76">
        <f>SUM(H13:H20)</f>
        <v>3.6</v>
      </c>
      <c r="I49" s="12"/>
    </row>
    <row r="50" spans="1:9" ht="15.75" customHeight="1">
      <c r="A50" s="102" t="s">
        <v>22</v>
      </c>
      <c r="B50" s="102"/>
      <c r="C50" s="102"/>
      <c r="D50" s="102"/>
      <c r="E50" s="11">
        <f t="shared" si="2"/>
        <v>-73.39999999999998</v>
      </c>
      <c r="F50" s="76">
        <f>SUM(F21,F26:F30,F44:F48)</f>
        <v>-77.09999999999998</v>
      </c>
      <c r="G50" s="76">
        <f>SUM(G21,G26:G30,G44:G48)</f>
        <v>-2.1</v>
      </c>
      <c r="H50" s="76">
        <f>SUM(H21,H26:H30,H44:H48)</f>
        <v>3.6999999999999966</v>
      </c>
      <c r="I50" s="12"/>
    </row>
    <row r="51" spans="1:9" ht="15.75" customHeight="1">
      <c r="A51" s="102" t="s">
        <v>188</v>
      </c>
      <c r="B51" s="102"/>
      <c r="C51" s="102"/>
      <c r="D51" s="102"/>
      <c r="E51" s="11">
        <f t="shared" si="2"/>
        <v>-49.8</v>
      </c>
      <c r="F51" s="76">
        <f>SUM(F31)</f>
        <v>-17</v>
      </c>
      <c r="G51" s="76">
        <f>SUM(G31)</f>
        <v>0</v>
      </c>
      <c r="H51" s="76">
        <f>SUM(H31)</f>
        <v>-32.8</v>
      </c>
      <c r="I51" s="12"/>
    </row>
    <row r="52" spans="1:9" ht="15.75" customHeight="1">
      <c r="A52" s="102" t="s">
        <v>48</v>
      </c>
      <c r="B52" s="102"/>
      <c r="C52" s="102"/>
      <c r="D52" s="102"/>
      <c r="E52" s="11">
        <f t="shared" si="2"/>
        <v>100.00000000000001</v>
      </c>
      <c r="F52" s="76">
        <f>SUM(F22,F32:F35)</f>
        <v>97.60000000000001</v>
      </c>
      <c r="G52" s="76">
        <f>SUM(G22,G32:G35)</f>
        <v>-0.9</v>
      </c>
      <c r="H52" s="76">
        <f>SUM(H22,H32:H35)</f>
        <v>2.4</v>
      </c>
      <c r="I52" s="12"/>
    </row>
    <row r="53" spans="1:9" ht="15.75" customHeight="1">
      <c r="A53" s="102" t="s">
        <v>142</v>
      </c>
      <c r="B53" s="102"/>
      <c r="C53" s="102"/>
      <c r="D53" s="102"/>
      <c r="E53" s="11">
        <f t="shared" si="2"/>
        <v>13.499999999999998</v>
      </c>
      <c r="F53" s="76">
        <f>SUM(F23:F24,F36:F38)</f>
        <v>13.499999999999998</v>
      </c>
      <c r="G53" s="76">
        <f>SUM(G23:G24,G36:G38)</f>
        <v>0.3</v>
      </c>
      <c r="H53" s="76">
        <f>SUM(H23:H24,H36:H38)</f>
        <v>0</v>
      </c>
      <c r="I53" s="12"/>
    </row>
    <row r="54" spans="1:8" ht="15" customHeight="1">
      <c r="A54" s="102" t="s">
        <v>23</v>
      </c>
      <c r="B54" s="102"/>
      <c r="C54" s="102"/>
      <c r="D54" s="102"/>
      <c r="E54" s="11">
        <f t="shared" si="2"/>
        <v>-28</v>
      </c>
      <c r="F54" s="76">
        <f>SUM(F39:F41,F43)</f>
        <v>-43.9</v>
      </c>
      <c r="G54" s="76">
        <f>SUM(G39:G41,G43)</f>
        <v>-5.1</v>
      </c>
      <c r="H54" s="76">
        <f>SUM(H39:H41,H43)</f>
        <v>15.9</v>
      </c>
    </row>
    <row r="55" spans="1:8" ht="15" customHeight="1">
      <c r="A55" s="102" t="s">
        <v>55</v>
      </c>
      <c r="B55" s="102"/>
      <c r="C55" s="102"/>
      <c r="D55" s="102"/>
      <c r="E55" s="11">
        <f t="shared" si="2"/>
        <v>180</v>
      </c>
      <c r="F55" s="76">
        <f>SUM(F42)</f>
        <v>0</v>
      </c>
      <c r="G55" s="76">
        <f>SUM(G42)</f>
        <v>0</v>
      </c>
      <c r="H55" s="76">
        <f>SUM(H42)</f>
        <v>180</v>
      </c>
    </row>
    <row r="56" spans="1:8" ht="15" customHeight="1">
      <c r="A56" s="107" t="s">
        <v>7</v>
      </c>
      <c r="B56" s="107"/>
      <c r="C56" s="107"/>
      <c r="D56" s="107"/>
      <c r="E56" s="28">
        <f t="shared" si="2"/>
        <v>142.00000000000003</v>
      </c>
      <c r="F56" s="77">
        <f>SUM(F49:F55)</f>
        <v>-30.799999999999976</v>
      </c>
      <c r="G56" s="77">
        <f>SUM(G49:G55)</f>
        <v>-18.6</v>
      </c>
      <c r="H56" s="77">
        <f>SUM(H49:H55)</f>
        <v>172.8</v>
      </c>
    </row>
    <row r="57" spans="1:8" ht="15" customHeight="1">
      <c r="A57" s="102" t="s">
        <v>36</v>
      </c>
      <c r="B57" s="102"/>
      <c r="C57" s="102"/>
      <c r="D57" s="102"/>
      <c r="E57" s="41">
        <f t="shared" si="2"/>
        <v>0</v>
      </c>
      <c r="F57" s="77"/>
      <c r="G57" s="77"/>
      <c r="H57" s="77"/>
    </row>
    <row r="58" spans="1:8" ht="15" customHeight="1">
      <c r="A58" s="107" t="s">
        <v>30</v>
      </c>
      <c r="B58" s="107"/>
      <c r="C58" s="107"/>
      <c r="D58" s="107"/>
      <c r="E58" s="28">
        <f t="shared" si="2"/>
        <v>142.00000000000003</v>
      </c>
      <c r="F58" s="77">
        <f>F56-F57</f>
        <v>-30.799999999999976</v>
      </c>
      <c r="G58" s="77">
        <f>G56-G57</f>
        <v>-18.6</v>
      </c>
      <c r="H58" s="77">
        <f>H56-H57</f>
        <v>172.8</v>
      </c>
    </row>
  </sheetData>
  <sheetProtection/>
  <mergeCells count="38">
    <mergeCell ref="C26:C29"/>
    <mergeCell ref="A49:D49"/>
    <mergeCell ref="A52:D52"/>
    <mergeCell ref="G8:H8"/>
    <mergeCell ref="B7:H7"/>
    <mergeCell ref="H10:H12"/>
    <mergeCell ref="G11:G12"/>
    <mergeCell ref="C9:C12"/>
    <mergeCell ref="D9:D12"/>
    <mergeCell ref="B9:B12"/>
    <mergeCell ref="E4:H4"/>
    <mergeCell ref="B26:B29"/>
    <mergeCell ref="A57:D57"/>
    <mergeCell ref="F11:F12"/>
    <mergeCell ref="A9:A12"/>
    <mergeCell ref="A58:D58"/>
    <mergeCell ref="A56:D56"/>
    <mergeCell ref="A55:D55"/>
    <mergeCell ref="A54:D54"/>
    <mergeCell ref="A50:D50"/>
    <mergeCell ref="B13:B20"/>
    <mergeCell ref="D44:D48"/>
    <mergeCell ref="B44:B48"/>
    <mergeCell ref="E1:H1"/>
    <mergeCell ref="E2:H2"/>
    <mergeCell ref="E3:H3"/>
    <mergeCell ref="F9:H9"/>
    <mergeCell ref="B6:H6"/>
    <mergeCell ref="F10:G10"/>
    <mergeCell ref="E9:E12"/>
    <mergeCell ref="B32:B35"/>
    <mergeCell ref="C32:C35"/>
    <mergeCell ref="A53:D53"/>
    <mergeCell ref="B36:B38"/>
    <mergeCell ref="C36:C38"/>
    <mergeCell ref="B39:B41"/>
    <mergeCell ref="C39:C41"/>
    <mergeCell ref="A51:D5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">
      <selection activeCell="D35" sqref="D35"/>
    </sheetView>
  </sheetViews>
  <sheetFormatPr defaultColWidth="9.140625" defaultRowHeight="12.75"/>
  <cols>
    <col min="1" max="1" width="5.7109375" style="29" customWidth="1"/>
    <col min="2" max="2" width="16.7109375" style="29" customWidth="1"/>
    <col min="3" max="3" width="30.7109375" style="29" customWidth="1"/>
    <col min="4" max="4" width="46.421875" style="29" customWidth="1"/>
    <col min="5" max="6" width="7.421875" style="29" customWidth="1"/>
    <col min="7" max="7" width="11.00390625" style="29" customWidth="1"/>
    <col min="8" max="8" width="7.140625" style="29" customWidth="1"/>
    <col min="9" max="9" width="9.140625" style="29" hidden="1" customWidth="1"/>
    <col min="10" max="16384" width="9.140625" style="29" customWidth="1"/>
  </cols>
  <sheetData>
    <row r="1" spans="5:8" ht="15" customHeight="1">
      <c r="E1" s="118" t="s">
        <v>33</v>
      </c>
      <c r="F1" s="118"/>
      <c r="G1" s="118"/>
      <c r="H1" s="118"/>
    </row>
    <row r="2" spans="5:8" ht="15" customHeight="1">
      <c r="E2" s="118" t="s">
        <v>122</v>
      </c>
      <c r="F2" s="118"/>
      <c r="G2" s="118"/>
      <c r="H2" s="118"/>
    </row>
    <row r="3" spans="5:8" ht="15" customHeight="1">
      <c r="E3" s="118" t="s">
        <v>42</v>
      </c>
      <c r="F3" s="118"/>
      <c r="G3" s="118"/>
      <c r="H3" s="118"/>
    </row>
    <row r="4" spans="5:8" ht="15" customHeight="1">
      <c r="E4" s="118" t="s">
        <v>53</v>
      </c>
      <c r="F4" s="118"/>
      <c r="G4" s="118"/>
      <c r="H4" s="118"/>
    </row>
    <row r="5" spans="5:8" ht="15" customHeight="1">
      <c r="E5" s="44"/>
      <c r="F5" s="44"/>
      <c r="G5" s="44"/>
      <c r="H5" s="44"/>
    </row>
    <row r="6" spans="1:9" ht="33" customHeight="1">
      <c r="A6" s="30"/>
      <c r="B6" s="112" t="s">
        <v>52</v>
      </c>
      <c r="C6" s="112"/>
      <c r="D6" s="112"/>
      <c r="E6" s="112"/>
      <c r="F6" s="112"/>
      <c r="G6" s="112"/>
      <c r="H6" s="112"/>
      <c r="I6" s="30"/>
    </row>
    <row r="7" spans="7:8" ht="14.25" customHeight="1">
      <c r="G7" s="114" t="s">
        <v>29</v>
      </c>
      <c r="H7" s="114"/>
    </row>
    <row r="8" spans="1:8" ht="15.75" customHeight="1">
      <c r="A8" s="123" t="s">
        <v>14</v>
      </c>
      <c r="B8" s="113" t="s">
        <v>18</v>
      </c>
      <c r="C8" s="113" t="s">
        <v>19</v>
      </c>
      <c r="D8" s="113" t="s">
        <v>20</v>
      </c>
      <c r="E8" s="113" t="s">
        <v>0</v>
      </c>
      <c r="F8" s="115" t="s">
        <v>1</v>
      </c>
      <c r="G8" s="116"/>
      <c r="H8" s="117"/>
    </row>
    <row r="9" spans="1:8" ht="12.75" customHeight="1">
      <c r="A9" s="123"/>
      <c r="B9" s="113"/>
      <c r="C9" s="113"/>
      <c r="D9" s="113"/>
      <c r="E9" s="113"/>
      <c r="F9" s="115" t="s">
        <v>2</v>
      </c>
      <c r="G9" s="117"/>
      <c r="H9" s="113" t="s">
        <v>3</v>
      </c>
    </row>
    <row r="10" spans="1:8" ht="15" customHeight="1">
      <c r="A10" s="123"/>
      <c r="B10" s="113"/>
      <c r="C10" s="113"/>
      <c r="D10" s="113"/>
      <c r="E10" s="113"/>
      <c r="F10" s="113" t="s">
        <v>4</v>
      </c>
      <c r="G10" s="113" t="s">
        <v>5</v>
      </c>
      <c r="H10" s="113"/>
    </row>
    <row r="11" spans="1:8" ht="15" customHeight="1">
      <c r="A11" s="123"/>
      <c r="B11" s="113"/>
      <c r="C11" s="113"/>
      <c r="D11" s="113"/>
      <c r="E11" s="113"/>
      <c r="F11" s="113"/>
      <c r="G11" s="113"/>
      <c r="H11" s="113"/>
    </row>
    <row r="12" spans="1:8" ht="30" customHeight="1">
      <c r="A12" s="64">
        <v>2</v>
      </c>
      <c r="B12" s="124" t="s">
        <v>47</v>
      </c>
      <c r="C12" s="110" t="s">
        <v>6</v>
      </c>
      <c r="D12" s="52" t="s">
        <v>135</v>
      </c>
      <c r="E12" s="31">
        <f aca="true" t="shared" si="0" ref="E12:E19">SUM(F12,H12)</f>
        <v>-29</v>
      </c>
      <c r="F12" s="31">
        <v>-29</v>
      </c>
      <c r="G12" s="31"/>
      <c r="H12" s="31"/>
    </row>
    <row r="13" spans="1:8" ht="15" customHeight="1">
      <c r="A13" s="64">
        <v>3</v>
      </c>
      <c r="B13" s="125"/>
      <c r="C13" s="111"/>
      <c r="D13" s="68" t="s">
        <v>136</v>
      </c>
      <c r="E13" s="31">
        <f t="shared" si="0"/>
        <v>-23.6</v>
      </c>
      <c r="F13" s="31">
        <v>-23.6</v>
      </c>
      <c r="G13" s="31"/>
      <c r="H13" s="31"/>
    </row>
    <row r="14" spans="1:8" ht="15.75" customHeight="1">
      <c r="A14" s="64">
        <v>4</v>
      </c>
      <c r="B14" s="125"/>
      <c r="C14" s="52" t="s">
        <v>6</v>
      </c>
      <c r="D14" s="68" t="s">
        <v>137</v>
      </c>
      <c r="E14" s="31">
        <f t="shared" si="0"/>
        <v>40</v>
      </c>
      <c r="F14" s="31">
        <v>40</v>
      </c>
      <c r="G14" s="31">
        <v>-4</v>
      </c>
      <c r="H14" s="31"/>
    </row>
    <row r="15" spans="1:8" ht="15.75" customHeight="1">
      <c r="A15" s="5">
        <v>7</v>
      </c>
      <c r="B15" s="126"/>
      <c r="C15" s="52" t="s">
        <v>6</v>
      </c>
      <c r="D15" s="68" t="s">
        <v>171</v>
      </c>
      <c r="E15" s="31">
        <f t="shared" si="0"/>
        <v>0.5</v>
      </c>
      <c r="F15" s="31">
        <v>0.5</v>
      </c>
      <c r="G15" s="31">
        <v>0.3</v>
      </c>
      <c r="H15" s="31"/>
    </row>
    <row r="16" spans="1:8" ht="15.75" customHeight="1">
      <c r="A16" s="5">
        <v>19</v>
      </c>
      <c r="B16" s="56" t="s">
        <v>13</v>
      </c>
      <c r="C16" s="52" t="s">
        <v>6</v>
      </c>
      <c r="D16" s="66" t="s">
        <v>192</v>
      </c>
      <c r="E16" s="31">
        <f t="shared" si="0"/>
        <v>3</v>
      </c>
      <c r="F16" s="31">
        <v>3</v>
      </c>
      <c r="G16" s="31">
        <v>3</v>
      </c>
      <c r="H16" s="31"/>
    </row>
    <row r="17" spans="1:8" ht="18.75" customHeight="1">
      <c r="A17" s="120" t="s">
        <v>48</v>
      </c>
      <c r="B17" s="121"/>
      <c r="C17" s="121"/>
      <c r="D17" s="122"/>
      <c r="E17" s="31">
        <f t="shared" si="0"/>
        <v>-12.100000000000001</v>
      </c>
      <c r="F17" s="31">
        <f>SUM(F12:F15)</f>
        <v>-12.100000000000001</v>
      </c>
      <c r="G17" s="31">
        <f>SUM(G12:G15)</f>
        <v>-3.7</v>
      </c>
      <c r="H17" s="31">
        <f>SUM(H12:H15)</f>
        <v>0</v>
      </c>
    </row>
    <row r="18" spans="1:8" ht="16.5" customHeight="1">
      <c r="A18" s="120" t="s">
        <v>23</v>
      </c>
      <c r="B18" s="121"/>
      <c r="C18" s="121"/>
      <c r="D18" s="122"/>
      <c r="E18" s="31">
        <f t="shared" si="0"/>
        <v>3</v>
      </c>
      <c r="F18" s="31">
        <f>SUM(F16)</f>
        <v>3</v>
      </c>
      <c r="G18" s="31">
        <f>SUM(G16)</f>
        <v>3</v>
      </c>
      <c r="H18" s="31">
        <f>SUM(H16)</f>
        <v>0</v>
      </c>
    </row>
    <row r="19" spans="1:8" ht="16.5" customHeight="1">
      <c r="A19" s="87" t="s">
        <v>30</v>
      </c>
      <c r="B19" s="119"/>
      <c r="C19" s="119"/>
      <c r="D19" s="88"/>
      <c r="E19" s="33">
        <f t="shared" si="0"/>
        <v>-9.100000000000001</v>
      </c>
      <c r="F19" s="33">
        <f>SUM(F17:F18)</f>
        <v>-9.100000000000001</v>
      </c>
      <c r="G19" s="33">
        <f>SUM(G17:G18)</f>
        <v>-0.7000000000000002</v>
      </c>
      <c r="H19" s="33">
        <f>SUM(H17:H18)</f>
        <v>0</v>
      </c>
    </row>
    <row r="20" spans="1:8" ht="15" customHeight="1">
      <c r="A20" s="30"/>
      <c r="B20" s="30"/>
      <c r="C20" s="30"/>
      <c r="D20" s="30"/>
      <c r="E20" s="34"/>
      <c r="F20" s="34"/>
      <c r="G20" s="34"/>
      <c r="H20" s="34"/>
    </row>
    <row r="21" spans="1:9" ht="15" customHeight="1">
      <c r="A21" s="30"/>
      <c r="B21" s="30"/>
      <c r="C21" s="30"/>
      <c r="D21" s="45"/>
      <c r="E21" s="46"/>
      <c r="F21" s="34"/>
      <c r="G21" s="34"/>
      <c r="H21" s="34"/>
      <c r="I21" s="34"/>
    </row>
  </sheetData>
  <sheetProtection/>
  <mergeCells count="21">
    <mergeCell ref="A18:D18"/>
    <mergeCell ref="A8:A11"/>
    <mergeCell ref="E8:E11"/>
    <mergeCell ref="A17:D17"/>
    <mergeCell ref="B12:B15"/>
    <mergeCell ref="E1:H1"/>
    <mergeCell ref="E2:H2"/>
    <mergeCell ref="E3:H3"/>
    <mergeCell ref="E4:H4"/>
    <mergeCell ref="F10:F11"/>
    <mergeCell ref="A19:D19"/>
    <mergeCell ref="B8:B11"/>
    <mergeCell ref="F9:G9"/>
    <mergeCell ref="C8:C11"/>
    <mergeCell ref="G10:G11"/>
    <mergeCell ref="C12:C13"/>
    <mergeCell ref="B6:H6"/>
    <mergeCell ref="D8:D11"/>
    <mergeCell ref="G7:H7"/>
    <mergeCell ref="H9:H11"/>
    <mergeCell ref="F8:H8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workbookViewId="0" topLeftCell="A19">
      <selection activeCell="C31" sqref="C31"/>
    </sheetView>
  </sheetViews>
  <sheetFormatPr defaultColWidth="9.140625" defaultRowHeight="12.75"/>
  <cols>
    <col min="1" max="1" width="5.7109375" style="29" customWidth="1"/>
    <col min="2" max="2" width="16.7109375" style="29" customWidth="1"/>
    <col min="3" max="3" width="30.7109375" style="29" customWidth="1"/>
    <col min="4" max="4" width="46.421875" style="29" customWidth="1"/>
    <col min="5" max="6" width="7.421875" style="29" customWidth="1"/>
    <col min="7" max="7" width="11.00390625" style="29" customWidth="1"/>
    <col min="8" max="8" width="7.140625" style="29" customWidth="1"/>
    <col min="9" max="9" width="9.140625" style="29" hidden="1" customWidth="1"/>
    <col min="10" max="16384" width="9.140625" style="29" customWidth="1"/>
  </cols>
  <sheetData>
    <row r="1" spans="5:8" ht="15" customHeight="1">
      <c r="E1" s="118" t="s">
        <v>33</v>
      </c>
      <c r="F1" s="118"/>
      <c r="G1" s="118"/>
      <c r="H1" s="118"/>
    </row>
    <row r="2" spans="5:8" ht="15" customHeight="1">
      <c r="E2" s="118" t="s">
        <v>122</v>
      </c>
      <c r="F2" s="118"/>
      <c r="G2" s="118"/>
      <c r="H2" s="118"/>
    </row>
    <row r="3" spans="5:8" ht="15" customHeight="1">
      <c r="E3" s="118" t="s">
        <v>42</v>
      </c>
      <c r="F3" s="118"/>
      <c r="G3" s="118"/>
      <c r="H3" s="118"/>
    </row>
    <row r="4" spans="5:8" ht="15" customHeight="1">
      <c r="E4" s="118" t="s">
        <v>70</v>
      </c>
      <c r="F4" s="118"/>
      <c r="G4" s="118"/>
      <c r="H4" s="118"/>
    </row>
    <row r="5" spans="5:8" ht="15" customHeight="1">
      <c r="E5" s="44"/>
      <c r="F5" s="44"/>
      <c r="G5" s="44"/>
      <c r="H5" s="44"/>
    </row>
    <row r="6" spans="1:9" ht="33" customHeight="1">
      <c r="A6" s="112" t="s">
        <v>71</v>
      </c>
      <c r="B6" s="112"/>
      <c r="C6" s="112"/>
      <c r="D6" s="112"/>
      <c r="E6" s="112"/>
      <c r="F6" s="112"/>
      <c r="G6" s="112"/>
      <c r="H6" s="112"/>
      <c r="I6" s="112"/>
    </row>
    <row r="7" spans="7:8" ht="14.25" customHeight="1">
      <c r="G7" s="114" t="s">
        <v>29</v>
      </c>
      <c r="H7" s="114"/>
    </row>
    <row r="8" spans="1:8" ht="15.75" customHeight="1">
      <c r="A8" s="123" t="s">
        <v>14</v>
      </c>
      <c r="B8" s="113" t="s">
        <v>18</v>
      </c>
      <c r="C8" s="113" t="s">
        <v>19</v>
      </c>
      <c r="D8" s="113" t="s">
        <v>20</v>
      </c>
      <c r="E8" s="113" t="s">
        <v>0</v>
      </c>
      <c r="F8" s="115" t="s">
        <v>1</v>
      </c>
      <c r="G8" s="116"/>
      <c r="H8" s="117"/>
    </row>
    <row r="9" spans="1:8" ht="12.75" customHeight="1">
      <c r="A9" s="123"/>
      <c r="B9" s="113"/>
      <c r="C9" s="113"/>
      <c r="D9" s="113"/>
      <c r="E9" s="113"/>
      <c r="F9" s="115" t="s">
        <v>2</v>
      </c>
      <c r="G9" s="117"/>
      <c r="H9" s="113" t="s">
        <v>3</v>
      </c>
    </row>
    <row r="10" spans="1:8" ht="15" customHeight="1">
      <c r="A10" s="123"/>
      <c r="B10" s="113"/>
      <c r="C10" s="113"/>
      <c r="D10" s="113"/>
      <c r="E10" s="113"/>
      <c r="F10" s="113" t="s">
        <v>4</v>
      </c>
      <c r="G10" s="113" t="s">
        <v>5</v>
      </c>
      <c r="H10" s="113"/>
    </row>
    <row r="11" spans="1:8" ht="15" customHeight="1">
      <c r="A11" s="123"/>
      <c r="B11" s="113"/>
      <c r="C11" s="113"/>
      <c r="D11" s="113"/>
      <c r="E11" s="113"/>
      <c r="F11" s="113"/>
      <c r="G11" s="113"/>
      <c r="H11" s="113"/>
    </row>
    <row r="12" spans="1:8" ht="28.5" customHeight="1">
      <c r="A12" s="5">
        <v>1</v>
      </c>
      <c r="B12" s="124" t="s">
        <v>11</v>
      </c>
      <c r="C12" s="52" t="s">
        <v>72</v>
      </c>
      <c r="D12" s="52" t="s">
        <v>92</v>
      </c>
      <c r="E12" s="31">
        <f aca="true" t="shared" si="0" ref="E12:E17">SUM(F12,H12)</f>
        <v>0.2</v>
      </c>
      <c r="F12" s="31">
        <v>0.2</v>
      </c>
      <c r="G12" s="31">
        <v>0.2</v>
      </c>
      <c r="H12" s="31"/>
    </row>
    <row r="13" spans="1:8" ht="18" customHeight="1">
      <c r="A13" s="5">
        <v>2</v>
      </c>
      <c r="B13" s="125"/>
      <c r="C13" s="52" t="s">
        <v>93</v>
      </c>
      <c r="D13" s="52" t="s">
        <v>94</v>
      </c>
      <c r="E13" s="31">
        <f t="shared" si="0"/>
        <v>0.7</v>
      </c>
      <c r="F13" s="31">
        <v>0.7</v>
      </c>
      <c r="G13" s="31">
        <v>0.7</v>
      </c>
      <c r="H13" s="31"/>
    </row>
    <row r="14" spans="1:8" ht="27.75" customHeight="1">
      <c r="A14" s="5">
        <v>3</v>
      </c>
      <c r="B14" s="125"/>
      <c r="C14" s="52" t="s">
        <v>95</v>
      </c>
      <c r="D14" s="52" t="s">
        <v>96</v>
      </c>
      <c r="E14" s="31">
        <f t="shared" si="0"/>
        <v>0.7</v>
      </c>
      <c r="F14" s="31">
        <v>0.7</v>
      </c>
      <c r="G14" s="31">
        <v>0.7</v>
      </c>
      <c r="H14" s="31"/>
    </row>
    <row r="15" spans="1:8" ht="27" customHeight="1">
      <c r="A15" s="5">
        <v>4</v>
      </c>
      <c r="B15" s="125"/>
      <c r="C15" s="52" t="s">
        <v>97</v>
      </c>
      <c r="D15" s="52" t="s">
        <v>98</v>
      </c>
      <c r="E15" s="31">
        <f t="shared" si="0"/>
        <v>2.4</v>
      </c>
      <c r="F15" s="31">
        <v>2.4</v>
      </c>
      <c r="G15" s="31">
        <v>2.4</v>
      </c>
      <c r="H15" s="31"/>
    </row>
    <row r="16" spans="1:8" ht="18" customHeight="1">
      <c r="A16" s="5">
        <v>5</v>
      </c>
      <c r="B16" s="125"/>
      <c r="C16" s="52" t="s">
        <v>99</v>
      </c>
      <c r="D16" s="52" t="s">
        <v>100</v>
      </c>
      <c r="E16" s="31">
        <f t="shared" si="0"/>
        <v>0.4</v>
      </c>
      <c r="F16" s="31">
        <v>0.4</v>
      </c>
      <c r="G16" s="31">
        <v>0.4</v>
      </c>
      <c r="H16" s="31"/>
    </row>
    <row r="17" spans="1:8" ht="18.75" customHeight="1">
      <c r="A17" s="5">
        <v>6</v>
      </c>
      <c r="B17" s="125"/>
      <c r="C17" s="52" t="s">
        <v>73</v>
      </c>
      <c r="D17" s="52" t="s">
        <v>74</v>
      </c>
      <c r="E17" s="31">
        <f t="shared" si="0"/>
        <v>0.1</v>
      </c>
      <c r="F17" s="31">
        <v>0.1</v>
      </c>
      <c r="G17" s="31">
        <v>0.1</v>
      </c>
      <c r="H17" s="31"/>
    </row>
    <row r="18" spans="1:8" ht="18.75" customHeight="1">
      <c r="A18" s="58">
        <v>7</v>
      </c>
      <c r="B18" s="125"/>
      <c r="C18" s="52" t="s">
        <v>101</v>
      </c>
      <c r="D18" s="52" t="s">
        <v>102</v>
      </c>
      <c r="E18" s="31">
        <f aca="true" t="shared" si="1" ref="E18:E25">SUM(F18,H18)</f>
        <v>0.3</v>
      </c>
      <c r="F18" s="31">
        <v>0.3</v>
      </c>
      <c r="G18" s="31">
        <v>0.3</v>
      </c>
      <c r="H18" s="31"/>
    </row>
    <row r="19" spans="1:8" ht="18.75" customHeight="1">
      <c r="A19" s="58">
        <v>8</v>
      </c>
      <c r="B19" s="125"/>
      <c r="C19" s="52" t="s">
        <v>75</v>
      </c>
      <c r="D19" s="52" t="s">
        <v>76</v>
      </c>
      <c r="E19" s="31">
        <f t="shared" si="1"/>
        <v>1.1</v>
      </c>
      <c r="F19" s="31">
        <v>1.1</v>
      </c>
      <c r="G19" s="31">
        <v>1.1</v>
      </c>
      <c r="H19" s="31"/>
    </row>
    <row r="20" spans="1:8" ht="18.75" customHeight="1">
      <c r="A20" s="58">
        <v>9</v>
      </c>
      <c r="B20" s="125"/>
      <c r="C20" s="1" t="s">
        <v>103</v>
      </c>
      <c r="D20" s="15" t="s">
        <v>104</v>
      </c>
      <c r="E20" s="31">
        <f t="shared" si="1"/>
        <v>2.5</v>
      </c>
      <c r="F20" s="31">
        <v>2.5</v>
      </c>
      <c r="G20" s="31">
        <v>2.5</v>
      </c>
      <c r="H20" s="31"/>
    </row>
    <row r="21" spans="1:8" ht="28.5" customHeight="1">
      <c r="A21" s="58">
        <v>11</v>
      </c>
      <c r="B21" s="125"/>
      <c r="C21" s="52" t="s">
        <v>105</v>
      </c>
      <c r="D21" s="52" t="s">
        <v>106</v>
      </c>
      <c r="E21" s="31">
        <f t="shared" si="1"/>
        <v>0.2</v>
      </c>
      <c r="F21" s="31">
        <v>0.2</v>
      </c>
      <c r="G21" s="31">
        <v>0.2</v>
      </c>
      <c r="H21" s="31"/>
    </row>
    <row r="22" spans="1:8" ht="29.25" customHeight="1">
      <c r="A22" s="58">
        <v>13</v>
      </c>
      <c r="B22" s="125"/>
      <c r="C22" s="52" t="s">
        <v>77</v>
      </c>
      <c r="D22" s="52" t="s">
        <v>78</v>
      </c>
      <c r="E22" s="31">
        <f t="shared" si="1"/>
        <v>0.3</v>
      </c>
      <c r="F22" s="31">
        <v>0.3</v>
      </c>
      <c r="G22" s="31">
        <v>0.3</v>
      </c>
      <c r="H22" s="31"/>
    </row>
    <row r="23" spans="1:8" ht="18.75" customHeight="1">
      <c r="A23" s="58">
        <v>14</v>
      </c>
      <c r="B23" s="125"/>
      <c r="C23" s="52" t="s">
        <v>111</v>
      </c>
      <c r="D23" s="52" t="s">
        <v>112</v>
      </c>
      <c r="E23" s="31">
        <f t="shared" si="1"/>
        <v>0</v>
      </c>
      <c r="F23" s="31">
        <v>0.2</v>
      </c>
      <c r="G23" s="31">
        <v>3.4</v>
      </c>
      <c r="H23" s="31">
        <v>-0.2</v>
      </c>
    </row>
    <row r="24" spans="1:8" ht="18.75" customHeight="1">
      <c r="A24" s="58">
        <v>19</v>
      </c>
      <c r="B24" s="125"/>
      <c r="C24" s="52" t="s">
        <v>198</v>
      </c>
      <c r="D24" s="52" t="s">
        <v>199</v>
      </c>
      <c r="E24" s="31">
        <f t="shared" si="1"/>
        <v>0</v>
      </c>
      <c r="F24" s="31">
        <v>-0.9</v>
      </c>
      <c r="G24" s="31"/>
      <c r="H24" s="31">
        <v>0.9</v>
      </c>
    </row>
    <row r="25" spans="1:8" ht="30" customHeight="1">
      <c r="A25" s="5">
        <v>28</v>
      </c>
      <c r="B25" s="126"/>
      <c r="C25" s="52" t="s">
        <v>117</v>
      </c>
      <c r="D25" s="52" t="s">
        <v>118</v>
      </c>
      <c r="E25" s="31">
        <f t="shared" si="1"/>
        <v>-8.9</v>
      </c>
      <c r="F25" s="31">
        <v>-8.9</v>
      </c>
      <c r="G25" s="31"/>
      <c r="H25" s="31"/>
    </row>
    <row r="26" spans="1:9" ht="16.5" customHeight="1">
      <c r="A26" s="120" t="s">
        <v>21</v>
      </c>
      <c r="B26" s="121"/>
      <c r="C26" s="121"/>
      <c r="D26" s="122"/>
      <c r="E26" s="31">
        <f>SUM(F26,H26)</f>
        <v>-1.1102230246251565E-15</v>
      </c>
      <c r="F26" s="31">
        <f>SUM(F12:F25)</f>
        <v>-0.7000000000000011</v>
      </c>
      <c r="G26" s="31">
        <f>SUM(G12:G25)</f>
        <v>12.3</v>
      </c>
      <c r="H26" s="31">
        <f>SUM(H12:H25)</f>
        <v>0.7</v>
      </c>
      <c r="I26" s="32"/>
    </row>
    <row r="27" spans="1:8" ht="17.25" customHeight="1">
      <c r="A27" s="87" t="s">
        <v>30</v>
      </c>
      <c r="B27" s="119"/>
      <c r="C27" s="119"/>
      <c r="D27" s="88"/>
      <c r="E27" s="33">
        <f>SUM(F27,H27)</f>
        <v>-1.1102230246251565E-15</v>
      </c>
      <c r="F27" s="33">
        <f>SUM(F26:F26)</f>
        <v>-0.7000000000000011</v>
      </c>
      <c r="G27" s="33">
        <f>SUM(G26:G26)</f>
        <v>12.3</v>
      </c>
      <c r="H27" s="33">
        <f>SUM(H26:H26)</f>
        <v>0.7</v>
      </c>
    </row>
    <row r="28" spans="1:8" ht="15" customHeight="1">
      <c r="A28" s="30"/>
      <c r="B28" s="30"/>
      <c r="C28" s="30"/>
      <c r="D28" s="30"/>
      <c r="E28" s="34"/>
      <c r="F28" s="34"/>
      <c r="G28" s="34"/>
      <c r="H28" s="34"/>
    </row>
    <row r="29" spans="1:9" ht="15" customHeight="1">
      <c r="A29" s="30"/>
      <c r="B29" s="30"/>
      <c r="C29" s="30"/>
      <c r="D29" s="45"/>
      <c r="E29" s="46"/>
      <c r="F29" s="34"/>
      <c r="G29" s="34"/>
      <c r="H29" s="34"/>
      <c r="I29" s="34"/>
    </row>
  </sheetData>
  <sheetProtection/>
  <mergeCells count="19">
    <mergeCell ref="F9:G9"/>
    <mergeCell ref="H9:H11"/>
    <mergeCell ref="F10:F11"/>
    <mergeCell ref="G10:G11"/>
    <mergeCell ref="E1:H1"/>
    <mergeCell ref="E2:H2"/>
    <mergeCell ref="E3:H3"/>
    <mergeCell ref="E4:H4"/>
    <mergeCell ref="G7:H7"/>
    <mergeCell ref="B12:B25"/>
    <mergeCell ref="A26:D26"/>
    <mergeCell ref="A27:D27"/>
    <mergeCell ref="A6:I6"/>
    <mergeCell ref="A8:A11"/>
    <mergeCell ref="B8:B11"/>
    <mergeCell ref="C8:C11"/>
    <mergeCell ref="D8:D11"/>
    <mergeCell ref="E8:E11"/>
    <mergeCell ref="F8:H8"/>
  </mergeCells>
  <printOptions/>
  <pageMargins left="1.141732283464567" right="0.35433070866141736" top="0.5905511811023623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C33" sqref="C33"/>
    </sheetView>
  </sheetViews>
  <sheetFormatPr defaultColWidth="9.140625" defaultRowHeight="12.75"/>
  <cols>
    <col min="1" max="1" width="5.7109375" style="29" customWidth="1"/>
    <col min="2" max="2" width="16.7109375" style="29" customWidth="1"/>
    <col min="3" max="3" width="30.7109375" style="29" customWidth="1"/>
    <col min="4" max="4" width="46.421875" style="29" customWidth="1"/>
    <col min="5" max="6" width="7.421875" style="29" customWidth="1"/>
    <col min="7" max="7" width="11.00390625" style="29" customWidth="1"/>
    <col min="8" max="8" width="7.140625" style="29" customWidth="1"/>
    <col min="9" max="9" width="9.140625" style="29" hidden="1" customWidth="1"/>
    <col min="10" max="16384" width="9.140625" style="29" customWidth="1"/>
  </cols>
  <sheetData>
    <row r="1" spans="5:8" ht="15" customHeight="1">
      <c r="E1" s="118" t="s">
        <v>33</v>
      </c>
      <c r="F1" s="118"/>
      <c r="G1" s="118"/>
      <c r="H1" s="118"/>
    </row>
    <row r="2" spans="5:8" ht="15" customHeight="1">
      <c r="E2" s="118" t="s">
        <v>122</v>
      </c>
      <c r="F2" s="118"/>
      <c r="G2" s="118"/>
      <c r="H2" s="118"/>
    </row>
    <row r="3" spans="5:8" ht="15" customHeight="1">
      <c r="E3" s="118" t="s">
        <v>42</v>
      </c>
      <c r="F3" s="118"/>
      <c r="G3" s="118"/>
      <c r="H3" s="118"/>
    </row>
    <row r="4" spans="5:8" ht="15" customHeight="1">
      <c r="E4" s="118" t="s">
        <v>34</v>
      </c>
      <c r="F4" s="118"/>
      <c r="G4" s="118"/>
      <c r="H4" s="118"/>
    </row>
    <row r="5" spans="5:8" ht="15" customHeight="1">
      <c r="E5" s="44"/>
      <c r="F5" s="44"/>
      <c r="G5" s="44"/>
      <c r="H5" s="44"/>
    </row>
    <row r="6" spans="1:9" ht="16.5" customHeight="1">
      <c r="A6" s="127" t="s">
        <v>46</v>
      </c>
      <c r="B6" s="127"/>
      <c r="C6" s="127"/>
      <c r="D6" s="127"/>
      <c r="E6" s="127"/>
      <c r="F6" s="127"/>
      <c r="G6" s="127"/>
      <c r="H6" s="127"/>
      <c r="I6" s="127"/>
    </row>
    <row r="7" spans="7:8" ht="14.25" customHeight="1">
      <c r="G7" s="114" t="s">
        <v>29</v>
      </c>
      <c r="H7" s="114"/>
    </row>
    <row r="8" spans="1:8" ht="15.75" customHeight="1">
      <c r="A8" s="123" t="s">
        <v>14</v>
      </c>
      <c r="B8" s="113" t="s">
        <v>18</v>
      </c>
      <c r="C8" s="113" t="s">
        <v>19</v>
      </c>
      <c r="D8" s="113" t="s">
        <v>20</v>
      </c>
      <c r="E8" s="113" t="s">
        <v>0</v>
      </c>
      <c r="F8" s="115" t="s">
        <v>1</v>
      </c>
      <c r="G8" s="116"/>
      <c r="H8" s="117"/>
    </row>
    <row r="9" spans="1:8" ht="12.75" customHeight="1">
      <c r="A9" s="123"/>
      <c r="B9" s="113"/>
      <c r="C9" s="113"/>
      <c r="D9" s="113"/>
      <c r="E9" s="113"/>
      <c r="F9" s="115" t="s">
        <v>2</v>
      </c>
      <c r="G9" s="117"/>
      <c r="H9" s="113" t="s">
        <v>3</v>
      </c>
    </row>
    <row r="10" spans="1:8" ht="15" customHeight="1">
      <c r="A10" s="123"/>
      <c r="B10" s="113"/>
      <c r="C10" s="113"/>
      <c r="D10" s="113"/>
      <c r="E10" s="113"/>
      <c r="F10" s="113" t="s">
        <v>4</v>
      </c>
      <c r="G10" s="113" t="s">
        <v>5</v>
      </c>
      <c r="H10" s="113"/>
    </row>
    <row r="11" spans="1:8" ht="15" customHeight="1">
      <c r="A11" s="123"/>
      <c r="B11" s="113"/>
      <c r="C11" s="113"/>
      <c r="D11" s="113"/>
      <c r="E11" s="113"/>
      <c r="F11" s="113"/>
      <c r="G11" s="113"/>
      <c r="H11" s="113"/>
    </row>
    <row r="12" spans="1:8" ht="17.25" customHeight="1">
      <c r="A12" s="36">
        <v>1</v>
      </c>
      <c r="B12" s="70" t="s">
        <v>11</v>
      </c>
      <c r="C12" s="59" t="s">
        <v>82</v>
      </c>
      <c r="D12" s="60" t="s">
        <v>83</v>
      </c>
      <c r="E12" s="61">
        <f>SUM(F12,H12)</f>
        <v>0</v>
      </c>
      <c r="F12" s="31"/>
      <c r="G12" s="31">
        <v>-2.8</v>
      </c>
      <c r="H12" s="31"/>
    </row>
    <row r="13" spans="1:8" ht="46.5" customHeight="1">
      <c r="A13" s="48">
        <v>11</v>
      </c>
      <c r="B13" s="56" t="s">
        <v>54</v>
      </c>
      <c r="C13" s="15" t="s">
        <v>6</v>
      </c>
      <c r="D13" s="14" t="s">
        <v>173</v>
      </c>
      <c r="E13" s="31">
        <f>SUM(F13,H13)</f>
        <v>39.8</v>
      </c>
      <c r="F13" s="37"/>
      <c r="G13" s="31"/>
      <c r="H13" s="31">
        <v>39.8</v>
      </c>
    </row>
    <row r="14" spans="1:8" ht="17.25" customHeight="1">
      <c r="A14" s="120" t="s">
        <v>21</v>
      </c>
      <c r="B14" s="121"/>
      <c r="C14" s="121"/>
      <c r="D14" s="122"/>
      <c r="E14" s="31">
        <f>F14+H14</f>
        <v>0</v>
      </c>
      <c r="F14" s="31">
        <f aca="true" t="shared" si="0" ref="F14:H15">SUM(F12)</f>
        <v>0</v>
      </c>
      <c r="G14" s="31">
        <f t="shared" si="0"/>
        <v>-2.8</v>
      </c>
      <c r="H14" s="31">
        <f t="shared" si="0"/>
        <v>0</v>
      </c>
    </row>
    <row r="15" spans="1:8" ht="17.25" customHeight="1">
      <c r="A15" s="120" t="s">
        <v>55</v>
      </c>
      <c r="B15" s="121"/>
      <c r="C15" s="121"/>
      <c r="D15" s="122"/>
      <c r="E15" s="31">
        <f>F15+H15</f>
        <v>39.8</v>
      </c>
      <c r="F15" s="31">
        <f t="shared" si="0"/>
        <v>0</v>
      </c>
      <c r="G15" s="31">
        <f t="shared" si="0"/>
        <v>0</v>
      </c>
      <c r="H15" s="31">
        <f t="shared" si="0"/>
        <v>39.8</v>
      </c>
    </row>
    <row r="16" spans="1:8" ht="18" customHeight="1">
      <c r="A16" s="87" t="s">
        <v>30</v>
      </c>
      <c r="B16" s="119"/>
      <c r="C16" s="119"/>
      <c r="D16" s="88"/>
      <c r="E16" s="33">
        <f>SUM(F16,H16)</f>
        <v>39.8</v>
      </c>
      <c r="F16" s="33">
        <f>SUM(F14:F15)</f>
        <v>0</v>
      </c>
      <c r="G16" s="33">
        <f>SUM(G14:G15)</f>
        <v>-2.8</v>
      </c>
      <c r="H16" s="33">
        <f>SUM(H14:H15)</f>
        <v>39.8</v>
      </c>
    </row>
    <row r="17" spans="1:8" ht="15" customHeight="1">
      <c r="A17" s="30"/>
      <c r="B17" s="30"/>
      <c r="C17" s="30"/>
      <c r="D17" s="30"/>
      <c r="E17" s="34"/>
      <c r="F17" s="34"/>
      <c r="G17" s="34"/>
      <c r="H17" s="34"/>
    </row>
  </sheetData>
  <sheetProtection/>
  <mergeCells count="19">
    <mergeCell ref="A16:D16"/>
    <mergeCell ref="A8:A11"/>
    <mergeCell ref="B8:B11"/>
    <mergeCell ref="C8:C11"/>
    <mergeCell ref="D8:D11"/>
    <mergeCell ref="E1:H1"/>
    <mergeCell ref="E2:H2"/>
    <mergeCell ref="E3:H3"/>
    <mergeCell ref="E4:H4"/>
    <mergeCell ref="A6:I6"/>
    <mergeCell ref="A14:D14"/>
    <mergeCell ref="H9:H11"/>
    <mergeCell ref="F10:F11"/>
    <mergeCell ref="G7:H7"/>
    <mergeCell ref="F9:G9"/>
    <mergeCell ref="A15:D15"/>
    <mergeCell ref="G10:G11"/>
    <mergeCell ref="E8:E11"/>
    <mergeCell ref="F8:H8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zoomScaleSheetLayoutView="100" workbookViewId="0" topLeftCell="A7">
      <selection activeCell="H21" sqref="H21"/>
    </sheetView>
  </sheetViews>
  <sheetFormatPr defaultColWidth="9.140625" defaultRowHeight="12.75"/>
  <cols>
    <col min="1" max="1" width="6.57421875" style="29" customWidth="1"/>
    <col min="2" max="2" width="16.00390625" style="29" customWidth="1"/>
    <col min="3" max="3" width="30.28125" style="29" customWidth="1"/>
    <col min="4" max="4" width="46.421875" style="29" customWidth="1"/>
    <col min="5" max="6" width="7.421875" style="29" customWidth="1"/>
    <col min="7" max="7" width="11.00390625" style="29" customWidth="1"/>
    <col min="8" max="8" width="7.140625" style="29" customWidth="1"/>
    <col min="9" max="9" width="9.140625" style="29" hidden="1" customWidth="1"/>
    <col min="10" max="16384" width="9.140625" style="29" customWidth="1"/>
  </cols>
  <sheetData>
    <row r="1" spans="5:8" ht="15" customHeight="1">
      <c r="E1" s="118" t="s">
        <v>33</v>
      </c>
      <c r="F1" s="118"/>
      <c r="G1" s="118"/>
      <c r="H1" s="118"/>
    </row>
    <row r="2" spans="5:8" ht="15" customHeight="1">
      <c r="E2" s="118" t="s">
        <v>122</v>
      </c>
      <c r="F2" s="118"/>
      <c r="G2" s="118"/>
      <c r="H2" s="118"/>
    </row>
    <row r="3" spans="5:8" ht="15" customHeight="1">
      <c r="E3" s="118" t="s">
        <v>42</v>
      </c>
      <c r="F3" s="118"/>
      <c r="G3" s="118"/>
      <c r="H3" s="118"/>
    </row>
    <row r="4" spans="5:8" ht="15" customHeight="1">
      <c r="E4" s="118" t="s">
        <v>50</v>
      </c>
      <c r="F4" s="118"/>
      <c r="G4" s="118"/>
      <c r="H4" s="118"/>
    </row>
    <row r="5" spans="5:8" ht="15" customHeight="1">
      <c r="E5" s="44"/>
      <c r="F5" s="44"/>
      <c r="G5" s="44"/>
      <c r="H5" s="44"/>
    </row>
    <row r="6" spans="1:8" ht="30" customHeight="1">
      <c r="A6" s="112" t="s">
        <v>51</v>
      </c>
      <c r="B6" s="112"/>
      <c r="C6" s="112"/>
      <c r="D6" s="112"/>
      <c r="E6" s="112"/>
      <c r="F6" s="112"/>
      <c r="G6" s="112"/>
      <c r="H6" s="112"/>
    </row>
    <row r="7" spans="1:8" ht="16.5" customHeight="1">
      <c r="A7" s="10"/>
      <c r="B7" s="10"/>
      <c r="C7" s="10"/>
      <c r="D7" s="10"/>
      <c r="E7" s="10"/>
      <c r="F7" s="10"/>
      <c r="G7" s="128" t="s">
        <v>29</v>
      </c>
      <c r="H7" s="128"/>
    </row>
    <row r="8" spans="1:8" ht="21.75" customHeight="1">
      <c r="A8" s="133" t="s">
        <v>14</v>
      </c>
      <c r="B8" s="129" t="s">
        <v>18</v>
      </c>
      <c r="C8" s="129" t="s">
        <v>19</v>
      </c>
      <c r="D8" s="129" t="s">
        <v>20</v>
      </c>
      <c r="E8" s="129" t="s">
        <v>0</v>
      </c>
      <c r="F8" s="129" t="s">
        <v>1</v>
      </c>
      <c r="G8" s="129"/>
      <c r="H8" s="129"/>
    </row>
    <row r="9" spans="1:9" ht="15" customHeight="1">
      <c r="A9" s="133"/>
      <c r="B9" s="129"/>
      <c r="C9" s="129"/>
      <c r="D9" s="129"/>
      <c r="E9" s="129"/>
      <c r="F9" s="129" t="s">
        <v>2</v>
      </c>
      <c r="G9" s="129"/>
      <c r="H9" s="129" t="s">
        <v>3</v>
      </c>
      <c r="I9" s="32"/>
    </row>
    <row r="10" spans="1:8" ht="15" customHeight="1">
      <c r="A10" s="133"/>
      <c r="B10" s="129"/>
      <c r="C10" s="129"/>
      <c r="D10" s="129"/>
      <c r="E10" s="129"/>
      <c r="F10" s="129" t="s">
        <v>4</v>
      </c>
      <c r="G10" s="129" t="s">
        <v>5</v>
      </c>
      <c r="H10" s="129"/>
    </row>
    <row r="11" spans="1:8" ht="15" customHeight="1">
      <c r="A11" s="133"/>
      <c r="B11" s="129"/>
      <c r="C11" s="129"/>
      <c r="D11" s="129"/>
      <c r="E11" s="129"/>
      <c r="F11" s="129"/>
      <c r="G11" s="129"/>
      <c r="H11" s="129"/>
    </row>
    <row r="12" spans="1:8" ht="16.5" customHeight="1">
      <c r="A12" s="5">
        <v>13</v>
      </c>
      <c r="B12" s="124" t="s">
        <v>11</v>
      </c>
      <c r="C12" s="52" t="s">
        <v>111</v>
      </c>
      <c r="D12" s="52" t="s">
        <v>112</v>
      </c>
      <c r="E12" s="11">
        <f aca="true" t="shared" si="0" ref="E12:E28">SUM(F12,H12)</f>
        <v>1.4</v>
      </c>
      <c r="F12" s="11">
        <v>1.4</v>
      </c>
      <c r="G12" s="11"/>
      <c r="H12" s="11"/>
    </row>
    <row r="13" spans="1:8" ht="16.5" customHeight="1">
      <c r="A13" s="5">
        <v>15</v>
      </c>
      <c r="B13" s="125"/>
      <c r="C13" s="52" t="s">
        <v>90</v>
      </c>
      <c r="D13" s="52" t="s">
        <v>91</v>
      </c>
      <c r="E13" s="11">
        <f t="shared" si="0"/>
        <v>1.5</v>
      </c>
      <c r="F13" s="11">
        <v>1.5</v>
      </c>
      <c r="G13" s="11"/>
      <c r="H13" s="11"/>
    </row>
    <row r="14" spans="1:8" ht="28.5" customHeight="1">
      <c r="A14" s="5">
        <v>17</v>
      </c>
      <c r="B14" s="125"/>
      <c r="C14" s="52" t="s">
        <v>86</v>
      </c>
      <c r="D14" s="52" t="s">
        <v>87</v>
      </c>
      <c r="E14" s="11">
        <f t="shared" si="0"/>
        <v>5</v>
      </c>
      <c r="F14" s="11">
        <v>5</v>
      </c>
      <c r="G14" s="11"/>
      <c r="H14" s="11"/>
    </row>
    <row r="15" spans="1:8" ht="16.5" customHeight="1">
      <c r="A15" s="48">
        <v>20</v>
      </c>
      <c r="B15" s="125"/>
      <c r="C15" s="52" t="s">
        <v>113</v>
      </c>
      <c r="D15" s="52" t="s">
        <v>114</v>
      </c>
      <c r="E15" s="11">
        <f t="shared" si="0"/>
        <v>5.8</v>
      </c>
      <c r="F15" s="11">
        <v>5.8</v>
      </c>
      <c r="G15" s="11"/>
      <c r="H15" s="11"/>
    </row>
    <row r="16" spans="1:8" ht="30" customHeight="1">
      <c r="A16" s="5">
        <v>22</v>
      </c>
      <c r="B16" s="125"/>
      <c r="C16" s="50" t="s">
        <v>115</v>
      </c>
      <c r="D16" s="50" t="s">
        <v>134</v>
      </c>
      <c r="E16" s="11">
        <f t="shared" si="0"/>
        <v>0.3</v>
      </c>
      <c r="F16" s="11"/>
      <c r="G16" s="11"/>
      <c r="H16" s="11">
        <v>0.3</v>
      </c>
    </row>
    <row r="17" spans="1:8" ht="16.5" customHeight="1">
      <c r="A17" s="5">
        <v>23</v>
      </c>
      <c r="B17" s="125"/>
      <c r="C17" s="52" t="s">
        <v>176</v>
      </c>
      <c r="D17" s="52" t="s">
        <v>177</v>
      </c>
      <c r="E17" s="11">
        <f t="shared" si="0"/>
        <v>0</v>
      </c>
      <c r="F17" s="11"/>
      <c r="G17" s="11">
        <v>1</v>
      </c>
      <c r="H17" s="11"/>
    </row>
    <row r="18" spans="1:15" ht="29.25" customHeight="1">
      <c r="A18" s="5">
        <v>25</v>
      </c>
      <c r="B18" s="126"/>
      <c r="C18" s="55" t="s">
        <v>84</v>
      </c>
      <c r="D18" s="55" t="s">
        <v>85</v>
      </c>
      <c r="E18" s="11">
        <f t="shared" si="0"/>
        <v>3</v>
      </c>
      <c r="F18" s="11">
        <v>3</v>
      </c>
      <c r="G18" s="11"/>
      <c r="H18" s="11"/>
      <c r="J18" s="63">
        <v>-2.6</v>
      </c>
      <c r="K18" s="63"/>
      <c r="L18" s="63">
        <v>2.6</v>
      </c>
      <c r="M18" s="63">
        <v>-0.5</v>
      </c>
      <c r="N18" s="63"/>
      <c r="O18" s="63">
        <v>0.5</v>
      </c>
    </row>
    <row r="19" spans="1:15" ht="28.5" customHeight="1">
      <c r="A19" s="5">
        <v>30</v>
      </c>
      <c r="B19" s="124" t="s">
        <v>141</v>
      </c>
      <c r="C19" s="52" t="s">
        <v>178</v>
      </c>
      <c r="D19" s="52" t="s">
        <v>179</v>
      </c>
      <c r="E19" s="11">
        <f t="shared" si="0"/>
        <v>2.1</v>
      </c>
      <c r="F19" s="11">
        <v>2.1</v>
      </c>
      <c r="G19" s="11"/>
      <c r="H19" s="11"/>
      <c r="J19" s="63"/>
      <c r="K19" s="63"/>
      <c r="L19" s="63"/>
      <c r="M19" s="63"/>
      <c r="N19" s="63"/>
      <c r="O19" s="63"/>
    </row>
    <row r="20" spans="1:15" ht="17.25" customHeight="1">
      <c r="A20" s="5">
        <v>31</v>
      </c>
      <c r="B20" s="125"/>
      <c r="C20" s="52" t="s">
        <v>189</v>
      </c>
      <c r="D20" s="52" t="s">
        <v>191</v>
      </c>
      <c r="E20" s="11">
        <f t="shared" si="0"/>
        <v>3.5</v>
      </c>
      <c r="F20" s="11"/>
      <c r="G20" s="11"/>
      <c r="H20" s="11">
        <v>3.5</v>
      </c>
      <c r="J20" s="63"/>
      <c r="K20" s="63"/>
      <c r="L20" s="63"/>
      <c r="M20" s="63"/>
      <c r="N20" s="63"/>
      <c r="O20" s="63"/>
    </row>
    <row r="21" spans="1:8" ht="30" customHeight="1">
      <c r="A21" s="5">
        <v>32</v>
      </c>
      <c r="B21" s="125"/>
      <c r="C21" s="52" t="s">
        <v>139</v>
      </c>
      <c r="D21" s="52" t="s">
        <v>140</v>
      </c>
      <c r="E21" s="11">
        <f t="shared" si="0"/>
        <v>0</v>
      </c>
      <c r="F21" s="11">
        <v>3.5</v>
      </c>
      <c r="G21" s="11"/>
      <c r="H21" s="11">
        <v>-3.5</v>
      </c>
    </row>
    <row r="22" spans="1:8" ht="27" customHeight="1">
      <c r="A22" s="5">
        <v>35</v>
      </c>
      <c r="B22" s="126"/>
      <c r="C22" s="52" t="s">
        <v>143</v>
      </c>
      <c r="D22" s="52" t="s">
        <v>144</v>
      </c>
      <c r="E22" s="11">
        <f t="shared" si="0"/>
        <v>-2.5</v>
      </c>
      <c r="F22" s="11">
        <v>-2.5</v>
      </c>
      <c r="G22" s="11"/>
      <c r="H22" s="11"/>
    </row>
    <row r="23" spans="1:8" ht="28.5" customHeight="1">
      <c r="A23" s="5">
        <v>37</v>
      </c>
      <c r="B23" s="124" t="s">
        <v>13</v>
      </c>
      <c r="C23" s="52" t="s">
        <v>105</v>
      </c>
      <c r="D23" s="52" t="s">
        <v>106</v>
      </c>
      <c r="E23" s="11">
        <f t="shared" si="0"/>
        <v>2.3</v>
      </c>
      <c r="F23" s="11">
        <v>2.3</v>
      </c>
      <c r="G23" s="11"/>
      <c r="H23" s="11"/>
    </row>
    <row r="24" spans="1:8" ht="15.75" customHeight="1">
      <c r="A24" s="5">
        <v>38</v>
      </c>
      <c r="B24" s="125"/>
      <c r="C24" s="110" t="s">
        <v>6</v>
      </c>
      <c r="D24" s="52" t="s">
        <v>81</v>
      </c>
      <c r="E24" s="11">
        <f t="shared" si="0"/>
        <v>7</v>
      </c>
      <c r="F24" s="11">
        <v>7</v>
      </c>
      <c r="G24" s="11"/>
      <c r="H24" s="11"/>
    </row>
    <row r="25" spans="1:8" ht="15.75" customHeight="1">
      <c r="A25" s="5">
        <v>39</v>
      </c>
      <c r="B25" s="126"/>
      <c r="C25" s="111"/>
      <c r="D25" s="52" t="s">
        <v>172</v>
      </c>
      <c r="E25" s="11">
        <f t="shared" si="0"/>
        <v>0</v>
      </c>
      <c r="F25" s="11">
        <v>-0.5</v>
      </c>
      <c r="G25" s="11"/>
      <c r="H25" s="11">
        <v>0.5</v>
      </c>
    </row>
    <row r="26" spans="1:8" ht="14.25" customHeight="1">
      <c r="A26" s="130" t="s">
        <v>21</v>
      </c>
      <c r="B26" s="131"/>
      <c r="C26" s="131"/>
      <c r="D26" s="132"/>
      <c r="E26" s="11">
        <f t="shared" si="0"/>
        <v>17</v>
      </c>
      <c r="F26" s="11">
        <f>SUM(F12:F18)</f>
        <v>16.7</v>
      </c>
      <c r="G26" s="11">
        <f>SUM(G12:G18)</f>
        <v>1</v>
      </c>
      <c r="H26" s="11">
        <f>SUM(H12:H18)</f>
        <v>0.3</v>
      </c>
    </row>
    <row r="27" spans="1:8" ht="16.5" customHeight="1">
      <c r="A27" s="130" t="s">
        <v>142</v>
      </c>
      <c r="B27" s="131"/>
      <c r="C27" s="131"/>
      <c r="D27" s="132"/>
      <c r="E27" s="11">
        <f t="shared" si="0"/>
        <v>3.0999999999999996</v>
      </c>
      <c r="F27" s="11">
        <f>SUM(F19:F22)</f>
        <v>3.0999999999999996</v>
      </c>
      <c r="G27" s="11">
        <f>SUM(G19:G22)</f>
        <v>0</v>
      </c>
      <c r="H27" s="11">
        <f>SUM(H19:H22)</f>
        <v>0</v>
      </c>
    </row>
    <row r="28" spans="1:8" ht="15" customHeight="1">
      <c r="A28" s="130" t="s">
        <v>23</v>
      </c>
      <c r="B28" s="131"/>
      <c r="C28" s="131"/>
      <c r="D28" s="132"/>
      <c r="E28" s="11">
        <f t="shared" si="0"/>
        <v>9.3</v>
      </c>
      <c r="F28" s="11">
        <f>SUM(F23:F25)</f>
        <v>8.8</v>
      </c>
      <c r="G28" s="11">
        <f>SUM(G23:G25)</f>
        <v>0</v>
      </c>
      <c r="H28" s="11">
        <f>SUM(H23:H25)</f>
        <v>0.5</v>
      </c>
    </row>
    <row r="29" spans="1:8" ht="15.75" customHeight="1">
      <c r="A29" s="134" t="s">
        <v>30</v>
      </c>
      <c r="B29" s="135"/>
      <c r="C29" s="135"/>
      <c r="D29" s="136"/>
      <c r="E29" s="28">
        <f>F29+H29</f>
        <v>29.4</v>
      </c>
      <c r="F29" s="28">
        <f>SUM(F26:F28)</f>
        <v>28.599999999999998</v>
      </c>
      <c r="G29" s="28">
        <f>SUM(G26:G28)</f>
        <v>1</v>
      </c>
      <c r="H29" s="28">
        <f>SUM(H26:H28)</f>
        <v>0.8</v>
      </c>
    </row>
    <row r="30" spans="1:8" ht="13.5">
      <c r="A30" s="10"/>
      <c r="B30" s="10"/>
      <c r="C30" s="10"/>
      <c r="D30" s="10"/>
      <c r="E30" s="10"/>
      <c r="F30" s="10"/>
      <c r="G30" s="10"/>
      <c r="H30" s="10"/>
    </row>
  </sheetData>
  <sheetProtection/>
  <mergeCells count="24">
    <mergeCell ref="E1:H1"/>
    <mergeCell ref="E2:H2"/>
    <mergeCell ref="E3:H3"/>
    <mergeCell ref="E4:H4"/>
    <mergeCell ref="A6:H6"/>
    <mergeCell ref="A29:D29"/>
    <mergeCell ref="E8:E11"/>
    <mergeCell ref="F8:H8"/>
    <mergeCell ref="F9:G9"/>
    <mergeCell ref="H9:H11"/>
    <mergeCell ref="A28:D28"/>
    <mergeCell ref="A27:D27"/>
    <mergeCell ref="C8:C11"/>
    <mergeCell ref="A8:A11"/>
    <mergeCell ref="B8:B11"/>
    <mergeCell ref="B12:B18"/>
    <mergeCell ref="G7:H7"/>
    <mergeCell ref="D8:D11"/>
    <mergeCell ref="A26:D26"/>
    <mergeCell ref="C24:C25"/>
    <mergeCell ref="F10:F11"/>
    <mergeCell ref="G10:G11"/>
    <mergeCell ref="B19:B22"/>
    <mergeCell ref="B23:B25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7.8515625" style="6" customWidth="1"/>
    <col min="2" max="2" width="61.28125" style="6" customWidth="1"/>
    <col min="3" max="3" width="3.7109375" style="6" customWidth="1"/>
    <col min="4" max="4" width="13.421875" style="6" customWidth="1"/>
    <col min="5" max="5" width="12.00390625" style="6" customWidth="1"/>
    <col min="6" max="6" width="11.421875" style="6" customWidth="1"/>
    <col min="7" max="7" width="10.421875" style="6" customWidth="1"/>
    <col min="8" max="16384" width="9.140625" style="6" customWidth="1"/>
  </cols>
  <sheetData>
    <row r="1" spans="4:7" ht="12.75" customHeight="1">
      <c r="D1" s="94" t="s">
        <v>26</v>
      </c>
      <c r="E1" s="94"/>
      <c r="F1" s="94"/>
      <c r="G1" s="94"/>
    </row>
    <row r="2" spans="4:7" ht="12.75" customHeight="1">
      <c r="D2" s="94" t="s">
        <v>123</v>
      </c>
      <c r="E2" s="94"/>
      <c r="F2" s="94"/>
      <c r="G2" s="94"/>
    </row>
    <row r="3" spans="4:7" ht="12.75" customHeight="1">
      <c r="D3" s="94" t="s">
        <v>41</v>
      </c>
      <c r="E3" s="94"/>
      <c r="F3" s="94"/>
      <c r="G3" s="94"/>
    </row>
    <row r="4" spans="4:7" ht="13.5">
      <c r="D4" s="139" t="s">
        <v>35</v>
      </c>
      <c r="E4" s="139"/>
      <c r="F4" s="139"/>
      <c r="G4" s="139"/>
    </row>
    <row r="5" spans="4:7" ht="13.5">
      <c r="D5" s="18"/>
      <c r="E5" s="18"/>
      <c r="F5" s="18"/>
      <c r="G5" s="18"/>
    </row>
    <row r="6" spans="1:7" ht="32.25" customHeight="1">
      <c r="A6" s="144" t="s">
        <v>45</v>
      </c>
      <c r="B6" s="144"/>
      <c r="C6" s="144"/>
      <c r="D6" s="144"/>
      <c r="E6" s="144"/>
      <c r="F6" s="144"/>
      <c r="G6" s="144"/>
    </row>
    <row r="7" spans="6:7" ht="19.5" customHeight="1">
      <c r="F7" s="148" t="s">
        <v>29</v>
      </c>
      <c r="G7" s="148"/>
    </row>
    <row r="8" spans="1:7" ht="15" customHeight="1">
      <c r="A8" s="102" t="s">
        <v>10</v>
      </c>
      <c r="B8" s="102" t="s">
        <v>8</v>
      </c>
      <c r="C8" s="145" t="s">
        <v>14</v>
      </c>
      <c r="D8" s="142" t="s">
        <v>0</v>
      </c>
      <c r="E8" s="142" t="s">
        <v>1</v>
      </c>
      <c r="F8" s="142"/>
      <c r="G8" s="142"/>
    </row>
    <row r="9" spans="1:7" ht="15" customHeight="1">
      <c r="A9" s="102"/>
      <c r="B9" s="102"/>
      <c r="C9" s="146"/>
      <c r="D9" s="142"/>
      <c r="E9" s="142" t="s">
        <v>2</v>
      </c>
      <c r="F9" s="142"/>
      <c r="G9" s="143" t="s">
        <v>3</v>
      </c>
    </row>
    <row r="10" spans="1:7" ht="15" customHeight="1">
      <c r="A10" s="102"/>
      <c r="B10" s="102"/>
      <c r="C10" s="146"/>
      <c r="D10" s="142"/>
      <c r="E10" s="142" t="s">
        <v>4</v>
      </c>
      <c r="F10" s="142" t="s">
        <v>5</v>
      </c>
      <c r="G10" s="143"/>
    </row>
    <row r="11" spans="1:7" ht="19.5" customHeight="1">
      <c r="A11" s="102"/>
      <c r="B11" s="102"/>
      <c r="C11" s="147"/>
      <c r="D11" s="142"/>
      <c r="E11" s="142"/>
      <c r="F11" s="142"/>
      <c r="G11" s="143"/>
    </row>
    <row r="12" spans="1:9" ht="30.75" customHeight="1">
      <c r="A12" s="25" t="s">
        <v>11</v>
      </c>
      <c r="B12" s="7" t="s">
        <v>9</v>
      </c>
      <c r="C12" s="78">
        <v>1</v>
      </c>
      <c r="D12" s="79">
        <f aca="true" t="shared" si="0" ref="D12:D37">SUM(E12,G12)</f>
        <v>16.699999999999996</v>
      </c>
      <c r="E12" s="79">
        <f>SUM('savivaldybės funkcijos(3)'!F49,'ugd_reikmems (5)'!F26,'kt_ dotacijos (6)'!F14,'biudz_įst_paj(7)'!F26)</f>
        <v>12.099999999999998</v>
      </c>
      <c r="F12" s="79">
        <f>SUM('savivaldybės funkcijos(3)'!G49,'ugd_reikmems (5)'!G26,'kt_ dotacijos (6)'!G14,'biudz_įst_paj(7)'!G26)</f>
        <v>-0.2999999999999998</v>
      </c>
      <c r="G12" s="79">
        <f>SUM('savivaldybės funkcijos(3)'!H49,'ugd_reikmems (5)'!H26,'kt_ dotacijos (6)'!H14,'biudz_įst_paj(7)'!H26)</f>
        <v>4.6</v>
      </c>
      <c r="I12" s="16"/>
    </row>
    <row r="13" spans="1:9" ht="30.75" customHeight="1">
      <c r="A13" s="26" t="s">
        <v>12</v>
      </c>
      <c r="B13" s="7" t="s">
        <v>17</v>
      </c>
      <c r="C13" s="78">
        <v>2</v>
      </c>
      <c r="D13" s="79">
        <f t="shared" si="0"/>
        <v>-73.39999999999998</v>
      </c>
      <c r="E13" s="79">
        <f>SUM('savivaldybės funkcijos(3)'!F50)</f>
        <v>-77.09999999999998</v>
      </c>
      <c r="F13" s="79">
        <f>SUM('savivaldybės funkcijos(3)'!G50)</f>
        <v>-2.1</v>
      </c>
      <c r="G13" s="79">
        <f>SUM('savivaldybės funkcijos(3)'!H50)</f>
        <v>3.6999999999999966</v>
      </c>
      <c r="I13" s="16"/>
    </row>
    <row r="14" spans="1:9" ht="30.75" customHeight="1">
      <c r="A14" s="49" t="s">
        <v>153</v>
      </c>
      <c r="B14" s="7" t="s">
        <v>193</v>
      </c>
      <c r="C14" s="78">
        <v>3</v>
      </c>
      <c r="D14" s="79">
        <f t="shared" si="0"/>
        <v>-49.8</v>
      </c>
      <c r="E14" s="79">
        <f>SUM('savivaldybės funkcijos(3)'!F51)</f>
        <v>-17</v>
      </c>
      <c r="F14" s="79">
        <f>SUM('savivaldybės funkcijos(3)'!G51)</f>
        <v>0</v>
      </c>
      <c r="G14" s="79">
        <f>SUM('savivaldybės funkcijos(3)'!H51)</f>
        <v>-32.8</v>
      </c>
      <c r="I14" s="16"/>
    </row>
    <row r="15" spans="1:9" ht="30.75" customHeight="1">
      <c r="A15" s="49" t="s">
        <v>47</v>
      </c>
      <c r="B15" s="7" t="s">
        <v>49</v>
      </c>
      <c r="C15" s="78">
        <v>4</v>
      </c>
      <c r="D15" s="79">
        <f t="shared" si="0"/>
        <v>87.9</v>
      </c>
      <c r="E15" s="79">
        <f>SUM('savivaldybės funkcijos(3)'!F52,'v. f-jos (4)'!F17)</f>
        <v>85.5</v>
      </c>
      <c r="F15" s="79">
        <f>SUM('savivaldybės funkcijos(3)'!G52,'v. f-jos (4)'!G17)</f>
        <v>-4.6000000000000005</v>
      </c>
      <c r="G15" s="79">
        <f>SUM('savivaldybės funkcijos(3)'!H52,'v. f-jos (4)'!H17)</f>
        <v>2.4</v>
      </c>
      <c r="I15" s="16"/>
    </row>
    <row r="16" spans="1:9" ht="30.75" customHeight="1">
      <c r="A16" s="26" t="s">
        <v>141</v>
      </c>
      <c r="B16" s="7" t="s">
        <v>194</v>
      </c>
      <c r="C16" s="78">
        <v>6</v>
      </c>
      <c r="D16" s="79">
        <f t="shared" si="0"/>
        <v>16.599999999999998</v>
      </c>
      <c r="E16" s="79">
        <f>SUM('savivaldybės funkcijos(3)'!F53,'biudz_įst_paj(7)'!F27)</f>
        <v>16.599999999999998</v>
      </c>
      <c r="F16" s="79">
        <f>SUM('savivaldybės funkcijos(3)'!G53,'biudz_įst_paj(7)'!G27)</f>
        <v>0.3</v>
      </c>
      <c r="G16" s="79">
        <f>SUM('savivaldybės funkcijos(3)'!H53,'biudz_įst_paj(7)'!H27)</f>
        <v>0</v>
      </c>
      <c r="I16" s="16"/>
    </row>
    <row r="17" spans="1:9" ht="30.75" customHeight="1">
      <c r="A17" s="49" t="s">
        <v>13</v>
      </c>
      <c r="B17" s="7" t="s">
        <v>24</v>
      </c>
      <c r="C17" s="78">
        <v>7</v>
      </c>
      <c r="D17" s="79">
        <f t="shared" si="0"/>
        <v>-15.699999999999996</v>
      </c>
      <c r="E17" s="79">
        <f>SUM('savivaldybės funkcijos(3)'!F54,'v. f-jos (4)'!F18,'biudz_įst_paj(7)'!F28)</f>
        <v>-32.099999999999994</v>
      </c>
      <c r="F17" s="79">
        <f>SUM('savivaldybės funkcijos(3)'!G54,'v. f-jos (4)'!G18,'biudz_įst_paj(7)'!G28)</f>
        <v>-2.0999999999999996</v>
      </c>
      <c r="G17" s="79">
        <f>SUM('savivaldybės funkcijos(3)'!H54,'v. f-jos (4)'!H18,'biudz_įst_paj(7)'!H28)</f>
        <v>16.4</v>
      </c>
      <c r="I17" s="16"/>
    </row>
    <row r="18" spans="1:9" ht="30.75" customHeight="1">
      <c r="A18" s="49" t="s">
        <v>54</v>
      </c>
      <c r="B18" s="7" t="s">
        <v>56</v>
      </c>
      <c r="C18" s="78">
        <v>8</v>
      </c>
      <c r="D18" s="79">
        <f t="shared" si="0"/>
        <v>219.8</v>
      </c>
      <c r="E18" s="79">
        <f>SUM('savivaldybės funkcijos(3)'!F55,'kt_ dotacijos (6)'!F15)</f>
        <v>0</v>
      </c>
      <c r="F18" s="79">
        <f>SUM('savivaldybės funkcijos(3)'!G55,'kt_ dotacijos (6)'!G15)</f>
        <v>0</v>
      </c>
      <c r="G18" s="79">
        <f>SUM('savivaldybės funkcijos(3)'!H55,'kt_ dotacijos (6)'!H15)</f>
        <v>219.8</v>
      </c>
      <c r="I18" s="16"/>
    </row>
    <row r="19" spans="1:9" ht="17.25" customHeight="1">
      <c r="A19" s="140" t="s">
        <v>28</v>
      </c>
      <c r="B19" s="141"/>
      <c r="C19" s="80">
        <v>9</v>
      </c>
      <c r="D19" s="81">
        <f t="shared" si="0"/>
        <v>202.10000000000005</v>
      </c>
      <c r="E19" s="81">
        <f>SUM(E12:E18)</f>
        <v>-11.999999999999982</v>
      </c>
      <c r="F19" s="81">
        <f>SUM(F12:F18)</f>
        <v>-8.8</v>
      </c>
      <c r="G19" s="81">
        <f>SUM(G12:G18)</f>
        <v>214.10000000000002</v>
      </c>
      <c r="H19" s="23"/>
      <c r="I19" s="23"/>
    </row>
    <row r="20" spans="1:9" ht="13.5" hidden="1">
      <c r="A20" s="8"/>
      <c r="B20" s="9"/>
      <c r="C20" s="82"/>
      <c r="D20" s="81" t="e">
        <f t="shared" si="0"/>
        <v>#REF!</v>
      </c>
      <c r="E20" s="79" t="e">
        <f>'savivaldybės funkcijos(3)'!F57+#REF!+'v. f-jos (4)'!F22+#REF!</f>
        <v>#REF!</v>
      </c>
      <c r="F20" s="81">
        <f>SUM(F13:F19)</f>
        <v>-17.3</v>
      </c>
      <c r="G20" s="81">
        <f>SUM(G13:G19)</f>
        <v>423.6</v>
      </c>
      <c r="H20" s="22"/>
      <c r="I20" s="22"/>
    </row>
    <row r="21" spans="1:9" ht="13.5" hidden="1">
      <c r="A21" s="8"/>
      <c r="B21" s="9"/>
      <c r="C21" s="82"/>
      <c r="D21" s="81" t="e">
        <f t="shared" si="0"/>
        <v>#REF!</v>
      </c>
      <c r="E21" s="79" t="e">
        <f>'savivaldybės funkcijos(3)'!F58+#REF!+'v. f-jos (4)'!F23+#REF!</f>
        <v>#REF!</v>
      </c>
      <c r="F21" s="81">
        <f>SUM(F17:F20)</f>
        <v>-28.200000000000003</v>
      </c>
      <c r="G21" s="81">
        <f>SUM(G17:G20)</f>
        <v>873.9000000000001</v>
      </c>
      <c r="H21" s="22"/>
      <c r="I21" s="22"/>
    </row>
    <row r="22" spans="1:9" ht="13.5" hidden="1">
      <c r="A22" s="8"/>
      <c r="B22" s="9"/>
      <c r="C22" s="82"/>
      <c r="D22" s="81" t="e">
        <f t="shared" si="0"/>
        <v>#REF!</v>
      </c>
      <c r="E22" s="79" t="e">
        <f>'savivaldybės funkcijos(3)'!#REF!+#REF!+'v. f-jos (4)'!F24+#REF!</f>
        <v>#REF!</v>
      </c>
      <c r="F22" s="81">
        <f>SUM(F17:F21)</f>
        <v>-56.400000000000006</v>
      </c>
      <c r="G22" s="81">
        <f>SUM(G17:G21)</f>
        <v>1747.8000000000002</v>
      </c>
      <c r="H22" s="22"/>
      <c r="I22" s="22"/>
    </row>
    <row r="23" spans="1:9" ht="13.5" hidden="1">
      <c r="A23" s="8"/>
      <c r="B23" s="9"/>
      <c r="C23" s="82"/>
      <c r="D23" s="81" t="e">
        <f t="shared" si="0"/>
        <v>#REF!</v>
      </c>
      <c r="E23" s="79" t="e">
        <f>'savivaldybės funkcijos(3)'!#REF!+#REF!+'v. f-jos (4)'!F25+#REF!</f>
        <v>#REF!</v>
      </c>
      <c r="F23" s="81">
        <f>SUM(F17:F22)</f>
        <v>-112.80000000000001</v>
      </c>
      <c r="G23" s="81">
        <f>SUM(G17:G22)</f>
        <v>3495.6000000000004</v>
      </c>
      <c r="H23" s="22"/>
      <c r="I23" s="22"/>
    </row>
    <row r="24" spans="1:9" ht="13.5" hidden="1">
      <c r="A24" s="8"/>
      <c r="B24" s="9"/>
      <c r="C24" s="82"/>
      <c r="D24" s="81" t="e">
        <f t="shared" si="0"/>
        <v>#REF!</v>
      </c>
      <c r="E24" s="79" t="e">
        <f>'savivaldybės funkcijos(3)'!#REF!+#REF!+'v. f-jos (4)'!F26+#REF!</f>
        <v>#REF!</v>
      </c>
      <c r="F24" s="81">
        <f aca="true" t="shared" si="1" ref="F24:G26">SUM(F17:F23)</f>
        <v>-225.60000000000002</v>
      </c>
      <c r="G24" s="81">
        <f t="shared" si="1"/>
        <v>6991.200000000001</v>
      </c>
      <c r="H24" s="22"/>
      <c r="I24" s="22"/>
    </row>
    <row r="25" spans="1:9" ht="13.5" hidden="1">
      <c r="A25" s="8"/>
      <c r="B25" s="9"/>
      <c r="C25" s="82"/>
      <c r="D25" s="81" t="e">
        <f t="shared" si="0"/>
        <v>#REF!</v>
      </c>
      <c r="E25" s="79" t="e">
        <f>'savivaldybės funkcijos(3)'!#REF!+#REF!+'v. f-jos (4)'!F27+#REF!</f>
        <v>#REF!</v>
      </c>
      <c r="F25" s="81">
        <f t="shared" si="1"/>
        <v>-449.1</v>
      </c>
      <c r="G25" s="81">
        <f t="shared" si="1"/>
        <v>13966.000000000002</v>
      </c>
      <c r="H25" s="22"/>
      <c r="I25" s="22"/>
    </row>
    <row r="26" spans="1:9" ht="13.5" hidden="1">
      <c r="A26" s="8"/>
      <c r="B26" s="9"/>
      <c r="C26" s="82"/>
      <c r="D26" s="81" t="e">
        <f t="shared" si="0"/>
        <v>#REF!</v>
      </c>
      <c r="E26" s="79" t="e">
        <f>'savivaldybės funkcijos(3)'!#REF!+#REF!+'v. f-jos (4)'!F28+#REF!</f>
        <v>#REF!</v>
      </c>
      <c r="F26" s="81">
        <f t="shared" si="1"/>
        <v>-898.2</v>
      </c>
      <c r="G26" s="81">
        <f t="shared" si="1"/>
        <v>27712.200000000004</v>
      </c>
      <c r="H26" s="22"/>
      <c r="I26" s="22"/>
    </row>
    <row r="27" spans="1:9" ht="13.5" hidden="1">
      <c r="A27" s="8"/>
      <c r="B27" s="9"/>
      <c r="C27" s="82"/>
      <c r="D27" s="81" t="e">
        <f t="shared" si="0"/>
        <v>#REF!</v>
      </c>
      <c r="E27" s="79" t="e">
        <f>'savivaldybės funkcijos(3)'!#REF!+#REF!+'v. f-jos (4)'!F29+#REF!</f>
        <v>#REF!</v>
      </c>
      <c r="F27" s="81">
        <f aca="true" t="shared" si="2" ref="F27:F36">SUM(F19:F26)</f>
        <v>-1796.4</v>
      </c>
      <c r="G27" s="81">
        <f aca="true" t="shared" si="3" ref="G27:G36">SUM(G19:G26)</f>
        <v>55424.40000000001</v>
      </c>
      <c r="H27" s="22"/>
      <c r="I27" s="22"/>
    </row>
    <row r="28" spans="1:9" ht="13.5" hidden="1">
      <c r="A28" s="8"/>
      <c r="B28" s="9"/>
      <c r="C28" s="82"/>
      <c r="D28" s="81" t="e">
        <f t="shared" si="0"/>
        <v>#REF!</v>
      </c>
      <c r="E28" s="79" t="e">
        <f>'savivaldybės funkcijos(3)'!#REF!+#REF!+'v. f-jos (4)'!F30+#REF!</f>
        <v>#REF!</v>
      </c>
      <c r="F28" s="81">
        <f t="shared" si="2"/>
        <v>-3584</v>
      </c>
      <c r="G28" s="81">
        <f t="shared" si="3"/>
        <v>110634.70000000001</v>
      </c>
      <c r="H28" s="22"/>
      <c r="I28" s="22"/>
    </row>
    <row r="29" spans="1:9" ht="13.5" hidden="1">
      <c r="A29" s="8"/>
      <c r="B29" s="9"/>
      <c r="C29" s="82"/>
      <c r="D29" s="81" t="e">
        <f t="shared" si="0"/>
        <v>#REF!</v>
      </c>
      <c r="E29" s="79" t="e">
        <f>'savivaldybės funkcijos(3)'!#REF!+#REF!+'v. f-jos (4)'!F31+#REF!</f>
        <v>#REF!</v>
      </c>
      <c r="F29" s="81">
        <f t="shared" si="2"/>
        <v>-7150.700000000001</v>
      </c>
      <c r="G29" s="81">
        <f t="shared" si="3"/>
        <v>220845.80000000005</v>
      </c>
      <c r="H29" s="22"/>
      <c r="I29" s="22"/>
    </row>
    <row r="30" spans="1:9" ht="13.5" hidden="1">
      <c r="A30" s="8"/>
      <c r="B30" s="9"/>
      <c r="C30" s="82"/>
      <c r="D30" s="81" t="e">
        <f t="shared" si="0"/>
        <v>#REF!</v>
      </c>
      <c r="E30" s="79" t="e">
        <f>'savivaldybės funkcijos(3)'!#REF!+#REF!+'v. f-jos (4)'!F32+#REF!</f>
        <v>#REF!</v>
      </c>
      <c r="F30" s="81">
        <f t="shared" si="2"/>
        <v>-14273.2</v>
      </c>
      <c r="G30" s="81">
        <f t="shared" si="3"/>
        <v>440817.70000000007</v>
      </c>
      <c r="H30" s="22"/>
      <c r="I30" s="22"/>
    </row>
    <row r="31" spans="1:9" ht="13.5" hidden="1">
      <c r="A31" s="8"/>
      <c r="B31" s="9"/>
      <c r="C31" s="82"/>
      <c r="D31" s="81" t="e">
        <f t="shared" si="0"/>
        <v>#REF!</v>
      </c>
      <c r="E31" s="79" t="e">
        <f>'savivaldybės funkcijos(3)'!#REF!+#REF!+'v. f-jos (4)'!F33+#REF!</f>
        <v>#REF!</v>
      </c>
      <c r="F31" s="81">
        <f t="shared" si="2"/>
        <v>-28490</v>
      </c>
      <c r="G31" s="81">
        <f t="shared" si="3"/>
        <v>879887.6000000001</v>
      </c>
      <c r="H31" s="22"/>
      <c r="I31" s="22"/>
    </row>
    <row r="32" spans="1:9" ht="13.5" hidden="1">
      <c r="A32" s="8"/>
      <c r="B32" s="9"/>
      <c r="C32" s="82"/>
      <c r="D32" s="81" t="e">
        <f t="shared" si="0"/>
        <v>#REF!</v>
      </c>
      <c r="E32" s="79" t="e">
        <f>'savivaldybės funkcijos(3)'!#REF!+#REF!+'v. f-jos (4)'!F34+#REF!</f>
        <v>#REF!</v>
      </c>
      <c r="F32" s="81">
        <f t="shared" si="2"/>
        <v>-56867.2</v>
      </c>
      <c r="G32" s="81">
        <f t="shared" si="3"/>
        <v>1756279.6</v>
      </c>
      <c r="H32" s="22"/>
      <c r="I32" s="22"/>
    </row>
    <row r="33" spans="1:9" ht="13.5" hidden="1">
      <c r="A33" s="8"/>
      <c r="B33" s="9"/>
      <c r="C33" s="82"/>
      <c r="D33" s="81" t="e">
        <f t="shared" si="0"/>
        <v>#REF!</v>
      </c>
      <c r="E33" s="79" t="e">
        <f>'savivaldybės funkcijos(3)'!#REF!+#REF!+'v. f-jos (4)'!F35+#REF!</f>
        <v>#REF!</v>
      </c>
      <c r="F33" s="81">
        <f t="shared" si="2"/>
        <v>-113508.8</v>
      </c>
      <c r="G33" s="81">
        <f t="shared" si="3"/>
        <v>3505568.0000000005</v>
      </c>
      <c r="H33" s="22"/>
      <c r="I33" s="22"/>
    </row>
    <row r="34" spans="1:9" ht="13.5" hidden="1">
      <c r="A34" s="8"/>
      <c r="B34" s="9"/>
      <c r="C34" s="82"/>
      <c r="D34" s="81" t="e">
        <f t="shared" si="0"/>
        <v>#REF!</v>
      </c>
      <c r="E34" s="79" t="e">
        <f>'savivaldybės funkcijos(3)'!#REF!+#REF!+'v. f-jos (4)'!F36+#REF!</f>
        <v>#REF!</v>
      </c>
      <c r="F34" s="81">
        <f t="shared" si="2"/>
        <v>-226568.5</v>
      </c>
      <c r="G34" s="81">
        <f t="shared" si="3"/>
        <v>6997170.000000001</v>
      </c>
      <c r="H34" s="22"/>
      <c r="I34" s="22"/>
    </row>
    <row r="35" spans="1:9" ht="13.5" hidden="1">
      <c r="A35" s="8"/>
      <c r="B35" s="9"/>
      <c r="C35" s="82"/>
      <c r="D35" s="81" t="e">
        <f t="shared" si="0"/>
        <v>#REF!</v>
      </c>
      <c r="E35" s="79" t="e">
        <f>'savivaldybės funkcijos(3)'!#REF!+#REF!+'v. f-jos (4)'!F37+#REF!</f>
        <v>#REF!</v>
      </c>
      <c r="F35" s="81">
        <f t="shared" si="2"/>
        <v>-452238.8</v>
      </c>
      <c r="G35" s="81">
        <f t="shared" si="3"/>
        <v>13966627.8</v>
      </c>
      <c r="H35" s="22"/>
      <c r="I35" s="22"/>
    </row>
    <row r="36" spans="1:9" ht="13.5" hidden="1">
      <c r="A36" s="8"/>
      <c r="B36" s="9"/>
      <c r="C36" s="82"/>
      <c r="D36" s="81" t="e">
        <f t="shared" si="0"/>
        <v>#REF!</v>
      </c>
      <c r="E36" s="83" t="e">
        <f>'savivaldybės funkcijos(3)'!#REF!+#REF!+'v. f-jos (4)'!F38+#REF!</f>
        <v>#REF!</v>
      </c>
      <c r="F36" s="84">
        <f t="shared" si="2"/>
        <v>-902681.2</v>
      </c>
      <c r="G36" s="84">
        <f t="shared" si="3"/>
        <v>27877831.200000003</v>
      </c>
      <c r="H36" s="22"/>
      <c r="I36" s="22"/>
    </row>
    <row r="37" spans="1:7" ht="18.75" customHeight="1">
      <c r="A37" s="137" t="s">
        <v>39</v>
      </c>
      <c r="B37" s="137"/>
      <c r="C37" s="85">
        <v>10</v>
      </c>
      <c r="D37" s="81">
        <f t="shared" si="0"/>
        <v>0</v>
      </c>
      <c r="E37" s="79">
        <f>'savivaldybės funkcijos(3)'!F57</f>
        <v>0</v>
      </c>
      <c r="F37" s="79">
        <f>'savivaldybės funkcijos(3)'!G57</f>
        <v>0</v>
      </c>
      <c r="G37" s="79">
        <f>'savivaldybės funkcijos(3)'!H57</f>
        <v>0</v>
      </c>
    </row>
    <row r="38" spans="1:7" ht="18.75" customHeight="1">
      <c r="A38" s="138" t="s">
        <v>37</v>
      </c>
      <c r="B38" s="138"/>
      <c r="C38" s="86">
        <v>11</v>
      </c>
      <c r="D38" s="81">
        <f>D19-D37</f>
        <v>202.10000000000005</v>
      </c>
      <c r="E38" s="81">
        <f>E19-E37</f>
        <v>-11.999999999999982</v>
      </c>
      <c r="F38" s="81">
        <f>F19-F37</f>
        <v>-8.8</v>
      </c>
      <c r="G38" s="81">
        <f>G19-G37</f>
        <v>214.10000000000002</v>
      </c>
    </row>
    <row r="39" spans="2:6" ht="13.5">
      <c r="B39" s="35"/>
      <c r="D39" s="16"/>
      <c r="F39" s="17"/>
    </row>
    <row r="40" ht="13.5">
      <c r="D40" s="16"/>
    </row>
    <row r="41" ht="13.5">
      <c r="D41" s="16"/>
    </row>
    <row r="45" ht="13.5">
      <c r="D45" s="16"/>
    </row>
  </sheetData>
  <sheetProtection/>
  <mergeCells count="18">
    <mergeCell ref="E9:F9"/>
    <mergeCell ref="D8:D11"/>
    <mergeCell ref="E8:G8"/>
    <mergeCell ref="A6:G6"/>
    <mergeCell ref="C8:C11"/>
    <mergeCell ref="B8:B11"/>
    <mergeCell ref="A8:A11"/>
    <mergeCell ref="F7:G7"/>
    <mergeCell ref="A37:B37"/>
    <mergeCell ref="A38:B38"/>
    <mergeCell ref="D1:G1"/>
    <mergeCell ref="D2:G2"/>
    <mergeCell ref="D3:G3"/>
    <mergeCell ref="D4:G4"/>
    <mergeCell ref="A19:B19"/>
    <mergeCell ref="F10:F11"/>
    <mergeCell ref="E10:E11"/>
    <mergeCell ref="G9:G11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Daiva Mažeikienė</cp:lastModifiedBy>
  <cp:lastPrinted>2019-11-20T07:39:18Z</cp:lastPrinted>
  <dcterms:created xsi:type="dcterms:W3CDTF">2002-11-07T10:01:21Z</dcterms:created>
  <dcterms:modified xsi:type="dcterms:W3CDTF">2019-11-21T06:38:34Z</dcterms:modified>
  <cp:category/>
  <cp:version/>
  <cp:contentType/>
  <cp:contentStatus/>
</cp:coreProperties>
</file>