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Sheet1" sheetId="1" r:id="rId1"/>
  </sheets>
  <definedNames>
    <definedName name="_xlnm._FilterDatabase" localSheetId="0" hidden="1">Sheet1!$A$2:$E$2</definedName>
    <definedName name="_xlnm.Print_Area" localSheetId="0">Sheet1!$A$2:$X$141</definedName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Q141" i="1" l="1"/>
  <c r="V141" i="1"/>
  <c r="V129" i="1"/>
  <c r="V130" i="1"/>
  <c r="V131" i="1"/>
  <c r="V132" i="1"/>
  <c r="V133" i="1"/>
  <c r="V134" i="1"/>
  <c r="V135" i="1"/>
  <c r="V136" i="1"/>
  <c r="V137" i="1"/>
  <c r="V138" i="1"/>
  <c r="V139" i="1"/>
  <c r="V96" i="1"/>
  <c r="V97" i="1"/>
  <c r="V98" i="1"/>
  <c r="V99" i="1"/>
  <c r="V100" i="1"/>
  <c r="V101" i="1"/>
  <c r="V102" i="1"/>
  <c r="V104" i="1"/>
  <c r="V105" i="1"/>
  <c r="V106" i="1"/>
  <c r="V107" i="1"/>
  <c r="V108" i="1"/>
  <c r="V109" i="1"/>
  <c r="V110" i="1"/>
  <c r="V111" i="1"/>
  <c r="V88" i="1"/>
  <c r="V89" i="1"/>
  <c r="V90" i="1"/>
  <c r="V91" i="1"/>
  <c r="V92" i="1"/>
  <c r="V93" i="1"/>
  <c r="V94" i="1"/>
  <c r="V95" i="1"/>
  <c r="V71" i="1"/>
  <c r="V72" i="1"/>
  <c r="V73" i="1"/>
  <c r="V74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13" i="1"/>
  <c r="V15" i="1"/>
  <c r="V17" i="1"/>
  <c r="V18" i="1"/>
  <c r="V19" i="1"/>
  <c r="V20" i="1"/>
  <c r="V21" i="1"/>
  <c r="V22" i="1"/>
  <c r="V23" i="1"/>
  <c r="V24" i="1"/>
  <c r="V4" i="1"/>
  <c r="V5" i="1"/>
  <c r="V6" i="1"/>
  <c r="V7" i="1"/>
  <c r="V8" i="1"/>
  <c r="V9" i="1"/>
  <c r="V10" i="1"/>
  <c r="V11" i="1"/>
  <c r="V3" i="1"/>
  <c r="Q129" i="1"/>
  <c r="Q130" i="1"/>
  <c r="Q131" i="1"/>
  <c r="Q132" i="1"/>
  <c r="Q133" i="1"/>
  <c r="Q134" i="1"/>
  <c r="Q135" i="1"/>
  <c r="Q136" i="1"/>
  <c r="Q137" i="1"/>
  <c r="Q138" i="1"/>
  <c r="Q139" i="1"/>
  <c r="Q104" i="1"/>
  <c r="Q105" i="1"/>
  <c r="Q106" i="1"/>
  <c r="Q107" i="1"/>
  <c r="Q108" i="1"/>
  <c r="Q109" i="1"/>
  <c r="Q110" i="1"/>
  <c r="Q111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88" i="1"/>
  <c r="Q64" i="1"/>
  <c r="Q65" i="1"/>
  <c r="Q66" i="1"/>
  <c r="Q67" i="1"/>
  <c r="Q68" i="1"/>
  <c r="Q69" i="1"/>
  <c r="Q70" i="1"/>
  <c r="Q71" i="1"/>
  <c r="Q72" i="1"/>
  <c r="Q73" i="1"/>
  <c r="Q74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15" i="1"/>
  <c r="Q16" i="1"/>
  <c r="Q17" i="1"/>
  <c r="Q18" i="1"/>
  <c r="Q19" i="1"/>
  <c r="Q20" i="1"/>
  <c r="Q21" i="1"/>
  <c r="Q22" i="1"/>
  <c r="Q23" i="1"/>
  <c r="Q24" i="1"/>
  <c r="Q25" i="1"/>
  <c r="Q4" i="1"/>
  <c r="Q5" i="1"/>
  <c r="Q6" i="1"/>
  <c r="Q7" i="1"/>
  <c r="Q8" i="1"/>
  <c r="Q9" i="1"/>
  <c r="Q10" i="1"/>
  <c r="Q11" i="1"/>
  <c r="Q12" i="1"/>
  <c r="Q13" i="1"/>
  <c r="Q3" i="1"/>
  <c r="T141" i="1" l="1"/>
  <c r="J4" i="1" l="1"/>
  <c r="S4" i="1" s="1"/>
  <c r="X4" i="1" s="1"/>
  <c r="J5" i="1"/>
  <c r="S5" i="1" s="1"/>
  <c r="X5" i="1" s="1"/>
  <c r="J6" i="1"/>
  <c r="R6" i="1" s="1"/>
  <c r="W6" i="1" s="1"/>
  <c r="J7" i="1"/>
  <c r="R7" i="1" s="1"/>
  <c r="W7" i="1" s="1"/>
  <c r="J8" i="1"/>
  <c r="S8" i="1" s="1"/>
  <c r="X8" i="1" s="1"/>
  <c r="J9" i="1"/>
  <c r="S9" i="1" s="1"/>
  <c r="X9" i="1" s="1"/>
  <c r="J10" i="1"/>
  <c r="S10" i="1" s="1"/>
  <c r="X10" i="1" s="1"/>
  <c r="J11" i="1"/>
  <c r="S11" i="1" s="1"/>
  <c r="X11" i="1" s="1"/>
  <c r="J12" i="1"/>
  <c r="S12" i="1" s="1"/>
  <c r="J13" i="1"/>
  <c r="J14" i="1"/>
  <c r="O14" i="1" s="1"/>
  <c r="J15" i="1"/>
  <c r="J16" i="1"/>
  <c r="O16" i="1" s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O75" i="1" s="1"/>
  <c r="J76" i="1"/>
  <c r="O76" i="1" s="1"/>
  <c r="J77" i="1"/>
  <c r="O77" i="1" s="1"/>
  <c r="J78" i="1"/>
  <c r="O78" i="1" s="1"/>
  <c r="J79" i="1"/>
  <c r="O79" i="1" s="1"/>
  <c r="J80" i="1"/>
  <c r="O80" i="1" s="1"/>
  <c r="J81" i="1"/>
  <c r="O81" i="1" s="1"/>
  <c r="J82" i="1"/>
  <c r="O82" i="1" s="1"/>
  <c r="J83" i="1"/>
  <c r="O83" i="1" s="1"/>
  <c r="J84" i="1"/>
  <c r="O84" i="1" s="1"/>
  <c r="J85" i="1"/>
  <c r="O85" i="1" s="1"/>
  <c r="J86" i="1"/>
  <c r="O86" i="1" s="1"/>
  <c r="J87" i="1"/>
  <c r="O87" i="1" s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O103" i="1" s="1"/>
  <c r="J104" i="1"/>
  <c r="J105" i="1"/>
  <c r="J106" i="1"/>
  <c r="J107" i="1"/>
  <c r="J108" i="1"/>
  <c r="J109" i="1"/>
  <c r="J110" i="1"/>
  <c r="J111" i="1"/>
  <c r="J112" i="1"/>
  <c r="O112" i="1" s="1"/>
  <c r="J113" i="1"/>
  <c r="O113" i="1" s="1"/>
  <c r="J114" i="1"/>
  <c r="O114" i="1" s="1"/>
  <c r="J115" i="1"/>
  <c r="O115" i="1" s="1"/>
  <c r="J116" i="1"/>
  <c r="O116" i="1" s="1"/>
  <c r="J117" i="1"/>
  <c r="O117" i="1" s="1"/>
  <c r="J118" i="1"/>
  <c r="O118" i="1" s="1"/>
  <c r="J119" i="1"/>
  <c r="O119" i="1" s="1"/>
  <c r="J120" i="1"/>
  <c r="O120" i="1" s="1"/>
  <c r="J121" i="1"/>
  <c r="O121" i="1" s="1"/>
  <c r="J122" i="1"/>
  <c r="O122" i="1" s="1"/>
  <c r="J123" i="1"/>
  <c r="O123" i="1" s="1"/>
  <c r="J124" i="1"/>
  <c r="O124" i="1" s="1"/>
  <c r="J125" i="1"/>
  <c r="O125" i="1" s="1"/>
  <c r="J126" i="1"/>
  <c r="O126" i="1" s="1"/>
  <c r="J127" i="1"/>
  <c r="O127" i="1" s="1"/>
  <c r="J128" i="1"/>
  <c r="O128" i="1" s="1"/>
  <c r="J129" i="1"/>
  <c r="J130" i="1"/>
  <c r="J131" i="1"/>
  <c r="J132" i="1"/>
  <c r="J133" i="1"/>
  <c r="J134" i="1"/>
  <c r="J135" i="1"/>
  <c r="J136" i="1"/>
  <c r="J137" i="1"/>
  <c r="J138" i="1"/>
  <c r="J3" i="1"/>
  <c r="P3" i="1" s="1"/>
  <c r="U3" i="1" s="1"/>
  <c r="P12" i="1"/>
  <c r="P4" i="1"/>
  <c r="U4" i="1" s="1"/>
  <c r="P5" i="1"/>
  <c r="U5" i="1" s="1"/>
  <c r="P6" i="1"/>
  <c r="U6" i="1" s="1"/>
  <c r="P8" i="1"/>
  <c r="U8" i="1" s="1"/>
  <c r="P9" i="1"/>
  <c r="U9" i="1" s="1"/>
  <c r="P11" i="1" l="1"/>
  <c r="U11" i="1" s="1"/>
  <c r="P7" i="1"/>
  <c r="R135" i="1"/>
  <c r="W135" i="1" s="1"/>
  <c r="S135" i="1"/>
  <c r="X135" i="1" s="1"/>
  <c r="P135" i="1"/>
  <c r="U135" i="1" s="1"/>
  <c r="S91" i="1"/>
  <c r="X91" i="1" s="1"/>
  <c r="R91" i="1"/>
  <c r="W91" i="1" s="1"/>
  <c r="P91" i="1"/>
  <c r="U91" i="1" s="1"/>
  <c r="R67" i="1"/>
  <c r="W67" i="1" s="1"/>
  <c r="S67" i="1"/>
  <c r="X67" i="1" s="1"/>
  <c r="P67" i="1"/>
  <c r="U67" i="1" s="1"/>
  <c r="R63" i="1"/>
  <c r="W63" i="1" s="1"/>
  <c r="P63" i="1"/>
  <c r="U63" i="1" s="1"/>
  <c r="S63" i="1"/>
  <c r="X63" i="1" s="1"/>
  <c r="R59" i="1"/>
  <c r="W59" i="1" s="1"/>
  <c r="P59" i="1"/>
  <c r="U59" i="1" s="1"/>
  <c r="S59" i="1"/>
  <c r="X59" i="1" s="1"/>
  <c r="P55" i="1"/>
  <c r="U55" i="1" s="1"/>
  <c r="S55" i="1"/>
  <c r="X55" i="1" s="1"/>
  <c r="R55" i="1"/>
  <c r="W55" i="1" s="1"/>
  <c r="P51" i="1"/>
  <c r="U51" i="1" s="1"/>
  <c r="S51" i="1"/>
  <c r="X51" i="1" s="1"/>
  <c r="R51" i="1"/>
  <c r="W51" i="1" s="1"/>
  <c r="P47" i="1"/>
  <c r="U47" i="1" s="1"/>
  <c r="S47" i="1"/>
  <c r="X47" i="1" s="1"/>
  <c r="R47" i="1"/>
  <c r="W47" i="1" s="1"/>
  <c r="S19" i="1"/>
  <c r="X19" i="1" s="1"/>
  <c r="P19" i="1"/>
  <c r="U19" i="1" s="1"/>
  <c r="R19" i="1"/>
  <c r="W19" i="1" s="1"/>
  <c r="S15" i="1"/>
  <c r="X15" i="1" s="1"/>
  <c r="P15" i="1"/>
  <c r="U15" i="1" s="1"/>
  <c r="R15" i="1"/>
  <c r="W15" i="1" s="1"/>
  <c r="S138" i="1"/>
  <c r="X138" i="1" s="1"/>
  <c r="P138" i="1"/>
  <c r="U138" i="1" s="1"/>
  <c r="R138" i="1"/>
  <c r="W138" i="1" s="1"/>
  <c r="S134" i="1"/>
  <c r="X134" i="1" s="1"/>
  <c r="P134" i="1"/>
  <c r="U134" i="1" s="1"/>
  <c r="R134" i="1"/>
  <c r="W134" i="1" s="1"/>
  <c r="R90" i="1"/>
  <c r="W90" i="1" s="1"/>
  <c r="S90" i="1"/>
  <c r="X90" i="1" s="1"/>
  <c r="P90" i="1"/>
  <c r="U90" i="1" s="1"/>
  <c r="P66" i="1"/>
  <c r="U66" i="1" s="1"/>
  <c r="S66" i="1"/>
  <c r="X66" i="1" s="1"/>
  <c r="R66" i="1"/>
  <c r="W66" i="1" s="1"/>
  <c r="R62" i="1"/>
  <c r="W62" i="1" s="1"/>
  <c r="P62" i="1"/>
  <c r="U62" i="1" s="1"/>
  <c r="S62" i="1"/>
  <c r="X62" i="1" s="1"/>
  <c r="P58" i="1"/>
  <c r="U58" i="1" s="1"/>
  <c r="S58" i="1"/>
  <c r="X58" i="1" s="1"/>
  <c r="R58" i="1"/>
  <c r="W58" i="1" s="1"/>
  <c r="S54" i="1"/>
  <c r="X54" i="1" s="1"/>
  <c r="R54" i="1"/>
  <c r="W54" i="1" s="1"/>
  <c r="P54" i="1"/>
  <c r="U54" i="1" s="1"/>
  <c r="S50" i="1"/>
  <c r="X50" i="1" s="1"/>
  <c r="R50" i="1"/>
  <c r="W50" i="1" s="1"/>
  <c r="P50" i="1"/>
  <c r="U50" i="1" s="1"/>
  <c r="P18" i="1"/>
  <c r="U18" i="1" s="1"/>
  <c r="R18" i="1"/>
  <c r="W18" i="1" s="1"/>
  <c r="S18" i="1"/>
  <c r="X18" i="1" s="1"/>
  <c r="S137" i="1"/>
  <c r="X137" i="1" s="1"/>
  <c r="P137" i="1"/>
  <c r="U137" i="1" s="1"/>
  <c r="R137" i="1"/>
  <c r="W137" i="1" s="1"/>
  <c r="S129" i="1"/>
  <c r="X129" i="1" s="1"/>
  <c r="P129" i="1"/>
  <c r="U129" i="1" s="1"/>
  <c r="R129" i="1"/>
  <c r="W129" i="1" s="1"/>
  <c r="R105" i="1"/>
  <c r="W105" i="1" s="1"/>
  <c r="P105" i="1"/>
  <c r="U105" i="1" s="1"/>
  <c r="S105" i="1"/>
  <c r="X105" i="1" s="1"/>
  <c r="S73" i="1"/>
  <c r="X73" i="1" s="1"/>
  <c r="R73" i="1"/>
  <c r="W73" i="1" s="1"/>
  <c r="P73" i="1"/>
  <c r="U73" i="1" s="1"/>
  <c r="R65" i="1"/>
  <c r="W65" i="1" s="1"/>
  <c r="P65" i="1"/>
  <c r="U65" i="1" s="1"/>
  <c r="S65" i="1"/>
  <c r="X65" i="1" s="1"/>
  <c r="R61" i="1"/>
  <c r="W61" i="1" s="1"/>
  <c r="P61" i="1"/>
  <c r="U61" i="1" s="1"/>
  <c r="S61" i="1"/>
  <c r="X61" i="1" s="1"/>
  <c r="P57" i="1"/>
  <c r="U57" i="1" s="1"/>
  <c r="S57" i="1"/>
  <c r="X57" i="1" s="1"/>
  <c r="R57" i="1"/>
  <c r="W57" i="1" s="1"/>
  <c r="R53" i="1"/>
  <c r="W53" i="1" s="1"/>
  <c r="P53" i="1"/>
  <c r="U53" i="1" s="1"/>
  <c r="S53" i="1"/>
  <c r="X53" i="1" s="1"/>
  <c r="S49" i="1"/>
  <c r="X49" i="1" s="1"/>
  <c r="R49" i="1"/>
  <c r="W49" i="1" s="1"/>
  <c r="P49" i="1"/>
  <c r="U49" i="1" s="1"/>
  <c r="P17" i="1"/>
  <c r="U17" i="1" s="1"/>
  <c r="R17" i="1"/>
  <c r="W17" i="1" s="1"/>
  <c r="S17" i="1"/>
  <c r="X17" i="1" s="1"/>
  <c r="P13" i="1"/>
  <c r="U13" i="1" s="1"/>
  <c r="R13" i="1"/>
  <c r="W13" i="1" s="1"/>
  <c r="S13" i="1"/>
  <c r="X13" i="1" s="1"/>
  <c r="R136" i="1"/>
  <c r="W136" i="1" s="1"/>
  <c r="S136" i="1"/>
  <c r="X136" i="1" s="1"/>
  <c r="P136" i="1"/>
  <c r="U136" i="1" s="1"/>
  <c r="P104" i="1"/>
  <c r="U104" i="1" s="1"/>
  <c r="S104" i="1"/>
  <c r="X104" i="1" s="1"/>
  <c r="R104" i="1"/>
  <c r="W104" i="1" s="1"/>
  <c r="R64" i="1"/>
  <c r="W64" i="1" s="1"/>
  <c r="P64" i="1"/>
  <c r="U64" i="1" s="1"/>
  <c r="S64" i="1"/>
  <c r="X64" i="1" s="1"/>
  <c r="R60" i="1"/>
  <c r="W60" i="1" s="1"/>
  <c r="P60" i="1"/>
  <c r="U60" i="1" s="1"/>
  <c r="S60" i="1"/>
  <c r="X60" i="1" s="1"/>
  <c r="R56" i="1"/>
  <c r="W56" i="1" s="1"/>
  <c r="P56" i="1"/>
  <c r="U56" i="1" s="1"/>
  <c r="S56" i="1"/>
  <c r="X56" i="1" s="1"/>
  <c r="P52" i="1"/>
  <c r="U52" i="1" s="1"/>
  <c r="S52" i="1"/>
  <c r="X52" i="1" s="1"/>
  <c r="R52" i="1"/>
  <c r="W52" i="1" s="1"/>
  <c r="R48" i="1"/>
  <c r="W48" i="1" s="1"/>
  <c r="P48" i="1"/>
  <c r="U48" i="1" s="1"/>
  <c r="S48" i="1"/>
  <c r="X48" i="1" s="1"/>
  <c r="S20" i="1"/>
  <c r="X20" i="1" s="1"/>
  <c r="P20" i="1"/>
  <c r="U20" i="1" s="1"/>
  <c r="R20" i="1"/>
  <c r="W20" i="1" s="1"/>
  <c r="R133" i="1"/>
  <c r="W133" i="1" s="1"/>
  <c r="S133" i="1"/>
  <c r="X133" i="1" s="1"/>
  <c r="P133" i="1"/>
  <c r="U133" i="1" s="1"/>
  <c r="P132" i="1"/>
  <c r="U132" i="1" s="1"/>
  <c r="S132" i="1"/>
  <c r="X132" i="1" s="1"/>
  <c r="R132" i="1"/>
  <c r="W132" i="1" s="1"/>
  <c r="P131" i="1"/>
  <c r="U131" i="1" s="1"/>
  <c r="R131" i="1"/>
  <c r="W131" i="1" s="1"/>
  <c r="S131" i="1"/>
  <c r="X131" i="1" s="1"/>
  <c r="S130" i="1"/>
  <c r="X130" i="1" s="1"/>
  <c r="P130" i="1"/>
  <c r="U130" i="1" s="1"/>
  <c r="R130" i="1"/>
  <c r="W130" i="1" s="1"/>
  <c r="S111" i="1"/>
  <c r="X111" i="1" s="1"/>
  <c r="P111" i="1"/>
  <c r="U111" i="1" s="1"/>
  <c r="R111" i="1"/>
  <c r="W111" i="1" s="1"/>
  <c r="S110" i="1"/>
  <c r="X110" i="1" s="1"/>
  <c r="R110" i="1"/>
  <c r="W110" i="1" s="1"/>
  <c r="P110" i="1"/>
  <c r="U110" i="1" s="1"/>
  <c r="R109" i="1"/>
  <c r="W109" i="1" s="1"/>
  <c r="P109" i="1"/>
  <c r="U109" i="1" s="1"/>
  <c r="S109" i="1"/>
  <c r="X109" i="1" s="1"/>
  <c r="R108" i="1"/>
  <c r="W108" i="1" s="1"/>
  <c r="P108" i="1"/>
  <c r="U108" i="1" s="1"/>
  <c r="S108" i="1"/>
  <c r="X108" i="1" s="1"/>
  <c r="S107" i="1"/>
  <c r="X107" i="1" s="1"/>
  <c r="P107" i="1"/>
  <c r="U107" i="1" s="1"/>
  <c r="R107" i="1"/>
  <c r="W107" i="1" s="1"/>
  <c r="S106" i="1"/>
  <c r="X106" i="1" s="1"/>
  <c r="R106" i="1"/>
  <c r="W106" i="1" s="1"/>
  <c r="P106" i="1"/>
  <c r="U106" i="1" s="1"/>
  <c r="S102" i="1"/>
  <c r="X102" i="1" s="1"/>
  <c r="R102" i="1"/>
  <c r="W102" i="1" s="1"/>
  <c r="P102" i="1"/>
  <c r="U102" i="1" s="1"/>
  <c r="P99" i="1"/>
  <c r="U99" i="1" s="1"/>
  <c r="R99" i="1"/>
  <c r="W99" i="1" s="1"/>
  <c r="S99" i="1"/>
  <c r="X99" i="1" s="1"/>
  <c r="S101" i="1"/>
  <c r="X101" i="1" s="1"/>
  <c r="P101" i="1"/>
  <c r="U101" i="1" s="1"/>
  <c r="R101" i="1"/>
  <c r="W101" i="1" s="1"/>
  <c r="S100" i="1"/>
  <c r="X100" i="1" s="1"/>
  <c r="P100" i="1"/>
  <c r="U100" i="1" s="1"/>
  <c r="R100" i="1"/>
  <c r="W100" i="1" s="1"/>
  <c r="P98" i="1"/>
  <c r="U98" i="1" s="1"/>
  <c r="R98" i="1"/>
  <c r="W98" i="1" s="1"/>
  <c r="S98" i="1"/>
  <c r="X98" i="1" s="1"/>
  <c r="R97" i="1"/>
  <c r="W97" i="1" s="1"/>
  <c r="P97" i="1"/>
  <c r="U97" i="1" s="1"/>
  <c r="S97" i="1"/>
  <c r="X97" i="1" s="1"/>
  <c r="R96" i="1"/>
  <c r="W96" i="1" s="1"/>
  <c r="S96" i="1"/>
  <c r="X96" i="1" s="1"/>
  <c r="P96" i="1"/>
  <c r="U96" i="1" s="1"/>
  <c r="P95" i="1"/>
  <c r="U95" i="1" s="1"/>
  <c r="R95" i="1"/>
  <c r="W95" i="1" s="1"/>
  <c r="S95" i="1"/>
  <c r="X95" i="1" s="1"/>
  <c r="R94" i="1"/>
  <c r="W94" i="1" s="1"/>
  <c r="P94" i="1"/>
  <c r="U94" i="1" s="1"/>
  <c r="S94" i="1"/>
  <c r="X94" i="1" s="1"/>
  <c r="P93" i="1"/>
  <c r="U93" i="1" s="1"/>
  <c r="S93" i="1"/>
  <c r="X93" i="1" s="1"/>
  <c r="R93" i="1"/>
  <c r="W93" i="1" s="1"/>
  <c r="R92" i="1"/>
  <c r="W92" i="1" s="1"/>
  <c r="S92" i="1"/>
  <c r="X92" i="1" s="1"/>
  <c r="P92" i="1"/>
  <c r="U92" i="1" s="1"/>
  <c r="R89" i="1"/>
  <c r="W89" i="1" s="1"/>
  <c r="S89" i="1"/>
  <c r="X89" i="1" s="1"/>
  <c r="P89" i="1"/>
  <c r="U89" i="1" s="1"/>
  <c r="R88" i="1"/>
  <c r="W88" i="1" s="1"/>
  <c r="S88" i="1"/>
  <c r="X88" i="1" s="1"/>
  <c r="P88" i="1"/>
  <c r="U88" i="1" s="1"/>
  <c r="P74" i="1"/>
  <c r="U74" i="1" s="1"/>
  <c r="R74" i="1"/>
  <c r="W74" i="1" s="1"/>
  <c r="S74" i="1"/>
  <c r="X74" i="1" s="1"/>
  <c r="S72" i="1"/>
  <c r="X72" i="1" s="1"/>
  <c r="P72" i="1"/>
  <c r="U72" i="1" s="1"/>
  <c r="R72" i="1"/>
  <c r="W72" i="1" s="1"/>
  <c r="P71" i="1"/>
  <c r="U71" i="1" s="1"/>
  <c r="R71" i="1"/>
  <c r="W71" i="1" s="1"/>
  <c r="S71" i="1"/>
  <c r="X71" i="1" s="1"/>
  <c r="R70" i="1"/>
  <c r="W70" i="1" s="1"/>
  <c r="S70" i="1"/>
  <c r="X70" i="1" s="1"/>
  <c r="P70" i="1"/>
  <c r="U70" i="1" s="1"/>
  <c r="R69" i="1"/>
  <c r="W69" i="1" s="1"/>
  <c r="S69" i="1"/>
  <c r="X69" i="1" s="1"/>
  <c r="P69" i="1"/>
  <c r="U69" i="1" s="1"/>
  <c r="P68" i="1"/>
  <c r="U68" i="1" s="1"/>
  <c r="S68" i="1"/>
  <c r="X68" i="1" s="1"/>
  <c r="R68" i="1"/>
  <c r="W68" i="1" s="1"/>
  <c r="S45" i="1"/>
  <c r="X45" i="1" s="1"/>
  <c r="P45" i="1"/>
  <c r="U45" i="1" s="1"/>
  <c r="R45" i="1"/>
  <c r="W45" i="1" s="1"/>
  <c r="R46" i="1"/>
  <c r="W46" i="1" s="1"/>
  <c r="S46" i="1"/>
  <c r="X46" i="1" s="1"/>
  <c r="P46" i="1"/>
  <c r="U46" i="1" s="1"/>
  <c r="P44" i="1"/>
  <c r="U44" i="1" s="1"/>
  <c r="R44" i="1"/>
  <c r="W44" i="1" s="1"/>
  <c r="S44" i="1"/>
  <c r="X44" i="1" s="1"/>
  <c r="S43" i="1"/>
  <c r="X43" i="1" s="1"/>
  <c r="R43" i="1"/>
  <c r="W43" i="1" s="1"/>
  <c r="P43" i="1"/>
  <c r="U43" i="1" s="1"/>
  <c r="P42" i="1"/>
  <c r="U42" i="1" s="1"/>
  <c r="S42" i="1"/>
  <c r="X42" i="1" s="1"/>
  <c r="R42" i="1"/>
  <c r="W42" i="1" s="1"/>
  <c r="S41" i="1"/>
  <c r="X41" i="1" s="1"/>
  <c r="P41" i="1"/>
  <c r="U41" i="1" s="1"/>
  <c r="R41" i="1"/>
  <c r="W41" i="1" s="1"/>
  <c r="R39" i="1"/>
  <c r="W39" i="1" s="1"/>
  <c r="P39" i="1"/>
  <c r="U39" i="1" s="1"/>
  <c r="S39" i="1"/>
  <c r="X39" i="1" s="1"/>
  <c r="R38" i="1"/>
  <c r="W38" i="1" s="1"/>
  <c r="P38" i="1"/>
  <c r="U38" i="1" s="1"/>
  <c r="S38" i="1"/>
  <c r="X38" i="1" s="1"/>
  <c r="S37" i="1"/>
  <c r="X37" i="1" s="1"/>
  <c r="R37" i="1"/>
  <c r="W37" i="1" s="1"/>
  <c r="P37" i="1"/>
  <c r="U37" i="1" s="1"/>
  <c r="R40" i="1"/>
  <c r="W40" i="1" s="1"/>
  <c r="P40" i="1"/>
  <c r="U40" i="1" s="1"/>
  <c r="S40" i="1"/>
  <c r="X40" i="1" s="1"/>
  <c r="S36" i="1"/>
  <c r="X36" i="1" s="1"/>
  <c r="P36" i="1"/>
  <c r="U36" i="1" s="1"/>
  <c r="R36" i="1"/>
  <c r="W36" i="1" s="1"/>
  <c r="P31" i="1"/>
  <c r="U31" i="1" s="1"/>
  <c r="R31" i="1"/>
  <c r="W31" i="1" s="1"/>
  <c r="S31" i="1"/>
  <c r="X31" i="1" s="1"/>
  <c r="S35" i="1"/>
  <c r="X35" i="1" s="1"/>
  <c r="P35" i="1"/>
  <c r="U35" i="1" s="1"/>
  <c r="R35" i="1"/>
  <c r="W35" i="1" s="1"/>
  <c r="R33" i="1"/>
  <c r="W33" i="1" s="1"/>
  <c r="S33" i="1"/>
  <c r="X33" i="1" s="1"/>
  <c r="P33" i="1"/>
  <c r="U33" i="1" s="1"/>
  <c r="S34" i="1"/>
  <c r="X34" i="1" s="1"/>
  <c r="P34" i="1"/>
  <c r="U34" i="1" s="1"/>
  <c r="R34" i="1"/>
  <c r="W34" i="1" s="1"/>
  <c r="P32" i="1"/>
  <c r="U32" i="1" s="1"/>
  <c r="R32" i="1"/>
  <c r="W32" i="1" s="1"/>
  <c r="S32" i="1"/>
  <c r="X32" i="1" s="1"/>
  <c r="S27" i="1"/>
  <c r="X27" i="1" s="1"/>
  <c r="R27" i="1"/>
  <c r="W27" i="1" s="1"/>
  <c r="P27" i="1"/>
  <c r="U27" i="1" s="1"/>
  <c r="R30" i="1"/>
  <c r="W30" i="1" s="1"/>
  <c r="P30" i="1"/>
  <c r="U30" i="1" s="1"/>
  <c r="S30" i="1"/>
  <c r="X30" i="1" s="1"/>
  <c r="R26" i="1"/>
  <c r="W26" i="1" s="1"/>
  <c r="P26" i="1"/>
  <c r="U26" i="1" s="1"/>
  <c r="S26" i="1"/>
  <c r="X26" i="1" s="1"/>
  <c r="P29" i="1"/>
  <c r="U29" i="1" s="1"/>
  <c r="S29" i="1"/>
  <c r="X29" i="1" s="1"/>
  <c r="R29" i="1"/>
  <c r="W29" i="1" s="1"/>
  <c r="P25" i="1"/>
  <c r="U25" i="1" s="1"/>
  <c r="S25" i="1"/>
  <c r="X25" i="1" s="1"/>
  <c r="R25" i="1"/>
  <c r="W25" i="1" s="1"/>
  <c r="S28" i="1"/>
  <c r="X28" i="1" s="1"/>
  <c r="R28" i="1"/>
  <c r="W28" i="1" s="1"/>
  <c r="P28" i="1"/>
  <c r="U28" i="1" s="1"/>
  <c r="S24" i="1"/>
  <c r="X24" i="1" s="1"/>
  <c r="P24" i="1"/>
  <c r="U24" i="1" s="1"/>
  <c r="R24" i="1"/>
  <c r="W24" i="1" s="1"/>
  <c r="R23" i="1"/>
  <c r="W23" i="1" s="1"/>
  <c r="P23" i="1"/>
  <c r="U23" i="1" s="1"/>
  <c r="S23" i="1"/>
  <c r="X23" i="1" s="1"/>
  <c r="S22" i="1"/>
  <c r="X22" i="1" s="1"/>
  <c r="R22" i="1"/>
  <c r="W22" i="1" s="1"/>
  <c r="P22" i="1"/>
  <c r="U22" i="1" s="1"/>
  <c r="S21" i="1"/>
  <c r="X21" i="1" s="1"/>
  <c r="R21" i="1"/>
  <c r="W21" i="1" s="1"/>
  <c r="P21" i="1"/>
  <c r="U21" i="1" s="1"/>
  <c r="R9" i="1"/>
  <c r="W9" i="1" s="1"/>
  <c r="R5" i="1"/>
  <c r="W5" i="1" s="1"/>
  <c r="S7" i="1"/>
  <c r="X7" i="1" s="1"/>
  <c r="R8" i="1"/>
  <c r="W8" i="1" s="1"/>
  <c r="R4" i="1"/>
  <c r="W4" i="1" s="1"/>
  <c r="S6" i="1"/>
  <c r="X6" i="1" s="1"/>
  <c r="R3" i="1"/>
  <c r="W3" i="1" s="1"/>
  <c r="W141" i="1" s="1"/>
  <c r="S3" i="1"/>
  <c r="P10" i="1"/>
  <c r="U10" i="1" s="1"/>
  <c r="R12" i="1"/>
  <c r="R11" i="1"/>
  <c r="W11" i="1" s="1"/>
  <c r="R10" i="1"/>
  <c r="W10" i="1" s="1"/>
  <c r="P141" i="1" l="1"/>
  <c r="U7" i="1"/>
  <c r="U141" i="1" s="1"/>
  <c r="S141" i="1"/>
  <c r="X3" i="1"/>
  <c r="X141" i="1" s="1"/>
  <c r="R141" i="1"/>
</calcChain>
</file>

<file path=xl/sharedStrings.xml><?xml version="1.0" encoding="utf-8"?>
<sst xmlns="http://schemas.openxmlformats.org/spreadsheetml/2006/main" count="303" uniqueCount="60">
  <si>
    <t>2019-05-07</t>
  </si>
  <si>
    <t>Miestas/Gyvenvietė</t>
  </si>
  <si>
    <t>Gatvė</t>
  </si>
  <si>
    <t>Namo Nr.</t>
  </si>
  <si>
    <t>Buto Nr.</t>
  </si>
  <si>
    <t>Plungės m.</t>
  </si>
  <si>
    <t>Vėjo g.</t>
  </si>
  <si>
    <t>Aušros g.</t>
  </si>
  <si>
    <t>8A</t>
  </si>
  <si>
    <t>Birutės g.</t>
  </si>
  <si>
    <t>Babrungo g.</t>
  </si>
  <si>
    <t>Dariaus ir Girėno g.</t>
  </si>
  <si>
    <t>Gandingos g.</t>
  </si>
  <si>
    <t>A. Jucio g.</t>
  </si>
  <si>
    <t>Lentpjūvės g.</t>
  </si>
  <si>
    <t>Laisvės al.</t>
  </si>
  <si>
    <t>I. Končiaus g.</t>
  </si>
  <si>
    <t>V. Mačernio g.</t>
  </si>
  <si>
    <t>48A</t>
  </si>
  <si>
    <t>S. Nėries g.</t>
  </si>
  <si>
    <t>Stoties g.</t>
  </si>
  <si>
    <t>Telšių g.</t>
  </si>
  <si>
    <t>J. Tumo-Vaižganto g.</t>
  </si>
  <si>
    <t>4c</t>
  </si>
  <si>
    <t>A. Vaišvilos g.</t>
  </si>
  <si>
    <t>Paprūdžio g.</t>
  </si>
  <si>
    <t>Mendeno skg.</t>
  </si>
  <si>
    <t>Babrungo k.</t>
  </si>
  <si>
    <t>Glaudžių k.</t>
  </si>
  <si>
    <t>Dvaro g.</t>
  </si>
  <si>
    <t>Kulių mstl.</t>
  </si>
  <si>
    <t>Paukštakių k.</t>
  </si>
  <si>
    <t>Mokyklos g.</t>
  </si>
  <si>
    <t>14a</t>
  </si>
  <si>
    <t>Gintališkės k.</t>
  </si>
  <si>
    <t>Platelių g.</t>
  </si>
  <si>
    <t>Platelių mstl.</t>
  </si>
  <si>
    <t>Didžioji g.</t>
  </si>
  <si>
    <t>Papievių k.</t>
  </si>
  <si>
    <t>Liepų g.</t>
  </si>
  <si>
    <t>Eil. nr.</t>
  </si>
  <si>
    <t>H (aukščio koeficientas)</t>
  </si>
  <si>
    <t>T (amortizacinių atskaitymų normatyvas metais pastato nusidėv.atkurti - tvirtina taryba)</t>
  </si>
  <si>
    <t xml:space="preserve">mėn. </t>
  </si>
  <si>
    <t>An - amortizaciniai atskaitymai nusidėv.atkurti (m2/eur)</t>
  </si>
  <si>
    <t>Kv - vietovės pataisos koeficientas (iš registrų centro)</t>
  </si>
  <si>
    <t>P - būsto naudingasis plotas kv.m</t>
  </si>
  <si>
    <t xml:space="preserve">Ki - pataisos koeficientas,rodantis būsto būklę (nusidėvėjimą) </t>
  </si>
  <si>
    <t xml:space="preserve">Mi - pataisos koeficientas,rodantis aprūpinimą komunaliniais </t>
  </si>
  <si>
    <t>Nuomos mokesčio dydis (eur/mėn.), kai R=1,5, šiuo metu galiojantis bendrabučio kambariams</t>
  </si>
  <si>
    <t>Nuomos mokesčio dydis (eur/mėn.), kai R=3</t>
  </si>
  <si>
    <t>Nuomos mokesčio dydis (eur/mėn.), kai R=3,5</t>
  </si>
  <si>
    <t>Nuomos mokesčio dydis (eur/mėn.), kai R=2,5, šiuo metu galiojantis savivaldybės būstams</t>
  </si>
  <si>
    <t>Vid.statybos vertė 1 m3/eur (iš Registrų centro) 2019.01.01</t>
  </si>
  <si>
    <t>Šiuo metu galiojantis nuomos mokestis</t>
  </si>
  <si>
    <t>Procentinis pokytis perskaičiavus, kai R=3</t>
  </si>
  <si>
    <t>Procentinis pokytis perskaičiavus nuomos mokestį pagal galiojančią statybos vertę</t>
  </si>
  <si>
    <t>Procentinis pokytis perskaičiavus, kai R=3,5</t>
  </si>
  <si>
    <t>Nuomos mokesčio dydis (eur/mėn.), kai R=2,8</t>
  </si>
  <si>
    <t>Procentinis pokytis perskaičiavus, kai R=2,8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</si>
</sst>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Times New Roman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9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51"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left" vertical="top" wrapText="1" readingOrder="1"/>
    </xf>
    <xf numFmtId="0" fontId="5" fillId="0" borderId="1" xfId="0" applyFont="1" applyFill="1" applyBorder="1"/>
    <xf numFmtId="0" fontId="1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1" fillId="0" borderId="7" xfId="0" applyFont="1" applyFill="1" applyBorder="1"/>
    <xf numFmtId="2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4" xfId="1" applyNumberFormat="1" applyFont="1" applyFill="1" applyBorder="1" applyAlignment="1">
      <alignment horizontal="center" vertical="center" wrapText="1" readingOrder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vertical="top" wrapText="1" readingOrder="1"/>
    </xf>
    <xf numFmtId="0" fontId="6" fillId="0" borderId="1" xfId="1" applyNumberFormat="1" applyFont="1" applyFill="1" applyBorder="1" applyAlignment="1">
      <alignment horizontal="left" vertical="top" wrapText="1" readingOrder="1"/>
    </xf>
    <xf numFmtId="0" fontId="9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0" fontId="6" fillId="0" borderId="8" xfId="1" applyNumberFormat="1" applyFont="1" applyFill="1" applyBorder="1" applyAlignment="1">
      <alignment horizontal="right" vertical="top" wrapText="1" readingOrder="1"/>
    </xf>
    <xf numFmtId="9" fontId="9" fillId="0" borderId="5" xfId="0" applyNumberFormat="1" applyFont="1" applyFill="1" applyBorder="1" applyAlignment="1">
      <alignment horizontal="center" vertical="center"/>
    </xf>
    <xf numFmtId="9" fontId="9" fillId="0" borderId="1" xfId="2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12" fillId="0" borderId="8" xfId="0" applyFont="1" applyFill="1" applyBorder="1"/>
    <xf numFmtId="0" fontId="9" fillId="0" borderId="5" xfId="0" applyFont="1" applyFill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2" fillId="0" borderId="11" xfId="0" applyFont="1" applyFill="1" applyBorder="1"/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0" fontId="9" fillId="0" borderId="6" xfId="0" applyFont="1" applyFill="1" applyBorder="1"/>
    <xf numFmtId="2" fontId="9" fillId="0" borderId="15" xfId="0" applyNumberFormat="1" applyFont="1" applyFill="1" applyBorder="1" applyAlignment="1">
      <alignment horizontal="center" vertical="center"/>
    </xf>
    <xf numFmtId="9" fontId="9" fillId="0" borderId="5" xfId="2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</cellXfs>
  <cellStyles count="3">
    <cellStyle name="Įprastas" xfId="0" builtinId="0"/>
    <cellStyle name="Normal" xfId="1"/>
    <cellStyle name="Procentai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void(window.open('https://vidinis.spis.lt/BustoSavFondas/Redaguoti/1860013382','_blank'))" TargetMode="External"/><Relationship Id="rId21" Type="http://schemas.openxmlformats.org/officeDocument/2006/relationships/hyperlink" Target="javascript:void(window.open('https://vidinis.spis.lt/BustoSavFondas/Redaguoti/1860013611','_blank'))" TargetMode="External"/><Relationship Id="rId42" Type="http://schemas.openxmlformats.org/officeDocument/2006/relationships/hyperlink" Target="javascript:void(window.open('https://vidinis.spis.lt/BustoSavFondas/Redaguoti/1860013562','_blank'))" TargetMode="External"/><Relationship Id="rId63" Type="http://schemas.openxmlformats.org/officeDocument/2006/relationships/hyperlink" Target="javascript:void(window.open('https://vidinis.spis.lt/BustoSavFondas/Redaguoti/1860013525','_blank'))" TargetMode="External"/><Relationship Id="rId84" Type="http://schemas.openxmlformats.org/officeDocument/2006/relationships/hyperlink" Target="javascript:void(window.open('https://vidinis.spis.lt/BustoSavFondas/Redaguoti/1860013459','_blank'))" TargetMode="External"/><Relationship Id="rId16" Type="http://schemas.openxmlformats.org/officeDocument/2006/relationships/hyperlink" Target="javascript:void(window.open('https://vidinis.spis.lt/BustoSavFondas/Redaguoti/1860013616','_blank'))" TargetMode="External"/><Relationship Id="rId107" Type="http://schemas.openxmlformats.org/officeDocument/2006/relationships/hyperlink" Target="javascript:void(window.open('https://vidinis.spis.lt/BustoSavFondas/Redaguoti/1860013403','_blank'))" TargetMode="External"/><Relationship Id="rId11" Type="http://schemas.openxmlformats.org/officeDocument/2006/relationships/hyperlink" Target="javascript:void(window.open('https://vidinis.spis.lt/BustoSavFondas/Redaguoti/1860013621','_blank'))" TargetMode="External"/><Relationship Id="rId32" Type="http://schemas.openxmlformats.org/officeDocument/2006/relationships/hyperlink" Target="javascript:void(window.open('https://vidinis.spis.lt/BustoSavFondas/Redaguoti/1860013581','_blank'))" TargetMode="External"/><Relationship Id="rId37" Type="http://schemas.openxmlformats.org/officeDocument/2006/relationships/hyperlink" Target="javascript:void(window.open('https://vidinis.spis.lt/BustoSavFondas/Redaguoti/1860013564','_blank'))" TargetMode="External"/><Relationship Id="rId53" Type="http://schemas.openxmlformats.org/officeDocument/2006/relationships/hyperlink" Target="javascript:void(window.open('https://vidinis.spis.lt/BustoSavFondas/Redaguoti/1860013543','_blank'))" TargetMode="External"/><Relationship Id="rId58" Type="http://schemas.openxmlformats.org/officeDocument/2006/relationships/hyperlink" Target="javascript:void(window.open('https://vidinis.spis.lt/BustoSavFondas/Redaguoti/1860013538','_blank'))" TargetMode="External"/><Relationship Id="rId74" Type="http://schemas.openxmlformats.org/officeDocument/2006/relationships/hyperlink" Target="javascript:void(window.open('https://vidinis.spis.lt/BustoSavFondas/Redaguoti/1860013488','_blank'))" TargetMode="External"/><Relationship Id="rId79" Type="http://schemas.openxmlformats.org/officeDocument/2006/relationships/hyperlink" Target="javascript:void(window.open('https://vidinis.spis.lt/BustoSavFondas/Redaguoti/1860013473','_blank'))" TargetMode="External"/><Relationship Id="rId102" Type="http://schemas.openxmlformats.org/officeDocument/2006/relationships/hyperlink" Target="javascript:void(window.open('https://vidinis.spis.lt/BustoSavFondas/Redaguoti/1860013417','_blank'))" TargetMode="External"/><Relationship Id="rId123" Type="http://schemas.openxmlformats.org/officeDocument/2006/relationships/hyperlink" Target="javascript:void(window.open('https://vidinis.spis.lt/BustoSavFondas/Redaguoti/1860013377','_blank'))" TargetMode="External"/><Relationship Id="rId128" Type="http://schemas.openxmlformats.org/officeDocument/2006/relationships/hyperlink" Target="javascript:void(window.open('https://vidinis.spis.lt/BustoSavFondas/Redaguoti/1860013646','_blank'))" TargetMode="External"/><Relationship Id="rId5" Type="http://schemas.openxmlformats.org/officeDocument/2006/relationships/hyperlink" Target="javascript:void(window.open('https://vidinis.spis.lt/BustoSavFondas/Redaguoti/1860013568','_blank'))" TargetMode="External"/><Relationship Id="rId90" Type="http://schemas.openxmlformats.org/officeDocument/2006/relationships/hyperlink" Target="javascript:void(window.open('https://vidinis.spis.lt/BustoSavFondas/Redaguoti/1860013508','_blank'))" TargetMode="External"/><Relationship Id="rId95" Type="http://schemas.openxmlformats.org/officeDocument/2006/relationships/hyperlink" Target="javascript:void(window.open('https://vidinis.spis.lt/BustoSavFondas/Redaguoti/1860013429','_blank'))" TargetMode="External"/><Relationship Id="rId22" Type="http://schemas.openxmlformats.org/officeDocument/2006/relationships/hyperlink" Target="javascript:void(window.open('https://vidinis.spis.lt/BustoSavFondas/Redaguoti/1860013610','_blank'))" TargetMode="External"/><Relationship Id="rId27" Type="http://schemas.openxmlformats.org/officeDocument/2006/relationships/hyperlink" Target="javascript:void(window.open('https://vidinis.spis.lt/BustoSavFondas/Redaguoti/1860013597','_blank'))" TargetMode="External"/><Relationship Id="rId43" Type="http://schemas.openxmlformats.org/officeDocument/2006/relationships/hyperlink" Target="javascript:void(window.open('https://vidinis.spis.lt/BustoSavFondas/Redaguoti/1860013560','_blank'))" TargetMode="External"/><Relationship Id="rId48" Type="http://schemas.openxmlformats.org/officeDocument/2006/relationships/hyperlink" Target="javascript:void(window.open('https://vidinis.spis.lt/BustoSavFondas/Redaguoti/1860013549','_blank'))" TargetMode="External"/><Relationship Id="rId64" Type="http://schemas.openxmlformats.org/officeDocument/2006/relationships/hyperlink" Target="javascript:void(window.open('https://vidinis.spis.lt/BustoSavFondas/Redaguoti/1860013512','_blank'))" TargetMode="External"/><Relationship Id="rId69" Type="http://schemas.openxmlformats.org/officeDocument/2006/relationships/hyperlink" Target="javascript:void(window.open('https://vidinis.spis.lt/BustoSavFondas/Redaguoti/1860013500','_blank'))" TargetMode="External"/><Relationship Id="rId113" Type="http://schemas.openxmlformats.org/officeDocument/2006/relationships/hyperlink" Target="javascript:void(window.open('https://vidinis.spis.lt/BustoSavFondas/Redaguoti/1860013395','_blank'))" TargetMode="External"/><Relationship Id="rId118" Type="http://schemas.openxmlformats.org/officeDocument/2006/relationships/hyperlink" Target="javascript:void(window.open('https://vidinis.spis.lt/BustoSavFondas/Redaguoti/1860013381','_blank'))" TargetMode="External"/><Relationship Id="rId80" Type="http://schemas.openxmlformats.org/officeDocument/2006/relationships/hyperlink" Target="javascript:void(window.open('https://vidinis.spis.lt/BustoSavFondas/Redaguoti/1860013472','_blank'))" TargetMode="External"/><Relationship Id="rId85" Type="http://schemas.openxmlformats.org/officeDocument/2006/relationships/hyperlink" Target="javascript:void(window.open('https://vidinis.spis.lt/BustoSavFondas/Redaguoti/1860013458','_blank'))" TargetMode="External"/><Relationship Id="rId12" Type="http://schemas.openxmlformats.org/officeDocument/2006/relationships/hyperlink" Target="javascript:void(window.open('https://vidinis.spis.lt/BustoSavFondas/Redaguoti/1860013620','_blank'))" TargetMode="External"/><Relationship Id="rId17" Type="http://schemas.openxmlformats.org/officeDocument/2006/relationships/hyperlink" Target="javascript:void(window.open('https://vidinis.spis.lt/BustoSavFondas/Redaguoti/1860013615','_blank'))" TargetMode="External"/><Relationship Id="rId33" Type="http://schemas.openxmlformats.org/officeDocument/2006/relationships/hyperlink" Target="javascript:void(window.open('https://vidinis.spis.lt/BustoSavFondas/Redaguoti/1860013578','_blank'))" TargetMode="External"/><Relationship Id="rId38" Type="http://schemas.openxmlformats.org/officeDocument/2006/relationships/hyperlink" Target="javascript:void(window.open('https://vidinis.spis.lt/BustoSavFondas/Redaguoti/1860013566','_blank'))" TargetMode="External"/><Relationship Id="rId59" Type="http://schemas.openxmlformats.org/officeDocument/2006/relationships/hyperlink" Target="javascript:void(window.open('https://vidinis.spis.lt/BustoSavFondas/Redaguoti/1860013537','_blank'))" TargetMode="External"/><Relationship Id="rId103" Type="http://schemas.openxmlformats.org/officeDocument/2006/relationships/hyperlink" Target="javascript:void(window.open('https://vidinis.spis.lt/BustoSavFondas/Redaguoti/1860013406','_blank'))" TargetMode="External"/><Relationship Id="rId108" Type="http://schemas.openxmlformats.org/officeDocument/2006/relationships/hyperlink" Target="javascript:void(window.open('https://vidinis.spis.lt/BustoSavFondas/Redaguoti/1860013399','_blank'))" TargetMode="External"/><Relationship Id="rId124" Type="http://schemas.openxmlformats.org/officeDocument/2006/relationships/hyperlink" Target="javascript:void(window.open('https://vidinis.spis.lt/BustoSavFondas/Redaguoti/1860013376','_blank'))" TargetMode="External"/><Relationship Id="rId129" Type="http://schemas.openxmlformats.org/officeDocument/2006/relationships/hyperlink" Target="javascript:void(window.open('https://vidinis.spis.lt/BustoSavFondas/Redaguoti/1860013642','_blank'))" TargetMode="External"/><Relationship Id="rId54" Type="http://schemas.openxmlformats.org/officeDocument/2006/relationships/hyperlink" Target="javascript:void(window.open('https://vidinis.spis.lt/BustoSavFondas/Redaguoti/1860013542','_blank'))" TargetMode="External"/><Relationship Id="rId70" Type="http://schemas.openxmlformats.org/officeDocument/2006/relationships/hyperlink" Target="javascript:void(window.open('https://vidinis.spis.lt/BustoSavFondas/Redaguoti/1860013499','_blank'))" TargetMode="External"/><Relationship Id="rId75" Type="http://schemas.openxmlformats.org/officeDocument/2006/relationships/hyperlink" Target="javascript:void(window.open('https://vidinis.spis.lt/BustoSavFondas/Redaguoti/1860013485','_blank'))" TargetMode="External"/><Relationship Id="rId91" Type="http://schemas.openxmlformats.org/officeDocument/2006/relationships/hyperlink" Target="javascript:void(window.open('https://vidinis.spis.lt/BustoSavFondas/Redaguoti/1860013511','_blank'))" TargetMode="External"/><Relationship Id="rId96" Type="http://schemas.openxmlformats.org/officeDocument/2006/relationships/hyperlink" Target="javascript:void(window.open('https://vidinis.spis.lt/BustoSavFondas/Redaguoti/1860013436','_blank'))" TargetMode="External"/><Relationship Id="rId1" Type="http://schemas.openxmlformats.org/officeDocument/2006/relationships/hyperlink" Target="javascript:void(window.open('https://vidinis.spis.lt/BustoSavFondas/Redaguoti/1860013661','_blank'))" TargetMode="External"/><Relationship Id="rId6" Type="http://schemas.openxmlformats.org/officeDocument/2006/relationships/hyperlink" Target="javascript:void(window.open('https://vidinis.spis.lt/BustoSavFondas/Redaguoti/1860013625','_blank'))" TargetMode="External"/><Relationship Id="rId23" Type="http://schemas.openxmlformats.org/officeDocument/2006/relationships/hyperlink" Target="javascript:void(window.open('https://vidinis.spis.lt/BustoSavFondas/Redaguoti/1860013609','_blank'))" TargetMode="External"/><Relationship Id="rId28" Type="http://schemas.openxmlformats.org/officeDocument/2006/relationships/hyperlink" Target="javascript:void(window.open('https://vidinis.spis.lt/BustoSavFondas/Redaguoti/1860013600','_blank'))" TargetMode="External"/><Relationship Id="rId49" Type="http://schemas.openxmlformats.org/officeDocument/2006/relationships/hyperlink" Target="javascript:void(window.open('https://vidinis.spis.lt/BustoSavFondas/Redaguoti/1860013547','_blank'))" TargetMode="External"/><Relationship Id="rId114" Type="http://schemas.openxmlformats.org/officeDocument/2006/relationships/hyperlink" Target="javascript:void(window.open('https://vidinis.spis.lt/BustoSavFondas/Redaguoti/1860013394','_blank'))" TargetMode="External"/><Relationship Id="rId119" Type="http://schemas.openxmlformats.org/officeDocument/2006/relationships/hyperlink" Target="javascript:void(window.open('https://vidinis.spis.lt/BustoSavFondas/Redaguoti/1860013380','_blank'))" TargetMode="External"/><Relationship Id="rId44" Type="http://schemas.openxmlformats.org/officeDocument/2006/relationships/hyperlink" Target="javascript:void(window.open('https://vidinis.spis.lt/BustoSavFondas/Redaguoti/1860013558','_blank'))" TargetMode="External"/><Relationship Id="rId60" Type="http://schemas.openxmlformats.org/officeDocument/2006/relationships/hyperlink" Target="javascript:void(window.open('https://vidinis.spis.lt/BustoSavFondas/Redaguoti/1860013536','_blank'))" TargetMode="External"/><Relationship Id="rId65" Type="http://schemas.openxmlformats.org/officeDocument/2006/relationships/hyperlink" Target="javascript:void(window.open('https://vidinis.spis.lt/BustoSavFondas/Redaguoti/1860013513','_blank'))" TargetMode="External"/><Relationship Id="rId81" Type="http://schemas.openxmlformats.org/officeDocument/2006/relationships/hyperlink" Target="javascript:void(window.open('https://vidinis.spis.lt/BustoSavFondas/Redaguoti/1860013465','_blank'))" TargetMode="External"/><Relationship Id="rId86" Type="http://schemas.openxmlformats.org/officeDocument/2006/relationships/hyperlink" Target="javascript:void(window.open('https://vidinis.spis.lt/BustoSavFondas/Redaguoti/1860013456','_blank'))" TargetMode="External"/><Relationship Id="rId130" Type="http://schemas.openxmlformats.org/officeDocument/2006/relationships/hyperlink" Target="javascript:void(window.open('https://vidinis.spis.lt/BustoSavFondas/Redaguoti/1860013637','_blank'))" TargetMode="External"/><Relationship Id="rId13" Type="http://schemas.openxmlformats.org/officeDocument/2006/relationships/hyperlink" Target="javascript:void(window.open('https://vidinis.spis.lt/BustoSavFondas/Redaguoti/1860013619','_blank'))" TargetMode="External"/><Relationship Id="rId18" Type="http://schemas.openxmlformats.org/officeDocument/2006/relationships/hyperlink" Target="javascript:void(window.open('https://vidinis.spis.lt/BustoSavFondas/Redaguoti/1860013614','_blank'))" TargetMode="External"/><Relationship Id="rId39" Type="http://schemas.openxmlformats.org/officeDocument/2006/relationships/hyperlink" Target="javascript:void(window.open('https://vidinis.spis.lt/BustoSavFondas/Redaguoti/1860013522','_blank'))" TargetMode="External"/><Relationship Id="rId109" Type="http://schemas.openxmlformats.org/officeDocument/2006/relationships/hyperlink" Target="javascript:void(window.open('https://vidinis.spis.lt/BustoSavFondas/Redaguoti/1860013401','_blank'))" TargetMode="External"/><Relationship Id="rId34" Type="http://schemas.openxmlformats.org/officeDocument/2006/relationships/hyperlink" Target="javascript:void(window.open('https://vidinis.spis.lt/BustoSavFondas/Redaguoti/1860013574','_blank'))" TargetMode="External"/><Relationship Id="rId50" Type="http://schemas.openxmlformats.org/officeDocument/2006/relationships/hyperlink" Target="javascript:void(window.open('https://vidinis.spis.lt/BustoSavFondas/Redaguoti/1860013546','_blank'))" TargetMode="External"/><Relationship Id="rId55" Type="http://schemas.openxmlformats.org/officeDocument/2006/relationships/hyperlink" Target="javascript:void(window.open('https://vidinis.spis.lt/BustoSavFondas/Redaguoti/1860013541','_blank'))" TargetMode="External"/><Relationship Id="rId76" Type="http://schemas.openxmlformats.org/officeDocument/2006/relationships/hyperlink" Target="javascript:void(window.open('https://vidinis.spis.lt/BustoSavFondas/Redaguoti/1860013475','_blank'))" TargetMode="External"/><Relationship Id="rId97" Type="http://schemas.openxmlformats.org/officeDocument/2006/relationships/hyperlink" Target="javascript:void(window.open('https://vidinis.spis.lt/BustoSavFondas/Redaguoti/1860013435','_blank'))" TargetMode="External"/><Relationship Id="rId104" Type="http://schemas.openxmlformats.org/officeDocument/2006/relationships/hyperlink" Target="javascript:void(window.open('https://vidinis.spis.lt/BustoSavFondas/Redaguoti/1860013402','_blank'))" TargetMode="External"/><Relationship Id="rId120" Type="http://schemas.openxmlformats.org/officeDocument/2006/relationships/hyperlink" Target="javascript:void(window.open('https://vidinis.spis.lt/BustoSavFondas/Redaguoti/1860013388','_blank'))" TargetMode="External"/><Relationship Id="rId125" Type="http://schemas.openxmlformats.org/officeDocument/2006/relationships/hyperlink" Target="javascript:void(window.open('https://vidinis.spis.lt/BustoSavFondas/Redaguoti/1860013629','_blank'))" TargetMode="External"/><Relationship Id="rId7" Type="http://schemas.openxmlformats.org/officeDocument/2006/relationships/hyperlink" Target="javascript:void(window.open('https://vidinis.spis.lt/BustoSavFondas/Redaguoti/1860013626','_blank'))" TargetMode="External"/><Relationship Id="rId71" Type="http://schemas.openxmlformats.org/officeDocument/2006/relationships/hyperlink" Target="javascript:void(window.open('https://vidinis.spis.lt/BustoSavFondas/Redaguoti/1860013450','_blank'))" TargetMode="External"/><Relationship Id="rId92" Type="http://schemas.openxmlformats.org/officeDocument/2006/relationships/hyperlink" Target="javascript:void(window.open('https://vidinis.spis.lt/BustoSavFondas/Redaguoti/1860013445','_blank'))" TargetMode="External"/><Relationship Id="rId2" Type="http://schemas.openxmlformats.org/officeDocument/2006/relationships/hyperlink" Target="javascript:void(window.open('https://vidinis.spis.lt/BustoSavFondas/Redaguoti/1860013657','_blank'))" TargetMode="External"/><Relationship Id="rId29" Type="http://schemas.openxmlformats.org/officeDocument/2006/relationships/hyperlink" Target="javascript:void(window.open('https://vidinis.spis.lt/BustoSavFondas/Redaguoti/1860013587','_blank'))" TargetMode="External"/><Relationship Id="rId24" Type="http://schemas.openxmlformats.org/officeDocument/2006/relationships/hyperlink" Target="javascript:void(window.open('https://vidinis.spis.lt/BustoSavFondas/Redaguoti/1860013606','_blank'))" TargetMode="External"/><Relationship Id="rId40" Type="http://schemas.openxmlformats.org/officeDocument/2006/relationships/hyperlink" Target="javascript:void(window.open('https://vidinis.spis.lt/BustoSavFondas/Redaguoti/1860013520','_blank'))" TargetMode="External"/><Relationship Id="rId45" Type="http://schemas.openxmlformats.org/officeDocument/2006/relationships/hyperlink" Target="javascript:void(window.open('https://vidinis.spis.lt/BustoSavFondas/Redaguoti/1860013553','_blank'))" TargetMode="External"/><Relationship Id="rId66" Type="http://schemas.openxmlformats.org/officeDocument/2006/relationships/hyperlink" Target="javascript:void(window.open('https://vidinis.spis.lt/BustoSavFondas/Redaguoti/1860028834','_blank'))" TargetMode="External"/><Relationship Id="rId87" Type="http://schemas.openxmlformats.org/officeDocument/2006/relationships/hyperlink" Target="javascript:void(window.open('https://vidinis.spis.lt/BustoSavFondas/Redaguoti/1860013446','_blank'))" TargetMode="External"/><Relationship Id="rId110" Type="http://schemas.openxmlformats.org/officeDocument/2006/relationships/hyperlink" Target="javascript:void(window.open('https://vidinis.spis.lt/BustoSavFondas/Redaguoti/1860013398','_blank'))" TargetMode="External"/><Relationship Id="rId115" Type="http://schemas.openxmlformats.org/officeDocument/2006/relationships/hyperlink" Target="javascript:void(window.open('https://vidinis.spis.lt/BustoSavFondas/Redaguoti/1860013393','_blank'))" TargetMode="External"/><Relationship Id="rId131" Type="http://schemas.openxmlformats.org/officeDocument/2006/relationships/hyperlink" Target="javascript:void(window.open('https://vidinis.spis.lt/BustoSavFondas/Redaguoti/1860013627','_blank'))" TargetMode="External"/><Relationship Id="rId61" Type="http://schemas.openxmlformats.org/officeDocument/2006/relationships/hyperlink" Target="javascript:void(window.open('https://vidinis.spis.lt/BustoSavFondas/Redaguoti/1860013532','_blank'))" TargetMode="External"/><Relationship Id="rId82" Type="http://schemas.openxmlformats.org/officeDocument/2006/relationships/hyperlink" Target="javascript:void(window.open('https://vidinis.spis.lt/BustoSavFondas/Redaguoti/1860013464','_blank'))" TargetMode="External"/><Relationship Id="rId19" Type="http://schemas.openxmlformats.org/officeDocument/2006/relationships/hyperlink" Target="javascript:void(window.open('https://vidinis.spis.lt/BustoSavFondas/Redaguoti/1860013613','_blank'))" TargetMode="External"/><Relationship Id="rId14" Type="http://schemas.openxmlformats.org/officeDocument/2006/relationships/hyperlink" Target="javascript:void(window.open('https://vidinis.spis.lt/BustoSavFondas/Redaguoti/1860013618','_blank'))" TargetMode="External"/><Relationship Id="rId30" Type="http://schemas.openxmlformats.org/officeDocument/2006/relationships/hyperlink" Target="javascript:void(window.open('https://vidinis.spis.lt/BustoSavFondas/Redaguoti/1860013586','_blank'))" TargetMode="External"/><Relationship Id="rId35" Type="http://schemas.openxmlformats.org/officeDocument/2006/relationships/hyperlink" Target="javascript:void(window.open('https://vidinis.spis.lt/BustoSavFondas/Redaguoti/1860013572','_blank'))" TargetMode="External"/><Relationship Id="rId56" Type="http://schemas.openxmlformats.org/officeDocument/2006/relationships/hyperlink" Target="javascript:void(window.open('https://vidinis.spis.lt/BustoSavFondas/Redaguoti/1860013540','_blank'))" TargetMode="External"/><Relationship Id="rId77" Type="http://schemas.openxmlformats.org/officeDocument/2006/relationships/hyperlink" Target="javascript:void(window.open('https://vidinis.spis.lt/BustoSavFondas/Redaguoti/1860013448','_blank'))" TargetMode="External"/><Relationship Id="rId100" Type="http://schemas.openxmlformats.org/officeDocument/2006/relationships/hyperlink" Target="javascript:void(window.open('https://vidinis.spis.lt/BustoSavFondas/Redaguoti/1860013415','_blank'))" TargetMode="External"/><Relationship Id="rId105" Type="http://schemas.openxmlformats.org/officeDocument/2006/relationships/hyperlink" Target="javascript:void(window.open('https://vidinis.spis.lt/BustoSavFondas/Redaguoti/1860013405','_blank'))" TargetMode="External"/><Relationship Id="rId126" Type="http://schemas.openxmlformats.org/officeDocument/2006/relationships/hyperlink" Target="javascript:void(window.open('https://vidinis.spis.lt/BustoSavFondas/Redaguoti/1860013648','_blank'))" TargetMode="External"/><Relationship Id="rId8" Type="http://schemas.openxmlformats.org/officeDocument/2006/relationships/hyperlink" Target="javascript:void(window.open('https://vidinis.spis.lt/BustoSavFondas/Redaguoti/1860013624','_blank'))" TargetMode="External"/><Relationship Id="rId51" Type="http://schemas.openxmlformats.org/officeDocument/2006/relationships/hyperlink" Target="javascript:void(window.open('https://vidinis.spis.lt/BustoSavFondas/Redaguoti/1860013545','_blank'))" TargetMode="External"/><Relationship Id="rId72" Type="http://schemas.openxmlformats.org/officeDocument/2006/relationships/hyperlink" Target="javascript:void(window.open('https://vidinis.spis.lt/BustoSavFondas/Redaguoti/1860013491','_blank'))" TargetMode="External"/><Relationship Id="rId93" Type="http://schemas.openxmlformats.org/officeDocument/2006/relationships/hyperlink" Target="javascript:void(window.open('https://vidinis.spis.lt/BustoSavFondas/Redaguoti/1860013439','_blank'))" TargetMode="External"/><Relationship Id="rId98" Type="http://schemas.openxmlformats.org/officeDocument/2006/relationships/hyperlink" Target="javascript:void(window.open('https://vidinis.spis.lt/BustoSavFondas/Redaguoti/1860013433','_blank'))" TargetMode="External"/><Relationship Id="rId121" Type="http://schemas.openxmlformats.org/officeDocument/2006/relationships/hyperlink" Target="javascript:void(window.open('https://vidinis.spis.lt/BustoSavFondas/Redaguoti/1860013387','_blank'))" TargetMode="External"/><Relationship Id="rId3" Type="http://schemas.openxmlformats.org/officeDocument/2006/relationships/hyperlink" Target="javascript:void(window.open('https://vidinis.spis.lt/BustoSavFondas/Redaguoti/1860013658','_blank'))" TargetMode="External"/><Relationship Id="rId25" Type="http://schemas.openxmlformats.org/officeDocument/2006/relationships/hyperlink" Target="javascript:void(window.open('https://vidinis.spis.lt/BustoSavFondas/Redaguoti/1860013602','_blank'))" TargetMode="External"/><Relationship Id="rId46" Type="http://schemas.openxmlformats.org/officeDocument/2006/relationships/hyperlink" Target="javascript:void(window.open('https://vidinis.spis.lt/BustoSavFondas/Redaguoti/1860013516','_blank'))" TargetMode="External"/><Relationship Id="rId67" Type="http://schemas.openxmlformats.org/officeDocument/2006/relationships/hyperlink" Target="javascript:void(window.open('https://vidinis.spis.lt/BustoSavFondas/Redaguoti/1860013505','_blank'))" TargetMode="External"/><Relationship Id="rId116" Type="http://schemas.openxmlformats.org/officeDocument/2006/relationships/hyperlink" Target="javascript:void(window.open('https://vidinis.spis.lt/BustoSavFondas/Redaguoti/1860013383','_blank'))" TargetMode="External"/><Relationship Id="rId20" Type="http://schemas.openxmlformats.org/officeDocument/2006/relationships/hyperlink" Target="javascript:void(window.open('https://vidinis.spis.lt/BustoSavFondas/Redaguoti/1860013612','_blank'))" TargetMode="External"/><Relationship Id="rId41" Type="http://schemas.openxmlformats.org/officeDocument/2006/relationships/hyperlink" Target="javascript:void(window.open('https://vidinis.spis.lt/BustoSavFondas/Redaguoti/1860013519','_blank'))" TargetMode="External"/><Relationship Id="rId62" Type="http://schemas.openxmlformats.org/officeDocument/2006/relationships/hyperlink" Target="javascript:void(window.open('https://vidinis.spis.lt/BustoSavFondas/Redaguoti/1860013530','_blank'))" TargetMode="External"/><Relationship Id="rId83" Type="http://schemas.openxmlformats.org/officeDocument/2006/relationships/hyperlink" Target="javascript:void(window.open('https://vidinis.spis.lt/BustoSavFondas/Redaguoti/1860013461','_blank'))" TargetMode="External"/><Relationship Id="rId88" Type="http://schemas.openxmlformats.org/officeDocument/2006/relationships/hyperlink" Target="javascript:void(window.open('https://vidinis.spis.lt/BustoSavFondas/Redaguoti/1860013510','_blank'))" TargetMode="External"/><Relationship Id="rId111" Type="http://schemas.openxmlformats.org/officeDocument/2006/relationships/hyperlink" Target="javascript:void(window.open('https://vidinis.spis.lt/BustoSavFondas/Redaguoti/1860013397','_blank'))" TargetMode="External"/><Relationship Id="rId132" Type="http://schemas.openxmlformats.org/officeDocument/2006/relationships/hyperlink" Target="javascript:void(window.open('https://vidinis.spis.lt/BustoSavFondas/Redaguoti/1860013661','_blank'))" TargetMode="External"/><Relationship Id="rId15" Type="http://schemas.openxmlformats.org/officeDocument/2006/relationships/hyperlink" Target="javascript:void(window.open('https://vidinis.spis.lt/BustoSavFondas/Redaguoti/1860013617','_blank'))" TargetMode="External"/><Relationship Id="rId36" Type="http://schemas.openxmlformats.org/officeDocument/2006/relationships/hyperlink" Target="javascript:void(window.open('https://vidinis.spis.lt/BustoSavFondas/Redaguoti/1860013571','_blank'))" TargetMode="External"/><Relationship Id="rId57" Type="http://schemas.openxmlformats.org/officeDocument/2006/relationships/hyperlink" Target="javascript:void(window.open('https://vidinis.spis.lt/BustoSavFondas/Redaguoti/1860013539','_blank'))" TargetMode="External"/><Relationship Id="rId106" Type="http://schemas.openxmlformats.org/officeDocument/2006/relationships/hyperlink" Target="javascript:void(window.open('https://vidinis.spis.lt/BustoSavFondas/Redaguoti/1860013404','_blank'))" TargetMode="External"/><Relationship Id="rId127" Type="http://schemas.openxmlformats.org/officeDocument/2006/relationships/hyperlink" Target="javascript:void(window.open('https://vidinis.spis.lt/BustoSavFondas/Redaguoti/1860013647','_blank'))" TargetMode="External"/><Relationship Id="rId10" Type="http://schemas.openxmlformats.org/officeDocument/2006/relationships/hyperlink" Target="javascript:void(window.open('https://vidinis.spis.lt/BustoSavFondas/Redaguoti/1860013622','_blank'))" TargetMode="External"/><Relationship Id="rId31" Type="http://schemas.openxmlformats.org/officeDocument/2006/relationships/hyperlink" Target="javascript:void(window.open('https://vidinis.spis.lt/BustoSavFondas/Redaguoti/1860013583','_blank'))" TargetMode="External"/><Relationship Id="rId52" Type="http://schemas.openxmlformats.org/officeDocument/2006/relationships/hyperlink" Target="javascript:void(window.open('https://vidinis.spis.lt/BustoSavFondas/Redaguoti/1860028836','_blank'))" TargetMode="External"/><Relationship Id="rId73" Type="http://schemas.openxmlformats.org/officeDocument/2006/relationships/hyperlink" Target="javascript:void(window.open('https://vidinis.spis.lt/BustoSavFondas/Redaguoti/1860013489','_blank'))" TargetMode="External"/><Relationship Id="rId78" Type="http://schemas.openxmlformats.org/officeDocument/2006/relationships/hyperlink" Target="javascript:void(window.open('https://vidinis.spis.lt/BustoSavFondas/Redaguoti/1860013474','_blank'))" TargetMode="External"/><Relationship Id="rId94" Type="http://schemas.openxmlformats.org/officeDocument/2006/relationships/hyperlink" Target="javascript:void(window.open('https://vidinis.spis.lt/BustoSavFondas/Redaguoti/1860013430','_blank'))" TargetMode="External"/><Relationship Id="rId99" Type="http://schemas.openxmlformats.org/officeDocument/2006/relationships/hyperlink" Target="javascript:void(window.open('https://vidinis.spis.lt/BustoSavFondas/Redaguoti/1860013422','_blank'))" TargetMode="External"/><Relationship Id="rId101" Type="http://schemas.openxmlformats.org/officeDocument/2006/relationships/hyperlink" Target="javascript:void(window.open('https://vidinis.spis.lt/BustoSavFondas/Redaguoti/1860013419','_blank'))" TargetMode="External"/><Relationship Id="rId122" Type="http://schemas.openxmlformats.org/officeDocument/2006/relationships/hyperlink" Target="javascript:void(window.open('https://vidinis.spis.lt/BustoSavFondas/Redaguoti/1860013378','_blank'))" TargetMode="External"/><Relationship Id="rId4" Type="http://schemas.openxmlformats.org/officeDocument/2006/relationships/hyperlink" Target="javascript:void(window.open('https://vidinis.spis.lt/BustoSavFondas/Redaguoti/1860013603','_blank'))" TargetMode="External"/><Relationship Id="rId9" Type="http://schemas.openxmlformats.org/officeDocument/2006/relationships/hyperlink" Target="javascript:void(window.open('https://vidinis.spis.lt/BustoSavFondas/Redaguoti/1860013623','_blank'))" TargetMode="External"/><Relationship Id="rId26" Type="http://schemas.openxmlformats.org/officeDocument/2006/relationships/hyperlink" Target="javascript:void(window.open('https://vidinis.spis.lt/BustoSavFondas/Redaguoti/1860013598','_blank'))" TargetMode="External"/><Relationship Id="rId47" Type="http://schemas.openxmlformats.org/officeDocument/2006/relationships/hyperlink" Target="javascript:void(window.open('https://vidinis.spis.lt/BustoSavFondas/Redaguoti/1860013548','_blank'))" TargetMode="External"/><Relationship Id="rId68" Type="http://schemas.openxmlformats.org/officeDocument/2006/relationships/hyperlink" Target="javascript:void(window.open('https://vidinis.spis.lt/BustoSavFondas/Redaguoti/1860013502','_blank'))" TargetMode="External"/><Relationship Id="rId89" Type="http://schemas.openxmlformats.org/officeDocument/2006/relationships/hyperlink" Target="javascript:void(window.open('https://vidinis.spis.lt/BustoSavFondas/Redaguoti/1860013509','_blank'))" TargetMode="External"/><Relationship Id="rId112" Type="http://schemas.openxmlformats.org/officeDocument/2006/relationships/hyperlink" Target="javascript:void(window.open('https://vidinis.spis.lt/BustoSavFondas/Redaguoti/1860013379','_blank'))" TargetMode="External"/><Relationship Id="rId13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3"/>
  <sheetViews>
    <sheetView showGridLines="0" tabSelected="1" zoomScale="90" zoomScaleNormal="90" workbookViewId="0">
      <pane ySplit="1" topLeftCell="A50" activePane="bottomLeft" state="frozen"/>
      <selection pane="bottomLeft" activeCell="AB130" sqref="AB130"/>
    </sheetView>
  </sheetViews>
  <sheetFormatPr defaultRowHeight="15" x14ac:dyDescent="0.25"/>
  <cols>
    <col min="1" max="1" width="4.28515625" customWidth="1"/>
    <col min="2" max="2" width="10.85546875" customWidth="1"/>
    <col min="3" max="3" width="17.7109375" customWidth="1"/>
    <col min="4" max="4" width="5" customWidth="1"/>
    <col min="5" max="5" width="5.140625" customWidth="1"/>
    <col min="6" max="6" width="11.140625" style="6" customWidth="1"/>
    <col min="7" max="7" width="7.7109375" style="5" customWidth="1"/>
    <col min="8" max="8" width="11.140625" style="5" customWidth="1"/>
    <col min="9" max="9" width="5.85546875" style="5" customWidth="1"/>
    <col min="10" max="10" width="11.140625" style="7" customWidth="1"/>
    <col min="11" max="11" width="9.7109375" style="5" customWidth="1"/>
    <col min="12" max="12" width="9.140625" style="5"/>
    <col min="13" max="13" width="8.85546875" style="5" customWidth="1"/>
    <col min="14" max="14" width="9.140625" style="5" customWidth="1"/>
    <col min="15" max="15" width="9.85546875" style="5" customWidth="1"/>
    <col min="16" max="17" width="11" style="7" customWidth="1"/>
    <col min="18" max="18" width="8.7109375" style="5" customWidth="1"/>
    <col min="19" max="19" width="9.140625" style="5"/>
    <col min="20" max="20" width="9.5703125" customWidth="1"/>
    <col min="21" max="22" width="10.5703125" style="5" customWidth="1"/>
    <col min="23" max="23" width="9.5703125" style="5" customWidth="1"/>
    <col min="24" max="24" width="8.85546875" style="5" customWidth="1"/>
  </cols>
  <sheetData>
    <row r="1" spans="1:24" ht="7.5" customHeight="1" thickBot="1" x14ac:dyDescent="0.3">
      <c r="A1" s="1" t="s">
        <v>0</v>
      </c>
      <c r="C1" s="50"/>
      <c r="D1" s="50"/>
      <c r="E1" s="50"/>
      <c r="F1" s="50"/>
      <c r="G1" s="50"/>
      <c r="H1" s="50"/>
      <c r="I1" s="50"/>
    </row>
    <row r="2" spans="1:24" s="3" customFormat="1" ht="147.75" customHeight="1" x14ac:dyDescent="0.25">
      <c r="A2" s="13" t="s">
        <v>40</v>
      </c>
      <c r="B2" s="13" t="s">
        <v>1</v>
      </c>
      <c r="C2" s="13" t="s">
        <v>2</v>
      </c>
      <c r="D2" s="13" t="s">
        <v>3</v>
      </c>
      <c r="E2" s="13" t="s">
        <v>4</v>
      </c>
      <c r="F2" s="14" t="s">
        <v>53</v>
      </c>
      <c r="G2" s="15" t="s">
        <v>41</v>
      </c>
      <c r="H2" s="16" t="s">
        <v>42</v>
      </c>
      <c r="I2" s="17" t="s">
        <v>43</v>
      </c>
      <c r="J2" s="18" t="s">
        <v>44</v>
      </c>
      <c r="K2" s="14" t="s">
        <v>45</v>
      </c>
      <c r="L2" s="15" t="s">
        <v>46</v>
      </c>
      <c r="M2" s="15" t="s">
        <v>47</v>
      </c>
      <c r="N2" s="19" t="s">
        <v>48</v>
      </c>
      <c r="O2" s="16" t="s">
        <v>49</v>
      </c>
      <c r="P2" s="20" t="s">
        <v>52</v>
      </c>
      <c r="Q2" s="21" t="s">
        <v>58</v>
      </c>
      <c r="R2" s="21" t="s">
        <v>50</v>
      </c>
      <c r="S2" s="22" t="s">
        <v>51</v>
      </c>
      <c r="T2" s="23" t="s">
        <v>54</v>
      </c>
      <c r="U2" s="24" t="s">
        <v>56</v>
      </c>
      <c r="V2" s="25" t="s">
        <v>59</v>
      </c>
      <c r="W2" s="25" t="s">
        <v>55</v>
      </c>
      <c r="X2" s="25" t="s">
        <v>57</v>
      </c>
    </row>
    <row r="3" spans="1:24" s="3" customFormat="1" ht="19.5" customHeight="1" x14ac:dyDescent="0.25">
      <c r="A3" s="26">
        <v>1</v>
      </c>
      <c r="B3" s="26" t="s">
        <v>5</v>
      </c>
      <c r="C3" s="26" t="s">
        <v>6</v>
      </c>
      <c r="D3" s="27">
        <v>12</v>
      </c>
      <c r="E3" s="27">
        <v>1</v>
      </c>
      <c r="F3" s="28">
        <v>186.59</v>
      </c>
      <c r="G3" s="28">
        <v>3</v>
      </c>
      <c r="H3" s="28">
        <v>50</v>
      </c>
      <c r="I3" s="28">
        <v>12</v>
      </c>
      <c r="J3" s="29">
        <f>(F3*G3)/(H3*I3)</f>
        <v>0.93294999999999995</v>
      </c>
      <c r="K3" s="28">
        <v>0.69</v>
      </c>
      <c r="L3" s="13">
        <v>88.54</v>
      </c>
      <c r="M3" s="28">
        <v>1</v>
      </c>
      <c r="N3" s="28">
        <v>1</v>
      </c>
      <c r="O3" s="28"/>
      <c r="P3" s="29">
        <f t="shared" ref="P3:P13" si="0">J3*K3*L3*M3*N3*2.5</f>
        <v>142.49085292499998</v>
      </c>
      <c r="Q3" s="29">
        <f>J3*K3*L3*M3*N3*2.8</f>
        <v>159.58975527599998</v>
      </c>
      <c r="R3" s="29">
        <f t="shared" ref="R3:R13" si="1">J3*K3*L3*M3*N3*3</f>
        <v>170.98902350999998</v>
      </c>
      <c r="S3" s="30">
        <f t="shared" ref="S3:S13" si="2">J3*K3*L3*M3*N3*3.5</f>
        <v>199.48719409499998</v>
      </c>
      <c r="T3" s="31">
        <v>135.96</v>
      </c>
      <c r="U3" s="49">
        <f>(P3-T3)/T3</f>
        <v>4.8035105361870965E-2</v>
      </c>
      <c r="V3" s="49">
        <f>(Q3-T3)/T3</f>
        <v>0.17379931800529544</v>
      </c>
      <c r="W3" s="33">
        <f>(R3-T3)/T3</f>
        <v>0.25764212643424517</v>
      </c>
      <c r="X3" s="33">
        <f>(S3-T3)/T3</f>
        <v>0.46724914750661933</v>
      </c>
    </row>
    <row r="4" spans="1:24" s="3" customFormat="1" ht="19.5" customHeight="1" x14ac:dyDescent="0.25">
      <c r="A4" s="26">
        <v>2</v>
      </c>
      <c r="B4" s="26" t="s">
        <v>5</v>
      </c>
      <c r="C4" s="26" t="s">
        <v>6</v>
      </c>
      <c r="D4" s="27">
        <v>12</v>
      </c>
      <c r="E4" s="27">
        <v>13</v>
      </c>
      <c r="F4" s="28">
        <v>186.59</v>
      </c>
      <c r="G4" s="28">
        <v>3</v>
      </c>
      <c r="H4" s="28">
        <v>50</v>
      </c>
      <c r="I4" s="28">
        <v>12</v>
      </c>
      <c r="J4" s="29">
        <f t="shared" ref="J4:J67" si="3">(F4*G4)/(H4*I4)</f>
        <v>0.93294999999999995</v>
      </c>
      <c r="K4" s="28">
        <v>0.71</v>
      </c>
      <c r="L4" s="13">
        <v>65.680000000000007</v>
      </c>
      <c r="M4" s="28">
        <v>1</v>
      </c>
      <c r="N4" s="28">
        <v>1</v>
      </c>
      <c r="O4" s="28"/>
      <c r="P4" s="29">
        <f t="shared" si="0"/>
        <v>108.7651769</v>
      </c>
      <c r="Q4" s="29">
        <f t="shared" ref="Q4:Q67" si="4">J4*K4*L4*M4*N4*2.8</f>
        <v>121.81699812799999</v>
      </c>
      <c r="R4" s="29">
        <f t="shared" si="1"/>
        <v>130.51821228</v>
      </c>
      <c r="S4" s="30">
        <f t="shared" si="2"/>
        <v>152.27124766</v>
      </c>
      <c r="T4" s="31">
        <v>79.430000000000007</v>
      </c>
      <c r="U4" s="32">
        <f t="shared" ref="U4:U67" si="5">(P4-T4)/T4</f>
        <v>0.3693211242603549</v>
      </c>
      <c r="V4" s="49">
        <f t="shared" ref="V4:V67" si="6">(Q4-T4)/T4</f>
        <v>0.53363965917159739</v>
      </c>
      <c r="W4" s="33">
        <f t="shared" ref="W4:W67" si="7">(R4-T4)/T4</f>
        <v>0.64318534911242586</v>
      </c>
      <c r="X4" s="33">
        <f t="shared" ref="X4:X67" si="8">(S4-T4)/T4</f>
        <v>0.91704957396449693</v>
      </c>
    </row>
    <row r="5" spans="1:24" s="3" customFormat="1" ht="19.5" customHeight="1" x14ac:dyDescent="0.25">
      <c r="A5" s="26">
        <v>3</v>
      </c>
      <c r="B5" s="26" t="s">
        <v>5</v>
      </c>
      <c r="C5" s="26" t="s">
        <v>6</v>
      </c>
      <c r="D5" s="27">
        <v>12</v>
      </c>
      <c r="E5" s="27">
        <v>18</v>
      </c>
      <c r="F5" s="28">
        <v>186.59</v>
      </c>
      <c r="G5" s="28">
        <v>3</v>
      </c>
      <c r="H5" s="28">
        <v>50</v>
      </c>
      <c r="I5" s="28">
        <v>12</v>
      </c>
      <c r="J5" s="29">
        <f t="shared" si="3"/>
        <v>0.93294999999999995</v>
      </c>
      <c r="K5" s="28">
        <v>0.69</v>
      </c>
      <c r="L5" s="13">
        <v>88.37</v>
      </c>
      <c r="M5" s="28">
        <v>1</v>
      </c>
      <c r="N5" s="28">
        <v>1</v>
      </c>
      <c r="O5" s="28"/>
      <c r="P5" s="29">
        <f t="shared" si="0"/>
        <v>142.21726533749998</v>
      </c>
      <c r="Q5" s="29">
        <f t="shared" si="4"/>
        <v>159.28333717799998</v>
      </c>
      <c r="R5" s="29">
        <f t="shared" si="1"/>
        <v>170.66071840499998</v>
      </c>
      <c r="S5" s="30">
        <f t="shared" si="2"/>
        <v>199.10417147249998</v>
      </c>
      <c r="T5" s="31">
        <v>106.87</v>
      </c>
      <c r="U5" s="32">
        <f t="shared" si="5"/>
        <v>0.33075012012257859</v>
      </c>
      <c r="V5" s="49">
        <f t="shared" si="6"/>
        <v>0.49044013453728807</v>
      </c>
      <c r="W5" s="33">
        <f t="shared" si="7"/>
        <v>0.59690014414709436</v>
      </c>
      <c r="X5" s="33">
        <f t="shared" si="8"/>
        <v>0.86305016817161018</v>
      </c>
    </row>
    <row r="6" spans="1:24" s="3" customFormat="1" ht="19.5" customHeight="1" x14ac:dyDescent="0.25">
      <c r="A6" s="26">
        <v>4</v>
      </c>
      <c r="B6" s="26" t="s">
        <v>5</v>
      </c>
      <c r="C6" s="26" t="s">
        <v>6</v>
      </c>
      <c r="D6" s="27">
        <v>12</v>
      </c>
      <c r="E6" s="27">
        <v>23</v>
      </c>
      <c r="F6" s="28">
        <v>186.59</v>
      </c>
      <c r="G6" s="28">
        <v>3</v>
      </c>
      <c r="H6" s="28">
        <v>50</v>
      </c>
      <c r="I6" s="28">
        <v>12</v>
      </c>
      <c r="J6" s="29">
        <f t="shared" si="3"/>
        <v>0.93294999999999995</v>
      </c>
      <c r="K6" s="28">
        <v>0.71</v>
      </c>
      <c r="L6" s="13">
        <v>49.67</v>
      </c>
      <c r="M6" s="28">
        <v>1</v>
      </c>
      <c r="N6" s="28">
        <v>1</v>
      </c>
      <c r="O6" s="28"/>
      <c r="P6" s="29">
        <f t="shared" si="0"/>
        <v>82.252837037500001</v>
      </c>
      <c r="Q6" s="29">
        <f t="shared" si="4"/>
        <v>92.123177481999988</v>
      </c>
      <c r="R6" s="29">
        <f t="shared" si="1"/>
        <v>98.70340444499999</v>
      </c>
      <c r="S6" s="30">
        <f t="shared" si="2"/>
        <v>115.15397185249999</v>
      </c>
      <c r="T6" s="31">
        <v>76.27</v>
      </c>
      <c r="U6" s="32">
        <f t="shared" si="5"/>
        <v>7.8442861380621551E-2</v>
      </c>
      <c r="V6" s="49">
        <f t="shared" si="6"/>
        <v>0.20785600474629595</v>
      </c>
      <c r="W6" s="33">
        <f t="shared" si="7"/>
        <v>0.29413143365674571</v>
      </c>
      <c r="X6" s="33">
        <f t="shared" si="8"/>
        <v>0.50982000593287002</v>
      </c>
    </row>
    <row r="7" spans="1:24" s="3" customFormat="1" ht="19.5" customHeight="1" x14ac:dyDescent="0.25">
      <c r="A7" s="26">
        <v>5</v>
      </c>
      <c r="B7" s="26" t="s">
        <v>5</v>
      </c>
      <c r="C7" s="26" t="s">
        <v>6</v>
      </c>
      <c r="D7" s="27">
        <v>12</v>
      </c>
      <c r="E7" s="27">
        <v>25</v>
      </c>
      <c r="F7" s="28">
        <v>186.59</v>
      </c>
      <c r="G7" s="28">
        <v>3</v>
      </c>
      <c r="H7" s="28">
        <v>50</v>
      </c>
      <c r="I7" s="28">
        <v>12</v>
      </c>
      <c r="J7" s="29">
        <f t="shared" si="3"/>
        <v>0.93294999999999995</v>
      </c>
      <c r="K7" s="28">
        <v>0.69</v>
      </c>
      <c r="L7" s="13">
        <v>89.13</v>
      </c>
      <c r="M7" s="28">
        <v>1</v>
      </c>
      <c r="N7" s="28">
        <v>1</v>
      </c>
      <c r="O7" s="28"/>
      <c r="P7" s="29">
        <f t="shared" si="0"/>
        <v>143.44036278749996</v>
      </c>
      <c r="Q7" s="29">
        <f t="shared" si="4"/>
        <v>160.65320632199996</v>
      </c>
      <c r="R7" s="29">
        <f t="shared" si="1"/>
        <v>172.12843534499996</v>
      </c>
      <c r="S7" s="30">
        <f t="shared" si="2"/>
        <v>200.81650790249995</v>
      </c>
      <c r="T7" s="31">
        <v>107.79</v>
      </c>
      <c r="U7" s="32">
        <f t="shared" si="5"/>
        <v>0.33073905545505106</v>
      </c>
      <c r="V7" s="49">
        <f t="shared" si="6"/>
        <v>0.49042774210965723</v>
      </c>
      <c r="W7" s="33">
        <f t="shared" si="7"/>
        <v>0.59688686654606127</v>
      </c>
      <c r="X7" s="33">
        <f t="shared" si="8"/>
        <v>0.86303467763707153</v>
      </c>
    </row>
    <row r="8" spans="1:24" s="3" customFormat="1" ht="19.5" customHeight="1" x14ac:dyDescent="0.25">
      <c r="A8" s="26">
        <v>6</v>
      </c>
      <c r="B8" s="26" t="s">
        <v>5</v>
      </c>
      <c r="C8" s="26" t="s">
        <v>6</v>
      </c>
      <c r="D8" s="27">
        <v>12</v>
      </c>
      <c r="E8" s="27">
        <v>26</v>
      </c>
      <c r="F8" s="28">
        <v>186.59</v>
      </c>
      <c r="G8" s="28">
        <v>3</v>
      </c>
      <c r="H8" s="28">
        <v>50</v>
      </c>
      <c r="I8" s="28">
        <v>12</v>
      </c>
      <c r="J8" s="29">
        <f t="shared" si="3"/>
        <v>0.93294999999999995</v>
      </c>
      <c r="K8" s="28">
        <v>0.69</v>
      </c>
      <c r="L8" s="13">
        <v>89.53</v>
      </c>
      <c r="M8" s="28">
        <v>1</v>
      </c>
      <c r="N8" s="28">
        <v>1</v>
      </c>
      <c r="O8" s="28"/>
      <c r="P8" s="29">
        <f t="shared" si="0"/>
        <v>144.08409828749998</v>
      </c>
      <c r="Q8" s="29">
        <f t="shared" si="4"/>
        <v>161.37419008199996</v>
      </c>
      <c r="R8" s="29">
        <f t="shared" si="1"/>
        <v>172.90091794499997</v>
      </c>
      <c r="S8" s="30">
        <f t="shared" si="2"/>
        <v>201.71773760249997</v>
      </c>
      <c r="T8" s="31">
        <v>108.28</v>
      </c>
      <c r="U8" s="32">
        <f t="shared" si="5"/>
        <v>0.33066215633080887</v>
      </c>
      <c r="V8" s="49">
        <f t="shared" si="6"/>
        <v>0.49034161509050567</v>
      </c>
      <c r="W8" s="33">
        <f t="shared" si="7"/>
        <v>0.59679458759697057</v>
      </c>
      <c r="X8" s="33">
        <f t="shared" si="8"/>
        <v>0.86292701886313228</v>
      </c>
    </row>
    <row r="9" spans="1:24" s="3" customFormat="1" ht="19.5" customHeight="1" x14ac:dyDescent="0.25">
      <c r="A9" s="26">
        <v>7</v>
      </c>
      <c r="B9" s="26" t="s">
        <v>5</v>
      </c>
      <c r="C9" s="26" t="s">
        <v>6</v>
      </c>
      <c r="D9" s="27">
        <v>12</v>
      </c>
      <c r="E9" s="27">
        <v>3</v>
      </c>
      <c r="F9" s="28">
        <v>186.59</v>
      </c>
      <c r="G9" s="28">
        <v>3</v>
      </c>
      <c r="H9" s="28">
        <v>50</v>
      </c>
      <c r="I9" s="28">
        <v>12</v>
      </c>
      <c r="J9" s="29">
        <f t="shared" si="3"/>
        <v>0.93294999999999995</v>
      </c>
      <c r="K9" s="28">
        <v>0.71</v>
      </c>
      <c r="L9" s="13">
        <v>49.7</v>
      </c>
      <c r="M9" s="28">
        <v>1</v>
      </c>
      <c r="N9" s="28">
        <v>1</v>
      </c>
      <c r="O9" s="28"/>
      <c r="P9" s="29">
        <f t="shared" si="0"/>
        <v>82.302516624999981</v>
      </c>
      <c r="Q9" s="29">
        <f t="shared" si="4"/>
        <v>92.178818619999987</v>
      </c>
      <c r="R9" s="29">
        <f t="shared" si="1"/>
        <v>98.763019949999986</v>
      </c>
      <c r="S9" s="30">
        <f t="shared" si="2"/>
        <v>115.22352327499999</v>
      </c>
      <c r="T9" s="31">
        <v>60.11</v>
      </c>
      <c r="U9" s="32">
        <f t="shared" si="5"/>
        <v>0.36919841332556946</v>
      </c>
      <c r="V9" s="49">
        <f t="shared" si="6"/>
        <v>0.533502222924638</v>
      </c>
      <c r="W9" s="33">
        <f t="shared" si="7"/>
        <v>0.64303809599068351</v>
      </c>
      <c r="X9" s="33">
        <f t="shared" si="8"/>
        <v>0.91687777865579756</v>
      </c>
    </row>
    <row r="10" spans="1:24" s="3" customFormat="1" ht="19.5" customHeight="1" x14ac:dyDescent="0.25">
      <c r="A10" s="26">
        <v>8</v>
      </c>
      <c r="B10" s="26" t="s">
        <v>5</v>
      </c>
      <c r="C10" s="26" t="s">
        <v>7</v>
      </c>
      <c r="D10" s="27" t="s">
        <v>8</v>
      </c>
      <c r="E10" s="27">
        <v>1</v>
      </c>
      <c r="F10" s="28">
        <v>189.5</v>
      </c>
      <c r="G10" s="28">
        <v>3</v>
      </c>
      <c r="H10" s="28">
        <v>40</v>
      </c>
      <c r="I10" s="28">
        <v>12</v>
      </c>
      <c r="J10" s="29">
        <f t="shared" si="3"/>
        <v>1.184375</v>
      </c>
      <c r="K10" s="28">
        <v>0.8</v>
      </c>
      <c r="L10" s="13">
        <v>44.59</v>
      </c>
      <c r="M10" s="28">
        <v>1</v>
      </c>
      <c r="N10" s="28">
        <v>0.85</v>
      </c>
      <c r="O10" s="28"/>
      <c r="P10" s="29">
        <f t="shared" si="0"/>
        <v>89.779178125000016</v>
      </c>
      <c r="Q10" s="29">
        <f t="shared" si="4"/>
        <v>100.55267950000001</v>
      </c>
      <c r="R10" s="29">
        <f t="shared" si="1"/>
        <v>107.73501375000001</v>
      </c>
      <c r="S10" s="30">
        <f t="shared" si="2"/>
        <v>125.69084937500001</v>
      </c>
      <c r="T10" s="31">
        <v>42.38</v>
      </c>
      <c r="U10" s="32">
        <f t="shared" si="5"/>
        <v>1.1184327070552149</v>
      </c>
      <c r="V10" s="49">
        <f t="shared" si="6"/>
        <v>1.3726446319018406</v>
      </c>
      <c r="W10" s="33">
        <f t="shared" si="7"/>
        <v>1.5421192484662578</v>
      </c>
      <c r="X10" s="33">
        <f t="shared" si="8"/>
        <v>1.9658057898773005</v>
      </c>
    </row>
    <row r="11" spans="1:24" s="3" customFormat="1" ht="19.5" customHeight="1" x14ac:dyDescent="0.25">
      <c r="A11" s="26">
        <v>9</v>
      </c>
      <c r="B11" s="26" t="s">
        <v>5</v>
      </c>
      <c r="C11" s="26" t="s">
        <v>7</v>
      </c>
      <c r="D11" s="27" t="s">
        <v>8</v>
      </c>
      <c r="E11" s="27">
        <v>2</v>
      </c>
      <c r="F11" s="28">
        <v>189.5</v>
      </c>
      <c r="G11" s="28">
        <v>3</v>
      </c>
      <c r="H11" s="28">
        <v>40</v>
      </c>
      <c r="I11" s="28">
        <v>12</v>
      </c>
      <c r="J11" s="29">
        <f t="shared" si="3"/>
        <v>1.184375</v>
      </c>
      <c r="K11" s="28">
        <v>0.8</v>
      </c>
      <c r="L11" s="13">
        <v>41.69</v>
      </c>
      <c r="M11" s="28">
        <v>1</v>
      </c>
      <c r="N11" s="28">
        <v>0.85</v>
      </c>
      <c r="O11" s="28"/>
      <c r="P11" s="29">
        <f t="shared" si="0"/>
        <v>83.940209375000009</v>
      </c>
      <c r="Q11" s="29">
        <f t="shared" si="4"/>
        <v>94.013034500000003</v>
      </c>
      <c r="R11" s="29">
        <f t="shared" si="1"/>
        <v>100.72825125</v>
      </c>
      <c r="S11" s="30">
        <f t="shared" si="2"/>
        <v>117.516293125</v>
      </c>
      <c r="T11" s="31">
        <v>39.630000000000003</v>
      </c>
      <c r="U11" s="32">
        <f t="shared" si="5"/>
        <v>1.1180976375220792</v>
      </c>
      <c r="V11" s="49">
        <f t="shared" si="6"/>
        <v>1.3722693540247286</v>
      </c>
      <c r="W11" s="33">
        <f t="shared" si="7"/>
        <v>1.5417171650264949</v>
      </c>
      <c r="X11" s="33">
        <f t="shared" si="8"/>
        <v>1.965336692530911</v>
      </c>
    </row>
    <row r="12" spans="1:24" s="3" customFormat="1" ht="19.5" customHeight="1" x14ac:dyDescent="0.25">
      <c r="A12" s="26">
        <v>10</v>
      </c>
      <c r="B12" s="26" t="s">
        <v>5</v>
      </c>
      <c r="C12" s="26" t="s">
        <v>7</v>
      </c>
      <c r="D12" s="27" t="s">
        <v>8</v>
      </c>
      <c r="E12" s="27">
        <v>3</v>
      </c>
      <c r="F12" s="28">
        <v>189.5</v>
      </c>
      <c r="G12" s="28">
        <v>3</v>
      </c>
      <c r="H12" s="28">
        <v>40</v>
      </c>
      <c r="I12" s="28">
        <v>12</v>
      </c>
      <c r="J12" s="29">
        <f t="shared" si="3"/>
        <v>1.184375</v>
      </c>
      <c r="K12" s="28">
        <v>0.8</v>
      </c>
      <c r="L12" s="13">
        <v>15.1</v>
      </c>
      <c r="M12" s="28">
        <v>1</v>
      </c>
      <c r="N12" s="28">
        <v>0.85</v>
      </c>
      <c r="O12" s="28"/>
      <c r="P12" s="29">
        <f t="shared" si="0"/>
        <v>30.402906250000001</v>
      </c>
      <c r="Q12" s="29">
        <f t="shared" si="4"/>
        <v>34.051254999999998</v>
      </c>
      <c r="R12" s="29">
        <f t="shared" si="1"/>
        <v>36.483487499999995</v>
      </c>
      <c r="S12" s="30">
        <f t="shared" si="2"/>
        <v>42.564068749999997</v>
      </c>
      <c r="T12" s="31">
        <v>0</v>
      </c>
      <c r="U12" s="32"/>
      <c r="V12" s="49"/>
      <c r="W12" s="33"/>
      <c r="X12" s="33"/>
    </row>
    <row r="13" spans="1:24" s="3" customFormat="1" ht="19.5" customHeight="1" x14ac:dyDescent="0.25">
      <c r="A13" s="26">
        <v>11</v>
      </c>
      <c r="B13" s="26" t="s">
        <v>5</v>
      </c>
      <c r="C13" s="26" t="s">
        <v>9</v>
      </c>
      <c r="D13" s="27">
        <v>10</v>
      </c>
      <c r="E13" s="27">
        <v>12</v>
      </c>
      <c r="F13" s="28">
        <v>168.55</v>
      </c>
      <c r="G13" s="28">
        <v>3</v>
      </c>
      <c r="H13" s="28">
        <v>40</v>
      </c>
      <c r="I13" s="28">
        <v>12</v>
      </c>
      <c r="J13" s="29">
        <f t="shared" si="3"/>
        <v>1.0534375</v>
      </c>
      <c r="K13" s="28">
        <v>0.8</v>
      </c>
      <c r="L13" s="13">
        <v>40.590000000000003</v>
      </c>
      <c r="M13" s="28">
        <v>0.8</v>
      </c>
      <c r="N13" s="28">
        <v>0.9</v>
      </c>
      <c r="O13" s="28"/>
      <c r="P13" s="29">
        <f t="shared" si="0"/>
        <v>61.57300050000002</v>
      </c>
      <c r="Q13" s="29">
        <f t="shared" si="4"/>
        <v>68.961760560000016</v>
      </c>
      <c r="R13" s="29">
        <f t="shared" si="1"/>
        <v>73.887600600000013</v>
      </c>
      <c r="S13" s="30">
        <f t="shared" si="2"/>
        <v>86.20220070000002</v>
      </c>
      <c r="T13" s="31">
        <v>37.61</v>
      </c>
      <c r="U13" s="32">
        <f t="shared" si="5"/>
        <v>0.63714438978995003</v>
      </c>
      <c r="V13" s="49">
        <f t="shared" si="6"/>
        <v>0.83360171656474391</v>
      </c>
      <c r="W13" s="33">
        <f t="shared" si="7"/>
        <v>0.96457326774793972</v>
      </c>
      <c r="X13" s="33">
        <f t="shared" si="8"/>
        <v>1.2920021457059299</v>
      </c>
    </row>
    <row r="14" spans="1:24" s="3" customFormat="1" ht="19.5" customHeight="1" x14ac:dyDescent="0.25">
      <c r="A14" s="26">
        <v>12</v>
      </c>
      <c r="B14" s="26" t="s">
        <v>5</v>
      </c>
      <c r="C14" s="26" t="s">
        <v>9</v>
      </c>
      <c r="D14" s="27">
        <v>10</v>
      </c>
      <c r="E14" s="27">
        <v>13</v>
      </c>
      <c r="F14" s="28">
        <v>168.55</v>
      </c>
      <c r="G14" s="28">
        <v>3</v>
      </c>
      <c r="H14" s="28">
        <v>40</v>
      </c>
      <c r="I14" s="28">
        <v>12</v>
      </c>
      <c r="J14" s="29">
        <f t="shared" si="3"/>
        <v>1.0534375</v>
      </c>
      <c r="K14" s="28">
        <v>0.8</v>
      </c>
      <c r="L14" s="13">
        <v>24.34</v>
      </c>
      <c r="M14" s="28">
        <v>0.8</v>
      </c>
      <c r="N14" s="28">
        <v>0.9</v>
      </c>
      <c r="O14" s="35">
        <f>N14*M14*L14*K14*J14*1.5</f>
        <v>22.153537800000006</v>
      </c>
      <c r="P14" s="29"/>
      <c r="Q14" s="29"/>
      <c r="R14" s="28"/>
      <c r="S14" s="34"/>
      <c r="T14" s="31">
        <v>16.38</v>
      </c>
      <c r="U14" s="32"/>
      <c r="V14" s="49"/>
      <c r="W14" s="33"/>
      <c r="X14" s="33"/>
    </row>
    <row r="15" spans="1:24" s="3" customFormat="1" ht="19.5" customHeight="1" x14ac:dyDescent="0.25">
      <c r="A15" s="26">
        <v>13</v>
      </c>
      <c r="B15" s="26" t="s">
        <v>5</v>
      </c>
      <c r="C15" s="26" t="s">
        <v>9</v>
      </c>
      <c r="D15" s="27">
        <v>10</v>
      </c>
      <c r="E15" s="27">
        <v>2</v>
      </c>
      <c r="F15" s="28">
        <v>168.55</v>
      </c>
      <c r="G15" s="28">
        <v>3</v>
      </c>
      <c r="H15" s="28">
        <v>40</v>
      </c>
      <c r="I15" s="28">
        <v>12</v>
      </c>
      <c r="J15" s="29">
        <f t="shared" si="3"/>
        <v>1.0534375</v>
      </c>
      <c r="K15" s="28">
        <v>0.8</v>
      </c>
      <c r="L15" s="13">
        <v>55.17</v>
      </c>
      <c r="M15" s="28">
        <v>0.8</v>
      </c>
      <c r="N15" s="28">
        <v>0.9</v>
      </c>
      <c r="O15" s="28"/>
      <c r="P15" s="29">
        <f>J15*K15*L15*M15*N15*2.5</f>
        <v>83.690131500000021</v>
      </c>
      <c r="Q15" s="29">
        <f t="shared" si="4"/>
        <v>93.732947280000019</v>
      </c>
      <c r="R15" s="29">
        <f>J15*K15*L15*M15*N15*3</f>
        <v>100.42815780000004</v>
      </c>
      <c r="S15" s="30">
        <f>J15*K15*L15*M15*N15*3.5</f>
        <v>117.16618410000004</v>
      </c>
      <c r="T15" s="31">
        <v>51.12</v>
      </c>
      <c r="U15" s="32">
        <f t="shared" si="5"/>
        <v>0.63713089788732447</v>
      </c>
      <c r="V15" s="49">
        <f t="shared" si="6"/>
        <v>0.83358660563380327</v>
      </c>
      <c r="W15" s="33">
        <f t="shared" si="7"/>
        <v>0.96455707746478958</v>
      </c>
      <c r="X15" s="33">
        <f t="shared" si="8"/>
        <v>1.2919832570422543</v>
      </c>
    </row>
    <row r="16" spans="1:24" s="3" customFormat="1" ht="19.5" customHeight="1" x14ac:dyDescent="0.25">
      <c r="A16" s="26">
        <v>14</v>
      </c>
      <c r="B16" s="26" t="s">
        <v>5</v>
      </c>
      <c r="C16" s="26" t="s">
        <v>9</v>
      </c>
      <c r="D16" s="27">
        <v>10</v>
      </c>
      <c r="E16" s="27">
        <v>4</v>
      </c>
      <c r="F16" s="28">
        <v>168.55</v>
      </c>
      <c r="G16" s="28">
        <v>3</v>
      </c>
      <c r="H16" s="28">
        <v>40</v>
      </c>
      <c r="I16" s="28">
        <v>12</v>
      </c>
      <c r="J16" s="29">
        <f t="shared" si="3"/>
        <v>1.0534375</v>
      </c>
      <c r="K16" s="28">
        <v>0.8</v>
      </c>
      <c r="L16" s="13">
        <v>32.92</v>
      </c>
      <c r="M16" s="28">
        <v>0.8</v>
      </c>
      <c r="N16" s="28">
        <v>0.9</v>
      </c>
      <c r="O16" s="35">
        <f>N16*M16*L16*K16*J16*1.5</f>
        <v>29.962796400000009</v>
      </c>
      <c r="P16" s="29"/>
      <c r="Q16" s="29">
        <f t="shared" si="4"/>
        <v>55.930553280000012</v>
      </c>
      <c r="R16" s="29"/>
      <c r="S16" s="30"/>
      <c r="T16" s="31">
        <v>23.98</v>
      </c>
      <c r="U16" s="32"/>
      <c r="V16" s="49"/>
      <c r="W16" s="33"/>
      <c r="X16" s="33"/>
    </row>
    <row r="17" spans="1:24" s="3" customFormat="1" ht="19.5" customHeight="1" x14ac:dyDescent="0.25">
      <c r="A17" s="26">
        <v>15</v>
      </c>
      <c r="B17" s="26" t="s">
        <v>5</v>
      </c>
      <c r="C17" s="26" t="s">
        <v>9</v>
      </c>
      <c r="D17" s="27">
        <v>10</v>
      </c>
      <c r="E17" s="27">
        <v>5</v>
      </c>
      <c r="F17" s="28">
        <v>168.55</v>
      </c>
      <c r="G17" s="28">
        <v>3</v>
      </c>
      <c r="H17" s="28">
        <v>40</v>
      </c>
      <c r="I17" s="28">
        <v>12</v>
      </c>
      <c r="J17" s="29">
        <f t="shared" si="3"/>
        <v>1.0534375</v>
      </c>
      <c r="K17" s="28">
        <v>0.8</v>
      </c>
      <c r="L17" s="13">
        <v>24.29</v>
      </c>
      <c r="M17" s="28">
        <v>0.8</v>
      </c>
      <c r="N17" s="28">
        <v>0.9</v>
      </c>
      <c r="O17" s="28"/>
      <c r="P17" s="29">
        <f t="shared" ref="P17:P48" si="9">J17*K17*L17*M17*N17*2.5</f>
        <v>36.846715500000002</v>
      </c>
      <c r="Q17" s="29">
        <f t="shared" si="4"/>
        <v>41.268321360000002</v>
      </c>
      <c r="R17" s="29">
        <f t="shared" ref="R17:R48" si="10">J17*K17*L17*M17*N17*3</f>
        <v>44.216058600000004</v>
      </c>
      <c r="S17" s="30">
        <f t="shared" ref="S17:S48" si="11">J17*K17*L17*M17*N17*3.5</f>
        <v>51.585401700000006</v>
      </c>
      <c r="T17" s="31">
        <v>22.51</v>
      </c>
      <c r="U17" s="32">
        <f t="shared" si="5"/>
        <v>0.63690428698356283</v>
      </c>
      <c r="V17" s="49">
        <f t="shared" si="6"/>
        <v>0.83333280142159039</v>
      </c>
      <c r="W17" s="33">
        <f t="shared" si="7"/>
        <v>0.96428514438027546</v>
      </c>
      <c r="X17" s="33">
        <f t="shared" si="8"/>
        <v>1.2916660017769881</v>
      </c>
    </row>
    <row r="18" spans="1:24" s="3" customFormat="1" ht="19.5" customHeight="1" x14ac:dyDescent="0.25">
      <c r="A18" s="26">
        <v>16</v>
      </c>
      <c r="B18" s="26" t="s">
        <v>5</v>
      </c>
      <c r="C18" s="26" t="s">
        <v>9</v>
      </c>
      <c r="D18" s="27">
        <v>10</v>
      </c>
      <c r="E18" s="27">
        <v>6</v>
      </c>
      <c r="F18" s="28">
        <v>168.55</v>
      </c>
      <c r="G18" s="28">
        <v>3</v>
      </c>
      <c r="H18" s="28">
        <v>40</v>
      </c>
      <c r="I18" s="28">
        <v>12</v>
      </c>
      <c r="J18" s="29">
        <f t="shared" si="3"/>
        <v>1.0534375</v>
      </c>
      <c r="K18" s="28">
        <v>0.8</v>
      </c>
      <c r="L18" s="13">
        <v>41.29</v>
      </c>
      <c r="M18" s="28">
        <v>0.8</v>
      </c>
      <c r="N18" s="28">
        <v>0.9</v>
      </c>
      <c r="O18" s="28"/>
      <c r="P18" s="29">
        <f t="shared" si="9"/>
        <v>62.634865500000004</v>
      </c>
      <c r="Q18" s="29">
        <f t="shared" si="4"/>
        <v>70.151049360000002</v>
      </c>
      <c r="R18" s="29">
        <f t="shared" si="10"/>
        <v>75.16183860000001</v>
      </c>
      <c r="S18" s="30">
        <f t="shared" si="11"/>
        <v>87.688811700000002</v>
      </c>
      <c r="T18" s="31">
        <v>38.26</v>
      </c>
      <c r="U18" s="32">
        <f t="shared" si="5"/>
        <v>0.63708482749607964</v>
      </c>
      <c r="V18" s="49">
        <f t="shared" si="6"/>
        <v>0.8335350067956091</v>
      </c>
      <c r="W18" s="33">
        <f t="shared" si="7"/>
        <v>0.9645017929952957</v>
      </c>
      <c r="X18" s="33">
        <f t="shared" si="8"/>
        <v>1.2919187584945113</v>
      </c>
    </row>
    <row r="19" spans="1:24" s="3" customFormat="1" ht="19.5" customHeight="1" x14ac:dyDescent="0.25">
      <c r="A19" s="26">
        <v>17</v>
      </c>
      <c r="B19" s="26" t="s">
        <v>5</v>
      </c>
      <c r="C19" s="26" t="s">
        <v>9</v>
      </c>
      <c r="D19" s="27">
        <v>28</v>
      </c>
      <c r="E19" s="27">
        <v>10</v>
      </c>
      <c r="F19" s="28">
        <v>183.29</v>
      </c>
      <c r="G19" s="28">
        <v>3</v>
      </c>
      <c r="H19" s="28">
        <v>40</v>
      </c>
      <c r="I19" s="28">
        <v>12</v>
      </c>
      <c r="J19" s="29">
        <f t="shared" si="3"/>
        <v>1.1455625</v>
      </c>
      <c r="K19" s="28">
        <v>0.8</v>
      </c>
      <c r="L19" s="13">
        <v>29.38</v>
      </c>
      <c r="M19" s="28">
        <v>0.8</v>
      </c>
      <c r="N19" s="28">
        <v>0.85</v>
      </c>
      <c r="O19" s="28"/>
      <c r="P19" s="29">
        <f t="shared" si="9"/>
        <v>45.773011699999998</v>
      </c>
      <c r="Q19" s="29">
        <f t="shared" si="4"/>
        <v>51.265773103999997</v>
      </c>
      <c r="R19" s="29">
        <f t="shared" si="10"/>
        <v>54.927614040000002</v>
      </c>
      <c r="S19" s="30">
        <f t="shared" si="11"/>
        <v>64.082216380000006</v>
      </c>
      <c r="T19" s="31">
        <v>27.54</v>
      </c>
      <c r="U19" s="32">
        <f t="shared" si="5"/>
        <v>0.66205561728395057</v>
      </c>
      <c r="V19" s="49">
        <f t="shared" si="6"/>
        <v>0.8615022913580247</v>
      </c>
      <c r="W19" s="33">
        <f t="shared" si="7"/>
        <v>0.99446674074074082</v>
      </c>
      <c r="X19" s="33">
        <f t="shared" si="8"/>
        <v>1.3268778641975312</v>
      </c>
    </row>
    <row r="20" spans="1:24" s="3" customFormat="1" ht="19.5" customHeight="1" x14ac:dyDescent="0.25">
      <c r="A20" s="26">
        <v>18</v>
      </c>
      <c r="B20" s="26" t="s">
        <v>5</v>
      </c>
      <c r="C20" s="26" t="s">
        <v>9</v>
      </c>
      <c r="D20" s="27">
        <v>28</v>
      </c>
      <c r="E20" s="27">
        <v>13</v>
      </c>
      <c r="F20" s="28">
        <v>183.29</v>
      </c>
      <c r="G20" s="28">
        <v>3</v>
      </c>
      <c r="H20" s="28">
        <v>40</v>
      </c>
      <c r="I20" s="28">
        <v>12</v>
      </c>
      <c r="J20" s="29">
        <f t="shared" si="3"/>
        <v>1.1455625</v>
      </c>
      <c r="K20" s="28">
        <v>0.8</v>
      </c>
      <c r="L20" s="13">
        <v>20.260000000000002</v>
      </c>
      <c r="M20" s="28">
        <v>0.8</v>
      </c>
      <c r="N20" s="28">
        <v>0.85</v>
      </c>
      <c r="O20" s="28"/>
      <c r="P20" s="29">
        <f t="shared" si="9"/>
        <v>31.564370900000007</v>
      </c>
      <c r="Q20" s="29">
        <f t="shared" si="4"/>
        <v>35.352095408000004</v>
      </c>
      <c r="R20" s="29">
        <f t="shared" si="10"/>
        <v>37.877245080000009</v>
      </c>
      <c r="S20" s="30">
        <f t="shared" si="11"/>
        <v>44.19011926000001</v>
      </c>
      <c r="T20" s="31">
        <v>17.55</v>
      </c>
      <c r="U20" s="32">
        <f t="shared" si="5"/>
        <v>0.79853965242165281</v>
      </c>
      <c r="V20" s="49">
        <f t="shared" si="6"/>
        <v>1.0143644107122509</v>
      </c>
      <c r="W20" s="33">
        <f t="shared" si="7"/>
        <v>1.1582475829059833</v>
      </c>
      <c r="X20" s="33">
        <f t="shared" si="8"/>
        <v>1.5179555133903138</v>
      </c>
    </row>
    <row r="21" spans="1:24" s="3" customFormat="1" ht="19.5" customHeight="1" x14ac:dyDescent="0.25">
      <c r="A21" s="26">
        <v>19</v>
      </c>
      <c r="B21" s="26" t="s">
        <v>5</v>
      </c>
      <c r="C21" s="26" t="s">
        <v>9</v>
      </c>
      <c r="D21" s="27">
        <v>71</v>
      </c>
      <c r="E21" s="27">
        <v>7</v>
      </c>
      <c r="F21" s="28">
        <v>179.72</v>
      </c>
      <c r="G21" s="28">
        <v>3</v>
      </c>
      <c r="H21" s="28">
        <v>50</v>
      </c>
      <c r="I21" s="28">
        <v>12</v>
      </c>
      <c r="J21" s="29">
        <f t="shared" si="3"/>
        <v>0.89859999999999995</v>
      </c>
      <c r="K21" s="28">
        <v>0.6</v>
      </c>
      <c r="L21" s="13">
        <v>63.27</v>
      </c>
      <c r="M21" s="28">
        <v>1</v>
      </c>
      <c r="N21" s="28">
        <v>1</v>
      </c>
      <c r="O21" s="28"/>
      <c r="P21" s="29">
        <f t="shared" si="9"/>
        <v>85.281632999999999</v>
      </c>
      <c r="Q21" s="29">
        <f t="shared" si="4"/>
        <v>95.51542895999998</v>
      </c>
      <c r="R21" s="29">
        <f t="shared" si="10"/>
        <v>102.33795959999999</v>
      </c>
      <c r="S21" s="30">
        <f t="shared" si="11"/>
        <v>119.39428619999998</v>
      </c>
      <c r="T21" s="31">
        <v>60.91</v>
      </c>
      <c r="U21" s="32">
        <f t="shared" si="5"/>
        <v>0.40012531604005919</v>
      </c>
      <c r="V21" s="49">
        <f t="shared" si="6"/>
        <v>0.56814035396486595</v>
      </c>
      <c r="W21" s="33">
        <f t="shared" si="7"/>
        <v>0.68015037924807087</v>
      </c>
      <c r="X21" s="33">
        <f t="shared" si="8"/>
        <v>0.96017544245608255</v>
      </c>
    </row>
    <row r="22" spans="1:24" s="3" customFormat="1" ht="19.5" customHeight="1" x14ac:dyDescent="0.25">
      <c r="A22" s="26">
        <v>20</v>
      </c>
      <c r="B22" s="26" t="s">
        <v>5</v>
      </c>
      <c r="C22" s="26" t="s">
        <v>10</v>
      </c>
      <c r="D22" s="27">
        <v>2</v>
      </c>
      <c r="E22" s="27">
        <v>6</v>
      </c>
      <c r="F22" s="28">
        <v>207.15</v>
      </c>
      <c r="G22" s="28">
        <v>3</v>
      </c>
      <c r="H22" s="28">
        <v>40</v>
      </c>
      <c r="I22" s="28">
        <v>12</v>
      </c>
      <c r="J22" s="29">
        <f t="shared" si="3"/>
        <v>1.2946875</v>
      </c>
      <c r="K22" s="28">
        <v>0.8</v>
      </c>
      <c r="L22" s="13">
        <v>42.62</v>
      </c>
      <c r="M22" s="28">
        <v>0.8</v>
      </c>
      <c r="N22" s="28">
        <v>0.7</v>
      </c>
      <c r="O22" s="28"/>
      <c r="P22" s="29">
        <f t="shared" si="9"/>
        <v>61.801130999999998</v>
      </c>
      <c r="Q22" s="29">
        <f t="shared" si="4"/>
        <v>69.217266719999998</v>
      </c>
      <c r="R22" s="29">
        <f t="shared" si="10"/>
        <v>74.161357199999998</v>
      </c>
      <c r="S22" s="30">
        <f t="shared" si="11"/>
        <v>86.521583399999997</v>
      </c>
      <c r="T22" s="31">
        <v>44.96</v>
      </c>
      <c r="U22" s="32">
        <f t="shared" si="5"/>
        <v>0.37458031583629886</v>
      </c>
      <c r="V22" s="49">
        <f t="shared" si="6"/>
        <v>0.53952995373665469</v>
      </c>
      <c r="W22" s="33">
        <f t="shared" si="7"/>
        <v>0.64949637900355861</v>
      </c>
      <c r="X22" s="33">
        <f t="shared" si="8"/>
        <v>0.92441244217081842</v>
      </c>
    </row>
    <row r="23" spans="1:24" s="3" customFormat="1" ht="19.5" customHeight="1" x14ac:dyDescent="0.25">
      <c r="A23" s="26">
        <v>21</v>
      </c>
      <c r="B23" s="26" t="s">
        <v>5</v>
      </c>
      <c r="C23" s="26" t="s">
        <v>11</v>
      </c>
      <c r="D23" s="27">
        <v>24</v>
      </c>
      <c r="E23" s="27">
        <v>6</v>
      </c>
      <c r="F23" s="28">
        <v>197.73</v>
      </c>
      <c r="G23" s="28">
        <v>3</v>
      </c>
      <c r="H23" s="28">
        <v>50</v>
      </c>
      <c r="I23" s="28">
        <v>12</v>
      </c>
      <c r="J23" s="29">
        <f t="shared" si="3"/>
        <v>0.98864999999999992</v>
      </c>
      <c r="K23" s="28">
        <v>0.8</v>
      </c>
      <c r="L23" s="13">
        <v>39.119999999999997</v>
      </c>
      <c r="M23" s="28">
        <v>0.8</v>
      </c>
      <c r="N23" s="28">
        <v>0.85</v>
      </c>
      <c r="O23" s="28"/>
      <c r="P23" s="29">
        <f t="shared" si="9"/>
        <v>52.599343679999997</v>
      </c>
      <c r="Q23" s="29">
        <f t="shared" si="4"/>
        <v>58.911264921599994</v>
      </c>
      <c r="R23" s="29">
        <f t="shared" si="10"/>
        <v>63.119212415999996</v>
      </c>
      <c r="S23" s="30">
        <f t="shared" si="11"/>
        <v>73.639081151999989</v>
      </c>
      <c r="T23" s="31">
        <v>38.26</v>
      </c>
      <c r="U23" s="32">
        <f t="shared" si="5"/>
        <v>0.37478681860951385</v>
      </c>
      <c r="V23" s="49">
        <f t="shared" si="6"/>
        <v>0.53976123684265542</v>
      </c>
      <c r="W23" s="33">
        <f t="shared" si="7"/>
        <v>0.64974418233141662</v>
      </c>
      <c r="X23" s="33">
        <f t="shared" si="8"/>
        <v>0.92470154605331922</v>
      </c>
    </row>
    <row r="24" spans="1:24" s="3" customFormat="1" ht="19.5" customHeight="1" x14ac:dyDescent="0.25">
      <c r="A24" s="26">
        <v>22</v>
      </c>
      <c r="B24" s="26" t="s">
        <v>5</v>
      </c>
      <c r="C24" s="26" t="s">
        <v>11</v>
      </c>
      <c r="D24" s="27">
        <v>33</v>
      </c>
      <c r="E24" s="27">
        <v>8</v>
      </c>
      <c r="F24" s="28">
        <v>179.72</v>
      </c>
      <c r="G24" s="28">
        <v>3</v>
      </c>
      <c r="H24" s="28">
        <v>50</v>
      </c>
      <c r="I24" s="28">
        <v>12</v>
      </c>
      <c r="J24" s="29">
        <f t="shared" si="3"/>
        <v>0.89859999999999995</v>
      </c>
      <c r="K24" s="28">
        <v>0.71</v>
      </c>
      <c r="L24" s="13">
        <v>41.64</v>
      </c>
      <c r="M24" s="28">
        <v>1</v>
      </c>
      <c r="N24" s="28">
        <v>0.85</v>
      </c>
      <c r="O24" s="28"/>
      <c r="P24" s="29">
        <f t="shared" si="9"/>
        <v>56.453960909999992</v>
      </c>
      <c r="Q24" s="29">
        <f t="shared" si="4"/>
        <v>63.228436219199992</v>
      </c>
      <c r="R24" s="29">
        <f t="shared" si="10"/>
        <v>67.744753091999996</v>
      </c>
      <c r="S24" s="30">
        <f t="shared" si="11"/>
        <v>79.035545273999986</v>
      </c>
      <c r="T24" s="31">
        <v>48.61</v>
      </c>
      <c r="U24" s="32">
        <f t="shared" si="5"/>
        <v>0.16136516992388383</v>
      </c>
      <c r="V24" s="49">
        <f t="shared" si="6"/>
        <v>0.30072899031474992</v>
      </c>
      <c r="W24" s="33">
        <f t="shared" si="7"/>
        <v>0.39363820390866072</v>
      </c>
      <c r="X24" s="33">
        <f t="shared" si="8"/>
        <v>0.62591123789343728</v>
      </c>
    </row>
    <row r="25" spans="1:24" s="3" customFormat="1" ht="19.5" customHeight="1" x14ac:dyDescent="0.25">
      <c r="A25" s="26">
        <v>23</v>
      </c>
      <c r="B25" s="26" t="s">
        <v>5</v>
      </c>
      <c r="C25" s="26" t="s">
        <v>11</v>
      </c>
      <c r="D25" s="27">
        <v>35</v>
      </c>
      <c r="E25" s="27">
        <v>14</v>
      </c>
      <c r="F25" s="28">
        <v>179.72</v>
      </c>
      <c r="G25" s="28">
        <v>3</v>
      </c>
      <c r="H25" s="28">
        <v>50</v>
      </c>
      <c r="I25" s="28">
        <v>12</v>
      </c>
      <c r="J25" s="29">
        <f t="shared" si="3"/>
        <v>0.89859999999999995</v>
      </c>
      <c r="K25" s="28">
        <v>0.71</v>
      </c>
      <c r="L25" s="13">
        <v>42.9</v>
      </c>
      <c r="M25" s="28">
        <v>1</v>
      </c>
      <c r="N25" s="28">
        <v>0.85</v>
      </c>
      <c r="O25" s="28"/>
      <c r="P25" s="29">
        <f t="shared" si="9"/>
        <v>58.162221974999994</v>
      </c>
      <c r="Q25" s="29">
        <f t="shared" si="4"/>
        <v>65.141688611999982</v>
      </c>
      <c r="R25" s="29">
        <f t="shared" si="10"/>
        <v>69.794666369999987</v>
      </c>
      <c r="S25" s="30">
        <f t="shared" si="11"/>
        <v>81.427110764999995</v>
      </c>
      <c r="T25" s="31">
        <v>50.09</v>
      </c>
      <c r="U25" s="32">
        <f t="shared" si="5"/>
        <v>0.16115436164903155</v>
      </c>
      <c r="V25" s="49">
        <f t="shared" si="6"/>
        <v>0.30049288504691507</v>
      </c>
      <c r="W25" s="33">
        <f t="shared" si="7"/>
        <v>0.39338523397883773</v>
      </c>
      <c r="X25" s="33">
        <f t="shared" si="8"/>
        <v>0.62561610630864417</v>
      </c>
    </row>
    <row r="26" spans="1:24" s="3" customFormat="1" ht="19.5" customHeight="1" x14ac:dyDescent="0.25">
      <c r="A26" s="26">
        <v>24</v>
      </c>
      <c r="B26" s="26" t="s">
        <v>5</v>
      </c>
      <c r="C26" s="26" t="s">
        <v>11</v>
      </c>
      <c r="D26" s="27">
        <v>35</v>
      </c>
      <c r="E26" s="27">
        <v>2</v>
      </c>
      <c r="F26" s="28">
        <v>179.72</v>
      </c>
      <c r="G26" s="28">
        <v>3</v>
      </c>
      <c r="H26" s="28">
        <v>50</v>
      </c>
      <c r="I26" s="28">
        <v>12</v>
      </c>
      <c r="J26" s="29">
        <f t="shared" si="3"/>
        <v>0.89859999999999995</v>
      </c>
      <c r="K26" s="28">
        <v>0.71</v>
      </c>
      <c r="L26" s="13">
        <v>38.11</v>
      </c>
      <c r="M26" s="28">
        <v>1</v>
      </c>
      <c r="N26" s="28">
        <v>0.85</v>
      </c>
      <c r="O26" s="28"/>
      <c r="P26" s="29">
        <f t="shared" si="9"/>
        <v>51.668118402499992</v>
      </c>
      <c r="Q26" s="29">
        <f t="shared" si="4"/>
        <v>57.86829261079999</v>
      </c>
      <c r="R26" s="29">
        <f t="shared" si="10"/>
        <v>62.001742082999996</v>
      </c>
      <c r="S26" s="30">
        <f t="shared" si="11"/>
        <v>72.335365763499993</v>
      </c>
      <c r="T26" s="31">
        <v>44.49</v>
      </c>
      <c r="U26" s="32">
        <f t="shared" si="5"/>
        <v>0.16134228821083366</v>
      </c>
      <c r="V26" s="49">
        <f t="shared" si="6"/>
        <v>0.30070336279613369</v>
      </c>
      <c r="W26" s="33">
        <f t="shared" si="7"/>
        <v>0.39361074585300054</v>
      </c>
      <c r="X26" s="33">
        <f t="shared" si="8"/>
        <v>0.62587920349516724</v>
      </c>
    </row>
    <row r="27" spans="1:24" s="3" customFormat="1" ht="19.5" customHeight="1" x14ac:dyDescent="0.25">
      <c r="A27" s="26">
        <v>25</v>
      </c>
      <c r="B27" s="26" t="s">
        <v>5</v>
      </c>
      <c r="C27" s="26" t="s">
        <v>11</v>
      </c>
      <c r="D27" s="27">
        <v>37</v>
      </c>
      <c r="E27" s="27">
        <v>10</v>
      </c>
      <c r="F27" s="28">
        <v>179.72</v>
      </c>
      <c r="G27" s="28">
        <v>3</v>
      </c>
      <c r="H27" s="28">
        <v>50</v>
      </c>
      <c r="I27" s="28">
        <v>12</v>
      </c>
      <c r="J27" s="29">
        <f t="shared" si="3"/>
        <v>0.89859999999999995</v>
      </c>
      <c r="K27" s="28">
        <v>0.71</v>
      </c>
      <c r="L27" s="13">
        <v>38.69</v>
      </c>
      <c r="M27" s="28">
        <v>1</v>
      </c>
      <c r="N27" s="28">
        <v>0.85</v>
      </c>
      <c r="O27" s="28"/>
      <c r="P27" s="29">
        <f t="shared" si="9"/>
        <v>52.454460797499998</v>
      </c>
      <c r="Q27" s="29">
        <f t="shared" si="4"/>
        <v>58.748996093199992</v>
      </c>
      <c r="R27" s="29">
        <f t="shared" si="10"/>
        <v>62.945352956999997</v>
      </c>
      <c r="S27" s="30">
        <f t="shared" si="11"/>
        <v>73.436245116500004</v>
      </c>
      <c r="T27" s="31">
        <v>45.17</v>
      </c>
      <c r="U27" s="32">
        <f t="shared" si="5"/>
        <v>0.16126767317910107</v>
      </c>
      <c r="V27" s="49">
        <f t="shared" si="6"/>
        <v>0.30061979396059307</v>
      </c>
      <c r="W27" s="33">
        <f t="shared" si="7"/>
        <v>0.39352120781492128</v>
      </c>
      <c r="X27" s="33">
        <f t="shared" si="8"/>
        <v>0.62577474245074172</v>
      </c>
    </row>
    <row r="28" spans="1:24" s="3" customFormat="1" ht="19.5" customHeight="1" x14ac:dyDescent="0.25">
      <c r="A28" s="26">
        <v>26</v>
      </c>
      <c r="B28" s="26" t="s">
        <v>5</v>
      </c>
      <c r="C28" s="26" t="s">
        <v>11</v>
      </c>
      <c r="D28" s="27">
        <v>37</v>
      </c>
      <c r="E28" s="27">
        <v>15</v>
      </c>
      <c r="F28" s="28">
        <v>179.72</v>
      </c>
      <c r="G28" s="28">
        <v>3</v>
      </c>
      <c r="H28" s="28">
        <v>50</v>
      </c>
      <c r="I28" s="28">
        <v>12</v>
      </c>
      <c r="J28" s="29">
        <f t="shared" si="3"/>
        <v>0.89859999999999995</v>
      </c>
      <c r="K28" s="28">
        <v>0.71</v>
      </c>
      <c r="L28" s="13">
        <v>38.15</v>
      </c>
      <c r="M28" s="28">
        <v>1</v>
      </c>
      <c r="N28" s="28">
        <v>0.85</v>
      </c>
      <c r="O28" s="28"/>
      <c r="P28" s="29">
        <f t="shared" si="9"/>
        <v>51.722348912499996</v>
      </c>
      <c r="Q28" s="29">
        <f t="shared" si="4"/>
        <v>57.929030781999991</v>
      </c>
      <c r="R28" s="29">
        <f t="shared" si="10"/>
        <v>62.066818694999995</v>
      </c>
      <c r="S28" s="30">
        <f t="shared" si="11"/>
        <v>72.411288477499994</v>
      </c>
      <c r="T28" s="31">
        <v>44.54</v>
      </c>
      <c r="U28" s="32">
        <f t="shared" si="5"/>
        <v>0.16125614980916023</v>
      </c>
      <c r="V28" s="49">
        <f t="shared" si="6"/>
        <v>0.30060688778625938</v>
      </c>
      <c r="W28" s="33">
        <f t="shared" si="7"/>
        <v>0.39350737977099226</v>
      </c>
      <c r="X28" s="33">
        <f t="shared" si="8"/>
        <v>0.62575860973282438</v>
      </c>
    </row>
    <row r="29" spans="1:24" s="3" customFormat="1" ht="19.5" customHeight="1" x14ac:dyDescent="0.25">
      <c r="A29" s="26">
        <v>27</v>
      </c>
      <c r="B29" s="26" t="s">
        <v>5</v>
      </c>
      <c r="C29" s="26" t="s">
        <v>11</v>
      </c>
      <c r="D29" s="27">
        <v>37</v>
      </c>
      <c r="E29" s="27">
        <v>16</v>
      </c>
      <c r="F29" s="28">
        <v>179.72</v>
      </c>
      <c r="G29" s="28">
        <v>3</v>
      </c>
      <c r="H29" s="28">
        <v>50</v>
      </c>
      <c r="I29" s="28">
        <v>12</v>
      </c>
      <c r="J29" s="29">
        <f t="shared" si="3"/>
        <v>0.89859999999999995</v>
      </c>
      <c r="K29" s="28">
        <v>0.71</v>
      </c>
      <c r="L29" s="13">
        <v>28.75</v>
      </c>
      <c r="M29" s="28">
        <v>1</v>
      </c>
      <c r="N29" s="28">
        <v>0.85</v>
      </c>
      <c r="O29" s="28"/>
      <c r="P29" s="29">
        <f t="shared" si="9"/>
        <v>38.978179062499997</v>
      </c>
      <c r="Q29" s="29">
        <f t="shared" si="4"/>
        <v>43.655560549999997</v>
      </c>
      <c r="R29" s="29">
        <f t="shared" si="10"/>
        <v>46.773814874999999</v>
      </c>
      <c r="S29" s="30">
        <f t="shared" si="11"/>
        <v>54.569450687499995</v>
      </c>
      <c r="T29" s="31">
        <v>43.18</v>
      </c>
      <c r="U29" s="32">
        <f t="shared" si="5"/>
        <v>-9.7309424212598486E-2</v>
      </c>
      <c r="V29" s="49">
        <f t="shared" si="6"/>
        <v>1.1013444881889701E-2</v>
      </c>
      <c r="W29" s="33">
        <f t="shared" si="7"/>
        <v>8.3228690944881875E-2</v>
      </c>
      <c r="X29" s="33">
        <f t="shared" si="8"/>
        <v>0.26376680610236208</v>
      </c>
    </row>
    <row r="30" spans="1:24" s="3" customFormat="1" ht="19.5" customHeight="1" x14ac:dyDescent="0.25">
      <c r="A30" s="26">
        <v>28</v>
      </c>
      <c r="B30" s="26" t="s">
        <v>5</v>
      </c>
      <c r="C30" s="26" t="s">
        <v>11</v>
      </c>
      <c r="D30" s="27">
        <v>37</v>
      </c>
      <c r="E30" s="27">
        <v>3</v>
      </c>
      <c r="F30" s="28">
        <v>179.72</v>
      </c>
      <c r="G30" s="28">
        <v>3</v>
      </c>
      <c r="H30" s="28">
        <v>50</v>
      </c>
      <c r="I30" s="28">
        <v>12</v>
      </c>
      <c r="J30" s="29">
        <f t="shared" si="3"/>
        <v>0.89859999999999995</v>
      </c>
      <c r="K30" s="28">
        <v>0.71</v>
      </c>
      <c r="L30" s="13">
        <v>42.27</v>
      </c>
      <c r="M30" s="28">
        <v>1</v>
      </c>
      <c r="N30" s="28">
        <v>0.85</v>
      </c>
      <c r="O30" s="28"/>
      <c r="P30" s="29">
        <f t="shared" si="9"/>
        <v>57.308091442499993</v>
      </c>
      <c r="Q30" s="29">
        <f t="shared" si="4"/>
        <v>64.185062415599987</v>
      </c>
      <c r="R30" s="29">
        <f t="shared" si="10"/>
        <v>68.769709730999992</v>
      </c>
      <c r="S30" s="30">
        <f t="shared" si="11"/>
        <v>80.231328019499983</v>
      </c>
      <c r="T30" s="31">
        <v>49.35</v>
      </c>
      <c r="U30" s="32">
        <f t="shared" si="5"/>
        <v>0.1612581852583585</v>
      </c>
      <c r="V30" s="49">
        <f t="shared" si="6"/>
        <v>0.3006091674893614</v>
      </c>
      <c r="W30" s="33">
        <f t="shared" si="7"/>
        <v>0.39350982231003018</v>
      </c>
      <c r="X30" s="33">
        <f t="shared" si="8"/>
        <v>0.6257614593617018</v>
      </c>
    </row>
    <row r="31" spans="1:24" s="3" customFormat="1" ht="19.5" customHeight="1" x14ac:dyDescent="0.25">
      <c r="A31" s="26">
        <v>29</v>
      </c>
      <c r="B31" s="26" t="s">
        <v>5</v>
      </c>
      <c r="C31" s="26" t="s">
        <v>11</v>
      </c>
      <c r="D31" s="27">
        <v>39</v>
      </c>
      <c r="E31" s="27">
        <v>15</v>
      </c>
      <c r="F31" s="28">
        <v>179.72</v>
      </c>
      <c r="G31" s="28">
        <v>3</v>
      </c>
      <c r="H31" s="28">
        <v>50</v>
      </c>
      <c r="I31" s="28">
        <v>12</v>
      </c>
      <c r="J31" s="29">
        <f t="shared" si="3"/>
        <v>0.89859999999999995</v>
      </c>
      <c r="K31" s="28">
        <v>0.71</v>
      </c>
      <c r="L31" s="13">
        <v>40.909999999999997</v>
      </c>
      <c r="M31" s="28">
        <v>1</v>
      </c>
      <c r="N31" s="28">
        <v>0.85</v>
      </c>
      <c r="O31" s="28"/>
      <c r="P31" s="29">
        <f t="shared" si="9"/>
        <v>55.464254102499986</v>
      </c>
      <c r="Q31" s="29">
        <f t="shared" si="4"/>
        <v>62.119964594799981</v>
      </c>
      <c r="R31" s="29">
        <f t="shared" si="10"/>
        <v>66.557104922999983</v>
      </c>
      <c r="S31" s="30">
        <f t="shared" si="11"/>
        <v>77.649955743499987</v>
      </c>
      <c r="T31" s="31">
        <v>47.76</v>
      </c>
      <c r="U31" s="32">
        <f t="shared" si="5"/>
        <v>0.16131185306742019</v>
      </c>
      <c r="V31" s="49">
        <f t="shared" si="6"/>
        <v>0.30066927543551053</v>
      </c>
      <c r="W31" s="33">
        <f t="shared" si="7"/>
        <v>0.39357422368090422</v>
      </c>
      <c r="X31" s="33">
        <f t="shared" si="8"/>
        <v>0.62583659429438843</v>
      </c>
    </row>
    <row r="32" spans="1:24" s="3" customFormat="1" ht="19.5" customHeight="1" x14ac:dyDescent="0.25">
      <c r="A32" s="26">
        <v>30</v>
      </c>
      <c r="B32" s="26" t="s">
        <v>5</v>
      </c>
      <c r="C32" s="26" t="s">
        <v>11</v>
      </c>
      <c r="D32" s="27">
        <v>45</v>
      </c>
      <c r="E32" s="27">
        <v>15</v>
      </c>
      <c r="F32" s="28">
        <v>179.72</v>
      </c>
      <c r="G32" s="28">
        <v>3</v>
      </c>
      <c r="H32" s="28">
        <v>50</v>
      </c>
      <c r="I32" s="28">
        <v>12</v>
      </c>
      <c r="J32" s="29">
        <f t="shared" si="3"/>
        <v>0.89859999999999995</v>
      </c>
      <c r="K32" s="28">
        <v>0.71</v>
      </c>
      <c r="L32" s="13">
        <v>37.96</v>
      </c>
      <c r="M32" s="28">
        <v>1</v>
      </c>
      <c r="N32" s="28">
        <v>0.85</v>
      </c>
      <c r="O32" s="28"/>
      <c r="P32" s="29">
        <f t="shared" si="9"/>
        <v>51.464753989999991</v>
      </c>
      <c r="Q32" s="29">
        <f t="shared" si="4"/>
        <v>57.640524468799981</v>
      </c>
      <c r="R32" s="29">
        <f t="shared" si="10"/>
        <v>61.757704787999984</v>
      </c>
      <c r="S32" s="30">
        <f t="shared" si="11"/>
        <v>72.050655585999991</v>
      </c>
      <c r="T32" s="31">
        <v>44.32</v>
      </c>
      <c r="U32" s="32">
        <f t="shared" si="5"/>
        <v>0.1612083481498193</v>
      </c>
      <c r="V32" s="49">
        <f t="shared" si="6"/>
        <v>0.30055334992779742</v>
      </c>
      <c r="W32" s="33">
        <f t="shared" si="7"/>
        <v>0.393450017779783</v>
      </c>
      <c r="X32" s="33">
        <f t="shared" si="8"/>
        <v>0.62569168740974712</v>
      </c>
    </row>
    <row r="33" spans="1:24" s="3" customFormat="1" ht="19.5" customHeight="1" x14ac:dyDescent="0.25">
      <c r="A33" s="26">
        <v>31</v>
      </c>
      <c r="B33" s="26" t="s">
        <v>5</v>
      </c>
      <c r="C33" s="26" t="s">
        <v>11</v>
      </c>
      <c r="D33" s="27">
        <v>45</v>
      </c>
      <c r="E33" s="27">
        <v>24</v>
      </c>
      <c r="F33" s="28">
        <v>179.72</v>
      </c>
      <c r="G33" s="28">
        <v>3</v>
      </c>
      <c r="H33" s="28">
        <v>50</v>
      </c>
      <c r="I33" s="28">
        <v>12</v>
      </c>
      <c r="J33" s="29">
        <f t="shared" si="3"/>
        <v>0.89859999999999995</v>
      </c>
      <c r="K33" s="28">
        <v>0.71</v>
      </c>
      <c r="L33" s="13">
        <v>29.21</v>
      </c>
      <c r="M33" s="28">
        <v>1</v>
      </c>
      <c r="N33" s="28">
        <v>0.85</v>
      </c>
      <c r="O33" s="28"/>
      <c r="P33" s="29">
        <f t="shared" si="9"/>
        <v>39.601829927499999</v>
      </c>
      <c r="Q33" s="29">
        <f t="shared" si="4"/>
        <v>44.354049518799997</v>
      </c>
      <c r="R33" s="29">
        <f t="shared" si="10"/>
        <v>47.522195912999997</v>
      </c>
      <c r="S33" s="30">
        <f t="shared" si="11"/>
        <v>55.442561898499996</v>
      </c>
      <c r="T33" s="31">
        <v>34.1</v>
      </c>
      <c r="U33" s="32">
        <f t="shared" si="5"/>
        <v>0.16134398614369494</v>
      </c>
      <c r="V33" s="49">
        <f t="shared" si="6"/>
        <v>0.30070526448093826</v>
      </c>
      <c r="W33" s="33">
        <f t="shared" si="7"/>
        <v>0.39361278337243388</v>
      </c>
      <c r="X33" s="33">
        <f t="shared" si="8"/>
        <v>0.62588158060117283</v>
      </c>
    </row>
    <row r="34" spans="1:24" s="3" customFormat="1" ht="19.5" customHeight="1" x14ac:dyDescent="0.25">
      <c r="A34" s="26">
        <v>32</v>
      </c>
      <c r="B34" s="26" t="s">
        <v>5</v>
      </c>
      <c r="C34" s="26" t="s">
        <v>11</v>
      </c>
      <c r="D34" s="27">
        <v>45</v>
      </c>
      <c r="E34" s="27">
        <v>4</v>
      </c>
      <c r="F34" s="28">
        <v>179.72</v>
      </c>
      <c r="G34" s="28">
        <v>3</v>
      </c>
      <c r="H34" s="28">
        <v>50</v>
      </c>
      <c r="I34" s="28">
        <v>12</v>
      </c>
      <c r="J34" s="29">
        <f t="shared" si="3"/>
        <v>0.89859999999999995</v>
      </c>
      <c r="K34" s="28">
        <v>0.71</v>
      </c>
      <c r="L34" s="13">
        <v>41.23</v>
      </c>
      <c r="M34" s="28">
        <v>1</v>
      </c>
      <c r="N34" s="28">
        <v>0.85</v>
      </c>
      <c r="O34" s="28"/>
      <c r="P34" s="29">
        <f t="shared" si="9"/>
        <v>55.898098182499993</v>
      </c>
      <c r="Q34" s="29">
        <f t="shared" si="4"/>
        <v>62.605869964399986</v>
      </c>
      <c r="R34" s="29">
        <f t="shared" si="10"/>
        <v>67.077717818999986</v>
      </c>
      <c r="S34" s="30">
        <f t="shared" si="11"/>
        <v>78.257337455499993</v>
      </c>
      <c r="T34" s="31">
        <v>61.09</v>
      </c>
      <c r="U34" s="32">
        <f t="shared" si="5"/>
        <v>-8.4987752782779674E-2</v>
      </c>
      <c r="V34" s="49">
        <f t="shared" si="6"/>
        <v>2.4813716883286666E-2</v>
      </c>
      <c r="W34" s="33">
        <f t="shared" si="7"/>
        <v>9.8014696660664299E-2</v>
      </c>
      <c r="X34" s="33">
        <f t="shared" si="8"/>
        <v>0.2810171461041085</v>
      </c>
    </row>
    <row r="35" spans="1:24" s="3" customFormat="1" ht="19.5" customHeight="1" x14ac:dyDescent="0.25">
      <c r="A35" s="26">
        <v>33</v>
      </c>
      <c r="B35" s="26" t="s">
        <v>5</v>
      </c>
      <c r="C35" s="26" t="s">
        <v>11</v>
      </c>
      <c r="D35" s="27">
        <v>47</v>
      </c>
      <c r="E35" s="27">
        <v>24</v>
      </c>
      <c r="F35" s="28">
        <v>179.72</v>
      </c>
      <c r="G35" s="28">
        <v>3</v>
      </c>
      <c r="H35" s="28">
        <v>50</v>
      </c>
      <c r="I35" s="28">
        <v>12</v>
      </c>
      <c r="J35" s="29">
        <f t="shared" si="3"/>
        <v>0.89859999999999995</v>
      </c>
      <c r="K35" s="28">
        <v>0.71</v>
      </c>
      <c r="L35" s="13">
        <v>27.12</v>
      </c>
      <c r="M35" s="28">
        <v>1</v>
      </c>
      <c r="N35" s="28">
        <v>0.85</v>
      </c>
      <c r="O35" s="28"/>
      <c r="P35" s="29">
        <f t="shared" si="9"/>
        <v>36.768285779999992</v>
      </c>
      <c r="Q35" s="29">
        <f t="shared" si="4"/>
        <v>41.180480073599988</v>
      </c>
      <c r="R35" s="29">
        <f t="shared" si="10"/>
        <v>44.121942935999996</v>
      </c>
      <c r="S35" s="30">
        <f t="shared" si="11"/>
        <v>51.475600091999993</v>
      </c>
      <c r="T35" s="31">
        <v>31.66</v>
      </c>
      <c r="U35" s="32">
        <f t="shared" si="5"/>
        <v>0.16134825584333518</v>
      </c>
      <c r="V35" s="49">
        <f t="shared" si="6"/>
        <v>0.30071004654453531</v>
      </c>
      <c r="W35" s="33">
        <f t="shared" si="7"/>
        <v>0.39361790701200239</v>
      </c>
      <c r="X35" s="33">
        <f t="shared" si="8"/>
        <v>0.62588755818066943</v>
      </c>
    </row>
    <row r="36" spans="1:24" s="3" customFormat="1" ht="19.5" customHeight="1" x14ac:dyDescent="0.25">
      <c r="A36" s="26">
        <v>34</v>
      </c>
      <c r="B36" s="26" t="s">
        <v>5</v>
      </c>
      <c r="C36" s="26" t="s">
        <v>12</v>
      </c>
      <c r="D36" s="27">
        <v>16</v>
      </c>
      <c r="E36" s="27">
        <v>12</v>
      </c>
      <c r="F36" s="28">
        <v>179.18</v>
      </c>
      <c r="G36" s="28">
        <v>3</v>
      </c>
      <c r="H36" s="28">
        <v>50</v>
      </c>
      <c r="I36" s="28">
        <v>12</v>
      </c>
      <c r="J36" s="29">
        <f t="shared" si="3"/>
        <v>0.89589999999999992</v>
      </c>
      <c r="K36" s="28">
        <v>0.78</v>
      </c>
      <c r="L36" s="13">
        <v>77.89</v>
      </c>
      <c r="M36" s="28">
        <v>1</v>
      </c>
      <c r="N36" s="28">
        <v>1</v>
      </c>
      <c r="O36" s="28"/>
      <c r="P36" s="29">
        <f t="shared" si="9"/>
        <v>136.07421944999999</v>
      </c>
      <c r="Q36" s="29">
        <f t="shared" si="4"/>
        <v>152.40312578399997</v>
      </c>
      <c r="R36" s="29">
        <f t="shared" si="10"/>
        <v>163.28906333999998</v>
      </c>
      <c r="S36" s="30">
        <f t="shared" si="11"/>
        <v>190.50390722999998</v>
      </c>
      <c r="T36" s="31">
        <v>122.17</v>
      </c>
      <c r="U36" s="32">
        <f t="shared" si="5"/>
        <v>0.11381042359007927</v>
      </c>
      <c r="V36" s="49">
        <f t="shared" si="6"/>
        <v>0.24746767442088866</v>
      </c>
      <c r="W36" s="33">
        <f t="shared" si="7"/>
        <v>0.33657250830809515</v>
      </c>
      <c r="X36" s="33">
        <f t="shared" si="8"/>
        <v>0.55933459302611099</v>
      </c>
    </row>
    <row r="37" spans="1:24" s="3" customFormat="1" ht="19.5" customHeight="1" x14ac:dyDescent="0.25">
      <c r="A37" s="26">
        <v>35</v>
      </c>
      <c r="B37" s="26" t="s">
        <v>5</v>
      </c>
      <c r="C37" s="26" t="s">
        <v>12</v>
      </c>
      <c r="D37" s="27">
        <v>16</v>
      </c>
      <c r="E37" s="27">
        <v>14</v>
      </c>
      <c r="F37" s="28">
        <v>179.18</v>
      </c>
      <c r="G37" s="28">
        <v>3</v>
      </c>
      <c r="H37" s="28">
        <v>50</v>
      </c>
      <c r="I37" s="28">
        <v>12</v>
      </c>
      <c r="J37" s="29">
        <f t="shared" si="3"/>
        <v>0.89589999999999992</v>
      </c>
      <c r="K37" s="28">
        <v>0.78</v>
      </c>
      <c r="L37" s="13">
        <v>55.17</v>
      </c>
      <c r="M37" s="28">
        <v>1</v>
      </c>
      <c r="N37" s="28">
        <v>1</v>
      </c>
      <c r="O37" s="28"/>
      <c r="P37" s="29">
        <f t="shared" si="9"/>
        <v>96.382265849999996</v>
      </c>
      <c r="Q37" s="29">
        <f t="shared" si="4"/>
        <v>107.94813775199999</v>
      </c>
      <c r="R37" s="29">
        <f t="shared" si="10"/>
        <v>115.65871902000001</v>
      </c>
      <c r="S37" s="30">
        <f t="shared" si="11"/>
        <v>134.93517219</v>
      </c>
      <c r="T37" s="31">
        <v>72.88</v>
      </c>
      <c r="U37" s="32">
        <f t="shared" si="5"/>
        <v>0.32247894964324919</v>
      </c>
      <c r="V37" s="49">
        <f t="shared" si="6"/>
        <v>0.48117642360043911</v>
      </c>
      <c r="W37" s="33">
        <f t="shared" si="7"/>
        <v>0.58697473957189916</v>
      </c>
      <c r="X37" s="33">
        <f t="shared" si="8"/>
        <v>0.85147052950054902</v>
      </c>
    </row>
    <row r="38" spans="1:24" s="3" customFormat="1" ht="19.5" customHeight="1" x14ac:dyDescent="0.25">
      <c r="A38" s="26">
        <v>36</v>
      </c>
      <c r="B38" s="26" t="s">
        <v>5</v>
      </c>
      <c r="C38" s="26" t="s">
        <v>12</v>
      </c>
      <c r="D38" s="27">
        <v>16</v>
      </c>
      <c r="E38" s="27">
        <v>3</v>
      </c>
      <c r="F38" s="28">
        <v>179.18</v>
      </c>
      <c r="G38" s="28">
        <v>3</v>
      </c>
      <c r="H38" s="28">
        <v>50</v>
      </c>
      <c r="I38" s="28">
        <v>12</v>
      </c>
      <c r="J38" s="29">
        <f t="shared" si="3"/>
        <v>0.89589999999999992</v>
      </c>
      <c r="K38" s="28">
        <v>0.78</v>
      </c>
      <c r="L38" s="13">
        <v>77.89</v>
      </c>
      <c r="M38" s="28">
        <v>1</v>
      </c>
      <c r="N38" s="28">
        <v>1</v>
      </c>
      <c r="O38" s="28"/>
      <c r="P38" s="29">
        <f t="shared" si="9"/>
        <v>136.07421944999999</v>
      </c>
      <c r="Q38" s="29">
        <f t="shared" si="4"/>
        <v>152.40312578399997</v>
      </c>
      <c r="R38" s="29">
        <f t="shared" si="10"/>
        <v>163.28906333999998</v>
      </c>
      <c r="S38" s="30">
        <f t="shared" si="11"/>
        <v>190.50390722999998</v>
      </c>
      <c r="T38" s="31">
        <v>102.89</v>
      </c>
      <c r="U38" s="32">
        <f t="shared" si="5"/>
        <v>0.3225213281174068</v>
      </c>
      <c r="V38" s="49">
        <f t="shared" si="6"/>
        <v>0.48122388749149547</v>
      </c>
      <c r="W38" s="33">
        <f t="shared" si="7"/>
        <v>0.58702559374088814</v>
      </c>
      <c r="X38" s="33">
        <f t="shared" si="8"/>
        <v>0.85152985936436953</v>
      </c>
    </row>
    <row r="39" spans="1:24" s="3" customFormat="1" ht="19.5" customHeight="1" x14ac:dyDescent="0.25">
      <c r="A39" s="26">
        <v>37</v>
      </c>
      <c r="B39" s="26" t="s">
        <v>5</v>
      </c>
      <c r="C39" s="26" t="s">
        <v>12</v>
      </c>
      <c r="D39" s="27">
        <v>16</v>
      </c>
      <c r="E39" s="27">
        <v>8</v>
      </c>
      <c r="F39" s="28">
        <v>179.18</v>
      </c>
      <c r="G39" s="28">
        <v>3</v>
      </c>
      <c r="H39" s="28">
        <v>50</v>
      </c>
      <c r="I39" s="28">
        <v>12</v>
      </c>
      <c r="J39" s="29">
        <f t="shared" si="3"/>
        <v>0.89589999999999992</v>
      </c>
      <c r="K39" s="28">
        <v>0.78</v>
      </c>
      <c r="L39" s="13">
        <v>55.17</v>
      </c>
      <c r="M39" s="28">
        <v>1</v>
      </c>
      <c r="N39" s="28">
        <v>1</v>
      </c>
      <c r="O39" s="28"/>
      <c r="P39" s="29">
        <f t="shared" si="9"/>
        <v>96.382265849999996</v>
      </c>
      <c r="Q39" s="29">
        <f t="shared" si="4"/>
        <v>107.94813775199999</v>
      </c>
      <c r="R39" s="29">
        <f t="shared" si="10"/>
        <v>115.65871902000001</v>
      </c>
      <c r="S39" s="30">
        <f t="shared" si="11"/>
        <v>134.93517219</v>
      </c>
      <c r="T39" s="31">
        <v>72.319999999999993</v>
      </c>
      <c r="U39" s="32">
        <f t="shared" si="5"/>
        <v>0.33271938398783191</v>
      </c>
      <c r="V39" s="49">
        <f t="shared" si="6"/>
        <v>0.49264571006637176</v>
      </c>
      <c r="W39" s="33">
        <f t="shared" si="7"/>
        <v>0.59926326078539849</v>
      </c>
      <c r="X39" s="33">
        <f t="shared" si="8"/>
        <v>0.86580713758296479</v>
      </c>
    </row>
    <row r="40" spans="1:24" s="3" customFormat="1" ht="19.5" customHeight="1" x14ac:dyDescent="0.25">
      <c r="A40" s="26">
        <v>38</v>
      </c>
      <c r="B40" s="26" t="s">
        <v>5</v>
      </c>
      <c r="C40" s="26" t="s">
        <v>12</v>
      </c>
      <c r="D40" s="27">
        <v>16</v>
      </c>
      <c r="E40" s="27">
        <v>9</v>
      </c>
      <c r="F40" s="28">
        <v>179.18</v>
      </c>
      <c r="G40" s="28">
        <v>3</v>
      </c>
      <c r="H40" s="28">
        <v>50</v>
      </c>
      <c r="I40" s="28">
        <v>12</v>
      </c>
      <c r="J40" s="29">
        <f t="shared" si="3"/>
        <v>0.89589999999999992</v>
      </c>
      <c r="K40" s="28">
        <v>0.78</v>
      </c>
      <c r="L40" s="13">
        <v>77.89</v>
      </c>
      <c r="M40" s="28">
        <v>1</v>
      </c>
      <c r="N40" s="28">
        <v>1</v>
      </c>
      <c r="O40" s="28"/>
      <c r="P40" s="29">
        <f t="shared" si="9"/>
        <v>136.07421944999999</v>
      </c>
      <c r="Q40" s="29">
        <f t="shared" si="4"/>
        <v>152.40312578399997</v>
      </c>
      <c r="R40" s="29">
        <f t="shared" si="10"/>
        <v>163.28906333999998</v>
      </c>
      <c r="S40" s="30">
        <f t="shared" si="11"/>
        <v>190.50390722999998</v>
      </c>
      <c r="T40" s="31">
        <v>102.1</v>
      </c>
      <c r="U40" s="32">
        <f t="shared" si="5"/>
        <v>0.33275435308521051</v>
      </c>
      <c r="V40" s="49">
        <f t="shared" si="6"/>
        <v>0.4926848754554356</v>
      </c>
      <c r="W40" s="33">
        <f t="shared" si="7"/>
        <v>0.59930522370225259</v>
      </c>
      <c r="X40" s="33">
        <f t="shared" si="8"/>
        <v>0.86585609431929478</v>
      </c>
    </row>
    <row r="41" spans="1:24" s="3" customFormat="1" ht="19.5" customHeight="1" x14ac:dyDescent="0.25">
      <c r="A41" s="26">
        <v>39</v>
      </c>
      <c r="B41" s="26" t="s">
        <v>5</v>
      </c>
      <c r="C41" s="26" t="s">
        <v>13</v>
      </c>
      <c r="D41" s="27">
        <v>14</v>
      </c>
      <c r="E41" s="27">
        <v>14</v>
      </c>
      <c r="F41" s="28">
        <v>179.18</v>
      </c>
      <c r="G41" s="28">
        <v>3</v>
      </c>
      <c r="H41" s="28">
        <v>50</v>
      </c>
      <c r="I41" s="28">
        <v>12</v>
      </c>
      <c r="J41" s="29">
        <f t="shared" si="3"/>
        <v>0.89589999999999992</v>
      </c>
      <c r="K41" s="28">
        <v>0.78</v>
      </c>
      <c r="L41" s="13">
        <v>61.09</v>
      </c>
      <c r="M41" s="28">
        <v>1</v>
      </c>
      <c r="N41" s="28">
        <v>1</v>
      </c>
      <c r="O41" s="28"/>
      <c r="P41" s="29">
        <f t="shared" si="9"/>
        <v>106.72453544999999</v>
      </c>
      <c r="Q41" s="29">
        <f t="shared" si="4"/>
        <v>119.53147970399999</v>
      </c>
      <c r="R41" s="29">
        <f t="shared" si="10"/>
        <v>128.06944254000001</v>
      </c>
      <c r="S41" s="30">
        <f t="shared" si="11"/>
        <v>149.41434963</v>
      </c>
      <c r="T41" s="31">
        <v>95.82</v>
      </c>
      <c r="U41" s="32">
        <f t="shared" si="5"/>
        <v>0.11380229023168439</v>
      </c>
      <c r="V41" s="49">
        <f t="shared" si="6"/>
        <v>0.24745856505948655</v>
      </c>
      <c r="W41" s="33">
        <f t="shared" si="7"/>
        <v>0.33656274827802152</v>
      </c>
      <c r="X41" s="33">
        <f t="shared" si="8"/>
        <v>0.55932320632435828</v>
      </c>
    </row>
    <row r="42" spans="1:24" s="3" customFormat="1" ht="19.5" customHeight="1" x14ac:dyDescent="0.25">
      <c r="A42" s="26">
        <v>40</v>
      </c>
      <c r="B42" s="26" t="s">
        <v>5</v>
      </c>
      <c r="C42" s="26" t="s">
        <v>13</v>
      </c>
      <c r="D42" s="27">
        <v>48</v>
      </c>
      <c r="E42" s="27">
        <v>4</v>
      </c>
      <c r="F42" s="28">
        <v>179.18</v>
      </c>
      <c r="G42" s="28">
        <v>3</v>
      </c>
      <c r="H42" s="28">
        <v>50</v>
      </c>
      <c r="I42" s="28">
        <v>12</v>
      </c>
      <c r="J42" s="29">
        <f t="shared" si="3"/>
        <v>0.89589999999999992</v>
      </c>
      <c r="K42" s="28">
        <v>0.78</v>
      </c>
      <c r="L42" s="13">
        <v>62.7</v>
      </c>
      <c r="M42" s="28">
        <v>1</v>
      </c>
      <c r="N42" s="28">
        <v>1</v>
      </c>
      <c r="O42" s="28"/>
      <c r="P42" s="29">
        <f t="shared" si="9"/>
        <v>109.53721349999998</v>
      </c>
      <c r="Q42" s="29">
        <f t="shared" si="4"/>
        <v>122.68167911999997</v>
      </c>
      <c r="R42" s="29">
        <f t="shared" si="10"/>
        <v>131.4446562</v>
      </c>
      <c r="S42" s="30">
        <f t="shared" si="11"/>
        <v>153.35209889999999</v>
      </c>
      <c r="T42" s="31">
        <v>82.82</v>
      </c>
      <c r="U42" s="32">
        <f t="shared" si="5"/>
        <v>0.32259373943491898</v>
      </c>
      <c r="V42" s="49">
        <f t="shared" si="6"/>
        <v>0.48130498816710915</v>
      </c>
      <c r="W42" s="33">
        <f t="shared" si="7"/>
        <v>0.58711248732190302</v>
      </c>
      <c r="X42" s="33">
        <f t="shared" si="8"/>
        <v>0.85163123520888673</v>
      </c>
    </row>
    <row r="43" spans="1:24" s="3" customFormat="1" ht="19.5" customHeight="1" x14ac:dyDescent="0.25">
      <c r="A43" s="26">
        <v>41</v>
      </c>
      <c r="B43" s="26" t="s">
        <v>5</v>
      </c>
      <c r="C43" s="26" t="s">
        <v>14</v>
      </c>
      <c r="D43" s="27">
        <v>6</v>
      </c>
      <c r="E43" s="27">
        <v>1</v>
      </c>
      <c r="F43" s="28">
        <v>179.72</v>
      </c>
      <c r="G43" s="28">
        <v>3</v>
      </c>
      <c r="H43" s="28">
        <v>50</v>
      </c>
      <c r="I43" s="28">
        <v>12</v>
      </c>
      <c r="J43" s="29">
        <f t="shared" si="3"/>
        <v>0.89859999999999995</v>
      </c>
      <c r="K43" s="28">
        <v>0.71</v>
      </c>
      <c r="L43" s="13">
        <v>47.7</v>
      </c>
      <c r="M43" s="28">
        <v>1</v>
      </c>
      <c r="N43" s="28">
        <v>0.85</v>
      </c>
      <c r="O43" s="28"/>
      <c r="P43" s="29">
        <f t="shared" si="9"/>
        <v>64.669883174999995</v>
      </c>
      <c r="Q43" s="29">
        <f t="shared" si="4"/>
        <v>72.430269155999994</v>
      </c>
      <c r="R43" s="29">
        <f t="shared" si="10"/>
        <v>77.603859809999989</v>
      </c>
      <c r="S43" s="30">
        <f t="shared" si="11"/>
        <v>90.537836444999996</v>
      </c>
      <c r="T43" s="31">
        <v>39.33</v>
      </c>
      <c r="U43" s="32">
        <f t="shared" si="5"/>
        <v>0.64428891876430205</v>
      </c>
      <c r="V43" s="49">
        <f t="shared" si="6"/>
        <v>0.84160358901601828</v>
      </c>
      <c r="W43" s="33">
        <f t="shared" si="7"/>
        <v>0.97314670251716229</v>
      </c>
      <c r="X43" s="33">
        <f t="shared" si="8"/>
        <v>1.3020044862700229</v>
      </c>
    </row>
    <row r="44" spans="1:24" s="3" customFormat="1" ht="19.5" customHeight="1" x14ac:dyDescent="0.25">
      <c r="A44" s="26">
        <v>42</v>
      </c>
      <c r="B44" s="26" t="s">
        <v>5</v>
      </c>
      <c r="C44" s="26" t="s">
        <v>15</v>
      </c>
      <c r="D44" s="27">
        <v>8</v>
      </c>
      <c r="E44" s="27">
        <v>14</v>
      </c>
      <c r="F44" s="28">
        <v>183.29</v>
      </c>
      <c r="G44" s="28">
        <v>3</v>
      </c>
      <c r="H44" s="28">
        <v>40</v>
      </c>
      <c r="I44" s="28">
        <v>12</v>
      </c>
      <c r="J44" s="29">
        <f t="shared" si="3"/>
        <v>1.1455625</v>
      </c>
      <c r="K44" s="28">
        <v>0.8</v>
      </c>
      <c r="L44" s="13">
        <v>44.68</v>
      </c>
      <c r="M44" s="28">
        <v>0.9</v>
      </c>
      <c r="N44" s="28">
        <v>0.85</v>
      </c>
      <c r="O44" s="28"/>
      <c r="P44" s="29">
        <f t="shared" si="9"/>
        <v>78.311110724999992</v>
      </c>
      <c r="Q44" s="29">
        <f t="shared" si="4"/>
        <v>87.708444011999987</v>
      </c>
      <c r="R44" s="29">
        <f t="shared" si="10"/>
        <v>93.973332869999993</v>
      </c>
      <c r="S44" s="30">
        <f t="shared" si="11"/>
        <v>109.63555501499999</v>
      </c>
      <c r="T44" s="31">
        <v>50.17</v>
      </c>
      <c r="U44" s="32">
        <f t="shared" si="5"/>
        <v>0.56091510314929216</v>
      </c>
      <c r="V44" s="49">
        <f t="shared" si="6"/>
        <v>0.74822491552720716</v>
      </c>
      <c r="W44" s="33">
        <f t="shared" si="7"/>
        <v>0.87309812377915064</v>
      </c>
      <c r="X44" s="33">
        <f t="shared" si="8"/>
        <v>1.1852811444090092</v>
      </c>
    </row>
    <row r="45" spans="1:24" s="3" customFormat="1" ht="19.5" customHeight="1" x14ac:dyDescent="0.25">
      <c r="A45" s="26">
        <v>43</v>
      </c>
      <c r="B45" s="26" t="s">
        <v>5</v>
      </c>
      <c r="C45" s="26" t="s">
        <v>15</v>
      </c>
      <c r="D45" s="27">
        <v>8</v>
      </c>
      <c r="E45" s="27">
        <v>15</v>
      </c>
      <c r="F45" s="28">
        <v>183.29</v>
      </c>
      <c r="G45" s="28">
        <v>3</v>
      </c>
      <c r="H45" s="28">
        <v>40</v>
      </c>
      <c r="I45" s="28">
        <v>12</v>
      </c>
      <c r="J45" s="29">
        <f t="shared" si="3"/>
        <v>1.1455625</v>
      </c>
      <c r="K45" s="28">
        <v>0.8</v>
      </c>
      <c r="L45" s="13">
        <v>23.05</v>
      </c>
      <c r="M45" s="28">
        <v>0.9</v>
      </c>
      <c r="N45" s="28">
        <v>0.85</v>
      </c>
      <c r="O45" s="28"/>
      <c r="P45" s="29">
        <f t="shared" si="9"/>
        <v>40.399979906250003</v>
      </c>
      <c r="Q45" s="29">
        <f t="shared" si="4"/>
        <v>45.247977495000001</v>
      </c>
      <c r="R45" s="29">
        <f t="shared" si="10"/>
        <v>48.479975887500004</v>
      </c>
      <c r="S45" s="30">
        <f t="shared" si="11"/>
        <v>56.559971868750004</v>
      </c>
      <c r="T45" s="31">
        <v>25.88</v>
      </c>
      <c r="U45" s="32">
        <f t="shared" si="5"/>
        <v>0.56105022821676986</v>
      </c>
      <c r="V45" s="49">
        <f t="shared" si="6"/>
        <v>0.7483762556027822</v>
      </c>
      <c r="W45" s="33">
        <f t="shared" si="7"/>
        <v>0.87326027386012384</v>
      </c>
      <c r="X45" s="33">
        <f t="shared" si="8"/>
        <v>1.1854703195034779</v>
      </c>
    </row>
    <row r="46" spans="1:24" s="3" customFormat="1" ht="19.5" customHeight="1" x14ac:dyDescent="0.25">
      <c r="A46" s="26">
        <v>44</v>
      </c>
      <c r="B46" s="26" t="s">
        <v>5</v>
      </c>
      <c r="C46" s="26" t="s">
        <v>15</v>
      </c>
      <c r="D46" s="27">
        <v>9</v>
      </c>
      <c r="E46" s="27">
        <v>7</v>
      </c>
      <c r="F46" s="28">
        <v>183.29</v>
      </c>
      <c r="G46" s="28">
        <v>3</v>
      </c>
      <c r="H46" s="28">
        <v>40</v>
      </c>
      <c r="I46" s="28">
        <v>12</v>
      </c>
      <c r="J46" s="29">
        <f t="shared" si="3"/>
        <v>1.1455625</v>
      </c>
      <c r="K46" s="28">
        <v>0.8</v>
      </c>
      <c r="L46" s="13">
        <v>17.57</v>
      </c>
      <c r="M46" s="28">
        <v>0.9</v>
      </c>
      <c r="N46" s="28">
        <v>0.85</v>
      </c>
      <c r="O46" s="28"/>
      <c r="P46" s="29">
        <f t="shared" si="9"/>
        <v>30.795125681250003</v>
      </c>
      <c r="Q46" s="29">
        <f t="shared" si="4"/>
        <v>34.490540762999998</v>
      </c>
      <c r="R46" s="29">
        <f t="shared" si="10"/>
        <v>36.9541508175</v>
      </c>
      <c r="S46" s="30">
        <f t="shared" si="11"/>
        <v>43.113175953750002</v>
      </c>
      <c r="T46" s="31">
        <v>23.26</v>
      </c>
      <c r="U46" s="32">
        <f t="shared" si="5"/>
        <v>0.32395209291702498</v>
      </c>
      <c r="V46" s="49">
        <f t="shared" si="6"/>
        <v>0.48282634406706776</v>
      </c>
      <c r="W46" s="33">
        <f t="shared" si="7"/>
        <v>0.58874251150042989</v>
      </c>
      <c r="X46" s="33">
        <f t="shared" si="8"/>
        <v>0.85353293008383491</v>
      </c>
    </row>
    <row r="47" spans="1:24" s="3" customFormat="1" ht="19.5" customHeight="1" x14ac:dyDescent="0.25">
      <c r="A47" s="26">
        <v>45</v>
      </c>
      <c r="B47" s="26" t="s">
        <v>5</v>
      </c>
      <c r="C47" s="26" t="s">
        <v>16</v>
      </c>
      <c r="D47" s="27">
        <v>7</v>
      </c>
      <c r="E47" s="27">
        <v>1</v>
      </c>
      <c r="F47" s="28">
        <v>179.72</v>
      </c>
      <c r="G47" s="28">
        <v>3</v>
      </c>
      <c r="H47" s="28">
        <v>50</v>
      </c>
      <c r="I47" s="28">
        <v>12</v>
      </c>
      <c r="J47" s="29">
        <f t="shared" si="3"/>
        <v>0.89859999999999995</v>
      </c>
      <c r="K47" s="28">
        <v>0.8</v>
      </c>
      <c r="L47" s="13">
        <v>54.32</v>
      </c>
      <c r="M47" s="28">
        <v>1</v>
      </c>
      <c r="N47" s="28">
        <v>1</v>
      </c>
      <c r="O47" s="28"/>
      <c r="P47" s="29">
        <f t="shared" si="9"/>
        <v>97.623903999999996</v>
      </c>
      <c r="Q47" s="29">
        <f t="shared" si="4"/>
        <v>109.33877247999999</v>
      </c>
      <c r="R47" s="29">
        <f t="shared" si="10"/>
        <v>117.14868479999998</v>
      </c>
      <c r="S47" s="30">
        <f t="shared" si="11"/>
        <v>136.67346559999999</v>
      </c>
      <c r="T47" s="31">
        <v>85.01</v>
      </c>
      <c r="U47" s="32">
        <f t="shared" si="5"/>
        <v>0.14838141395129972</v>
      </c>
      <c r="V47" s="49">
        <f t="shared" si="6"/>
        <v>0.28618718362545564</v>
      </c>
      <c r="W47" s="33">
        <f t="shared" si="7"/>
        <v>0.37805769674155953</v>
      </c>
      <c r="X47" s="33">
        <f t="shared" si="8"/>
        <v>0.60773397953181951</v>
      </c>
    </row>
    <row r="48" spans="1:24" s="3" customFormat="1" ht="19.5" customHeight="1" x14ac:dyDescent="0.25">
      <c r="A48" s="26">
        <v>46</v>
      </c>
      <c r="B48" s="26" t="s">
        <v>5</v>
      </c>
      <c r="C48" s="26" t="s">
        <v>16</v>
      </c>
      <c r="D48" s="27">
        <v>7</v>
      </c>
      <c r="E48" s="27">
        <v>11</v>
      </c>
      <c r="F48" s="28">
        <v>179.72</v>
      </c>
      <c r="G48" s="28">
        <v>3</v>
      </c>
      <c r="H48" s="28">
        <v>50</v>
      </c>
      <c r="I48" s="28">
        <v>12</v>
      </c>
      <c r="J48" s="29">
        <f t="shared" si="3"/>
        <v>0.89859999999999995</v>
      </c>
      <c r="K48" s="28">
        <v>0.8</v>
      </c>
      <c r="L48" s="13">
        <v>33.14</v>
      </c>
      <c r="M48" s="28">
        <v>1</v>
      </c>
      <c r="N48" s="28">
        <v>1</v>
      </c>
      <c r="O48" s="28"/>
      <c r="P48" s="29">
        <f t="shared" si="9"/>
        <v>59.559207999999998</v>
      </c>
      <c r="Q48" s="29">
        <f t="shared" si="4"/>
        <v>66.706312959999991</v>
      </c>
      <c r="R48" s="29">
        <f t="shared" si="10"/>
        <v>71.471049599999986</v>
      </c>
      <c r="S48" s="30">
        <f t="shared" si="11"/>
        <v>83.382891199999989</v>
      </c>
      <c r="T48" s="31">
        <v>43.73</v>
      </c>
      <c r="U48" s="32">
        <f t="shared" si="5"/>
        <v>0.36197594328836047</v>
      </c>
      <c r="V48" s="49">
        <f t="shared" si="6"/>
        <v>0.52541305648296355</v>
      </c>
      <c r="W48" s="33">
        <f t="shared" si="7"/>
        <v>0.63437113194603223</v>
      </c>
      <c r="X48" s="33">
        <f t="shared" si="8"/>
        <v>0.90676632060370443</v>
      </c>
    </row>
    <row r="49" spans="1:24" s="3" customFormat="1" ht="19.5" customHeight="1" x14ac:dyDescent="0.25">
      <c r="A49" s="26">
        <v>47</v>
      </c>
      <c r="B49" s="26" t="s">
        <v>5</v>
      </c>
      <c r="C49" s="26" t="s">
        <v>16</v>
      </c>
      <c r="D49" s="27">
        <v>7</v>
      </c>
      <c r="E49" s="27">
        <v>13</v>
      </c>
      <c r="F49" s="28">
        <v>179.72</v>
      </c>
      <c r="G49" s="28">
        <v>3</v>
      </c>
      <c r="H49" s="28">
        <v>50</v>
      </c>
      <c r="I49" s="28">
        <v>12</v>
      </c>
      <c r="J49" s="29">
        <f t="shared" si="3"/>
        <v>0.89859999999999995</v>
      </c>
      <c r="K49" s="28">
        <v>0.8</v>
      </c>
      <c r="L49" s="13">
        <v>54.44</v>
      </c>
      <c r="M49" s="28">
        <v>1</v>
      </c>
      <c r="N49" s="28">
        <v>1</v>
      </c>
      <c r="O49" s="28"/>
      <c r="P49" s="29">
        <f t="shared" ref="P49:P74" si="12">J49*K49*L49*M49*N49*2.5</f>
        <v>97.839567999999986</v>
      </c>
      <c r="Q49" s="29">
        <f t="shared" si="4"/>
        <v>109.58031615999998</v>
      </c>
      <c r="R49" s="29">
        <f t="shared" ref="R49:R74" si="13">J49*K49*L49*M49*N49*3</f>
        <v>117.40748159999998</v>
      </c>
      <c r="S49" s="30">
        <f t="shared" ref="S49:S74" si="14">J49*K49*L49*M49*N49*3.5</f>
        <v>136.97539519999998</v>
      </c>
      <c r="T49" s="31">
        <v>71.27</v>
      </c>
      <c r="U49" s="32">
        <f t="shared" si="5"/>
        <v>0.3728015714887048</v>
      </c>
      <c r="V49" s="49">
        <f t="shared" si="6"/>
        <v>0.53753776006734932</v>
      </c>
      <c r="W49" s="33">
        <f t="shared" si="7"/>
        <v>0.64736188578644571</v>
      </c>
      <c r="X49" s="33">
        <f t="shared" si="8"/>
        <v>0.92192220008418668</v>
      </c>
    </row>
    <row r="50" spans="1:24" s="3" customFormat="1" ht="19.5" customHeight="1" x14ac:dyDescent="0.25">
      <c r="A50" s="26">
        <v>48</v>
      </c>
      <c r="B50" s="26" t="s">
        <v>5</v>
      </c>
      <c r="C50" s="26" t="s">
        <v>16</v>
      </c>
      <c r="D50" s="27">
        <v>7</v>
      </c>
      <c r="E50" s="27">
        <v>14</v>
      </c>
      <c r="F50" s="28">
        <v>179.72</v>
      </c>
      <c r="G50" s="28">
        <v>3</v>
      </c>
      <c r="H50" s="28">
        <v>50</v>
      </c>
      <c r="I50" s="28">
        <v>12</v>
      </c>
      <c r="J50" s="29">
        <f t="shared" si="3"/>
        <v>0.89859999999999995</v>
      </c>
      <c r="K50" s="28">
        <v>0.8</v>
      </c>
      <c r="L50" s="13">
        <v>33.35</v>
      </c>
      <c r="M50" s="28">
        <v>1</v>
      </c>
      <c r="N50" s="28">
        <v>1</v>
      </c>
      <c r="O50" s="28"/>
      <c r="P50" s="29">
        <f t="shared" si="12"/>
        <v>59.936619999999998</v>
      </c>
      <c r="Q50" s="29">
        <f t="shared" si="4"/>
        <v>67.129014399999988</v>
      </c>
      <c r="R50" s="29">
        <f t="shared" si="13"/>
        <v>71.923943999999992</v>
      </c>
      <c r="S50" s="30">
        <f t="shared" si="14"/>
        <v>83.911267999999993</v>
      </c>
      <c r="T50" s="31">
        <v>43.47</v>
      </c>
      <c r="U50" s="32">
        <f t="shared" si="5"/>
        <v>0.37880423280423281</v>
      </c>
      <c r="V50" s="49">
        <f t="shared" si="6"/>
        <v>0.54426074074074049</v>
      </c>
      <c r="W50" s="33">
        <f t="shared" si="7"/>
        <v>0.65456507936507924</v>
      </c>
      <c r="X50" s="33">
        <f t="shared" si="8"/>
        <v>0.93032592592592578</v>
      </c>
    </row>
    <row r="51" spans="1:24" s="3" customFormat="1" ht="19.5" customHeight="1" x14ac:dyDescent="0.25">
      <c r="A51" s="26">
        <v>49</v>
      </c>
      <c r="B51" s="26" t="s">
        <v>5</v>
      </c>
      <c r="C51" s="26" t="s">
        <v>16</v>
      </c>
      <c r="D51" s="27">
        <v>7</v>
      </c>
      <c r="E51" s="27">
        <v>16</v>
      </c>
      <c r="F51" s="28">
        <v>179.72</v>
      </c>
      <c r="G51" s="28">
        <v>3</v>
      </c>
      <c r="H51" s="28">
        <v>50</v>
      </c>
      <c r="I51" s="28">
        <v>12</v>
      </c>
      <c r="J51" s="29">
        <f t="shared" si="3"/>
        <v>0.89859999999999995</v>
      </c>
      <c r="K51" s="28">
        <v>0.8</v>
      </c>
      <c r="L51" s="13">
        <v>55.06</v>
      </c>
      <c r="M51" s="28">
        <v>1</v>
      </c>
      <c r="N51" s="28">
        <v>1</v>
      </c>
      <c r="O51" s="28"/>
      <c r="P51" s="29">
        <f t="shared" si="12"/>
        <v>98.953831999999991</v>
      </c>
      <c r="Q51" s="29">
        <f t="shared" si="4"/>
        <v>110.82829183999999</v>
      </c>
      <c r="R51" s="29">
        <f t="shared" si="13"/>
        <v>118.7445984</v>
      </c>
      <c r="S51" s="30">
        <f t="shared" si="14"/>
        <v>138.5353648</v>
      </c>
      <c r="T51" s="31">
        <v>66.5</v>
      </c>
      <c r="U51" s="32">
        <f t="shared" si="5"/>
        <v>0.48802754887218031</v>
      </c>
      <c r="V51" s="49">
        <f t="shared" si="6"/>
        <v>0.66659085473684199</v>
      </c>
      <c r="W51" s="33">
        <f t="shared" si="7"/>
        <v>0.78563305864661659</v>
      </c>
      <c r="X51" s="33">
        <f t="shared" si="8"/>
        <v>1.0832385684210526</v>
      </c>
    </row>
    <row r="52" spans="1:24" s="3" customFormat="1" ht="19.5" customHeight="1" x14ac:dyDescent="0.25">
      <c r="A52" s="26">
        <v>50</v>
      </c>
      <c r="B52" s="26" t="s">
        <v>5</v>
      </c>
      <c r="C52" s="26" t="s">
        <v>16</v>
      </c>
      <c r="D52" s="27">
        <v>7</v>
      </c>
      <c r="E52" s="27">
        <v>19</v>
      </c>
      <c r="F52" s="28">
        <v>179.72</v>
      </c>
      <c r="G52" s="28">
        <v>3</v>
      </c>
      <c r="H52" s="28">
        <v>50</v>
      </c>
      <c r="I52" s="28">
        <v>12</v>
      </c>
      <c r="J52" s="29">
        <f t="shared" si="3"/>
        <v>0.89859999999999995</v>
      </c>
      <c r="K52" s="28">
        <v>0.8</v>
      </c>
      <c r="L52" s="13">
        <v>50.81</v>
      </c>
      <c r="M52" s="28">
        <v>1</v>
      </c>
      <c r="N52" s="28">
        <v>1</v>
      </c>
      <c r="O52" s="28"/>
      <c r="P52" s="29">
        <f t="shared" si="12"/>
        <v>91.315731999999997</v>
      </c>
      <c r="Q52" s="29">
        <f t="shared" si="4"/>
        <v>102.27361983999999</v>
      </c>
      <c r="R52" s="29">
        <f t="shared" si="13"/>
        <v>109.57887840000001</v>
      </c>
      <c r="S52" s="30">
        <f t="shared" si="14"/>
        <v>127.8420248</v>
      </c>
      <c r="T52" s="31">
        <v>66.59</v>
      </c>
      <c r="U52" s="32">
        <f t="shared" si="5"/>
        <v>0.37131298993842909</v>
      </c>
      <c r="V52" s="49">
        <f t="shared" si="6"/>
        <v>0.53587054873104056</v>
      </c>
      <c r="W52" s="33">
        <f t="shared" si="7"/>
        <v>0.64557558792611502</v>
      </c>
      <c r="X52" s="33">
        <f t="shared" si="8"/>
        <v>0.91983818591380084</v>
      </c>
    </row>
    <row r="53" spans="1:24" s="3" customFormat="1" ht="19.5" customHeight="1" x14ac:dyDescent="0.25">
      <c r="A53" s="26">
        <v>51</v>
      </c>
      <c r="B53" s="26" t="s">
        <v>5</v>
      </c>
      <c r="C53" s="26" t="s">
        <v>16</v>
      </c>
      <c r="D53" s="27">
        <v>7</v>
      </c>
      <c r="E53" s="27">
        <v>20</v>
      </c>
      <c r="F53" s="28">
        <v>179.72</v>
      </c>
      <c r="G53" s="28">
        <v>3</v>
      </c>
      <c r="H53" s="28">
        <v>50</v>
      </c>
      <c r="I53" s="28">
        <v>12</v>
      </c>
      <c r="J53" s="29">
        <f t="shared" si="3"/>
        <v>0.89859999999999995</v>
      </c>
      <c r="K53" s="28">
        <v>0.8</v>
      </c>
      <c r="L53" s="13">
        <v>51.59</v>
      </c>
      <c r="M53" s="28">
        <v>1</v>
      </c>
      <c r="N53" s="28">
        <v>1</v>
      </c>
      <c r="O53" s="28"/>
      <c r="P53" s="29">
        <f t="shared" si="12"/>
        <v>92.717547999999994</v>
      </c>
      <c r="Q53" s="29">
        <f t="shared" si="4"/>
        <v>103.84365376</v>
      </c>
      <c r="R53" s="29">
        <f t="shared" si="13"/>
        <v>111.2610576</v>
      </c>
      <c r="S53" s="30">
        <f t="shared" si="14"/>
        <v>129.80456720000001</v>
      </c>
      <c r="T53" s="31">
        <v>67.63</v>
      </c>
      <c r="U53" s="32">
        <f t="shared" si="5"/>
        <v>0.37095294987431615</v>
      </c>
      <c r="V53" s="49">
        <f t="shared" si="6"/>
        <v>0.53546730385923413</v>
      </c>
      <c r="W53" s="33">
        <f t="shared" si="7"/>
        <v>0.64514353984917949</v>
      </c>
      <c r="X53" s="33">
        <f t="shared" si="8"/>
        <v>0.91933412982404283</v>
      </c>
    </row>
    <row r="54" spans="1:24" s="3" customFormat="1" ht="19.5" customHeight="1" x14ac:dyDescent="0.25">
      <c r="A54" s="26">
        <v>52</v>
      </c>
      <c r="B54" s="26" t="s">
        <v>5</v>
      </c>
      <c r="C54" s="26" t="s">
        <v>16</v>
      </c>
      <c r="D54" s="27">
        <v>7</v>
      </c>
      <c r="E54" s="27">
        <v>27</v>
      </c>
      <c r="F54" s="28">
        <v>179.72</v>
      </c>
      <c r="G54" s="28">
        <v>3</v>
      </c>
      <c r="H54" s="28">
        <v>50</v>
      </c>
      <c r="I54" s="28">
        <v>12</v>
      </c>
      <c r="J54" s="29">
        <f t="shared" si="3"/>
        <v>0.89859999999999995</v>
      </c>
      <c r="K54" s="28">
        <v>0.8</v>
      </c>
      <c r="L54" s="13">
        <v>41</v>
      </c>
      <c r="M54" s="28">
        <v>1</v>
      </c>
      <c r="N54" s="28">
        <v>1</v>
      </c>
      <c r="O54" s="28"/>
      <c r="P54" s="29">
        <f t="shared" si="12"/>
        <v>73.685199999999995</v>
      </c>
      <c r="Q54" s="29">
        <f t="shared" si="4"/>
        <v>82.527423999999982</v>
      </c>
      <c r="R54" s="29">
        <f t="shared" si="13"/>
        <v>88.422239999999988</v>
      </c>
      <c r="S54" s="30">
        <f t="shared" si="14"/>
        <v>103.15928</v>
      </c>
      <c r="T54" s="31">
        <v>53.6</v>
      </c>
      <c r="U54" s="32">
        <f t="shared" si="5"/>
        <v>0.37472388059701478</v>
      </c>
      <c r="V54" s="49">
        <f t="shared" si="6"/>
        <v>0.53969074626865632</v>
      </c>
      <c r="W54" s="33">
        <f t="shared" si="7"/>
        <v>0.6496686567164176</v>
      </c>
      <c r="X54" s="33">
        <f t="shared" si="8"/>
        <v>0.92461343283582076</v>
      </c>
    </row>
    <row r="55" spans="1:24" s="3" customFormat="1" ht="19.5" customHeight="1" x14ac:dyDescent="0.25">
      <c r="A55" s="26">
        <v>53</v>
      </c>
      <c r="B55" s="26" t="s">
        <v>5</v>
      </c>
      <c r="C55" s="26" t="s">
        <v>16</v>
      </c>
      <c r="D55" s="27">
        <v>7</v>
      </c>
      <c r="E55" s="27">
        <v>28</v>
      </c>
      <c r="F55" s="28">
        <v>179.72</v>
      </c>
      <c r="G55" s="28">
        <v>3</v>
      </c>
      <c r="H55" s="28">
        <v>50</v>
      </c>
      <c r="I55" s="28">
        <v>12</v>
      </c>
      <c r="J55" s="29">
        <f t="shared" si="3"/>
        <v>0.89859999999999995</v>
      </c>
      <c r="K55" s="28">
        <v>0.8</v>
      </c>
      <c r="L55" s="13">
        <v>50.63</v>
      </c>
      <c r="M55" s="28">
        <v>1</v>
      </c>
      <c r="N55" s="28">
        <v>1</v>
      </c>
      <c r="O55" s="28"/>
      <c r="P55" s="29">
        <f t="shared" si="12"/>
        <v>90.992236000000005</v>
      </c>
      <c r="Q55" s="29">
        <f t="shared" si="4"/>
        <v>101.91130432</v>
      </c>
      <c r="R55" s="29">
        <f t="shared" si="13"/>
        <v>109.1906832</v>
      </c>
      <c r="S55" s="30">
        <f t="shared" si="14"/>
        <v>127.3891304</v>
      </c>
      <c r="T55" s="31">
        <v>66.37</v>
      </c>
      <c r="U55" s="32">
        <f t="shared" si="5"/>
        <v>0.37098442067199033</v>
      </c>
      <c r="V55" s="49">
        <f t="shared" si="6"/>
        <v>0.53550255115262912</v>
      </c>
      <c r="W55" s="33">
        <f t="shared" si="7"/>
        <v>0.64518130480638824</v>
      </c>
      <c r="X55" s="33">
        <f t="shared" si="8"/>
        <v>0.91937818894078638</v>
      </c>
    </row>
    <row r="56" spans="1:24" s="3" customFormat="1" ht="19.5" customHeight="1" x14ac:dyDescent="0.25">
      <c r="A56" s="26">
        <v>54</v>
      </c>
      <c r="B56" s="26" t="s">
        <v>5</v>
      </c>
      <c r="C56" s="26" t="s">
        <v>16</v>
      </c>
      <c r="D56" s="27">
        <v>7</v>
      </c>
      <c r="E56" s="27">
        <v>29</v>
      </c>
      <c r="F56" s="28">
        <v>179.72</v>
      </c>
      <c r="G56" s="28">
        <v>3</v>
      </c>
      <c r="H56" s="28">
        <v>50</v>
      </c>
      <c r="I56" s="28">
        <v>12</v>
      </c>
      <c r="J56" s="29">
        <f t="shared" si="3"/>
        <v>0.89859999999999995</v>
      </c>
      <c r="K56" s="28">
        <v>0.8</v>
      </c>
      <c r="L56" s="13">
        <v>51.63</v>
      </c>
      <c r="M56" s="28">
        <v>1</v>
      </c>
      <c r="N56" s="28">
        <v>1</v>
      </c>
      <c r="O56" s="28"/>
      <c r="P56" s="29">
        <f t="shared" si="12"/>
        <v>92.789435999999995</v>
      </c>
      <c r="Q56" s="29">
        <f t="shared" si="4"/>
        <v>103.92416831999999</v>
      </c>
      <c r="R56" s="29">
        <f t="shared" si="13"/>
        <v>111.34732320000001</v>
      </c>
      <c r="S56" s="30">
        <f t="shared" si="14"/>
        <v>129.90521039999999</v>
      </c>
      <c r="T56" s="31">
        <v>67.72</v>
      </c>
      <c r="U56" s="32">
        <f t="shared" si="5"/>
        <v>0.3701924985233313</v>
      </c>
      <c r="V56" s="49">
        <f t="shared" si="6"/>
        <v>0.53461559834613104</v>
      </c>
      <c r="W56" s="33">
        <f t="shared" si="7"/>
        <v>0.64423099822799779</v>
      </c>
      <c r="X56" s="33">
        <f t="shared" si="8"/>
        <v>0.91826949793266377</v>
      </c>
    </row>
    <row r="57" spans="1:24" s="3" customFormat="1" ht="19.5" customHeight="1" x14ac:dyDescent="0.25">
      <c r="A57" s="26">
        <v>55</v>
      </c>
      <c r="B57" s="26" t="s">
        <v>5</v>
      </c>
      <c r="C57" s="26" t="s">
        <v>16</v>
      </c>
      <c r="D57" s="27">
        <v>7</v>
      </c>
      <c r="E57" s="27">
        <v>3</v>
      </c>
      <c r="F57" s="28">
        <v>179.72</v>
      </c>
      <c r="G57" s="28">
        <v>3</v>
      </c>
      <c r="H57" s="28">
        <v>50</v>
      </c>
      <c r="I57" s="28">
        <v>12</v>
      </c>
      <c r="J57" s="29">
        <f t="shared" si="3"/>
        <v>0.89859999999999995</v>
      </c>
      <c r="K57" s="28">
        <v>0.8</v>
      </c>
      <c r="L57" s="13">
        <v>54.95</v>
      </c>
      <c r="M57" s="28">
        <v>1</v>
      </c>
      <c r="N57" s="28">
        <v>1</v>
      </c>
      <c r="O57" s="28"/>
      <c r="P57" s="29">
        <f t="shared" si="12"/>
        <v>98.756140000000002</v>
      </c>
      <c r="Q57" s="29">
        <f t="shared" si="4"/>
        <v>110.60687679999999</v>
      </c>
      <c r="R57" s="29">
        <f t="shared" si="13"/>
        <v>118.50736800000001</v>
      </c>
      <c r="S57" s="30">
        <f t="shared" si="14"/>
        <v>138.25859600000001</v>
      </c>
      <c r="T57" s="31">
        <v>66.63</v>
      </c>
      <c r="U57" s="32">
        <f t="shared" si="5"/>
        <v>0.48215728650757927</v>
      </c>
      <c r="V57" s="49">
        <f t="shared" si="6"/>
        <v>0.66001616088848869</v>
      </c>
      <c r="W57" s="33">
        <f t="shared" si="7"/>
        <v>0.77858874380909537</v>
      </c>
      <c r="X57" s="33">
        <f t="shared" si="8"/>
        <v>1.0750202011106111</v>
      </c>
    </row>
    <row r="58" spans="1:24" s="3" customFormat="1" ht="19.5" customHeight="1" x14ac:dyDescent="0.25">
      <c r="A58" s="26">
        <v>56</v>
      </c>
      <c r="B58" s="26" t="s">
        <v>5</v>
      </c>
      <c r="C58" s="26" t="s">
        <v>16</v>
      </c>
      <c r="D58" s="27">
        <v>7</v>
      </c>
      <c r="E58" s="27">
        <v>30</v>
      </c>
      <c r="F58" s="28">
        <v>179.72</v>
      </c>
      <c r="G58" s="28">
        <v>3</v>
      </c>
      <c r="H58" s="28">
        <v>50</v>
      </c>
      <c r="I58" s="28">
        <v>12</v>
      </c>
      <c r="J58" s="29">
        <f t="shared" si="3"/>
        <v>0.89859999999999995</v>
      </c>
      <c r="K58" s="28">
        <v>0.8</v>
      </c>
      <c r="L58" s="13">
        <v>41.42</v>
      </c>
      <c r="M58" s="28">
        <v>1</v>
      </c>
      <c r="N58" s="28">
        <v>1</v>
      </c>
      <c r="O58" s="28"/>
      <c r="P58" s="29">
        <f t="shared" si="12"/>
        <v>74.440023999999994</v>
      </c>
      <c r="Q58" s="29">
        <f t="shared" si="4"/>
        <v>83.372826879999991</v>
      </c>
      <c r="R58" s="29">
        <f t="shared" si="13"/>
        <v>89.328028799999998</v>
      </c>
      <c r="S58" s="30">
        <f t="shared" si="14"/>
        <v>104.21603359999999</v>
      </c>
      <c r="T58" s="31">
        <v>54.14</v>
      </c>
      <c r="U58" s="32">
        <f t="shared" si="5"/>
        <v>0.37495426671592158</v>
      </c>
      <c r="V58" s="49">
        <f t="shared" si="6"/>
        <v>0.53994877872183211</v>
      </c>
      <c r="W58" s="33">
        <f t="shared" si="7"/>
        <v>0.64994512005910599</v>
      </c>
      <c r="X58" s="33">
        <f t="shared" si="8"/>
        <v>0.92493597340229017</v>
      </c>
    </row>
    <row r="59" spans="1:24" s="3" customFormat="1" ht="19.5" customHeight="1" x14ac:dyDescent="0.25">
      <c r="A59" s="26">
        <v>57</v>
      </c>
      <c r="B59" s="26" t="s">
        <v>5</v>
      </c>
      <c r="C59" s="26" t="s">
        <v>16</v>
      </c>
      <c r="D59" s="27">
        <v>7</v>
      </c>
      <c r="E59" s="27">
        <v>40</v>
      </c>
      <c r="F59" s="28">
        <v>179.72</v>
      </c>
      <c r="G59" s="28">
        <v>3</v>
      </c>
      <c r="H59" s="28">
        <v>50</v>
      </c>
      <c r="I59" s="28">
        <v>12</v>
      </c>
      <c r="J59" s="29">
        <f t="shared" si="3"/>
        <v>0.89859999999999995</v>
      </c>
      <c r="K59" s="28">
        <v>0.8</v>
      </c>
      <c r="L59" s="13">
        <v>42.94</v>
      </c>
      <c r="M59" s="28">
        <v>1</v>
      </c>
      <c r="N59" s="28">
        <v>1</v>
      </c>
      <c r="O59" s="28"/>
      <c r="P59" s="29">
        <f t="shared" si="12"/>
        <v>77.171767999999986</v>
      </c>
      <c r="Q59" s="29">
        <f t="shared" si="4"/>
        <v>86.43238015999998</v>
      </c>
      <c r="R59" s="29">
        <f t="shared" si="13"/>
        <v>92.606121599999994</v>
      </c>
      <c r="S59" s="30">
        <f t="shared" si="14"/>
        <v>108.04047519999999</v>
      </c>
      <c r="T59" s="31">
        <v>67.2</v>
      </c>
      <c r="U59" s="32">
        <f t="shared" si="5"/>
        <v>0.14838940476190451</v>
      </c>
      <c r="V59" s="49">
        <f t="shared" si="6"/>
        <v>0.28619613333333299</v>
      </c>
      <c r="W59" s="33">
        <f t="shared" si="7"/>
        <v>0.37806728571428555</v>
      </c>
      <c r="X59" s="33">
        <f t="shared" si="8"/>
        <v>0.60774516666666645</v>
      </c>
    </row>
    <row r="60" spans="1:24" s="3" customFormat="1" ht="19.5" customHeight="1" x14ac:dyDescent="0.25">
      <c r="A60" s="26">
        <v>58</v>
      </c>
      <c r="B60" s="26" t="s">
        <v>5</v>
      </c>
      <c r="C60" s="26" t="s">
        <v>16</v>
      </c>
      <c r="D60" s="27">
        <v>7</v>
      </c>
      <c r="E60" s="27">
        <v>43</v>
      </c>
      <c r="F60" s="28">
        <v>179.72</v>
      </c>
      <c r="G60" s="28">
        <v>3</v>
      </c>
      <c r="H60" s="28">
        <v>50</v>
      </c>
      <c r="I60" s="28">
        <v>12</v>
      </c>
      <c r="J60" s="29">
        <f t="shared" si="3"/>
        <v>0.89859999999999995</v>
      </c>
      <c r="K60" s="28">
        <v>0.8</v>
      </c>
      <c r="L60" s="13">
        <v>42.95</v>
      </c>
      <c r="M60" s="28">
        <v>1</v>
      </c>
      <c r="N60" s="28">
        <v>1</v>
      </c>
      <c r="O60" s="28"/>
      <c r="P60" s="29">
        <f t="shared" si="12"/>
        <v>77.18974</v>
      </c>
      <c r="Q60" s="29">
        <f t="shared" si="4"/>
        <v>86.452508800000004</v>
      </c>
      <c r="R60" s="29">
        <f t="shared" si="13"/>
        <v>92.627688000000006</v>
      </c>
      <c r="S60" s="30">
        <f t="shared" si="14"/>
        <v>108.065636</v>
      </c>
      <c r="T60" s="31">
        <v>72.8</v>
      </c>
      <c r="U60" s="32">
        <f t="shared" si="5"/>
        <v>6.0298626373626422E-2</v>
      </c>
      <c r="V60" s="49">
        <f t="shared" si="6"/>
        <v>0.18753446153846165</v>
      </c>
      <c r="W60" s="33">
        <f t="shared" si="7"/>
        <v>0.27235835164835176</v>
      </c>
      <c r="X60" s="33">
        <f t="shared" si="8"/>
        <v>0.48441807692307692</v>
      </c>
    </row>
    <row r="61" spans="1:24" s="3" customFormat="1" ht="19.5" customHeight="1" x14ac:dyDescent="0.25">
      <c r="A61" s="26">
        <v>59</v>
      </c>
      <c r="B61" s="26" t="s">
        <v>5</v>
      </c>
      <c r="C61" s="26" t="s">
        <v>16</v>
      </c>
      <c r="D61" s="27">
        <v>7</v>
      </c>
      <c r="E61" s="27">
        <v>44</v>
      </c>
      <c r="F61" s="28">
        <v>179.72</v>
      </c>
      <c r="G61" s="28">
        <v>3</v>
      </c>
      <c r="H61" s="28">
        <v>50</v>
      </c>
      <c r="I61" s="28">
        <v>12</v>
      </c>
      <c r="J61" s="29">
        <f t="shared" si="3"/>
        <v>0.89859999999999995</v>
      </c>
      <c r="K61" s="28">
        <v>0.8</v>
      </c>
      <c r="L61" s="13">
        <v>51.7</v>
      </c>
      <c r="M61" s="28">
        <v>1</v>
      </c>
      <c r="N61" s="28">
        <v>1</v>
      </c>
      <c r="O61" s="28"/>
      <c r="P61" s="29">
        <f t="shared" si="12"/>
        <v>92.915240000000011</v>
      </c>
      <c r="Q61" s="29">
        <f t="shared" si="4"/>
        <v>104.06506880000001</v>
      </c>
      <c r="R61" s="29">
        <f t="shared" si="13"/>
        <v>111.498288</v>
      </c>
      <c r="S61" s="30">
        <f t="shared" si="14"/>
        <v>130.08133600000002</v>
      </c>
      <c r="T61" s="31">
        <v>32.619999999999997</v>
      </c>
      <c r="U61" s="32">
        <f t="shared" si="5"/>
        <v>1.8484132434089522</v>
      </c>
      <c r="V61" s="49">
        <f t="shared" si="6"/>
        <v>2.190222832618026</v>
      </c>
      <c r="W61" s="33">
        <f t="shared" si="7"/>
        <v>2.4180958920907418</v>
      </c>
      <c r="X61" s="33">
        <f t="shared" si="8"/>
        <v>2.987778540772533</v>
      </c>
    </row>
    <row r="62" spans="1:24" s="3" customFormat="1" ht="19.5" customHeight="1" x14ac:dyDescent="0.25">
      <c r="A62" s="26">
        <v>60</v>
      </c>
      <c r="B62" s="26" t="s">
        <v>5</v>
      </c>
      <c r="C62" s="26" t="s">
        <v>16</v>
      </c>
      <c r="D62" s="27">
        <v>7</v>
      </c>
      <c r="E62" s="27">
        <v>46</v>
      </c>
      <c r="F62" s="28">
        <v>179.72</v>
      </c>
      <c r="G62" s="28">
        <v>3</v>
      </c>
      <c r="H62" s="28">
        <v>50</v>
      </c>
      <c r="I62" s="28">
        <v>12</v>
      </c>
      <c r="J62" s="29">
        <f t="shared" si="3"/>
        <v>0.89859999999999995</v>
      </c>
      <c r="K62" s="28">
        <v>0.8</v>
      </c>
      <c r="L62" s="13">
        <v>50.48</v>
      </c>
      <c r="M62" s="28">
        <v>1</v>
      </c>
      <c r="N62" s="28">
        <v>1</v>
      </c>
      <c r="O62" s="28"/>
      <c r="P62" s="29">
        <f t="shared" si="12"/>
        <v>90.722656000000001</v>
      </c>
      <c r="Q62" s="29">
        <f t="shared" si="4"/>
        <v>101.60937471999999</v>
      </c>
      <c r="R62" s="29">
        <f t="shared" si="13"/>
        <v>108.86718719999999</v>
      </c>
      <c r="S62" s="30">
        <f t="shared" si="14"/>
        <v>127.01171839999999</v>
      </c>
      <c r="T62" s="31">
        <v>79</v>
      </c>
      <c r="U62" s="32">
        <f t="shared" si="5"/>
        <v>0.14838805063291141</v>
      </c>
      <c r="V62" s="49">
        <f t="shared" si="6"/>
        <v>0.28619461670886065</v>
      </c>
      <c r="W62" s="33">
        <f t="shared" si="7"/>
        <v>0.37806566075949355</v>
      </c>
      <c r="X62" s="33">
        <f t="shared" si="8"/>
        <v>0.60774327088607583</v>
      </c>
    </row>
    <row r="63" spans="1:24" s="3" customFormat="1" ht="19.5" customHeight="1" x14ac:dyDescent="0.25">
      <c r="A63" s="26">
        <v>61</v>
      </c>
      <c r="B63" s="26" t="s">
        <v>5</v>
      </c>
      <c r="C63" s="26" t="s">
        <v>16</v>
      </c>
      <c r="D63" s="27">
        <v>7</v>
      </c>
      <c r="E63" s="27">
        <v>5</v>
      </c>
      <c r="F63" s="28">
        <v>179.72</v>
      </c>
      <c r="G63" s="28">
        <v>3</v>
      </c>
      <c r="H63" s="28">
        <v>50</v>
      </c>
      <c r="I63" s="28">
        <v>12</v>
      </c>
      <c r="J63" s="29">
        <f t="shared" si="3"/>
        <v>0.89859999999999995</v>
      </c>
      <c r="K63" s="28">
        <v>0.8</v>
      </c>
      <c r="L63" s="13">
        <v>33.28</v>
      </c>
      <c r="M63" s="28">
        <v>1</v>
      </c>
      <c r="N63" s="28">
        <v>1</v>
      </c>
      <c r="O63" s="28"/>
      <c r="P63" s="29">
        <f t="shared" si="12"/>
        <v>59.810815999999996</v>
      </c>
      <c r="Q63" s="29">
        <f t="shared" si="4"/>
        <v>66.988113919999989</v>
      </c>
      <c r="R63" s="29">
        <f t="shared" si="13"/>
        <v>71.772979199999995</v>
      </c>
      <c r="S63" s="30">
        <f t="shared" si="14"/>
        <v>83.735142400000001</v>
      </c>
      <c r="T63" s="31">
        <v>43.63</v>
      </c>
      <c r="U63" s="32">
        <f t="shared" si="5"/>
        <v>0.37086445106578025</v>
      </c>
      <c r="V63" s="49">
        <f t="shared" si="6"/>
        <v>0.5353681851936738</v>
      </c>
      <c r="W63" s="33">
        <f t="shared" si="7"/>
        <v>0.6450373412789363</v>
      </c>
      <c r="X63" s="33">
        <f t="shared" si="8"/>
        <v>0.91921023149209247</v>
      </c>
    </row>
    <row r="64" spans="1:24" s="3" customFormat="1" ht="19.5" customHeight="1" x14ac:dyDescent="0.25">
      <c r="A64" s="26">
        <v>62</v>
      </c>
      <c r="B64" s="26" t="s">
        <v>5</v>
      </c>
      <c r="C64" s="26" t="s">
        <v>16</v>
      </c>
      <c r="D64" s="27">
        <v>7</v>
      </c>
      <c r="E64" s="27">
        <v>54</v>
      </c>
      <c r="F64" s="28">
        <v>179.72</v>
      </c>
      <c r="G64" s="28">
        <v>3</v>
      </c>
      <c r="H64" s="28">
        <v>50</v>
      </c>
      <c r="I64" s="28">
        <v>12</v>
      </c>
      <c r="J64" s="29">
        <f t="shared" si="3"/>
        <v>0.89859999999999995</v>
      </c>
      <c r="K64" s="28">
        <v>0.8</v>
      </c>
      <c r="L64" s="13">
        <v>54.41</v>
      </c>
      <c r="M64" s="28">
        <v>1</v>
      </c>
      <c r="N64" s="28">
        <v>1</v>
      </c>
      <c r="O64" s="28"/>
      <c r="P64" s="29">
        <f t="shared" si="12"/>
        <v>97.785651999999999</v>
      </c>
      <c r="Q64" s="29">
        <f t="shared" si="4"/>
        <v>109.51993023999998</v>
      </c>
      <c r="R64" s="29">
        <f t="shared" si="13"/>
        <v>117.34278239999999</v>
      </c>
      <c r="S64" s="30">
        <f t="shared" si="14"/>
        <v>136.89991279999998</v>
      </c>
      <c r="T64" s="31">
        <v>85.16</v>
      </c>
      <c r="U64" s="32">
        <f t="shared" si="5"/>
        <v>0.1482580084546736</v>
      </c>
      <c r="V64" s="49">
        <f t="shared" si="6"/>
        <v>0.28604896946923419</v>
      </c>
      <c r="W64" s="33">
        <f t="shared" si="7"/>
        <v>0.3779096101456082</v>
      </c>
      <c r="X64" s="33">
        <f t="shared" si="8"/>
        <v>0.60756121183654277</v>
      </c>
    </row>
    <row r="65" spans="1:24" s="3" customFormat="1" ht="19.5" customHeight="1" x14ac:dyDescent="0.25">
      <c r="A65" s="26">
        <v>63</v>
      </c>
      <c r="B65" s="26" t="s">
        <v>5</v>
      </c>
      <c r="C65" s="26" t="s">
        <v>16</v>
      </c>
      <c r="D65" s="27">
        <v>7</v>
      </c>
      <c r="E65" s="27">
        <v>55</v>
      </c>
      <c r="F65" s="28">
        <v>179.72</v>
      </c>
      <c r="G65" s="28">
        <v>3</v>
      </c>
      <c r="H65" s="28">
        <v>50</v>
      </c>
      <c r="I65" s="28">
        <v>12</v>
      </c>
      <c r="J65" s="29">
        <f t="shared" si="3"/>
        <v>0.89859999999999995</v>
      </c>
      <c r="K65" s="28">
        <v>0.8</v>
      </c>
      <c r="L65" s="13">
        <v>50.82</v>
      </c>
      <c r="M65" s="28">
        <v>1</v>
      </c>
      <c r="N65" s="28">
        <v>1</v>
      </c>
      <c r="O65" s="28"/>
      <c r="P65" s="29">
        <f t="shared" si="12"/>
        <v>91.333704000000012</v>
      </c>
      <c r="Q65" s="29">
        <f t="shared" si="4"/>
        <v>102.29374848</v>
      </c>
      <c r="R65" s="29">
        <f t="shared" si="13"/>
        <v>109.60044480000001</v>
      </c>
      <c r="S65" s="30">
        <f t="shared" si="14"/>
        <v>127.8671856</v>
      </c>
      <c r="T65" s="31">
        <v>79.540000000000006</v>
      </c>
      <c r="U65" s="32">
        <f t="shared" si="5"/>
        <v>0.14827387477998497</v>
      </c>
      <c r="V65" s="49">
        <f t="shared" si="6"/>
        <v>0.28606673975358304</v>
      </c>
      <c r="W65" s="33">
        <f t="shared" si="7"/>
        <v>0.37792864973598184</v>
      </c>
      <c r="X65" s="33">
        <f t="shared" si="8"/>
        <v>0.60758342469197879</v>
      </c>
    </row>
    <row r="66" spans="1:24" s="3" customFormat="1" ht="19.5" customHeight="1" x14ac:dyDescent="0.25">
      <c r="A66" s="26">
        <v>64</v>
      </c>
      <c r="B66" s="26" t="s">
        <v>5</v>
      </c>
      <c r="C66" s="26" t="s">
        <v>16</v>
      </c>
      <c r="D66" s="27">
        <v>7</v>
      </c>
      <c r="E66" s="27">
        <v>57</v>
      </c>
      <c r="F66" s="28">
        <v>179.72</v>
      </c>
      <c r="G66" s="28">
        <v>3</v>
      </c>
      <c r="H66" s="28">
        <v>50</v>
      </c>
      <c r="I66" s="28">
        <v>12</v>
      </c>
      <c r="J66" s="29">
        <f t="shared" si="3"/>
        <v>0.89859999999999995</v>
      </c>
      <c r="K66" s="28">
        <v>0.8</v>
      </c>
      <c r="L66" s="13">
        <v>54.47</v>
      </c>
      <c r="M66" s="28">
        <v>1</v>
      </c>
      <c r="N66" s="28">
        <v>1</v>
      </c>
      <c r="O66" s="28"/>
      <c r="P66" s="29">
        <f t="shared" si="12"/>
        <v>97.893484000000001</v>
      </c>
      <c r="Q66" s="29">
        <f t="shared" si="4"/>
        <v>109.64070208</v>
      </c>
      <c r="R66" s="29">
        <f t="shared" si="13"/>
        <v>117.47218079999999</v>
      </c>
      <c r="S66" s="30">
        <f t="shared" si="14"/>
        <v>137.05087760000001</v>
      </c>
      <c r="T66" s="31">
        <v>85.25</v>
      </c>
      <c r="U66" s="32">
        <f t="shared" si="5"/>
        <v>0.14831066275659824</v>
      </c>
      <c r="V66" s="49">
        <f t="shared" si="6"/>
        <v>0.28610794228739</v>
      </c>
      <c r="W66" s="33">
        <f t="shared" si="7"/>
        <v>0.37797279530791777</v>
      </c>
      <c r="X66" s="33">
        <f t="shared" si="8"/>
        <v>0.60763492785923767</v>
      </c>
    </row>
    <row r="67" spans="1:24" s="3" customFormat="1" ht="19.5" customHeight="1" x14ac:dyDescent="0.25">
      <c r="A67" s="26">
        <v>65</v>
      </c>
      <c r="B67" s="26" t="s">
        <v>5</v>
      </c>
      <c r="C67" s="26" t="s">
        <v>16</v>
      </c>
      <c r="D67" s="27">
        <v>7</v>
      </c>
      <c r="E67" s="27">
        <v>60</v>
      </c>
      <c r="F67" s="28">
        <v>179.72</v>
      </c>
      <c r="G67" s="28">
        <v>3</v>
      </c>
      <c r="H67" s="28">
        <v>50</v>
      </c>
      <c r="I67" s="28">
        <v>12</v>
      </c>
      <c r="J67" s="29">
        <f t="shared" si="3"/>
        <v>0.89859999999999995</v>
      </c>
      <c r="K67" s="28">
        <v>0.8</v>
      </c>
      <c r="L67" s="13">
        <v>54.44</v>
      </c>
      <c r="M67" s="28">
        <v>1</v>
      </c>
      <c r="N67" s="28">
        <v>1</v>
      </c>
      <c r="O67" s="28"/>
      <c r="P67" s="29">
        <f t="shared" si="12"/>
        <v>97.839567999999986</v>
      </c>
      <c r="Q67" s="29">
        <f t="shared" si="4"/>
        <v>109.58031615999998</v>
      </c>
      <c r="R67" s="29">
        <f t="shared" si="13"/>
        <v>117.40748159999998</v>
      </c>
      <c r="S67" s="30">
        <f t="shared" si="14"/>
        <v>136.97539519999998</v>
      </c>
      <c r="T67" s="31">
        <v>85.2</v>
      </c>
      <c r="U67" s="32">
        <f t="shared" si="5"/>
        <v>0.14835173708920169</v>
      </c>
      <c r="V67" s="49">
        <f t="shared" si="6"/>
        <v>0.28615394553990586</v>
      </c>
      <c r="W67" s="33">
        <f t="shared" si="7"/>
        <v>0.378022084507042</v>
      </c>
      <c r="X67" s="33">
        <f t="shared" si="8"/>
        <v>0.60769243192488231</v>
      </c>
    </row>
    <row r="68" spans="1:24" s="3" customFormat="1" ht="19.5" customHeight="1" x14ac:dyDescent="0.25">
      <c r="A68" s="26">
        <v>66</v>
      </c>
      <c r="B68" s="26" t="s">
        <v>5</v>
      </c>
      <c r="C68" s="26" t="s">
        <v>16</v>
      </c>
      <c r="D68" s="27">
        <v>9</v>
      </c>
      <c r="E68" s="27">
        <v>4</v>
      </c>
      <c r="F68" s="28">
        <v>179.72</v>
      </c>
      <c r="G68" s="28">
        <v>3</v>
      </c>
      <c r="H68" s="28">
        <v>50</v>
      </c>
      <c r="I68" s="28">
        <v>12</v>
      </c>
      <c r="J68" s="29">
        <f t="shared" ref="J68:J131" si="15">(F68*G68)/(H68*I68)</f>
        <v>0.89859999999999995</v>
      </c>
      <c r="K68" s="28">
        <v>0.8</v>
      </c>
      <c r="L68" s="13">
        <v>50.97</v>
      </c>
      <c r="M68" s="28">
        <v>1</v>
      </c>
      <c r="N68" s="28">
        <v>1</v>
      </c>
      <c r="O68" s="28"/>
      <c r="P68" s="29">
        <f t="shared" si="12"/>
        <v>91.603283999999988</v>
      </c>
      <c r="Q68" s="29">
        <f t="shared" ref="Q68:Q131" si="16">J68*K68*L68*M68*N68*2.8</f>
        <v>102.59567807999998</v>
      </c>
      <c r="R68" s="29">
        <f t="shared" si="13"/>
        <v>109.9239408</v>
      </c>
      <c r="S68" s="30">
        <f t="shared" si="14"/>
        <v>128.24459759999999</v>
      </c>
      <c r="T68" s="31">
        <v>67.69</v>
      </c>
      <c r="U68" s="32">
        <f t="shared" ref="U68:U131" si="17">(P68-T68)/T68</f>
        <v>0.35327646624316728</v>
      </c>
      <c r="V68" s="49">
        <f t="shared" ref="V68:V131" si="18">(Q68-T68)/T68</f>
        <v>0.51566964219234734</v>
      </c>
      <c r="W68" s="33">
        <f t="shared" ref="W68:W131" si="19">(R68-T68)/T68</f>
        <v>0.62393175949180091</v>
      </c>
      <c r="X68" s="33">
        <f t="shared" ref="X68:X131" si="20">(S68-T68)/T68</f>
        <v>0.89458705274043426</v>
      </c>
    </row>
    <row r="69" spans="1:24" s="3" customFormat="1" ht="19.5" customHeight="1" x14ac:dyDescent="0.25">
      <c r="A69" s="26">
        <v>67</v>
      </c>
      <c r="B69" s="26" t="s">
        <v>5</v>
      </c>
      <c r="C69" s="26" t="s">
        <v>17</v>
      </c>
      <c r="D69" s="27">
        <v>1</v>
      </c>
      <c r="E69" s="27" t="s">
        <v>18</v>
      </c>
      <c r="F69" s="28">
        <v>179.18</v>
      </c>
      <c r="G69" s="28">
        <v>3</v>
      </c>
      <c r="H69" s="28">
        <v>50</v>
      </c>
      <c r="I69" s="28">
        <v>12</v>
      </c>
      <c r="J69" s="29">
        <f t="shared" si="15"/>
        <v>0.89589999999999992</v>
      </c>
      <c r="K69" s="28">
        <v>0.8</v>
      </c>
      <c r="L69" s="13">
        <v>47.44</v>
      </c>
      <c r="M69" s="28">
        <v>1</v>
      </c>
      <c r="N69" s="28">
        <v>1</v>
      </c>
      <c r="O69" s="28"/>
      <c r="P69" s="29">
        <f t="shared" si="12"/>
        <v>85.002992000000006</v>
      </c>
      <c r="Q69" s="29">
        <f t="shared" si="16"/>
        <v>95.203351040000001</v>
      </c>
      <c r="R69" s="29">
        <f t="shared" si="13"/>
        <v>102.00359040000001</v>
      </c>
      <c r="S69" s="30">
        <f t="shared" si="14"/>
        <v>119.00418880000001</v>
      </c>
      <c r="T69" s="31">
        <v>62.67</v>
      </c>
      <c r="U69" s="32">
        <f t="shared" si="17"/>
        <v>0.35635857667145371</v>
      </c>
      <c r="V69" s="49">
        <f t="shared" si="18"/>
        <v>0.51912160587202805</v>
      </c>
      <c r="W69" s="33">
        <f t="shared" si="19"/>
        <v>0.62763029200574449</v>
      </c>
      <c r="X69" s="33">
        <f t="shared" si="20"/>
        <v>0.89890200734003523</v>
      </c>
    </row>
    <row r="70" spans="1:24" s="3" customFormat="1" ht="19.5" customHeight="1" x14ac:dyDescent="0.25">
      <c r="A70" s="26">
        <v>68</v>
      </c>
      <c r="B70" s="26" t="s">
        <v>5</v>
      </c>
      <c r="C70" s="26" t="s">
        <v>17</v>
      </c>
      <c r="D70" s="27">
        <v>1</v>
      </c>
      <c r="E70" s="27">
        <v>9</v>
      </c>
      <c r="F70" s="28">
        <v>179.18</v>
      </c>
      <c r="G70" s="28">
        <v>3</v>
      </c>
      <c r="H70" s="28">
        <v>50</v>
      </c>
      <c r="I70" s="28">
        <v>12</v>
      </c>
      <c r="J70" s="29">
        <f t="shared" si="15"/>
        <v>0.89589999999999992</v>
      </c>
      <c r="K70" s="28">
        <v>0.8</v>
      </c>
      <c r="L70" s="13">
        <v>47.22</v>
      </c>
      <c r="M70" s="28">
        <v>1</v>
      </c>
      <c r="N70" s="28">
        <v>1</v>
      </c>
      <c r="O70" s="28"/>
      <c r="P70" s="29">
        <f t="shared" si="12"/>
        <v>84.608795999999998</v>
      </c>
      <c r="Q70" s="29">
        <f t="shared" si="16"/>
        <v>94.761851519999993</v>
      </c>
      <c r="R70" s="29">
        <f t="shared" si="13"/>
        <v>101.53055520000001</v>
      </c>
      <c r="S70" s="30">
        <f t="shared" si="14"/>
        <v>118.45231440000001</v>
      </c>
      <c r="T70" s="31">
        <v>74.06</v>
      </c>
      <c r="U70" s="32">
        <f t="shared" si="17"/>
        <v>0.14243580880367263</v>
      </c>
      <c r="V70" s="49">
        <f t="shared" si="18"/>
        <v>0.27952810586011329</v>
      </c>
      <c r="W70" s="33">
        <f t="shared" si="19"/>
        <v>0.37092297056440732</v>
      </c>
      <c r="X70" s="33">
        <f t="shared" si="20"/>
        <v>0.59941013232514184</v>
      </c>
    </row>
    <row r="71" spans="1:24" s="3" customFormat="1" ht="19.5" customHeight="1" x14ac:dyDescent="0.25">
      <c r="A71" s="26">
        <v>69</v>
      </c>
      <c r="B71" s="26" t="s">
        <v>5</v>
      </c>
      <c r="C71" s="26" t="s">
        <v>17</v>
      </c>
      <c r="D71" s="27">
        <v>13</v>
      </c>
      <c r="E71" s="27">
        <v>5</v>
      </c>
      <c r="F71" s="28">
        <v>179.18</v>
      </c>
      <c r="G71" s="28">
        <v>3</v>
      </c>
      <c r="H71" s="28">
        <v>50</v>
      </c>
      <c r="I71" s="28">
        <v>12</v>
      </c>
      <c r="J71" s="29">
        <f t="shared" si="15"/>
        <v>0.89589999999999992</v>
      </c>
      <c r="K71" s="28">
        <v>0.8</v>
      </c>
      <c r="L71" s="13">
        <v>62.16</v>
      </c>
      <c r="M71" s="28">
        <v>1</v>
      </c>
      <c r="N71" s="28">
        <v>1</v>
      </c>
      <c r="O71" s="28"/>
      <c r="P71" s="29">
        <f t="shared" si="12"/>
        <v>111.378288</v>
      </c>
      <c r="Q71" s="29">
        <f t="shared" si="16"/>
        <v>124.74368255999998</v>
      </c>
      <c r="R71" s="29">
        <f t="shared" si="13"/>
        <v>133.65394559999999</v>
      </c>
      <c r="S71" s="30">
        <f t="shared" si="14"/>
        <v>155.9296032</v>
      </c>
      <c r="T71" s="31">
        <v>82.11</v>
      </c>
      <c r="U71" s="32">
        <f t="shared" si="17"/>
        <v>0.35645217391304346</v>
      </c>
      <c r="V71" s="49">
        <f t="shared" si="18"/>
        <v>0.51922643478260844</v>
      </c>
      <c r="W71" s="33">
        <f t="shared" si="19"/>
        <v>0.62774260869565202</v>
      </c>
      <c r="X71" s="33">
        <f t="shared" si="20"/>
        <v>0.89903304347826096</v>
      </c>
    </row>
    <row r="72" spans="1:24" s="3" customFormat="1" ht="19.5" customHeight="1" x14ac:dyDescent="0.25">
      <c r="A72" s="26">
        <v>70</v>
      </c>
      <c r="B72" s="26" t="s">
        <v>5</v>
      </c>
      <c r="C72" s="26" t="s">
        <v>17</v>
      </c>
      <c r="D72" s="27">
        <v>25</v>
      </c>
      <c r="E72" s="27">
        <v>45</v>
      </c>
      <c r="F72" s="28">
        <v>179.18</v>
      </c>
      <c r="G72" s="28">
        <v>3</v>
      </c>
      <c r="H72" s="28">
        <v>50</v>
      </c>
      <c r="I72" s="28">
        <v>12</v>
      </c>
      <c r="J72" s="29">
        <f t="shared" si="15"/>
        <v>0.89589999999999992</v>
      </c>
      <c r="K72" s="28">
        <v>0.8</v>
      </c>
      <c r="L72" s="13">
        <v>47.58</v>
      </c>
      <c r="M72" s="28">
        <v>1</v>
      </c>
      <c r="N72" s="28">
        <v>1</v>
      </c>
      <c r="O72" s="28"/>
      <c r="P72" s="29">
        <f t="shared" si="12"/>
        <v>85.253844000000001</v>
      </c>
      <c r="Q72" s="29">
        <f t="shared" si="16"/>
        <v>95.484305280000001</v>
      </c>
      <c r="R72" s="29">
        <f t="shared" si="13"/>
        <v>102.3046128</v>
      </c>
      <c r="S72" s="30">
        <f t="shared" si="14"/>
        <v>119.3553816</v>
      </c>
      <c r="T72" s="31">
        <v>62.85</v>
      </c>
      <c r="U72" s="32">
        <f t="shared" si="17"/>
        <v>0.35646529832935558</v>
      </c>
      <c r="V72" s="49">
        <f t="shared" si="18"/>
        <v>0.51924113412887829</v>
      </c>
      <c r="W72" s="33">
        <f t="shared" si="19"/>
        <v>0.62775835799522672</v>
      </c>
      <c r="X72" s="33">
        <f t="shared" si="20"/>
        <v>0.89905141766109786</v>
      </c>
    </row>
    <row r="73" spans="1:24" s="3" customFormat="1" ht="19.5" customHeight="1" x14ac:dyDescent="0.25">
      <c r="A73" s="26">
        <v>71</v>
      </c>
      <c r="B73" s="26" t="s">
        <v>5</v>
      </c>
      <c r="C73" s="26" t="s">
        <v>17</v>
      </c>
      <c r="D73" s="27">
        <v>27</v>
      </c>
      <c r="E73" s="27">
        <v>94</v>
      </c>
      <c r="F73" s="28">
        <v>179.18</v>
      </c>
      <c r="G73" s="28">
        <v>3</v>
      </c>
      <c r="H73" s="28">
        <v>50</v>
      </c>
      <c r="I73" s="28">
        <v>12</v>
      </c>
      <c r="J73" s="29">
        <f t="shared" si="15"/>
        <v>0.89589999999999992</v>
      </c>
      <c r="K73" s="28">
        <v>0.8</v>
      </c>
      <c r="L73" s="13">
        <v>33.06</v>
      </c>
      <c r="M73" s="28">
        <v>1</v>
      </c>
      <c r="N73" s="28">
        <v>1</v>
      </c>
      <c r="O73" s="28"/>
      <c r="P73" s="29">
        <f t="shared" si="12"/>
        <v>59.236908000000014</v>
      </c>
      <c r="Q73" s="29">
        <f t="shared" si="16"/>
        <v>66.345336960000012</v>
      </c>
      <c r="R73" s="29">
        <f t="shared" si="13"/>
        <v>71.084289600000005</v>
      </c>
      <c r="S73" s="30">
        <f t="shared" si="14"/>
        <v>82.931671200000011</v>
      </c>
      <c r="T73" s="31">
        <v>43.67</v>
      </c>
      <c r="U73" s="32">
        <f t="shared" si="17"/>
        <v>0.35646686512479991</v>
      </c>
      <c r="V73" s="49">
        <f t="shared" si="18"/>
        <v>0.51924288893977577</v>
      </c>
      <c r="W73" s="33">
        <f t="shared" si="19"/>
        <v>0.62776023814975956</v>
      </c>
      <c r="X73" s="33">
        <f t="shared" si="20"/>
        <v>0.89905361117471971</v>
      </c>
    </row>
    <row r="74" spans="1:24" s="3" customFormat="1" ht="19.5" customHeight="1" x14ac:dyDescent="0.25">
      <c r="A74" s="26">
        <v>72</v>
      </c>
      <c r="B74" s="26" t="s">
        <v>5</v>
      </c>
      <c r="C74" s="26" t="s">
        <v>17</v>
      </c>
      <c r="D74" s="27">
        <v>43</v>
      </c>
      <c r="E74" s="27">
        <v>7</v>
      </c>
      <c r="F74" s="28">
        <v>179.18</v>
      </c>
      <c r="G74" s="28">
        <v>3</v>
      </c>
      <c r="H74" s="28">
        <v>50</v>
      </c>
      <c r="I74" s="28">
        <v>12</v>
      </c>
      <c r="J74" s="29">
        <f t="shared" si="15"/>
        <v>0.89589999999999992</v>
      </c>
      <c r="K74" s="28">
        <v>0.8</v>
      </c>
      <c r="L74" s="13">
        <v>64.41</v>
      </c>
      <c r="M74" s="28">
        <v>1</v>
      </c>
      <c r="N74" s="28">
        <v>1</v>
      </c>
      <c r="O74" s="28"/>
      <c r="P74" s="29">
        <f t="shared" si="12"/>
        <v>115.40983799999999</v>
      </c>
      <c r="Q74" s="29">
        <f t="shared" si="16"/>
        <v>129.25901855999999</v>
      </c>
      <c r="R74" s="29">
        <f t="shared" si="13"/>
        <v>138.49180559999999</v>
      </c>
      <c r="S74" s="30">
        <f t="shared" si="14"/>
        <v>161.57377320000001</v>
      </c>
      <c r="T74" s="31">
        <v>85.08</v>
      </c>
      <c r="U74" s="32">
        <f t="shared" si="17"/>
        <v>0.35648610719322987</v>
      </c>
      <c r="V74" s="49">
        <f t="shared" si="18"/>
        <v>0.51926444005641736</v>
      </c>
      <c r="W74" s="33">
        <f t="shared" si="19"/>
        <v>0.6277833286318758</v>
      </c>
      <c r="X74" s="33">
        <f t="shared" si="20"/>
        <v>0.89908055007052201</v>
      </c>
    </row>
    <row r="75" spans="1:24" s="3" customFormat="1" ht="19.5" customHeight="1" x14ac:dyDescent="0.25">
      <c r="A75" s="26">
        <v>73</v>
      </c>
      <c r="B75" s="26" t="s">
        <v>5</v>
      </c>
      <c r="C75" s="26" t="s">
        <v>17</v>
      </c>
      <c r="D75" s="27">
        <v>49</v>
      </c>
      <c r="E75" s="27">
        <v>118</v>
      </c>
      <c r="F75" s="28">
        <v>157.24</v>
      </c>
      <c r="G75" s="28">
        <v>3</v>
      </c>
      <c r="H75" s="28">
        <v>50</v>
      </c>
      <c r="I75" s="28">
        <v>12</v>
      </c>
      <c r="J75" s="29">
        <f t="shared" si="15"/>
        <v>0.78620000000000001</v>
      </c>
      <c r="K75" s="28">
        <v>0.8</v>
      </c>
      <c r="L75" s="13">
        <v>29.54</v>
      </c>
      <c r="M75" s="28">
        <v>1</v>
      </c>
      <c r="N75" s="28">
        <v>0.9</v>
      </c>
      <c r="O75" s="35">
        <f>N75*M75*L75*K75*J75*1.5</f>
        <v>25.082295839999997</v>
      </c>
      <c r="P75" s="29"/>
      <c r="Q75" s="29"/>
      <c r="R75" s="29"/>
      <c r="S75" s="30"/>
      <c r="T75" s="31">
        <v>28.44</v>
      </c>
      <c r="U75" s="32"/>
      <c r="V75" s="49"/>
      <c r="W75" s="33"/>
      <c r="X75" s="33"/>
    </row>
    <row r="76" spans="1:24" s="3" customFormat="1" ht="19.5" customHeight="1" x14ac:dyDescent="0.25">
      <c r="A76" s="26">
        <v>74</v>
      </c>
      <c r="B76" s="26" t="s">
        <v>5</v>
      </c>
      <c r="C76" s="26" t="s">
        <v>17</v>
      </c>
      <c r="D76" s="27">
        <v>49</v>
      </c>
      <c r="E76" s="27">
        <v>119</v>
      </c>
      <c r="F76" s="28">
        <v>157.24</v>
      </c>
      <c r="G76" s="28">
        <v>3</v>
      </c>
      <c r="H76" s="28">
        <v>50</v>
      </c>
      <c r="I76" s="28">
        <v>12</v>
      </c>
      <c r="J76" s="29">
        <f t="shared" si="15"/>
        <v>0.78620000000000001</v>
      </c>
      <c r="K76" s="28">
        <v>0.8</v>
      </c>
      <c r="L76" s="13">
        <v>33.119999999999997</v>
      </c>
      <c r="M76" s="28">
        <v>1</v>
      </c>
      <c r="N76" s="28">
        <v>0.9</v>
      </c>
      <c r="O76" s="35">
        <f t="shared" ref="O76:O103" si="21">N76*M76*L76*K76*J76*1.5</f>
        <v>28.122059520000001</v>
      </c>
      <c r="P76" s="29"/>
      <c r="Q76" s="29"/>
      <c r="R76" s="29"/>
      <c r="S76" s="30"/>
      <c r="T76" s="31">
        <v>31.89</v>
      </c>
      <c r="U76" s="32"/>
      <c r="V76" s="49"/>
      <c r="W76" s="33"/>
      <c r="X76" s="33"/>
    </row>
    <row r="77" spans="1:24" s="3" customFormat="1" ht="19.5" customHeight="1" x14ac:dyDescent="0.25">
      <c r="A77" s="26">
        <v>75</v>
      </c>
      <c r="B77" s="26" t="s">
        <v>5</v>
      </c>
      <c r="C77" s="26" t="s">
        <v>17</v>
      </c>
      <c r="D77" s="27">
        <v>49</v>
      </c>
      <c r="E77" s="27">
        <v>317</v>
      </c>
      <c r="F77" s="28">
        <v>157.24</v>
      </c>
      <c r="G77" s="28">
        <v>3</v>
      </c>
      <c r="H77" s="28">
        <v>50</v>
      </c>
      <c r="I77" s="28">
        <v>12</v>
      </c>
      <c r="J77" s="29">
        <f t="shared" si="15"/>
        <v>0.78620000000000001</v>
      </c>
      <c r="K77" s="28">
        <v>0.8</v>
      </c>
      <c r="L77" s="13">
        <v>30.17</v>
      </c>
      <c r="M77" s="28">
        <v>1</v>
      </c>
      <c r="N77" s="28">
        <v>0.9</v>
      </c>
      <c r="O77" s="35">
        <f t="shared" si="21"/>
        <v>25.617226320000004</v>
      </c>
      <c r="P77" s="29"/>
      <c r="Q77" s="29"/>
      <c r="R77" s="29"/>
      <c r="S77" s="30"/>
      <c r="T77" s="31">
        <v>18.350000000000001</v>
      </c>
      <c r="U77" s="32"/>
      <c r="V77" s="49"/>
      <c r="W77" s="33"/>
      <c r="X77" s="33"/>
    </row>
    <row r="78" spans="1:24" s="3" customFormat="1" ht="19.5" customHeight="1" x14ac:dyDescent="0.25">
      <c r="A78" s="26">
        <v>76</v>
      </c>
      <c r="B78" s="26" t="s">
        <v>5</v>
      </c>
      <c r="C78" s="26" t="s">
        <v>17</v>
      </c>
      <c r="D78" s="27">
        <v>49</v>
      </c>
      <c r="E78" s="27">
        <v>404</v>
      </c>
      <c r="F78" s="28">
        <v>157.24</v>
      </c>
      <c r="G78" s="28">
        <v>3</v>
      </c>
      <c r="H78" s="28">
        <v>50</v>
      </c>
      <c r="I78" s="28">
        <v>12</v>
      </c>
      <c r="J78" s="29">
        <f t="shared" si="15"/>
        <v>0.78620000000000001</v>
      </c>
      <c r="K78" s="28">
        <v>0.8</v>
      </c>
      <c r="L78" s="13">
        <v>47.08</v>
      </c>
      <c r="M78" s="28">
        <v>1</v>
      </c>
      <c r="N78" s="28">
        <v>0.9</v>
      </c>
      <c r="O78" s="35">
        <f t="shared" si="21"/>
        <v>39.975439680000008</v>
      </c>
      <c r="P78" s="29"/>
      <c r="Q78" s="29"/>
      <c r="R78" s="29"/>
      <c r="S78" s="30"/>
      <c r="T78" s="31">
        <v>45.33</v>
      </c>
      <c r="U78" s="32"/>
      <c r="V78" s="49"/>
      <c r="W78" s="33"/>
      <c r="X78" s="33"/>
    </row>
    <row r="79" spans="1:24" s="3" customFormat="1" ht="19.5" customHeight="1" x14ac:dyDescent="0.25">
      <c r="A79" s="26">
        <v>77</v>
      </c>
      <c r="B79" s="26" t="s">
        <v>5</v>
      </c>
      <c r="C79" s="26" t="s">
        <v>17</v>
      </c>
      <c r="D79" s="27">
        <v>49</v>
      </c>
      <c r="E79" s="27">
        <v>409</v>
      </c>
      <c r="F79" s="28">
        <v>157.24</v>
      </c>
      <c r="G79" s="28">
        <v>3</v>
      </c>
      <c r="H79" s="28">
        <v>50</v>
      </c>
      <c r="I79" s="28">
        <v>12</v>
      </c>
      <c r="J79" s="29">
        <f t="shared" si="15"/>
        <v>0.78620000000000001</v>
      </c>
      <c r="K79" s="28">
        <v>0.8</v>
      </c>
      <c r="L79" s="13">
        <v>26</v>
      </c>
      <c r="M79" s="28">
        <v>1</v>
      </c>
      <c r="N79" s="28">
        <v>0.9</v>
      </c>
      <c r="O79" s="35">
        <f t="shared" si="21"/>
        <v>22.076496000000006</v>
      </c>
      <c r="P79" s="29"/>
      <c r="Q79" s="29"/>
      <c r="R79" s="29"/>
      <c r="S79" s="30"/>
      <c r="T79" s="31">
        <v>25.03</v>
      </c>
      <c r="U79" s="32"/>
      <c r="V79" s="49"/>
      <c r="W79" s="33"/>
      <c r="X79" s="33"/>
    </row>
    <row r="80" spans="1:24" s="3" customFormat="1" ht="19.5" customHeight="1" x14ac:dyDescent="0.25">
      <c r="A80" s="26">
        <v>78</v>
      </c>
      <c r="B80" s="26" t="s">
        <v>5</v>
      </c>
      <c r="C80" s="26" t="s">
        <v>17</v>
      </c>
      <c r="D80" s="27">
        <v>49</v>
      </c>
      <c r="E80" s="27">
        <v>413</v>
      </c>
      <c r="F80" s="28">
        <v>157.24</v>
      </c>
      <c r="G80" s="28">
        <v>3</v>
      </c>
      <c r="H80" s="28">
        <v>50</v>
      </c>
      <c r="I80" s="28">
        <v>12</v>
      </c>
      <c r="J80" s="29">
        <f t="shared" si="15"/>
        <v>0.78620000000000001</v>
      </c>
      <c r="K80" s="28">
        <v>0.8</v>
      </c>
      <c r="L80" s="13">
        <v>26</v>
      </c>
      <c r="M80" s="28">
        <v>1</v>
      </c>
      <c r="N80" s="28">
        <v>0.9</v>
      </c>
      <c r="O80" s="35">
        <f t="shared" si="21"/>
        <v>22.076496000000006</v>
      </c>
      <c r="P80" s="29"/>
      <c r="Q80" s="29"/>
      <c r="R80" s="29"/>
      <c r="S80" s="30"/>
      <c r="T80" s="31">
        <v>25.03</v>
      </c>
      <c r="U80" s="32"/>
      <c r="V80" s="49"/>
      <c r="W80" s="33"/>
      <c r="X80" s="33"/>
    </row>
    <row r="81" spans="1:24" s="3" customFormat="1" ht="19.5" customHeight="1" x14ac:dyDescent="0.25">
      <c r="A81" s="26">
        <v>79</v>
      </c>
      <c r="B81" s="26" t="s">
        <v>5</v>
      </c>
      <c r="C81" s="26" t="s">
        <v>17</v>
      </c>
      <c r="D81" s="27">
        <v>49</v>
      </c>
      <c r="E81" s="27">
        <v>417</v>
      </c>
      <c r="F81" s="28">
        <v>157.24</v>
      </c>
      <c r="G81" s="28">
        <v>3</v>
      </c>
      <c r="H81" s="28">
        <v>50</v>
      </c>
      <c r="I81" s="28">
        <v>12</v>
      </c>
      <c r="J81" s="29">
        <f t="shared" si="15"/>
        <v>0.78620000000000001</v>
      </c>
      <c r="K81" s="28">
        <v>0.8</v>
      </c>
      <c r="L81" s="13">
        <v>29.54</v>
      </c>
      <c r="M81" s="28">
        <v>1</v>
      </c>
      <c r="N81" s="28">
        <v>0.9</v>
      </c>
      <c r="O81" s="35">
        <f t="shared" si="21"/>
        <v>25.082295839999997</v>
      </c>
      <c r="P81" s="29"/>
      <c r="Q81" s="29"/>
      <c r="R81" s="29"/>
      <c r="S81" s="30"/>
      <c r="T81" s="31">
        <v>28.44</v>
      </c>
      <c r="U81" s="32"/>
      <c r="V81" s="49"/>
      <c r="W81" s="33"/>
      <c r="X81" s="33"/>
    </row>
    <row r="82" spans="1:24" s="3" customFormat="1" ht="19.5" customHeight="1" x14ac:dyDescent="0.25">
      <c r="A82" s="26">
        <v>80</v>
      </c>
      <c r="B82" s="26" t="s">
        <v>5</v>
      </c>
      <c r="C82" s="26" t="s">
        <v>17</v>
      </c>
      <c r="D82" s="27">
        <v>49</v>
      </c>
      <c r="E82" s="27">
        <v>421</v>
      </c>
      <c r="F82" s="28">
        <v>157.24</v>
      </c>
      <c r="G82" s="28">
        <v>3</v>
      </c>
      <c r="H82" s="28">
        <v>50</v>
      </c>
      <c r="I82" s="28">
        <v>12</v>
      </c>
      <c r="J82" s="29">
        <f t="shared" si="15"/>
        <v>0.78620000000000001</v>
      </c>
      <c r="K82" s="28">
        <v>0.8</v>
      </c>
      <c r="L82" s="13">
        <v>24.15</v>
      </c>
      <c r="M82" s="28">
        <v>1</v>
      </c>
      <c r="N82" s="28">
        <v>0.9</v>
      </c>
      <c r="O82" s="35">
        <f t="shared" si="21"/>
        <v>20.505668400000001</v>
      </c>
      <c r="P82" s="29"/>
      <c r="Q82" s="29"/>
      <c r="R82" s="29"/>
      <c r="S82" s="30"/>
      <c r="T82" s="31">
        <v>0</v>
      </c>
      <c r="U82" s="32"/>
      <c r="V82" s="49"/>
      <c r="W82" s="33"/>
      <c r="X82" s="33"/>
    </row>
    <row r="83" spans="1:24" s="3" customFormat="1" ht="19.5" customHeight="1" x14ac:dyDescent="0.25">
      <c r="A83" s="26">
        <v>81</v>
      </c>
      <c r="B83" s="26" t="s">
        <v>5</v>
      </c>
      <c r="C83" s="26" t="s">
        <v>17</v>
      </c>
      <c r="D83" s="27">
        <v>49</v>
      </c>
      <c r="E83" s="27">
        <v>502</v>
      </c>
      <c r="F83" s="28">
        <v>157.24</v>
      </c>
      <c r="G83" s="28">
        <v>3</v>
      </c>
      <c r="H83" s="28">
        <v>50</v>
      </c>
      <c r="I83" s="28">
        <v>12</v>
      </c>
      <c r="J83" s="29">
        <f t="shared" si="15"/>
        <v>0.78620000000000001</v>
      </c>
      <c r="K83" s="28">
        <v>0.8</v>
      </c>
      <c r="L83" s="13">
        <v>26.67</v>
      </c>
      <c r="M83" s="28">
        <v>1</v>
      </c>
      <c r="N83" s="28">
        <v>0.9</v>
      </c>
      <c r="O83" s="35">
        <f t="shared" si="21"/>
        <v>22.645390320000004</v>
      </c>
      <c r="P83" s="29"/>
      <c r="Q83" s="29"/>
      <c r="R83" s="29"/>
      <c r="S83" s="30"/>
      <c r="T83" s="31">
        <v>25.68</v>
      </c>
      <c r="U83" s="32"/>
      <c r="V83" s="49"/>
      <c r="W83" s="33"/>
      <c r="X83" s="33"/>
    </row>
    <row r="84" spans="1:24" s="3" customFormat="1" ht="19.5" customHeight="1" x14ac:dyDescent="0.25">
      <c r="A84" s="26">
        <v>82</v>
      </c>
      <c r="B84" s="26" t="s">
        <v>5</v>
      </c>
      <c r="C84" s="26" t="s">
        <v>17</v>
      </c>
      <c r="D84" s="27">
        <v>49</v>
      </c>
      <c r="E84" s="27">
        <v>507</v>
      </c>
      <c r="F84" s="28">
        <v>157.24</v>
      </c>
      <c r="G84" s="28">
        <v>3</v>
      </c>
      <c r="H84" s="28">
        <v>50</v>
      </c>
      <c r="I84" s="28">
        <v>12</v>
      </c>
      <c r="J84" s="29">
        <f t="shared" si="15"/>
        <v>0.78620000000000001</v>
      </c>
      <c r="K84" s="28">
        <v>0.8</v>
      </c>
      <c r="L84" s="13">
        <v>26.61</v>
      </c>
      <c r="M84" s="28">
        <v>1</v>
      </c>
      <c r="N84" s="28">
        <v>0.9</v>
      </c>
      <c r="O84" s="35">
        <f t="shared" si="21"/>
        <v>22.594444560000003</v>
      </c>
      <c r="P84" s="29"/>
      <c r="Q84" s="29"/>
      <c r="R84" s="29"/>
      <c r="S84" s="30"/>
      <c r="T84" s="31">
        <v>25.62</v>
      </c>
      <c r="U84" s="32"/>
      <c r="V84" s="49"/>
      <c r="W84" s="33"/>
      <c r="X84" s="33"/>
    </row>
    <row r="85" spans="1:24" s="3" customFormat="1" ht="19.5" customHeight="1" x14ac:dyDescent="0.25">
      <c r="A85" s="26">
        <v>83</v>
      </c>
      <c r="B85" s="26" t="s">
        <v>5</v>
      </c>
      <c r="C85" s="26" t="s">
        <v>17</v>
      </c>
      <c r="D85" s="27">
        <v>49</v>
      </c>
      <c r="E85" s="27">
        <v>509</v>
      </c>
      <c r="F85" s="28">
        <v>157.24</v>
      </c>
      <c r="G85" s="28">
        <v>3</v>
      </c>
      <c r="H85" s="28">
        <v>50</v>
      </c>
      <c r="I85" s="28">
        <v>12</v>
      </c>
      <c r="J85" s="29">
        <f t="shared" si="15"/>
        <v>0.78620000000000001</v>
      </c>
      <c r="K85" s="28">
        <v>0.8</v>
      </c>
      <c r="L85" s="13">
        <v>26.05</v>
      </c>
      <c r="M85" s="28">
        <v>1</v>
      </c>
      <c r="N85" s="28">
        <v>0.9</v>
      </c>
      <c r="O85" s="35">
        <f t="shared" si="21"/>
        <v>22.1189508</v>
      </c>
      <c r="P85" s="29"/>
      <c r="Q85" s="29"/>
      <c r="R85" s="29"/>
      <c r="S85" s="30"/>
      <c r="T85" s="31">
        <v>22.4</v>
      </c>
      <c r="U85" s="32"/>
      <c r="V85" s="49"/>
      <c r="W85" s="33"/>
      <c r="X85" s="33"/>
    </row>
    <row r="86" spans="1:24" s="3" customFormat="1" ht="19.5" customHeight="1" x14ac:dyDescent="0.25">
      <c r="A86" s="26">
        <v>84</v>
      </c>
      <c r="B86" s="26" t="s">
        <v>5</v>
      </c>
      <c r="C86" s="26" t="s">
        <v>17</v>
      </c>
      <c r="D86" s="27">
        <v>49</v>
      </c>
      <c r="E86" s="27">
        <v>520</v>
      </c>
      <c r="F86" s="28">
        <v>157.24</v>
      </c>
      <c r="G86" s="28">
        <v>3</v>
      </c>
      <c r="H86" s="28">
        <v>50</v>
      </c>
      <c r="I86" s="28">
        <v>12</v>
      </c>
      <c r="J86" s="29">
        <f t="shared" si="15"/>
        <v>0.78620000000000001</v>
      </c>
      <c r="K86" s="28">
        <v>0.8</v>
      </c>
      <c r="L86" s="13">
        <v>26.03</v>
      </c>
      <c r="M86" s="28">
        <v>1</v>
      </c>
      <c r="N86" s="28">
        <v>0.9</v>
      </c>
      <c r="O86" s="35">
        <f t="shared" si="21"/>
        <v>22.101968880000001</v>
      </c>
      <c r="P86" s="29"/>
      <c r="Q86" s="29"/>
      <c r="R86" s="29"/>
      <c r="S86" s="30"/>
      <c r="T86" s="31">
        <v>25.06</v>
      </c>
      <c r="U86" s="32"/>
      <c r="V86" s="49"/>
      <c r="W86" s="33"/>
      <c r="X86" s="33"/>
    </row>
    <row r="87" spans="1:24" s="3" customFormat="1" ht="19.5" customHeight="1" x14ac:dyDescent="0.25">
      <c r="A87" s="26">
        <v>85</v>
      </c>
      <c r="B87" s="26" t="s">
        <v>5</v>
      </c>
      <c r="C87" s="26" t="s">
        <v>17</v>
      </c>
      <c r="D87" s="27">
        <v>49</v>
      </c>
      <c r="E87" s="27">
        <v>521</v>
      </c>
      <c r="F87" s="28">
        <v>157.24</v>
      </c>
      <c r="G87" s="28">
        <v>3</v>
      </c>
      <c r="H87" s="28">
        <v>50</v>
      </c>
      <c r="I87" s="28">
        <v>12</v>
      </c>
      <c r="J87" s="29">
        <f t="shared" si="15"/>
        <v>0.78620000000000001</v>
      </c>
      <c r="K87" s="28">
        <v>0.8</v>
      </c>
      <c r="L87" s="13">
        <v>26.03</v>
      </c>
      <c r="M87" s="28">
        <v>1</v>
      </c>
      <c r="N87" s="28">
        <v>0.9</v>
      </c>
      <c r="O87" s="35">
        <f t="shared" si="21"/>
        <v>22.101968880000001</v>
      </c>
      <c r="P87" s="29"/>
      <c r="Q87" s="29"/>
      <c r="R87" s="29"/>
      <c r="S87" s="30"/>
      <c r="T87" s="31">
        <v>25.06</v>
      </c>
      <c r="U87" s="32"/>
      <c r="V87" s="49"/>
      <c r="W87" s="33"/>
      <c r="X87" s="33"/>
    </row>
    <row r="88" spans="1:24" s="3" customFormat="1" ht="19.5" customHeight="1" x14ac:dyDescent="0.25">
      <c r="A88" s="26">
        <v>86</v>
      </c>
      <c r="B88" s="26" t="s">
        <v>5</v>
      </c>
      <c r="C88" s="26" t="s">
        <v>17</v>
      </c>
      <c r="D88" s="27">
        <v>5</v>
      </c>
      <c r="E88" s="27">
        <v>78</v>
      </c>
      <c r="F88" s="28">
        <v>179.18</v>
      </c>
      <c r="G88" s="28">
        <v>3</v>
      </c>
      <c r="H88" s="28">
        <v>50</v>
      </c>
      <c r="I88" s="28">
        <v>12</v>
      </c>
      <c r="J88" s="29">
        <f t="shared" si="15"/>
        <v>0.89589999999999992</v>
      </c>
      <c r="K88" s="28">
        <v>0.8</v>
      </c>
      <c r="L88" s="13">
        <v>33.92</v>
      </c>
      <c r="M88" s="28">
        <v>1</v>
      </c>
      <c r="N88" s="28">
        <v>1</v>
      </c>
      <c r="O88" s="35"/>
      <c r="P88" s="29">
        <f t="shared" ref="P88:P102" si="22">J88*K88*L88*M88*N88*2.5</f>
        <v>60.777856</v>
      </c>
      <c r="Q88" s="29">
        <f t="shared" si="16"/>
        <v>68.071198719999998</v>
      </c>
      <c r="R88" s="29">
        <f t="shared" ref="R88:R102" si="23">J88*K88*L88*M88*N88*3</f>
        <v>72.933427200000011</v>
      </c>
      <c r="S88" s="30">
        <f t="shared" ref="S88:S102" si="24">J88*K88*L88*M88*N88*3.5</f>
        <v>85.088998400000008</v>
      </c>
      <c r="T88" s="31">
        <v>44.81</v>
      </c>
      <c r="U88" s="32">
        <f t="shared" si="17"/>
        <v>0.35634581566614587</v>
      </c>
      <c r="V88" s="49">
        <f t="shared" si="18"/>
        <v>0.5191073135460833</v>
      </c>
      <c r="W88" s="33">
        <f t="shared" si="19"/>
        <v>0.62761497879937533</v>
      </c>
      <c r="X88" s="33">
        <f t="shared" si="20"/>
        <v>0.89888414193260446</v>
      </c>
    </row>
    <row r="89" spans="1:24" s="3" customFormat="1" ht="19.5" customHeight="1" x14ac:dyDescent="0.25">
      <c r="A89" s="26">
        <v>87</v>
      </c>
      <c r="B89" s="26" t="s">
        <v>5</v>
      </c>
      <c r="C89" s="26" t="s">
        <v>17</v>
      </c>
      <c r="D89" s="27">
        <v>61</v>
      </c>
      <c r="E89" s="27">
        <v>11</v>
      </c>
      <c r="F89" s="28">
        <v>179.72</v>
      </c>
      <c r="G89" s="28">
        <v>3</v>
      </c>
      <c r="H89" s="28">
        <v>50</v>
      </c>
      <c r="I89" s="28">
        <v>12</v>
      </c>
      <c r="J89" s="29">
        <f t="shared" si="15"/>
        <v>0.89859999999999995</v>
      </c>
      <c r="K89" s="28">
        <v>0.8</v>
      </c>
      <c r="L89" s="13">
        <v>25.22</v>
      </c>
      <c r="M89" s="28">
        <v>1</v>
      </c>
      <c r="N89" s="28">
        <v>1</v>
      </c>
      <c r="O89" s="35"/>
      <c r="P89" s="29">
        <f t="shared" si="22"/>
        <v>45.325384</v>
      </c>
      <c r="Q89" s="29">
        <f t="shared" si="16"/>
        <v>50.764430079999997</v>
      </c>
      <c r="R89" s="29">
        <f t="shared" si="23"/>
        <v>54.3904608</v>
      </c>
      <c r="S89" s="30">
        <f t="shared" si="24"/>
        <v>63.4555376</v>
      </c>
      <c r="T89" s="31">
        <v>33.74</v>
      </c>
      <c r="U89" s="32">
        <f t="shared" si="17"/>
        <v>0.3433723770005927</v>
      </c>
      <c r="V89" s="49">
        <f t="shared" si="18"/>
        <v>0.50457706224066368</v>
      </c>
      <c r="W89" s="33">
        <f t="shared" si="19"/>
        <v>0.61204685240071122</v>
      </c>
      <c r="X89" s="33">
        <f t="shared" si="20"/>
        <v>0.88072132780082979</v>
      </c>
    </row>
    <row r="90" spans="1:24" s="3" customFormat="1" ht="19.5" customHeight="1" x14ac:dyDescent="0.25">
      <c r="A90" s="26">
        <v>88</v>
      </c>
      <c r="B90" s="26" t="s">
        <v>5</v>
      </c>
      <c r="C90" s="26" t="s">
        <v>17</v>
      </c>
      <c r="D90" s="27">
        <v>63</v>
      </c>
      <c r="E90" s="27">
        <v>310</v>
      </c>
      <c r="F90" s="28">
        <v>168.3</v>
      </c>
      <c r="G90" s="28">
        <v>3</v>
      </c>
      <c r="H90" s="28">
        <v>50</v>
      </c>
      <c r="I90" s="28">
        <v>12</v>
      </c>
      <c r="J90" s="29">
        <f t="shared" si="15"/>
        <v>0.84150000000000003</v>
      </c>
      <c r="K90" s="28">
        <v>0.8</v>
      </c>
      <c r="L90" s="13">
        <v>29.4</v>
      </c>
      <c r="M90" s="28">
        <v>1</v>
      </c>
      <c r="N90" s="28">
        <v>1</v>
      </c>
      <c r="O90" s="35"/>
      <c r="P90" s="29">
        <f t="shared" si="22"/>
        <v>49.480199999999996</v>
      </c>
      <c r="Q90" s="29">
        <f t="shared" si="16"/>
        <v>55.417823999999996</v>
      </c>
      <c r="R90" s="29">
        <f t="shared" si="23"/>
        <v>59.376239999999996</v>
      </c>
      <c r="S90" s="30">
        <f t="shared" si="24"/>
        <v>69.272279999999995</v>
      </c>
      <c r="T90" s="31">
        <v>43.07</v>
      </c>
      <c r="U90" s="32">
        <f t="shared" si="17"/>
        <v>0.14883213373577886</v>
      </c>
      <c r="V90" s="49">
        <f t="shared" si="18"/>
        <v>0.28669198978407234</v>
      </c>
      <c r="W90" s="33">
        <f t="shared" si="19"/>
        <v>0.37859856048293467</v>
      </c>
      <c r="X90" s="33">
        <f t="shared" si="20"/>
        <v>0.60836498723009047</v>
      </c>
    </row>
    <row r="91" spans="1:24" s="3" customFormat="1" ht="19.5" customHeight="1" x14ac:dyDescent="0.25">
      <c r="A91" s="26">
        <v>89</v>
      </c>
      <c r="B91" s="26" t="s">
        <v>5</v>
      </c>
      <c r="C91" s="26" t="s">
        <v>17</v>
      </c>
      <c r="D91" s="27">
        <v>63</v>
      </c>
      <c r="E91" s="27">
        <v>703</v>
      </c>
      <c r="F91" s="28">
        <v>168.3</v>
      </c>
      <c r="G91" s="28">
        <v>3</v>
      </c>
      <c r="H91" s="28">
        <v>50</v>
      </c>
      <c r="I91" s="28">
        <v>12</v>
      </c>
      <c r="J91" s="29">
        <f t="shared" si="15"/>
        <v>0.84150000000000003</v>
      </c>
      <c r="K91" s="28">
        <v>0.8</v>
      </c>
      <c r="L91" s="13">
        <v>30.81</v>
      </c>
      <c r="M91" s="28">
        <v>1</v>
      </c>
      <c r="N91" s="28">
        <v>1</v>
      </c>
      <c r="O91" s="35"/>
      <c r="P91" s="29">
        <f t="shared" si="22"/>
        <v>51.853230000000003</v>
      </c>
      <c r="Q91" s="29">
        <f t="shared" si="16"/>
        <v>58.075617600000001</v>
      </c>
      <c r="R91" s="29">
        <f t="shared" si="23"/>
        <v>62.223876000000004</v>
      </c>
      <c r="S91" s="30">
        <f t="shared" si="24"/>
        <v>72.594522000000012</v>
      </c>
      <c r="T91" s="31">
        <v>42.99</v>
      </c>
      <c r="U91" s="32">
        <f t="shared" si="17"/>
        <v>0.20616957431960925</v>
      </c>
      <c r="V91" s="49">
        <f t="shared" si="18"/>
        <v>0.35090992323796227</v>
      </c>
      <c r="W91" s="33">
        <f t="shared" si="19"/>
        <v>0.44740348918353107</v>
      </c>
      <c r="X91" s="33">
        <f t="shared" si="20"/>
        <v>0.68863740404745311</v>
      </c>
    </row>
    <row r="92" spans="1:24" s="3" customFormat="1" ht="19.5" customHeight="1" x14ac:dyDescent="0.25">
      <c r="A92" s="26">
        <v>90</v>
      </c>
      <c r="B92" s="26" t="s">
        <v>5</v>
      </c>
      <c r="C92" s="26" t="s">
        <v>17</v>
      </c>
      <c r="D92" s="27">
        <v>67</v>
      </c>
      <c r="E92" s="27">
        <v>32</v>
      </c>
      <c r="F92" s="28">
        <v>179.72</v>
      </c>
      <c r="G92" s="28">
        <v>3</v>
      </c>
      <c r="H92" s="28">
        <v>50</v>
      </c>
      <c r="I92" s="28">
        <v>12</v>
      </c>
      <c r="J92" s="29">
        <f t="shared" si="15"/>
        <v>0.89859999999999995</v>
      </c>
      <c r="K92" s="28">
        <v>0.8</v>
      </c>
      <c r="L92" s="13">
        <v>34.590000000000003</v>
      </c>
      <c r="M92" s="28">
        <v>1</v>
      </c>
      <c r="N92" s="28">
        <v>1</v>
      </c>
      <c r="O92" s="35"/>
      <c r="P92" s="29">
        <f t="shared" si="22"/>
        <v>62.165148000000002</v>
      </c>
      <c r="Q92" s="29">
        <f t="shared" si="16"/>
        <v>69.624965759999995</v>
      </c>
      <c r="R92" s="29">
        <f t="shared" si="23"/>
        <v>74.598177600000014</v>
      </c>
      <c r="S92" s="30">
        <f t="shared" si="24"/>
        <v>87.031207200000011</v>
      </c>
      <c r="T92" s="31">
        <v>58.63</v>
      </c>
      <c r="U92" s="32">
        <f t="shared" si="17"/>
        <v>6.0295889476377269E-2</v>
      </c>
      <c r="V92" s="49">
        <f t="shared" si="18"/>
        <v>0.18753139621354242</v>
      </c>
      <c r="W92" s="33">
        <f t="shared" si="19"/>
        <v>0.27235506737165294</v>
      </c>
      <c r="X92" s="33">
        <f t="shared" si="20"/>
        <v>0.48441424526692833</v>
      </c>
    </row>
    <row r="93" spans="1:24" s="3" customFormat="1" ht="19.5" customHeight="1" x14ac:dyDescent="0.25">
      <c r="A93" s="26">
        <v>91</v>
      </c>
      <c r="B93" s="26" t="s">
        <v>5</v>
      </c>
      <c r="C93" s="26" t="s">
        <v>17</v>
      </c>
      <c r="D93" s="27">
        <v>8</v>
      </c>
      <c r="E93" s="27">
        <v>25</v>
      </c>
      <c r="F93" s="28">
        <v>179.72</v>
      </c>
      <c r="G93" s="28">
        <v>3</v>
      </c>
      <c r="H93" s="28">
        <v>50</v>
      </c>
      <c r="I93" s="28">
        <v>12</v>
      </c>
      <c r="J93" s="29">
        <f t="shared" si="15"/>
        <v>0.89859999999999995</v>
      </c>
      <c r="K93" s="28">
        <v>0.8</v>
      </c>
      <c r="L93" s="13">
        <v>70.239999999999995</v>
      </c>
      <c r="M93" s="28">
        <v>1</v>
      </c>
      <c r="N93" s="28">
        <v>1</v>
      </c>
      <c r="O93" s="35"/>
      <c r="P93" s="29">
        <f t="shared" si="22"/>
        <v>126.23532799999998</v>
      </c>
      <c r="Q93" s="29">
        <f t="shared" si="16"/>
        <v>141.38356735999997</v>
      </c>
      <c r="R93" s="29">
        <f t="shared" si="23"/>
        <v>151.48239359999997</v>
      </c>
      <c r="S93" s="30">
        <f t="shared" si="24"/>
        <v>176.72945919999998</v>
      </c>
      <c r="T93" s="31">
        <v>92.08</v>
      </c>
      <c r="U93" s="32">
        <f t="shared" si="17"/>
        <v>0.37093101650738469</v>
      </c>
      <c r="V93" s="49">
        <f t="shared" si="18"/>
        <v>0.53544273848827084</v>
      </c>
      <c r="W93" s="33">
        <f t="shared" si="19"/>
        <v>0.6451172198088615</v>
      </c>
      <c r="X93" s="33">
        <f t="shared" si="20"/>
        <v>0.91930342311033864</v>
      </c>
    </row>
    <row r="94" spans="1:24" s="3" customFormat="1" ht="19.5" customHeight="1" x14ac:dyDescent="0.25">
      <c r="A94" s="26">
        <v>92</v>
      </c>
      <c r="B94" s="26" t="s">
        <v>5</v>
      </c>
      <c r="C94" s="26" t="s">
        <v>17</v>
      </c>
      <c r="D94" s="27">
        <v>8</v>
      </c>
      <c r="E94" s="27">
        <v>60</v>
      </c>
      <c r="F94" s="28">
        <v>179.72</v>
      </c>
      <c r="G94" s="28">
        <v>3</v>
      </c>
      <c r="H94" s="28">
        <v>50</v>
      </c>
      <c r="I94" s="28">
        <v>12</v>
      </c>
      <c r="J94" s="29">
        <f t="shared" si="15"/>
        <v>0.89859999999999995</v>
      </c>
      <c r="K94" s="28">
        <v>0.8</v>
      </c>
      <c r="L94" s="13">
        <v>25.5</v>
      </c>
      <c r="M94" s="28">
        <v>1</v>
      </c>
      <c r="N94" s="28">
        <v>1</v>
      </c>
      <c r="O94" s="35"/>
      <c r="P94" s="29">
        <f t="shared" si="22"/>
        <v>45.828600000000002</v>
      </c>
      <c r="Q94" s="29">
        <f t="shared" si="16"/>
        <v>51.328032</v>
      </c>
      <c r="R94" s="29">
        <f t="shared" si="23"/>
        <v>54.994320000000002</v>
      </c>
      <c r="S94" s="30">
        <f t="shared" si="24"/>
        <v>64.160040000000009</v>
      </c>
      <c r="T94" s="31">
        <v>33.43</v>
      </c>
      <c r="U94" s="32">
        <f t="shared" si="17"/>
        <v>0.37088244092132822</v>
      </c>
      <c r="V94" s="49">
        <f t="shared" si="18"/>
        <v>0.53538833383188755</v>
      </c>
      <c r="W94" s="33">
        <f t="shared" si="19"/>
        <v>0.64505892910559381</v>
      </c>
      <c r="X94" s="33">
        <f t="shared" si="20"/>
        <v>0.91923541728985969</v>
      </c>
    </row>
    <row r="95" spans="1:24" s="3" customFormat="1" ht="19.5" customHeight="1" x14ac:dyDescent="0.25">
      <c r="A95" s="26">
        <v>93</v>
      </c>
      <c r="B95" s="26" t="s">
        <v>5</v>
      </c>
      <c r="C95" s="26" t="s">
        <v>17</v>
      </c>
      <c r="D95" s="27">
        <v>9</v>
      </c>
      <c r="E95" s="27">
        <v>17</v>
      </c>
      <c r="F95" s="28">
        <v>179.18</v>
      </c>
      <c r="G95" s="28">
        <v>3</v>
      </c>
      <c r="H95" s="28">
        <v>50</v>
      </c>
      <c r="I95" s="28">
        <v>12</v>
      </c>
      <c r="J95" s="29">
        <f t="shared" si="15"/>
        <v>0.89589999999999992</v>
      </c>
      <c r="K95" s="28">
        <v>0.8</v>
      </c>
      <c r="L95" s="13">
        <v>46.98</v>
      </c>
      <c r="M95" s="28">
        <v>1</v>
      </c>
      <c r="N95" s="28">
        <v>1</v>
      </c>
      <c r="O95" s="35"/>
      <c r="P95" s="29">
        <f t="shared" si="22"/>
        <v>84.178763999999987</v>
      </c>
      <c r="Q95" s="29">
        <f t="shared" si="16"/>
        <v>94.280215679999984</v>
      </c>
      <c r="R95" s="29">
        <f t="shared" si="23"/>
        <v>101.0145168</v>
      </c>
      <c r="S95" s="30">
        <f t="shared" si="24"/>
        <v>117.85026959999999</v>
      </c>
      <c r="T95" s="31">
        <v>62.06</v>
      </c>
      <c r="U95" s="32">
        <f t="shared" si="17"/>
        <v>0.35640934579439226</v>
      </c>
      <c r="V95" s="49">
        <f t="shared" si="18"/>
        <v>0.51917846728971928</v>
      </c>
      <c r="W95" s="33">
        <f t="shared" si="19"/>
        <v>0.62769121495327085</v>
      </c>
      <c r="X95" s="33">
        <f t="shared" si="20"/>
        <v>0.89897308411214927</v>
      </c>
    </row>
    <row r="96" spans="1:24" s="3" customFormat="1" ht="19.5" customHeight="1" x14ac:dyDescent="0.25">
      <c r="A96" s="26">
        <v>94</v>
      </c>
      <c r="B96" s="26" t="s">
        <v>5</v>
      </c>
      <c r="C96" s="26" t="s">
        <v>19</v>
      </c>
      <c r="D96" s="27">
        <v>4</v>
      </c>
      <c r="E96" s="27">
        <v>13</v>
      </c>
      <c r="F96" s="28">
        <v>197.73</v>
      </c>
      <c r="G96" s="28">
        <v>3</v>
      </c>
      <c r="H96" s="28">
        <v>50</v>
      </c>
      <c r="I96" s="28">
        <v>12</v>
      </c>
      <c r="J96" s="29">
        <f t="shared" si="15"/>
        <v>0.98864999999999992</v>
      </c>
      <c r="K96" s="28">
        <v>0.8</v>
      </c>
      <c r="L96" s="13">
        <v>35.04</v>
      </c>
      <c r="M96" s="28">
        <v>0.8</v>
      </c>
      <c r="N96" s="28">
        <v>0.85</v>
      </c>
      <c r="O96" s="35"/>
      <c r="P96" s="29">
        <f t="shared" si="22"/>
        <v>47.113522559999993</v>
      </c>
      <c r="Q96" s="29">
        <f t="shared" si="16"/>
        <v>52.767145267199993</v>
      </c>
      <c r="R96" s="29">
        <f t="shared" si="23"/>
        <v>56.536227071999996</v>
      </c>
      <c r="S96" s="30">
        <f t="shared" si="24"/>
        <v>65.958931583999998</v>
      </c>
      <c r="T96" s="31">
        <v>34.270000000000003</v>
      </c>
      <c r="U96" s="32">
        <f t="shared" si="17"/>
        <v>0.37477451298511782</v>
      </c>
      <c r="V96" s="49">
        <f t="shared" si="18"/>
        <v>0.53974745454333206</v>
      </c>
      <c r="W96" s="33">
        <f t="shared" si="19"/>
        <v>0.64972941558214159</v>
      </c>
      <c r="X96" s="33">
        <f t="shared" si="20"/>
        <v>0.92468431817916519</v>
      </c>
    </row>
    <row r="97" spans="1:24" s="3" customFormat="1" ht="19.5" customHeight="1" x14ac:dyDescent="0.25">
      <c r="A97" s="26">
        <v>95</v>
      </c>
      <c r="B97" s="26" t="s">
        <v>5</v>
      </c>
      <c r="C97" s="26" t="s">
        <v>19</v>
      </c>
      <c r="D97" s="27">
        <v>4</v>
      </c>
      <c r="E97" s="27">
        <v>4</v>
      </c>
      <c r="F97" s="28">
        <v>197.73</v>
      </c>
      <c r="G97" s="28">
        <v>3</v>
      </c>
      <c r="H97" s="28">
        <v>50</v>
      </c>
      <c r="I97" s="28">
        <v>12</v>
      </c>
      <c r="J97" s="29">
        <f t="shared" si="15"/>
        <v>0.98864999999999992</v>
      </c>
      <c r="K97" s="28">
        <v>0.8</v>
      </c>
      <c r="L97" s="13">
        <v>26.97</v>
      </c>
      <c r="M97" s="28">
        <v>0.8</v>
      </c>
      <c r="N97" s="28">
        <v>0.85</v>
      </c>
      <c r="O97" s="35"/>
      <c r="P97" s="29">
        <f t="shared" si="22"/>
        <v>36.262891079999996</v>
      </c>
      <c r="Q97" s="29">
        <f t="shared" si="16"/>
        <v>40.614438009599994</v>
      </c>
      <c r="R97" s="29">
        <f t="shared" si="23"/>
        <v>43.515469295999992</v>
      </c>
      <c r="S97" s="30">
        <f t="shared" si="24"/>
        <v>50.768047511999995</v>
      </c>
      <c r="T97" s="31">
        <v>29.23</v>
      </c>
      <c r="U97" s="32">
        <f t="shared" si="17"/>
        <v>0.24060523708518627</v>
      </c>
      <c r="V97" s="49">
        <f t="shared" si="18"/>
        <v>0.38947786553540859</v>
      </c>
      <c r="W97" s="33">
        <f t="shared" si="19"/>
        <v>0.48872628450222344</v>
      </c>
      <c r="X97" s="33">
        <f t="shared" si="20"/>
        <v>0.73684733191926088</v>
      </c>
    </row>
    <row r="98" spans="1:24" s="3" customFormat="1" ht="19.5" customHeight="1" x14ac:dyDescent="0.25">
      <c r="A98" s="26">
        <v>96</v>
      </c>
      <c r="B98" s="26" t="s">
        <v>5</v>
      </c>
      <c r="C98" s="26" t="s">
        <v>20</v>
      </c>
      <c r="D98" s="27">
        <v>22</v>
      </c>
      <c r="E98" s="27">
        <v>306</v>
      </c>
      <c r="F98" s="28">
        <v>157.24</v>
      </c>
      <c r="G98" s="28">
        <v>3</v>
      </c>
      <c r="H98" s="28">
        <v>50</v>
      </c>
      <c r="I98" s="28">
        <v>12</v>
      </c>
      <c r="J98" s="29">
        <f t="shared" si="15"/>
        <v>0.78620000000000001</v>
      </c>
      <c r="K98" s="28">
        <v>0.8</v>
      </c>
      <c r="L98" s="13">
        <v>49.63</v>
      </c>
      <c r="M98" s="28">
        <v>1</v>
      </c>
      <c r="N98" s="28">
        <v>0.9</v>
      </c>
      <c r="O98" s="35"/>
      <c r="P98" s="29">
        <f t="shared" si="22"/>
        <v>70.234390800000014</v>
      </c>
      <c r="Q98" s="29">
        <f t="shared" si="16"/>
        <v>78.662517696000023</v>
      </c>
      <c r="R98" s="29">
        <f t="shared" si="23"/>
        <v>84.28126896000002</v>
      </c>
      <c r="S98" s="30">
        <f t="shared" si="24"/>
        <v>98.328147120000025</v>
      </c>
      <c r="T98" s="31">
        <v>38.46</v>
      </c>
      <c r="U98" s="32">
        <f t="shared" si="17"/>
        <v>0.82616720748829986</v>
      </c>
      <c r="V98" s="49">
        <f t="shared" si="18"/>
        <v>1.0453072723868961</v>
      </c>
      <c r="W98" s="33">
        <f t="shared" si="19"/>
        <v>1.1914006489859599</v>
      </c>
      <c r="X98" s="33">
        <f t="shared" si="20"/>
        <v>1.55663409048362</v>
      </c>
    </row>
    <row r="99" spans="1:24" s="3" customFormat="1" ht="19.5" customHeight="1" x14ac:dyDescent="0.25">
      <c r="A99" s="26">
        <v>97</v>
      </c>
      <c r="B99" s="26" t="s">
        <v>5</v>
      </c>
      <c r="C99" s="26" t="s">
        <v>20</v>
      </c>
      <c r="D99" s="27">
        <v>24</v>
      </c>
      <c r="E99" s="27">
        <v>109</v>
      </c>
      <c r="F99" s="28">
        <v>157.24</v>
      </c>
      <c r="G99" s="28">
        <v>3</v>
      </c>
      <c r="H99" s="28">
        <v>50</v>
      </c>
      <c r="I99" s="28">
        <v>12</v>
      </c>
      <c r="J99" s="29">
        <f t="shared" si="15"/>
        <v>0.78620000000000001</v>
      </c>
      <c r="K99" s="28">
        <v>0.8</v>
      </c>
      <c r="L99" s="13">
        <v>24.22</v>
      </c>
      <c r="M99" s="28">
        <v>1</v>
      </c>
      <c r="N99" s="28">
        <v>0.9</v>
      </c>
      <c r="O99" s="35"/>
      <c r="P99" s="29">
        <f t="shared" si="22"/>
        <v>34.275175200000007</v>
      </c>
      <c r="Q99" s="29">
        <f t="shared" si="16"/>
        <v>38.388196223999998</v>
      </c>
      <c r="R99" s="29">
        <f t="shared" si="23"/>
        <v>41.130210240000004</v>
      </c>
      <c r="S99" s="30">
        <f t="shared" si="24"/>
        <v>47.985245280000001</v>
      </c>
      <c r="T99" s="31">
        <v>14.33</v>
      </c>
      <c r="U99" s="32">
        <f t="shared" si="17"/>
        <v>1.3918475366364276</v>
      </c>
      <c r="V99" s="49">
        <f t="shared" si="18"/>
        <v>1.6788692410327983</v>
      </c>
      <c r="W99" s="33">
        <f t="shared" si="19"/>
        <v>1.8702170439637129</v>
      </c>
      <c r="X99" s="33">
        <f t="shared" si="20"/>
        <v>2.3485865512909982</v>
      </c>
    </row>
    <row r="100" spans="1:24" s="3" customFormat="1" ht="19.5" customHeight="1" x14ac:dyDescent="0.25">
      <c r="A100" s="26">
        <v>98</v>
      </c>
      <c r="B100" s="26" t="s">
        <v>5</v>
      </c>
      <c r="C100" s="26" t="s">
        <v>20</v>
      </c>
      <c r="D100" s="27">
        <v>24</v>
      </c>
      <c r="E100" s="27">
        <v>209</v>
      </c>
      <c r="F100" s="28">
        <v>157.24</v>
      </c>
      <c r="G100" s="28">
        <v>3</v>
      </c>
      <c r="H100" s="28">
        <v>50</v>
      </c>
      <c r="I100" s="28">
        <v>12</v>
      </c>
      <c r="J100" s="29">
        <f t="shared" si="15"/>
        <v>0.78620000000000001</v>
      </c>
      <c r="K100" s="28">
        <v>0.8</v>
      </c>
      <c r="L100" s="13">
        <v>51.44</v>
      </c>
      <c r="M100" s="28">
        <v>1</v>
      </c>
      <c r="N100" s="28">
        <v>0.9</v>
      </c>
      <c r="O100" s="35"/>
      <c r="P100" s="29">
        <f t="shared" si="22"/>
        <v>72.795830400000014</v>
      </c>
      <c r="Q100" s="29">
        <f t="shared" si="16"/>
        <v>81.531330048000015</v>
      </c>
      <c r="R100" s="29">
        <f t="shared" si="23"/>
        <v>87.354996480000011</v>
      </c>
      <c r="S100" s="30">
        <f t="shared" si="24"/>
        <v>101.91416256000002</v>
      </c>
      <c r="T100" s="31">
        <v>39.86</v>
      </c>
      <c r="U100" s="32">
        <f t="shared" si="17"/>
        <v>0.8262877671851484</v>
      </c>
      <c r="V100" s="49">
        <f t="shared" si="18"/>
        <v>1.0454422992473662</v>
      </c>
      <c r="W100" s="33">
        <f t="shared" si="19"/>
        <v>1.191545320622178</v>
      </c>
      <c r="X100" s="33">
        <f t="shared" si="20"/>
        <v>1.5568028740592079</v>
      </c>
    </row>
    <row r="101" spans="1:24" s="3" customFormat="1" ht="19.5" customHeight="1" x14ac:dyDescent="0.25">
      <c r="A101" s="26">
        <v>99</v>
      </c>
      <c r="B101" s="26" t="s">
        <v>5</v>
      </c>
      <c r="C101" s="26" t="s">
        <v>20</v>
      </c>
      <c r="D101" s="27">
        <v>24</v>
      </c>
      <c r="E101" s="27">
        <v>504</v>
      </c>
      <c r="F101" s="28">
        <v>157.24</v>
      </c>
      <c r="G101" s="28">
        <v>3</v>
      </c>
      <c r="H101" s="28">
        <v>50</v>
      </c>
      <c r="I101" s="28">
        <v>12</v>
      </c>
      <c r="J101" s="29">
        <f t="shared" si="15"/>
        <v>0.78620000000000001</v>
      </c>
      <c r="K101" s="28">
        <v>0.8</v>
      </c>
      <c r="L101" s="13">
        <v>47.51</v>
      </c>
      <c r="M101" s="28">
        <v>1</v>
      </c>
      <c r="N101" s="28">
        <v>0.9</v>
      </c>
      <c r="O101" s="35"/>
      <c r="P101" s="29">
        <f t="shared" si="22"/>
        <v>67.234251600000007</v>
      </c>
      <c r="Q101" s="29">
        <f t="shared" si="16"/>
        <v>75.302361791999999</v>
      </c>
      <c r="R101" s="29">
        <f t="shared" si="23"/>
        <v>80.681101920000003</v>
      </c>
      <c r="S101" s="30">
        <f t="shared" si="24"/>
        <v>94.127952240000013</v>
      </c>
      <c r="T101" s="31">
        <v>36.82</v>
      </c>
      <c r="U101" s="32">
        <f t="shared" si="17"/>
        <v>0.82602530146659447</v>
      </c>
      <c r="V101" s="49">
        <f t="shared" si="18"/>
        <v>1.0451483376425854</v>
      </c>
      <c r="W101" s="33">
        <f t="shared" si="19"/>
        <v>1.1912303617599131</v>
      </c>
      <c r="X101" s="33">
        <f t="shared" si="20"/>
        <v>1.5564354220532324</v>
      </c>
    </row>
    <row r="102" spans="1:24" s="3" customFormat="1" ht="19.5" customHeight="1" x14ac:dyDescent="0.25">
      <c r="A102" s="26">
        <v>100</v>
      </c>
      <c r="B102" s="26" t="s">
        <v>5</v>
      </c>
      <c r="C102" s="26" t="s">
        <v>20</v>
      </c>
      <c r="D102" s="27">
        <v>30</v>
      </c>
      <c r="E102" s="27">
        <v>402</v>
      </c>
      <c r="F102" s="28">
        <v>157.24</v>
      </c>
      <c r="G102" s="28">
        <v>3</v>
      </c>
      <c r="H102" s="28">
        <v>50</v>
      </c>
      <c r="I102" s="28">
        <v>12</v>
      </c>
      <c r="J102" s="29">
        <f t="shared" si="15"/>
        <v>0.78620000000000001</v>
      </c>
      <c r="K102" s="28">
        <v>0.8</v>
      </c>
      <c r="L102" s="13">
        <v>58.76</v>
      </c>
      <c r="M102" s="28">
        <v>1</v>
      </c>
      <c r="N102" s="28">
        <v>0.9</v>
      </c>
      <c r="O102" s="35"/>
      <c r="P102" s="29">
        <f t="shared" si="22"/>
        <v>83.154801599999999</v>
      </c>
      <c r="Q102" s="29">
        <f t="shared" si="16"/>
        <v>93.13337779199999</v>
      </c>
      <c r="R102" s="29">
        <f t="shared" si="23"/>
        <v>99.785761919999999</v>
      </c>
      <c r="S102" s="30">
        <f t="shared" si="24"/>
        <v>116.41672224</v>
      </c>
      <c r="T102" s="31">
        <v>51.99</v>
      </c>
      <c r="U102" s="32">
        <f t="shared" si="17"/>
        <v>0.59943838430467389</v>
      </c>
      <c r="V102" s="49">
        <f t="shared" si="18"/>
        <v>0.7913709904212346</v>
      </c>
      <c r="W102" s="33">
        <f t="shared" si="19"/>
        <v>0.91932606116560867</v>
      </c>
      <c r="X102" s="33">
        <f t="shared" si="20"/>
        <v>1.2392137380265436</v>
      </c>
    </row>
    <row r="103" spans="1:24" s="3" customFormat="1" ht="19.5" customHeight="1" x14ac:dyDescent="0.25">
      <c r="A103" s="26">
        <v>101</v>
      </c>
      <c r="B103" s="26" t="s">
        <v>5</v>
      </c>
      <c r="C103" s="26" t="s">
        <v>20</v>
      </c>
      <c r="D103" s="27">
        <v>36</v>
      </c>
      <c r="E103" s="27">
        <v>28</v>
      </c>
      <c r="F103" s="28">
        <v>157.24</v>
      </c>
      <c r="G103" s="28">
        <v>3</v>
      </c>
      <c r="H103" s="28">
        <v>50</v>
      </c>
      <c r="I103" s="28">
        <v>12</v>
      </c>
      <c r="J103" s="29">
        <f t="shared" si="15"/>
        <v>0.78620000000000001</v>
      </c>
      <c r="K103" s="28">
        <v>0.8</v>
      </c>
      <c r="L103" s="13">
        <v>31.55</v>
      </c>
      <c r="M103" s="28">
        <v>1</v>
      </c>
      <c r="N103" s="28">
        <v>0.9</v>
      </c>
      <c r="O103" s="35">
        <f t="shared" si="21"/>
        <v>26.788978800000002</v>
      </c>
      <c r="P103" s="29"/>
      <c r="Q103" s="29"/>
      <c r="R103" s="29"/>
      <c r="S103" s="30"/>
      <c r="T103" s="31"/>
      <c r="U103" s="32"/>
      <c r="V103" s="49"/>
      <c r="W103" s="33"/>
      <c r="X103" s="33"/>
    </row>
    <row r="104" spans="1:24" s="3" customFormat="1" ht="19.5" customHeight="1" x14ac:dyDescent="0.25">
      <c r="A104" s="26">
        <v>102</v>
      </c>
      <c r="B104" s="26" t="s">
        <v>5</v>
      </c>
      <c r="C104" s="26" t="s">
        <v>21</v>
      </c>
      <c r="D104" s="27">
        <v>16</v>
      </c>
      <c r="E104" s="27">
        <v>2</v>
      </c>
      <c r="F104" s="28">
        <v>186.59</v>
      </c>
      <c r="G104" s="28">
        <v>3</v>
      </c>
      <c r="H104" s="28">
        <v>50</v>
      </c>
      <c r="I104" s="28">
        <v>12</v>
      </c>
      <c r="J104" s="29">
        <f t="shared" si="15"/>
        <v>0.93294999999999995</v>
      </c>
      <c r="K104" s="28">
        <v>0.8</v>
      </c>
      <c r="L104" s="13">
        <v>52.3</v>
      </c>
      <c r="M104" s="28">
        <v>0.8</v>
      </c>
      <c r="N104" s="28">
        <v>0.85</v>
      </c>
      <c r="O104" s="28"/>
      <c r="P104" s="29">
        <f t="shared" ref="P104:P111" si="25">J104*K104*L104*M104*N104*2.5</f>
        <v>66.358867599999996</v>
      </c>
      <c r="Q104" s="29">
        <f t="shared" si="16"/>
        <v>74.32193171199998</v>
      </c>
      <c r="R104" s="29">
        <f t="shared" ref="R104:R111" si="26">J104*K104*L104*M104*N104*3</f>
        <v>79.630641119999993</v>
      </c>
      <c r="S104" s="30">
        <f t="shared" ref="S104:S111" si="27">J104*K104*L104*M104*N104*3.5</f>
        <v>92.902414639999989</v>
      </c>
      <c r="T104" s="31">
        <v>55.34</v>
      </c>
      <c r="U104" s="32">
        <f t="shared" si="17"/>
        <v>0.19911217202746642</v>
      </c>
      <c r="V104" s="49">
        <f t="shared" si="18"/>
        <v>0.34300563267076212</v>
      </c>
      <c r="W104" s="33">
        <f t="shared" si="19"/>
        <v>0.43893460643295967</v>
      </c>
      <c r="X104" s="33">
        <f t="shared" si="20"/>
        <v>0.6787570408384529</v>
      </c>
    </row>
    <row r="105" spans="1:24" s="3" customFormat="1" ht="19.5" customHeight="1" x14ac:dyDescent="0.25">
      <c r="A105" s="26">
        <v>103</v>
      </c>
      <c r="B105" s="26" t="s">
        <v>5</v>
      </c>
      <c r="C105" s="26" t="s">
        <v>21</v>
      </c>
      <c r="D105" s="27">
        <v>16</v>
      </c>
      <c r="E105" s="27">
        <v>5</v>
      </c>
      <c r="F105" s="28">
        <v>186.59</v>
      </c>
      <c r="G105" s="28">
        <v>3</v>
      </c>
      <c r="H105" s="28">
        <v>50</v>
      </c>
      <c r="I105" s="28">
        <v>12</v>
      </c>
      <c r="J105" s="29">
        <f t="shared" si="15"/>
        <v>0.93294999999999995</v>
      </c>
      <c r="K105" s="28">
        <v>0.8</v>
      </c>
      <c r="L105" s="13">
        <v>56.56</v>
      </c>
      <c r="M105" s="28">
        <v>0.8</v>
      </c>
      <c r="N105" s="28">
        <v>0.85</v>
      </c>
      <c r="O105" s="28"/>
      <c r="P105" s="29">
        <f t="shared" si="25"/>
        <v>71.764006720000012</v>
      </c>
      <c r="Q105" s="29">
        <f t="shared" si="16"/>
        <v>80.3756875264</v>
      </c>
      <c r="R105" s="29">
        <f t="shared" si="26"/>
        <v>86.116808064000011</v>
      </c>
      <c r="S105" s="30">
        <f t="shared" si="27"/>
        <v>100.46960940800001</v>
      </c>
      <c r="T105" s="31">
        <v>52.23</v>
      </c>
      <c r="U105" s="32">
        <f t="shared" si="17"/>
        <v>0.3739997457399965</v>
      </c>
      <c r="V105" s="49">
        <f t="shared" si="18"/>
        <v>0.53887971522879585</v>
      </c>
      <c r="W105" s="33">
        <f t="shared" si="19"/>
        <v>0.64879969488799571</v>
      </c>
      <c r="X105" s="33">
        <f t="shared" si="20"/>
        <v>0.92359964403599493</v>
      </c>
    </row>
    <row r="106" spans="1:24" s="3" customFormat="1" ht="19.5" customHeight="1" x14ac:dyDescent="0.25">
      <c r="A106" s="26">
        <v>104</v>
      </c>
      <c r="B106" s="26" t="s">
        <v>5</v>
      </c>
      <c r="C106" s="26" t="s">
        <v>22</v>
      </c>
      <c r="D106" s="27">
        <v>39</v>
      </c>
      <c r="E106" s="27">
        <v>1</v>
      </c>
      <c r="F106" s="28">
        <v>207.15</v>
      </c>
      <c r="G106" s="28">
        <v>3</v>
      </c>
      <c r="H106" s="28">
        <v>40</v>
      </c>
      <c r="I106" s="28">
        <v>12</v>
      </c>
      <c r="J106" s="29">
        <f t="shared" si="15"/>
        <v>1.2946875</v>
      </c>
      <c r="K106" s="28">
        <v>0.8</v>
      </c>
      <c r="L106" s="13">
        <v>22.43</v>
      </c>
      <c r="M106" s="28">
        <v>0.8</v>
      </c>
      <c r="N106" s="28">
        <v>0.85</v>
      </c>
      <c r="O106" s="28"/>
      <c r="P106" s="29">
        <f t="shared" si="25"/>
        <v>39.494183249999992</v>
      </c>
      <c r="Q106" s="29">
        <f t="shared" si="16"/>
        <v>44.233485239999993</v>
      </c>
      <c r="R106" s="29">
        <f t="shared" si="26"/>
        <v>47.393019899999992</v>
      </c>
      <c r="S106" s="30">
        <f t="shared" si="27"/>
        <v>55.291856549999991</v>
      </c>
      <c r="T106" s="31">
        <v>28.87</v>
      </c>
      <c r="U106" s="32">
        <f t="shared" si="17"/>
        <v>0.36800080533425666</v>
      </c>
      <c r="V106" s="49">
        <f t="shared" si="18"/>
        <v>0.53216090197436761</v>
      </c>
      <c r="W106" s="33">
        <f t="shared" si="19"/>
        <v>0.64160096640110809</v>
      </c>
      <c r="X106" s="33">
        <f t="shared" si="20"/>
        <v>0.91520112746795945</v>
      </c>
    </row>
    <row r="107" spans="1:24" s="3" customFormat="1" ht="19.5" customHeight="1" x14ac:dyDescent="0.25">
      <c r="A107" s="26">
        <v>105</v>
      </c>
      <c r="B107" s="26" t="s">
        <v>5</v>
      </c>
      <c r="C107" s="26" t="s">
        <v>22</v>
      </c>
      <c r="D107" s="27" t="s">
        <v>23</v>
      </c>
      <c r="E107" s="27">
        <v>2</v>
      </c>
      <c r="F107" s="28">
        <v>207.15</v>
      </c>
      <c r="G107" s="28">
        <v>3</v>
      </c>
      <c r="H107" s="28">
        <v>40</v>
      </c>
      <c r="I107" s="28">
        <v>12</v>
      </c>
      <c r="J107" s="29">
        <f t="shared" si="15"/>
        <v>1.2946875</v>
      </c>
      <c r="K107" s="28">
        <v>0.8</v>
      </c>
      <c r="L107" s="13">
        <v>31.65</v>
      </c>
      <c r="M107" s="28">
        <v>0.8</v>
      </c>
      <c r="N107" s="28">
        <v>0.85</v>
      </c>
      <c r="O107" s="28"/>
      <c r="P107" s="29">
        <f t="shared" si="25"/>
        <v>55.728528749999995</v>
      </c>
      <c r="Q107" s="29">
        <f t="shared" si="16"/>
        <v>62.415952199999992</v>
      </c>
      <c r="R107" s="29">
        <f t="shared" si="26"/>
        <v>66.8742345</v>
      </c>
      <c r="S107" s="30">
        <f t="shared" si="27"/>
        <v>78.019940249999991</v>
      </c>
      <c r="T107" s="31">
        <v>40.54</v>
      </c>
      <c r="U107" s="32">
        <f t="shared" si="17"/>
        <v>0.37465537123828307</v>
      </c>
      <c r="V107" s="49">
        <f t="shared" si="18"/>
        <v>0.53961401578687695</v>
      </c>
      <c r="W107" s="33">
        <f t="shared" si="19"/>
        <v>0.6495864454859398</v>
      </c>
      <c r="X107" s="33">
        <f t="shared" si="20"/>
        <v>0.9245175197335963</v>
      </c>
    </row>
    <row r="108" spans="1:24" s="3" customFormat="1" ht="19.5" customHeight="1" x14ac:dyDescent="0.25">
      <c r="A108" s="26">
        <v>106</v>
      </c>
      <c r="B108" s="26" t="s">
        <v>5</v>
      </c>
      <c r="C108" s="26" t="s">
        <v>22</v>
      </c>
      <c r="D108" s="27">
        <v>6</v>
      </c>
      <c r="E108" s="27">
        <v>3</v>
      </c>
      <c r="F108" s="28">
        <v>183.29</v>
      </c>
      <c r="G108" s="28">
        <v>3</v>
      </c>
      <c r="H108" s="28">
        <v>40</v>
      </c>
      <c r="I108" s="28">
        <v>12</v>
      </c>
      <c r="J108" s="29">
        <f t="shared" si="15"/>
        <v>1.1455625</v>
      </c>
      <c r="K108" s="28">
        <v>0.8</v>
      </c>
      <c r="L108" s="13">
        <v>36.299999999999997</v>
      </c>
      <c r="M108" s="28">
        <v>0.8</v>
      </c>
      <c r="N108" s="28">
        <v>0.85</v>
      </c>
      <c r="O108" s="28"/>
      <c r="P108" s="29">
        <f t="shared" si="25"/>
        <v>56.554129500000002</v>
      </c>
      <c r="Q108" s="29">
        <f t="shared" si="16"/>
        <v>63.340625039999999</v>
      </c>
      <c r="R108" s="29">
        <f t="shared" si="26"/>
        <v>67.864955400000014</v>
      </c>
      <c r="S108" s="30">
        <f t="shared" si="27"/>
        <v>79.175781300000011</v>
      </c>
      <c r="T108" s="31">
        <v>40.76</v>
      </c>
      <c r="U108" s="32">
        <f t="shared" si="17"/>
        <v>0.3874909102060845</v>
      </c>
      <c r="V108" s="49">
        <f t="shared" si="18"/>
        <v>0.5539898194308146</v>
      </c>
      <c r="W108" s="33">
        <f t="shared" si="19"/>
        <v>0.66498909224730174</v>
      </c>
      <c r="X108" s="33">
        <f t="shared" si="20"/>
        <v>0.94248727428851853</v>
      </c>
    </row>
    <row r="109" spans="1:24" s="3" customFormat="1" ht="19.5" customHeight="1" x14ac:dyDescent="0.25">
      <c r="A109" s="26">
        <v>107</v>
      </c>
      <c r="B109" s="26" t="s">
        <v>5</v>
      </c>
      <c r="C109" s="26" t="s">
        <v>22</v>
      </c>
      <c r="D109" s="27">
        <v>75</v>
      </c>
      <c r="E109" s="27">
        <v>1</v>
      </c>
      <c r="F109" s="28">
        <v>207.15</v>
      </c>
      <c r="G109" s="28">
        <v>3</v>
      </c>
      <c r="H109" s="28">
        <v>40</v>
      </c>
      <c r="I109" s="28">
        <v>12</v>
      </c>
      <c r="J109" s="29">
        <f t="shared" si="15"/>
        <v>1.2946875</v>
      </c>
      <c r="K109" s="28">
        <v>0.8</v>
      </c>
      <c r="L109" s="13">
        <v>27.76</v>
      </c>
      <c r="M109" s="28">
        <v>0.8</v>
      </c>
      <c r="N109" s="28">
        <v>0.85</v>
      </c>
      <c r="O109" s="28"/>
      <c r="P109" s="29">
        <f t="shared" si="25"/>
        <v>48.879114000000001</v>
      </c>
      <c r="Q109" s="29">
        <f t="shared" si="16"/>
        <v>54.744607680000001</v>
      </c>
      <c r="R109" s="29">
        <f t="shared" si="26"/>
        <v>58.654936800000002</v>
      </c>
      <c r="S109" s="30">
        <f t="shared" si="27"/>
        <v>68.430759600000002</v>
      </c>
      <c r="T109" s="31">
        <v>35.56</v>
      </c>
      <c r="U109" s="32">
        <f t="shared" si="17"/>
        <v>0.37455326209223844</v>
      </c>
      <c r="V109" s="49">
        <f t="shared" si="18"/>
        <v>0.53949965354330698</v>
      </c>
      <c r="W109" s="33">
        <f t="shared" si="19"/>
        <v>0.64946391451068608</v>
      </c>
      <c r="X109" s="33">
        <f t="shared" si="20"/>
        <v>0.92437456692913378</v>
      </c>
    </row>
    <row r="110" spans="1:24" s="3" customFormat="1" ht="19.5" customHeight="1" x14ac:dyDescent="0.25">
      <c r="A110" s="26">
        <v>108</v>
      </c>
      <c r="B110" s="26" t="s">
        <v>5</v>
      </c>
      <c r="C110" s="26" t="s">
        <v>22</v>
      </c>
      <c r="D110" s="27">
        <v>96</v>
      </c>
      <c r="E110" s="27">
        <v>17</v>
      </c>
      <c r="F110" s="28">
        <v>157.24</v>
      </c>
      <c r="G110" s="28">
        <v>3</v>
      </c>
      <c r="H110" s="28">
        <v>50</v>
      </c>
      <c r="I110" s="28">
        <v>12</v>
      </c>
      <c r="J110" s="29">
        <f t="shared" si="15"/>
        <v>0.78620000000000001</v>
      </c>
      <c r="K110" s="28">
        <v>0.8</v>
      </c>
      <c r="L110" s="13">
        <v>42.17</v>
      </c>
      <c r="M110" s="28">
        <v>1</v>
      </c>
      <c r="N110" s="28">
        <v>0.9</v>
      </c>
      <c r="O110" s="28"/>
      <c r="P110" s="29">
        <f t="shared" si="25"/>
        <v>59.677297200000012</v>
      </c>
      <c r="Q110" s="29">
        <f t="shared" si="16"/>
        <v>66.838572864000014</v>
      </c>
      <c r="R110" s="29">
        <f t="shared" si="26"/>
        <v>71.612756640000015</v>
      </c>
      <c r="S110" s="30">
        <f t="shared" si="27"/>
        <v>83.548216080000017</v>
      </c>
      <c r="T110" s="31">
        <v>51.99</v>
      </c>
      <c r="U110" s="32">
        <f t="shared" si="17"/>
        <v>0.1478610732833239</v>
      </c>
      <c r="V110" s="49">
        <f t="shared" si="18"/>
        <v>0.28560440207732279</v>
      </c>
      <c r="W110" s="33">
        <f t="shared" si="19"/>
        <v>0.3774332879399887</v>
      </c>
      <c r="X110" s="33">
        <f t="shared" si="20"/>
        <v>0.60700550259665342</v>
      </c>
    </row>
    <row r="111" spans="1:24" s="3" customFormat="1" ht="19.5" customHeight="1" x14ac:dyDescent="0.25">
      <c r="A111" s="26">
        <v>109</v>
      </c>
      <c r="B111" s="26" t="s">
        <v>5</v>
      </c>
      <c r="C111" s="26" t="s">
        <v>24</v>
      </c>
      <c r="D111" s="27">
        <v>31</v>
      </c>
      <c r="E111" s="27">
        <v>24</v>
      </c>
      <c r="F111" s="28">
        <v>179.72</v>
      </c>
      <c r="G111" s="28">
        <v>3</v>
      </c>
      <c r="H111" s="28">
        <v>50</v>
      </c>
      <c r="I111" s="28">
        <v>12</v>
      </c>
      <c r="J111" s="29">
        <f t="shared" si="15"/>
        <v>0.89859999999999995</v>
      </c>
      <c r="K111" s="28">
        <v>0.8</v>
      </c>
      <c r="L111" s="13">
        <v>45.88</v>
      </c>
      <c r="M111" s="28">
        <v>1</v>
      </c>
      <c r="N111" s="28">
        <v>1</v>
      </c>
      <c r="O111" s="28"/>
      <c r="P111" s="29">
        <f t="shared" si="25"/>
        <v>82.455536000000009</v>
      </c>
      <c r="Q111" s="29">
        <f t="shared" si="16"/>
        <v>92.350200319999999</v>
      </c>
      <c r="R111" s="29">
        <f t="shared" si="26"/>
        <v>98.946643200000011</v>
      </c>
      <c r="S111" s="30">
        <f t="shared" si="27"/>
        <v>115.43775040000001</v>
      </c>
      <c r="T111" s="31">
        <v>60.14</v>
      </c>
      <c r="U111" s="32">
        <f t="shared" si="17"/>
        <v>0.3710597938144331</v>
      </c>
      <c r="V111" s="49">
        <f t="shared" si="18"/>
        <v>0.53558696907216496</v>
      </c>
      <c r="W111" s="33">
        <f t="shared" si="19"/>
        <v>0.64527175257731972</v>
      </c>
      <c r="X111" s="33">
        <f t="shared" si="20"/>
        <v>0.91948371134020634</v>
      </c>
    </row>
    <row r="112" spans="1:24" s="3" customFormat="1" ht="19.5" customHeight="1" x14ac:dyDescent="0.25">
      <c r="A112" s="26">
        <v>110</v>
      </c>
      <c r="B112" s="26" t="s">
        <v>5</v>
      </c>
      <c r="C112" s="26" t="s">
        <v>24</v>
      </c>
      <c r="D112" s="27">
        <v>33</v>
      </c>
      <c r="E112" s="27">
        <v>118</v>
      </c>
      <c r="F112" s="28">
        <v>157.24</v>
      </c>
      <c r="G112" s="28">
        <v>3</v>
      </c>
      <c r="H112" s="28">
        <v>50</v>
      </c>
      <c r="I112" s="28">
        <v>12</v>
      </c>
      <c r="J112" s="29">
        <f t="shared" si="15"/>
        <v>0.78620000000000001</v>
      </c>
      <c r="K112" s="28">
        <v>0.8</v>
      </c>
      <c r="L112" s="13">
        <v>24.83</v>
      </c>
      <c r="M112" s="28">
        <v>1</v>
      </c>
      <c r="N112" s="28">
        <v>0.9</v>
      </c>
      <c r="O112" s="35">
        <f>N112*M112*L112*K112*J112*1.5</f>
        <v>21.083053679999999</v>
      </c>
      <c r="P112" s="29"/>
      <c r="Q112" s="29"/>
      <c r="R112" s="29"/>
      <c r="S112" s="30"/>
      <c r="T112" s="31">
        <v>16.87</v>
      </c>
      <c r="U112" s="32"/>
      <c r="V112" s="49"/>
      <c r="W112" s="33"/>
      <c r="X112" s="33"/>
    </row>
    <row r="113" spans="1:24" s="3" customFormat="1" ht="19.5" customHeight="1" x14ac:dyDescent="0.25">
      <c r="A113" s="26">
        <v>111</v>
      </c>
      <c r="B113" s="26" t="s">
        <v>5</v>
      </c>
      <c r="C113" s="26" t="s">
        <v>24</v>
      </c>
      <c r="D113" s="27">
        <v>33</v>
      </c>
      <c r="E113" s="27">
        <v>203</v>
      </c>
      <c r="F113" s="28">
        <v>157.24</v>
      </c>
      <c r="G113" s="28">
        <v>3</v>
      </c>
      <c r="H113" s="28">
        <v>50</v>
      </c>
      <c r="I113" s="28">
        <v>12</v>
      </c>
      <c r="J113" s="29">
        <f t="shared" si="15"/>
        <v>0.78620000000000001</v>
      </c>
      <c r="K113" s="28">
        <v>0.8</v>
      </c>
      <c r="L113" s="13">
        <v>28.71</v>
      </c>
      <c r="M113" s="28">
        <v>1</v>
      </c>
      <c r="N113" s="28">
        <v>0.9</v>
      </c>
      <c r="O113" s="35">
        <f t="shared" ref="O113:O128" si="28">N113*M113*L113*K113*J113*1.5</f>
        <v>24.377546160000001</v>
      </c>
      <c r="P113" s="29"/>
      <c r="Q113" s="29"/>
      <c r="R113" s="29"/>
      <c r="S113" s="30"/>
      <c r="T113" s="31">
        <v>13.97</v>
      </c>
      <c r="U113" s="32"/>
      <c r="V113" s="49"/>
      <c r="W113" s="33"/>
      <c r="X113" s="33"/>
    </row>
    <row r="114" spans="1:24" s="3" customFormat="1" ht="19.5" customHeight="1" x14ac:dyDescent="0.25">
      <c r="A114" s="26">
        <v>112</v>
      </c>
      <c r="B114" s="26" t="s">
        <v>5</v>
      </c>
      <c r="C114" s="26" t="s">
        <v>24</v>
      </c>
      <c r="D114" s="27">
        <v>33</v>
      </c>
      <c r="E114" s="27">
        <v>204</v>
      </c>
      <c r="F114" s="28">
        <v>157.24</v>
      </c>
      <c r="G114" s="28">
        <v>3</v>
      </c>
      <c r="H114" s="28">
        <v>50</v>
      </c>
      <c r="I114" s="28">
        <v>12</v>
      </c>
      <c r="J114" s="29">
        <f t="shared" si="15"/>
        <v>0.78620000000000001</v>
      </c>
      <c r="K114" s="28">
        <v>0.8</v>
      </c>
      <c r="L114" s="13">
        <v>28.46</v>
      </c>
      <c r="M114" s="28">
        <v>1</v>
      </c>
      <c r="N114" s="28">
        <v>0.9</v>
      </c>
      <c r="O114" s="35">
        <f t="shared" si="28"/>
        <v>24.165272160000001</v>
      </c>
      <c r="P114" s="29"/>
      <c r="Q114" s="29"/>
      <c r="R114" s="29"/>
      <c r="S114" s="30"/>
      <c r="T114" s="31">
        <v>13.84</v>
      </c>
      <c r="U114" s="32"/>
      <c r="V114" s="49"/>
      <c r="W114" s="33"/>
      <c r="X114" s="33"/>
    </row>
    <row r="115" spans="1:24" s="3" customFormat="1" ht="19.5" customHeight="1" x14ac:dyDescent="0.25">
      <c r="A115" s="26">
        <v>113</v>
      </c>
      <c r="B115" s="26" t="s">
        <v>5</v>
      </c>
      <c r="C115" s="26" t="s">
        <v>24</v>
      </c>
      <c r="D115" s="27">
        <v>33</v>
      </c>
      <c r="E115" s="27">
        <v>218</v>
      </c>
      <c r="F115" s="28">
        <v>157.24</v>
      </c>
      <c r="G115" s="28">
        <v>3</v>
      </c>
      <c r="H115" s="28">
        <v>50</v>
      </c>
      <c r="I115" s="28">
        <v>12</v>
      </c>
      <c r="J115" s="29">
        <f t="shared" si="15"/>
        <v>0.78620000000000001</v>
      </c>
      <c r="K115" s="28">
        <v>0.8</v>
      </c>
      <c r="L115" s="13">
        <v>28.34</v>
      </c>
      <c r="M115" s="28">
        <v>1</v>
      </c>
      <c r="N115" s="28">
        <v>0.9</v>
      </c>
      <c r="O115" s="35">
        <f t="shared" si="28"/>
        <v>24.063380640000002</v>
      </c>
      <c r="P115" s="29"/>
      <c r="Q115" s="29"/>
      <c r="R115" s="29"/>
      <c r="S115" s="30"/>
      <c r="T115" s="31">
        <v>21.83</v>
      </c>
      <c r="U115" s="32"/>
      <c r="V115" s="49"/>
      <c r="W115" s="33"/>
      <c r="X115" s="33"/>
    </row>
    <row r="116" spans="1:24" s="3" customFormat="1" ht="19.5" customHeight="1" x14ac:dyDescent="0.25">
      <c r="A116" s="26">
        <v>114</v>
      </c>
      <c r="B116" s="26" t="s">
        <v>5</v>
      </c>
      <c r="C116" s="26" t="s">
        <v>24</v>
      </c>
      <c r="D116" s="27">
        <v>33</v>
      </c>
      <c r="E116" s="27">
        <v>226</v>
      </c>
      <c r="F116" s="28">
        <v>157.24</v>
      </c>
      <c r="G116" s="28">
        <v>3</v>
      </c>
      <c r="H116" s="28">
        <v>50</v>
      </c>
      <c r="I116" s="28">
        <v>12</v>
      </c>
      <c r="J116" s="29">
        <f t="shared" si="15"/>
        <v>0.78620000000000001</v>
      </c>
      <c r="K116" s="28">
        <v>0.8</v>
      </c>
      <c r="L116" s="13">
        <v>27.67</v>
      </c>
      <c r="M116" s="28">
        <v>1</v>
      </c>
      <c r="N116" s="28">
        <v>0.9</v>
      </c>
      <c r="O116" s="35">
        <f t="shared" si="28"/>
        <v>23.494486320000004</v>
      </c>
      <c r="P116" s="29"/>
      <c r="Q116" s="29"/>
      <c r="R116" s="29"/>
      <c r="S116" s="30"/>
      <c r="T116" s="31">
        <v>13.46</v>
      </c>
      <c r="U116" s="32"/>
      <c r="V116" s="49"/>
      <c r="W116" s="33"/>
      <c r="X116" s="33"/>
    </row>
    <row r="117" spans="1:24" s="3" customFormat="1" ht="19.5" customHeight="1" x14ac:dyDescent="0.25">
      <c r="A117" s="26">
        <v>115</v>
      </c>
      <c r="B117" s="26" t="s">
        <v>5</v>
      </c>
      <c r="C117" s="26" t="s">
        <v>24</v>
      </c>
      <c r="D117" s="27">
        <v>33</v>
      </c>
      <c r="E117" s="27">
        <v>305</v>
      </c>
      <c r="F117" s="28">
        <v>157.24</v>
      </c>
      <c r="G117" s="28">
        <v>3</v>
      </c>
      <c r="H117" s="28">
        <v>50</v>
      </c>
      <c r="I117" s="28">
        <v>12</v>
      </c>
      <c r="J117" s="29">
        <f t="shared" si="15"/>
        <v>0.78620000000000001</v>
      </c>
      <c r="K117" s="28">
        <v>0.8</v>
      </c>
      <c r="L117" s="13">
        <v>27.87</v>
      </c>
      <c r="M117" s="28">
        <v>1</v>
      </c>
      <c r="N117" s="28">
        <v>0.9</v>
      </c>
      <c r="O117" s="35">
        <f t="shared" si="28"/>
        <v>23.664305520000003</v>
      </c>
      <c r="P117" s="29"/>
      <c r="Q117" s="29"/>
      <c r="R117" s="29"/>
      <c r="S117" s="30"/>
      <c r="T117" s="31">
        <v>13.56</v>
      </c>
      <c r="U117" s="32"/>
      <c r="V117" s="49"/>
      <c r="W117" s="33"/>
      <c r="X117" s="33"/>
    </row>
    <row r="118" spans="1:24" s="3" customFormat="1" ht="19.5" customHeight="1" x14ac:dyDescent="0.25">
      <c r="A118" s="26">
        <v>116</v>
      </c>
      <c r="B118" s="26" t="s">
        <v>5</v>
      </c>
      <c r="C118" s="26" t="s">
        <v>24</v>
      </c>
      <c r="D118" s="27">
        <v>33</v>
      </c>
      <c r="E118" s="27">
        <v>309</v>
      </c>
      <c r="F118" s="28">
        <v>157.24</v>
      </c>
      <c r="G118" s="28">
        <v>3</v>
      </c>
      <c r="H118" s="28">
        <v>50</v>
      </c>
      <c r="I118" s="28">
        <v>12</v>
      </c>
      <c r="J118" s="29">
        <f t="shared" si="15"/>
        <v>0.78620000000000001</v>
      </c>
      <c r="K118" s="28">
        <v>0.8</v>
      </c>
      <c r="L118" s="13">
        <v>26.3</v>
      </c>
      <c r="M118" s="28">
        <v>1</v>
      </c>
      <c r="N118" s="28">
        <v>0.9</v>
      </c>
      <c r="O118" s="35">
        <f t="shared" si="28"/>
        <v>22.331224800000005</v>
      </c>
      <c r="P118" s="29"/>
      <c r="Q118" s="29"/>
      <c r="R118" s="29"/>
      <c r="S118" s="30"/>
      <c r="T118" s="31">
        <v>12.79</v>
      </c>
      <c r="U118" s="32"/>
      <c r="V118" s="49"/>
      <c r="W118" s="33"/>
      <c r="X118" s="33"/>
    </row>
    <row r="119" spans="1:24" s="3" customFormat="1" ht="19.5" customHeight="1" x14ac:dyDescent="0.25">
      <c r="A119" s="26">
        <v>117</v>
      </c>
      <c r="B119" s="26" t="s">
        <v>5</v>
      </c>
      <c r="C119" s="26" t="s">
        <v>24</v>
      </c>
      <c r="D119" s="27">
        <v>33</v>
      </c>
      <c r="E119" s="27">
        <v>313</v>
      </c>
      <c r="F119" s="28">
        <v>157.24</v>
      </c>
      <c r="G119" s="28">
        <v>3</v>
      </c>
      <c r="H119" s="28">
        <v>50</v>
      </c>
      <c r="I119" s="28">
        <v>12</v>
      </c>
      <c r="J119" s="29">
        <f t="shared" si="15"/>
        <v>0.78620000000000001</v>
      </c>
      <c r="K119" s="28">
        <v>0.8</v>
      </c>
      <c r="L119" s="13">
        <v>27.47</v>
      </c>
      <c r="M119" s="28">
        <v>1</v>
      </c>
      <c r="N119" s="28">
        <v>0.9</v>
      </c>
      <c r="O119" s="35">
        <f t="shared" si="28"/>
        <v>23.324667120000001</v>
      </c>
      <c r="P119" s="29"/>
      <c r="Q119" s="29"/>
      <c r="R119" s="29"/>
      <c r="S119" s="30"/>
      <c r="T119" s="31">
        <v>26.45</v>
      </c>
      <c r="U119" s="32"/>
      <c r="V119" s="49"/>
      <c r="W119" s="33"/>
      <c r="X119" s="33"/>
    </row>
    <row r="120" spans="1:24" s="3" customFormat="1" ht="19.5" customHeight="1" x14ac:dyDescent="0.25">
      <c r="A120" s="26">
        <v>118</v>
      </c>
      <c r="B120" s="26" t="s">
        <v>5</v>
      </c>
      <c r="C120" s="26" t="s">
        <v>24</v>
      </c>
      <c r="D120" s="27">
        <v>33</v>
      </c>
      <c r="E120" s="27">
        <v>404</v>
      </c>
      <c r="F120" s="28">
        <v>157.24</v>
      </c>
      <c r="G120" s="28">
        <v>3</v>
      </c>
      <c r="H120" s="28">
        <v>50</v>
      </c>
      <c r="I120" s="28">
        <v>12</v>
      </c>
      <c r="J120" s="29">
        <f t="shared" si="15"/>
        <v>0.78620000000000001</v>
      </c>
      <c r="K120" s="28">
        <v>0.8</v>
      </c>
      <c r="L120" s="13">
        <v>25.94</v>
      </c>
      <c r="M120" s="28">
        <v>1</v>
      </c>
      <c r="N120" s="28">
        <v>0.9</v>
      </c>
      <c r="O120" s="35">
        <f t="shared" si="28"/>
        <v>22.025550240000001</v>
      </c>
      <c r="P120" s="29"/>
      <c r="Q120" s="29"/>
      <c r="R120" s="29"/>
      <c r="S120" s="30"/>
      <c r="T120" s="31">
        <v>17.62</v>
      </c>
      <c r="U120" s="32"/>
      <c r="V120" s="49"/>
      <c r="W120" s="33"/>
      <c r="X120" s="33"/>
    </row>
    <row r="121" spans="1:24" s="3" customFormat="1" ht="19.5" customHeight="1" x14ac:dyDescent="0.25">
      <c r="A121" s="26">
        <v>119</v>
      </c>
      <c r="B121" s="26" t="s">
        <v>5</v>
      </c>
      <c r="C121" s="26" t="s">
        <v>24</v>
      </c>
      <c r="D121" s="27">
        <v>33</v>
      </c>
      <c r="E121" s="27">
        <v>414</v>
      </c>
      <c r="F121" s="28">
        <v>157.24</v>
      </c>
      <c r="G121" s="28">
        <v>3</v>
      </c>
      <c r="H121" s="28">
        <v>50</v>
      </c>
      <c r="I121" s="28">
        <v>12</v>
      </c>
      <c r="J121" s="29">
        <f t="shared" si="15"/>
        <v>0.78620000000000001</v>
      </c>
      <c r="K121" s="28">
        <v>0.8</v>
      </c>
      <c r="L121" s="13">
        <v>27.24</v>
      </c>
      <c r="M121" s="28">
        <v>1</v>
      </c>
      <c r="N121" s="28">
        <v>0.9</v>
      </c>
      <c r="O121" s="35">
        <f t="shared" si="28"/>
        <v>23.129375039999999</v>
      </c>
      <c r="P121" s="29"/>
      <c r="Q121" s="29"/>
      <c r="R121" s="29"/>
      <c r="S121" s="30"/>
      <c r="T121" s="31">
        <v>13.25</v>
      </c>
      <c r="U121" s="32"/>
      <c r="V121" s="49"/>
      <c r="W121" s="33"/>
      <c r="X121" s="33"/>
    </row>
    <row r="122" spans="1:24" s="3" customFormat="1" ht="19.5" customHeight="1" x14ac:dyDescent="0.25">
      <c r="A122" s="26">
        <v>120</v>
      </c>
      <c r="B122" s="26" t="s">
        <v>5</v>
      </c>
      <c r="C122" s="26" t="s">
        <v>24</v>
      </c>
      <c r="D122" s="27">
        <v>33</v>
      </c>
      <c r="E122" s="27">
        <v>415</v>
      </c>
      <c r="F122" s="28">
        <v>157.24</v>
      </c>
      <c r="G122" s="28">
        <v>3</v>
      </c>
      <c r="H122" s="28">
        <v>50</v>
      </c>
      <c r="I122" s="28">
        <v>12</v>
      </c>
      <c r="J122" s="29">
        <f t="shared" si="15"/>
        <v>0.78620000000000001</v>
      </c>
      <c r="K122" s="28">
        <v>0.8</v>
      </c>
      <c r="L122" s="13">
        <v>27.18</v>
      </c>
      <c r="M122" s="28">
        <v>1</v>
      </c>
      <c r="N122" s="28">
        <v>0.9</v>
      </c>
      <c r="O122" s="35">
        <f t="shared" si="28"/>
        <v>23.078429280000002</v>
      </c>
      <c r="P122" s="29"/>
      <c r="Q122" s="29"/>
      <c r="R122" s="29"/>
      <c r="S122" s="30"/>
      <c r="T122" s="31"/>
      <c r="U122" s="32"/>
      <c r="V122" s="49"/>
      <c r="W122" s="33"/>
      <c r="X122" s="33"/>
    </row>
    <row r="123" spans="1:24" s="3" customFormat="1" ht="19.5" customHeight="1" x14ac:dyDescent="0.25">
      <c r="A123" s="26">
        <v>121</v>
      </c>
      <c r="B123" s="26" t="s">
        <v>5</v>
      </c>
      <c r="C123" s="26" t="s">
        <v>24</v>
      </c>
      <c r="D123" s="27">
        <v>33</v>
      </c>
      <c r="E123" s="27">
        <v>501</v>
      </c>
      <c r="F123" s="28">
        <v>157.24</v>
      </c>
      <c r="G123" s="28">
        <v>3</v>
      </c>
      <c r="H123" s="28">
        <v>50</v>
      </c>
      <c r="I123" s="28">
        <v>12</v>
      </c>
      <c r="J123" s="29">
        <f t="shared" si="15"/>
        <v>0.78620000000000001</v>
      </c>
      <c r="K123" s="28">
        <v>0.8</v>
      </c>
      <c r="L123" s="13">
        <v>25.87</v>
      </c>
      <c r="M123" s="28">
        <v>1</v>
      </c>
      <c r="N123" s="28">
        <v>0.9</v>
      </c>
      <c r="O123" s="35">
        <f t="shared" si="28"/>
        <v>21.96611352</v>
      </c>
      <c r="P123" s="29"/>
      <c r="Q123" s="29"/>
      <c r="R123" s="29"/>
      <c r="S123" s="30"/>
      <c r="T123" s="31">
        <v>12.58</v>
      </c>
      <c r="U123" s="32"/>
      <c r="V123" s="49"/>
      <c r="W123" s="33"/>
      <c r="X123" s="33"/>
    </row>
    <row r="124" spans="1:24" s="3" customFormat="1" ht="19.5" customHeight="1" x14ac:dyDescent="0.25">
      <c r="A124" s="26">
        <v>122</v>
      </c>
      <c r="B124" s="26" t="s">
        <v>5</v>
      </c>
      <c r="C124" s="26" t="s">
        <v>24</v>
      </c>
      <c r="D124" s="27">
        <v>33</v>
      </c>
      <c r="E124" s="27">
        <v>505</v>
      </c>
      <c r="F124" s="28">
        <v>157.24</v>
      </c>
      <c r="G124" s="28">
        <v>3</v>
      </c>
      <c r="H124" s="28">
        <v>50</v>
      </c>
      <c r="I124" s="28">
        <v>12</v>
      </c>
      <c r="J124" s="29">
        <f t="shared" si="15"/>
        <v>0.78620000000000001</v>
      </c>
      <c r="K124" s="28">
        <v>0.8</v>
      </c>
      <c r="L124" s="13">
        <v>27.75</v>
      </c>
      <c r="M124" s="28">
        <v>1</v>
      </c>
      <c r="N124" s="28">
        <v>0.9</v>
      </c>
      <c r="O124" s="35">
        <f t="shared" si="28"/>
        <v>23.562414000000004</v>
      </c>
      <c r="P124" s="29"/>
      <c r="Q124" s="29"/>
      <c r="R124" s="29"/>
      <c r="S124" s="30"/>
      <c r="T124" s="31">
        <v>18.850000000000001</v>
      </c>
      <c r="U124" s="32"/>
      <c r="V124" s="49"/>
      <c r="W124" s="33"/>
      <c r="X124" s="33"/>
    </row>
    <row r="125" spans="1:24" s="3" customFormat="1" ht="19.5" customHeight="1" x14ac:dyDescent="0.25">
      <c r="A125" s="26">
        <v>123</v>
      </c>
      <c r="B125" s="26" t="s">
        <v>5</v>
      </c>
      <c r="C125" s="26" t="s">
        <v>24</v>
      </c>
      <c r="D125" s="27">
        <v>33</v>
      </c>
      <c r="E125" s="27">
        <v>506</v>
      </c>
      <c r="F125" s="28">
        <v>157.24</v>
      </c>
      <c r="G125" s="28">
        <v>3</v>
      </c>
      <c r="H125" s="28">
        <v>50</v>
      </c>
      <c r="I125" s="28">
        <v>12</v>
      </c>
      <c r="J125" s="29">
        <f t="shared" si="15"/>
        <v>0.78620000000000001</v>
      </c>
      <c r="K125" s="28">
        <v>0.8</v>
      </c>
      <c r="L125" s="13">
        <v>27.54</v>
      </c>
      <c r="M125" s="28">
        <v>1</v>
      </c>
      <c r="N125" s="28">
        <v>0.9</v>
      </c>
      <c r="O125" s="35">
        <f t="shared" si="28"/>
        <v>23.384103840000002</v>
      </c>
      <c r="P125" s="29"/>
      <c r="Q125" s="29"/>
      <c r="R125" s="29"/>
      <c r="S125" s="30"/>
      <c r="T125" s="31">
        <v>13.4</v>
      </c>
      <c r="U125" s="32"/>
      <c r="V125" s="49"/>
      <c r="W125" s="33"/>
      <c r="X125" s="33"/>
    </row>
    <row r="126" spans="1:24" s="3" customFormat="1" ht="19.5" customHeight="1" x14ac:dyDescent="0.25">
      <c r="A126" s="26">
        <v>124</v>
      </c>
      <c r="B126" s="26" t="s">
        <v>5</v>
      </c>
      <c r="C126" s="26" t="s">
        <v>24</v>
      </c>
      <c r="D126" s="27">
        <v>33</v>
      </c>
      <c r="E126" s="27">
        <v>507</v>
      </c>
      <c r="F126" s="28">
        <v>157.24</v>
      </c>
      <c r="G126" s="28">
        <v>3</v>
      </c>
      <c r="H126" s="28">
        <v>50</v>
      </c>
      <c r="I126" s="28">
        <v>12</v>
      </c>
      <c r="J126" s="29">
        <f t="shared" si="15"/>
        <v>0.78620000000000001</v>
      </c>
      <c r="K126" s="28">
        <v>0.8</v>
      </c>
      <c r="L126" s="13">
        <v>27.56</v>
      </c>
      <c r="M126" s="28">
        <v>1</v>
      </c>
      <c r="N126" s="28">
        <v>0.9</v>
      </c>
      <c r="O126" s="35">
        <f t="shared" si="28"/>
        <v>23.401085760000001</v>
      </c>
      <c r="P126" s="29"/>
      <c r="Q126" s="29"/>
      <c r="R126" s="29"/>
      <c r="S126" s="30"/>
      <c r="T126" s="31">
        <v>13.41</v>
      </c>
      <c r="U126" s="32"/>
      <c r="V126" s="49"/>
      <c r="W126" s="33"/>
      <c r="X126" s="33"/>
    </row>
    <row r="127" spans="1:24" s="3" customFormat="1" ht="19.5" customHeight="1" x14ac:dyDescent="0.25">
      <c r="A127" s="26">
        <v>125</v>
      </c>
      <c r="B127" s="26" t="s">
        <v>5</v>
      </c>
      <c r="C127" s="26" t="s">
        <v>24</v>
      </c>
      <c r="D127" s="27">
        <v>33</v>
      </c>
      <c r="E127" s="27">
        <v>513</v>
      </c>
      <c r="F127" s="28">
        <v>157.24</v>
      </c>
      <c r="G127" s="28">
        <v>3</v>
      </c>
      <c r="H127" s="28">
        <v>50</v>
      </c>
      <c r="I127" s="28">
        <v>12</v>
      </c>
      <c r="J127" s="29">
        <f t="shared" si="15"/>
        <v>0.78620000000000001</v>
      </c>
      <c r="K127" s="28">
        <v>0.8</v>
      </c>
      <c r="L127" s="13">
        <v>27.57</v>
      </c>
      <c r="M127" s="28">
        <v>1</v>
      </c>
      <c r="N127" s="28">
        <v>0.9</v>
      </c>
      <c r="O127" s="35">
        <f t="shared" si="28"/>
        <v>23.409576720000004</v>
      </c>
      <c r="P127" s="29"/>
      <c r="Q127" s="29"/>
      <c r="R127" s="29"/>
      <c r="S127" s="30"/>
      <c r="T127" s="31">
        <v>21.24</v>
      </c>
      <c r="U127" s="32"/>
      <c r="V127" s="49"/>
      <c r="W127" s="33"/>
      <c r="X127" s="33"/>
    </row>
    <row r="128" spans="1:24" s="3" customFormat="1" ht="19.5" customHeight="1" x14ac:dyDescent="0.25">
      <c r="A128" s="26">
        <v>126</v>
      </c>
      <c r="B128" s="26" t="s">
        <v>5</v>
      </c>
      <c r="C128" s="26" t="s">
        <v>24</v>
      </c>
      <c r="D128" s="27">
        <v>33</v>
      </c>
      <c r="E128" s="27">
        <v>517</v>
      </c>
      <c r="F128" s="28">
        <v>157.24</v>
      </c>
      <c r="G128" s="28">
        <v>3</v>
      </c>
      <c r="H128" s="28">
        <v>50</v>
      </c>
      <c r="I128" s="28">
        <v>12</v>
      </c>
      <c r="J128" s="29">
        <f t="shared" si="15"/>
        <v>0.78620000000000001</v>
      </c>
      <c r="K128" s="28">
        <v>0.8</v>
      </c>
      <c r="L128" s="13">
        <v>27.58</v>
      </c>
      <c r="M128" s="28">
        <v>1</v>
      </c>
      <c r="N128" s="28">
        <v>0.9</v>
      </c>
      <c r="O128" s="35">
        <f t="shared" si="28"/>
        <v>23.41806768</v>
      </c>
      <c r="P128" s="29"/>
      <c r="Q128" s="29"/>
      <c r="R128" s="29"/>
      <c r="S128" s="30"/>
      <c r="T128" s="31"/>
      <c r="U128" s="32"/>
      <c r="V128" s="49"/>
      <c r="W128" s="33"/>
      <c r="X128" s="33"/>
    </row>
    <row r="129" spans="1:24" s="3" customFormat="1" ht="19.5" customHeight="1" x14ac:dyDescent="0.25">
      <c r="A129" s="26">
        <v>127</v>
      </c>
      <c r="B129" s="26" t="s">
        <v>5</v>
      </c>
      <c r="C129" s="26" t="s">
        <v>25</v>
      </c>
      <c r="D129" s="27">
        <v>44</v>
      </c>
      <c r="E129" s="27">
        <v>5</v>
      </c>
      <c r="F129" s="28">
        <v>189.5</v>
      </c>
      <c r="G129" s="28">
        <v>3</v>
      </c>
      <c r="H129" s="28">
        <v>40</v>
      </c>
      <c r="I129" s="28">
        <v>12</v>
      </c>
      <c r="J129" s="29">
        <f t="shared" si="15"/>
        <v>1.184375</v>
      </c>
      <c r="K129" s="28">
        <v>0.8</v>
      </c>
      <c r="L129" s="13">
        <v>26.22</v>
      </c>
      <c r="M129" s="28">
        <v>0.8</v>
      </c>
      <c r="N129" s="28">
        <v>0.85</v>
      </c>
      <c r="O129" s="28"/>
      <c r="P129" s="29">
        <f t="shared" ref="P129:P138" si="29">J129*K129*L129*M129*N129*2.5</f>
        <v>42.233865000000002</v>
      </c>
      <c r="Q129" s="29">
        <f t="shared" si="16"/>
        <v>47.301928799999999</v>
      </c>
      <c r="R129" s="29">
        <f t="shared" ref="R129:R138" si="30">J129*K129*L129*M129*N129*3</f>
        <v>50.680638000000002</v>
      </c>
      <c r="S129" s="30">
        <f t="shared" ref="S129:S138" si="31">J129*K129*L129*M129*N129*3.5</f>
        <v>59.127411000000002</v>
      </c>
      <c r="T129" s="31">
        <v>31.98</v>
      </c>
      <c r="U129" s="32">
        <f t="shared" si="17"/>
        <v>0.32063367729831149</v>
      </c>
      <c r="V129" s="49">
        <f t="shared" si="18"/>
        <v>0.47910971857410878</v>
      </c>
      <c r="W129" s="33">
        <f t="shared" si="19"/>
        <v>0.58476041275797375</v>
      </c>
      <c r="X129" s="33">
        <f t="shared" si="20"/>
        <v>0.84888714821763611</v>
      </c>
    </row>
    <row r="130" spans="1:24" s="3" customFormat="1" ht="19.5" customHeight="1" x14ac:dyDescent="0.25">
      <c r="A130" s="26">
        <v>128</v>
      </c>
      <c r="B130" s="26" t="s">
        <v>5</v>
      </c>
      <c r="C130" s="26" t="s">
        <v>26</v>
      </c>
      <c r="D130" s="27">
        <v>8</v>
      </c>
      <c r="E130" s="27">
        <v>43</v>
      </c>
      <c r="F130" s="28">
        <v>179.18</v>
      </c>
      <c r="G130" s="28">
        <v>3</v>
      </c>
      <c r="H130" s="28">
        <v>50</v>
      </c>
      <c r="I130" s="28">
        <v>12</v>
      </c>
      <c r="J130" s="29">
        <f t="shared" si="15"/>
        <v>0.89589999999999992</v>
      </c>
      <c r="K130" s="28">
        <v>0.71</v>
      </c>
      <c r="L130" s="13">
        <v>63.18</v>
      </c>
      <c r="M130" s="28">
        <v>1</v>
      </c>
      <c r="N130" s="28">
        <v>1</v>
      </c>
      <c r="O130" s="28"/>
      <c r="P130" s="29">
        <f t="shared" si="29"/>
        <v>100.47025754999999</v>
      </c>
      <c r="Q130" s="29">
        <f t="shared" si="16"/>
        <v>112.52668845599997</v>
      </c>
      <c r="R130" s="29">
        <f t="shared" si="30"/>
        <v>120.56430905999997</v>
      </c>
      <c r="S130" s="30">
        <f t="shared" si="31"/>
        <v>140.65836056999999</v>
      </c>
      <c r="T130" s="31">
        <v>107.12</v>
      </c>
      <c r="U130" s="32">
        <f t="shared" si="17"/>
        <v>-6.2077506067961342E-2</v>
      </c>
      <c r="V130" s="49">
        <f t="shared" si="18"/>
        <v>5.0473193203883208E-2</v>
      </c>
      <c r="W130" s="33">
        <f t="shared" si="19"/>
        <v>0.12550699271844629</v>
      </c>
      <c r="X130" s="33">
        <f t="shared" si="20"/>
        <v>0.31309149150485416</v>
      </c>
    </row>
    <row r="131" spans="1:24" s="3" customFormat="1" ht="15" customHeight="1" x14ac:dyDescent="0.25">
      <c r="A131" s="26">
        <v>129</v>
      </c>
      <c r="B131" s="26" t="s">
        <v>27</v>
      </c>
      <c r="C131" s="26" t="s">
        <v>10</v>
      </c>
      <c r="D131" s="27">
        <v>29</v>
      </c>
      <c r="E131" s="27"/>
      <c r="F131" s="28">
        <v>230.03</v>
      </c>
      <c r="G131" s="28">
        <v>3</v>
      </c>
      <c r="H131" s="28">
        <v>40</v>
      </c>
      <c r="I131" s="28">
        <v>12</v>
      </c>
      <c r="J131" s="29">
        <f t="shared" si="15"/>
        <v>1.4376875</v>
      </c>
      <c r="K131" s="28">
        <v>0.35</v>
      </c>
      <c r="L131" s="13">
        <v>52.71</v>
      </c>
      <c r="M131" s="28">
        <v>0.8</v>
      </c>
      <c r="N131" s="28">
        <v>0.85</v>
      </c>
      <c r="O131" s="28"/>
      <c r="P131" s="29">
        <f t="shared" si="29"/>
        <v>45.089402334375002</v>
      </c>
      <c r="Q131" s="29">
        <f t="shared" si="16"/>
        <v>50.500130614500002</v>
      </c>
      <c r="R131" s="29">
        <f t="shared" si="30"/>
        <v>54.107282801250008</v>
      </c>
      <c r="S131" s="30">
        <f t="shared" si="31"/>
        <v>63.125163268125007</v>
      </c>
      <c r="T131" s="31">
        <v>33.06</v>
      </c>
      <c r="U131" s="32">
        <f t="shared" si="17"/>
        <v>0.36386576933983661</v>
      </c>
      <c r="V131" s="49">
        <f t="shared" si="18"/>
        <v>0.52752966166061699</v>
      </c>
      <c r="W131" s="33">
        <f t="shared" si="19"/>
        <v>0.63663892320780413</v>
      </c>
      <c r="X131" s="33">
        <f t="shared" si="20"/>
        <v>0.90941207707577143</v>
      </c>
    </row>
    <row r="132" spans="1:24" s="3" customFormat="1" ht="15" customHeight="1" x14ac:dyDescent="0.25">
      <c r="A132" s="26">
        <v>130</v>
      </c>
      <c r="B132" s="26" t="s">
        <v>28</v>
      </c>
      <c r="C132" s="26" t="s">
        <v>29</v>
      </c>
      <c r="D132" s="27">
        <v>3</v>
      </c>
      <c r="E132" s="27">
        <v>3</v>
      </c>
      <c r="F132" s="28">
        <v>207.15</v>
      </c>
      <c r="G132" s="28">
        <v>3</v>
      </c>
      <c r="H132" s="28">
        <v>40</v>
      </c>
      <c r="I132" s="28">
        <v>12</v>
      </c>
      <c r="J132" s="29">
        <f t="shared" ref="J132:J138" si="32">(F132*G132)/(H132*I132)</f>
        <v>1.2946875</v>
      </c>
      <c r="K132" s="28">
        <v>0.35</v>
      </c>
      <c r="L132" s="13">
        <v>30.13</v>
      </c>
      <c r="M132" s="28">
        <v>0.8</v>
      </c>
      <c r="N132" s="28">
        <v>0.85</v>
      </c>
      <c r="O132" s="28"/>
      <c r="P132" s="29">
        <f t="shared" si="29"/>
        <v>23.210315953124997</v>
      </c>
      <c r="Q132" s="29">
        <f t="shared" ref="Q132:Q139" si="33">J132*K132*L132*M132*N132*2.8</f>
        <v>25.995553867499996</v>
      </c>
      <c r="R132" s="29">
        <f t="shared" si="30"/>
        <v>27.852379143749999</v>
      </c>
      <c r="S132" s="30">
        <f t="shared" si="31"/>
        <v>32.494442334374995</v>
      </c>
      <c r="T132" s="31">
        <v>20.93</v>
      </c>
      <c r="U132" s="32">
        <f t="shared" ref="U132:U138" si="34">(P132-T132)/T132</f>
        <v>0.1089496394230768</v>
      </c>
      <c r="V132" s="49">
        <f t="shared" ref="V132:V139" si="35">(Q132-T132)/T132</f>
        <v>0.242023596153846</v>
      </c>
      <c r="W132" s="33">
        <f t="shared" ref="W132:W138" si="36">(R132-T132)/T132</f>
        <v>0.33073956730769227</v>
      </c>
      <c r="X132" s="33">
        <f t="shared" ref="X132:X138" si="37">(S132-T132)/T132</f>
        <v>0.55252949519230743</v>
      </c>
    </row>
    <row r="133" spans="1:24" s="3" customFormat="1" ht="15" customHeight="1" x14ac:dyDescent="0.25">
      <c r="A133" s="26">
        <v>131</v>
      </c>
      <c r="B133" s="26" t="s">
        <v>30</v>
      </c>
      <c r="C133" s="26" t="s">
        <v>7</v>
      </c>
      <c r="D133" s="27">
        <v>5</v>
      </c>
      <c r="E133" s="27">
        <v>1</v>
      </c>
      <c r="F133" s="28">
        <v>216.09</v>
      </c>
      <c r="G133" s="28">
        <v>3</v>
      </c>
      <c r="H133" s="28">
        <v>50</v>
      </c>
      <c r="I133" s="28">
        <v>12</v>
      </c>
      <c r="J133" s="29">
        <f t="shared" si="32"/>
        <v>1.0804499999999999</v>
      </c>
      <c r="K133" s="28">
        <v>0.17</v>
      </c>
      <c r="L133" s="13">
        <v>58.66</v>
      </c>
      <c r="M133" s="28">
        <v>1</v>
      </c>
      <c r="N133" s="28">
        <v>0.85</v>
      </c>
      <c r="O133" s="28"/>
      <c r="P133" s="29">
        <f t="shared" si="29"/>
        <v>22.895734916249996</v>
      </c>
      <c r="Q133" s="29">
        <f t="shared" si="33"/>
        <v>25.643223106199994</v>
      </c>
      <c r="R133" s="29">
        <f t="shared" si="30"/>
        <v>27.474881899499998</v>
      </c>
      <c r="S133" s="30">
        <f t="shared" si="31"/>
        <v>32.054028882749996</v>
      </c>
      <c r="T133" s="31">
        <v>16.46</v>
      </c>
      <c r="U133" s="32">
        <f t="shared" si="34"/>
        <v>0.39099240074422809</v>
      </c>
      <c r="V133" s="49">
        <f t="shared" si="35"/>
        <v>0.55791148883353536</v>
      </c>
      <c r="W133" s="33">
        <f t="shared" si="36"/>
        <v>0.66919088089307388</v>
      </c>
      <c r="X133" s="33">
        <f t="shared" si="37"/>
        <v>0.94738936104191951</v>
      </c>
    </row>
    <row r="134" spans="1:24" s="3" customFormat="1" ht="15" customHeight="1" x14ac:dyDescent="0.25">
      <c r="A134" s="26">
        <v>132</v>
      </c>
      <c r="B134" s="26" t="s">
        <v>31</v>
      </c>
      <c r="C134" s="26" t="s">
        <v>32</v>
      </c>
      <c r="D134" s="27" t="s">
        <v>33</v>
      </c>
      <c r="E134" s="27">
        <v>6</v>
      </c>
      <c r="F134" s="28">
        <v>207.15</v>
      </c>
      <c r="G134" s="28">
        <v>3</v>
      </c>
      <c r="H134" s="28">
        <v>40</v>
      </c>
      <c r="I134" s="28">
        <v>12</v>
      </c>
      <c r="J134" s="29">
        <f t="shared" si="32"/>
        <v>1.2946875</v>
      </c>
      <c r="K134" s="28">
        <v>0.08</v>
      </c>
      <c r="L134" s="13">
        <v>25.36</v>
      </c>
      <c r="M134" s="28">
        <v>0.8</v>
      </c>
      <c r="N134" s="28">
        <v>0.7</v>
      </c>
      <c r="O134" s="28"/>
      <c r="P134" s="29">
        <f t="shared" si="29"/>
        <v>3.6773267999999999</v>
      </c>
      <c r="Q134" s="29">
        <f t="shared" si="33"/>
        <v>4.1186060159999993</v>
      </c>
      <c r="R134" s="29">
        <f t="shared" si="30"/>
        <v>4.4127921599999995</v>
      </c>
      <c r="S134" s="30">
        <f t="shared" si="31"/>
        <v>5.1482575199999996</v>
      </c>
      <c r="T134" s="31">
        <v>3.34</v>
      </c>
      <c r="U134" s="32">
        <f t="shared" si="34"/>
        <v>0.10099604790419163</v>
      </c>
      <c r="V134" s="49">
        <f t="shared" si="35"/>
        <v>0.23311557365269445</v>
      </c>
      <c r="W134" s="33">
        <f t="shared" si="36"/>
        <v>0.32119525748502986</v>
      </c>
      <c r="X134" s="33">
        <f t="shared" si="37"/>
        <v>0.54139446706586825</v>
      </c>
    </row>
    <row r="135" spans="1:24" s="3" customFormat="1" ht="15" customHeight="1" x14ac:dyDescent="0.25">
      <c r="A135" s="26">
        <v>133</v>
      </c>
      <c r="B135" s="26" t="s">
        <v>34</v>
      </c>
      <c r="C135" s="26" t="s">
        <v>35</v>
      </c>
      <c r="D135" s="27">
        <v>30</v>
      </c>
      <c r="E135" s="27"/>
      <c r="F135" s="28">
        <v>267.23</v>
      </c>
      <c r="G135" s="28">
        <v>3</v>
      </c>
      <c r="H135" s="28">
        <v>50</v>
      </c>
      <c r="I135" s="28">
        <v>12</v>
      </c>
      <c r="J135" s="29">
        <f t="shared" si="32"/>
        <v>1.3361500000000002</v>
      </c>
      <c r="K135" s="28">
        <v>0.08</v>
      </c>
      <c r="L135" s="13">
        <v>88.49</v>
      </c>
      <c r="M135" s="28">
        <v>1</v>
      </c>
      <c r="N135" s="28">
        <v>0.85</v>
      </c>
      <c r="O135" s="28"/>
      <c r="P135" s="29">
        <f t="shared" si="29"/>
        <v>20.100105295000002</v>
      </c>
      <c r="Q135" s="29">
        <f t="shared" si="33"/>
        <v>22.512117930399999</v>
      </c>
      <c r="R135" s="29">
        <f t="shared" si="30"/>
        <v>24.120126354</v>
      </c>
      <c r="S135" s="30">
        <f t="shared" si="31"/>
        <v>28.140147413000001</v>
      </c>
      <c r="T135" s="31">
        <v>34.700000000000003</v>
      </c>
      <c r="U135" s="32">
        <f t="shared" si="34"/>
        <v>-0.42074624510086456</v>
      </c>
      <c r="V135" s="49">
        <f t="shared" si="35"/>
        <v>-0.35123579451296838</v>
      </c>
      <c r="W135" s="33">
        <f t="shared" si="36"/>
        <v>-0.3048954941210375</v>
      </c>
      <c r="X135" s="33">
        <f t="shared" si="37"/>
        <v>-0.18904474314121042</v>
      </c>
    </row>
    <row r="136" spans="1:24" s="3" customFormat="1" ht="15" customHeight="1" x14ac:dyDescent="0.25">
      <c r="A136" s="26">
        <v>134</v>
      </c>
      <c r="B136" s="26" t="s">
        <v>36</v>
      </c>
      <c r="C136" s="26" t="s">
        <v>37</v>
      </c>
      <c r="D136" s="27">
        <v>5</v>
      </c>
      <c r="E136" s="27">
        <v>6</v>
      </c>
      <c r="F136" s="36">
        <v>155.88</v>
      </c>
      <c r="G136" s="28">
        <v>3</v>
      </c>
      <c r="H136" s="28">
        <v>50</v>
      </c>
      <c r="I136" s="28">
        <v>12</v>
      </c>
      <c r="J136" s="29">
        <f t="shared" si="32"/>
        <v>0.77939999999999998</v>
      </c>
      <c r="K136" s="28">
        <v>0.27</v>
      </c>
      <c r="L136" s="13">
        <v>34.47</v>
      </c>
      <c r="M136" s="28">
        <v>1</v>
      </c>
      <c r="N136" s="28">
        <v>0.85</v>
      </c>
      <c r="O136" s="28"/>
      <c r="P136" s="29">
        <f t="shared" si="29"/>
        <v>15.4143204525</v>
      </c>
      <c r="Q136" s="29">
        <f t="shared" si="33"/>
        <v>17.2640389068</v>
      </c>
      <c r="R136" s="29">
        <f t="shared" si="30"/>
        <v>18.497184543000003</v>
      </c>
      <c r="S136" s="30">
        <f t="shared" si="31"/>
        <v>21.580048633500002</v>
      </c>
      <c r="T136" s="31">
        <v>12.48</v>
      </c>
      <c r="U136" s="32">
        <f t="shared" si="34"/>
        <v>0.23512183112980767</v>
      </c>
      <c r="V136" s="49">
        <f t="shared" si="35"/>
        <v>0.38333645086538454</v>
      </c>
      <c r="W136" s="33">
        <f t="shared" si="36"/>
        <v>0.48214619735576941</v>
      </c>
      <c r="X136" s="33">
        <f t="shared" si="37"/>
        <v>0.72917056358173093</v>
      </c>
    </row>
    <row r="137" spans="1:24" s="3" customFormat="1" ht="15" customHeight="1" x14ac:dyDescent="0.25">
      <c r="A137" s="26">
        <v>135</v>
      </c>
      <c r="B137" s="26" t="s">
        <v>38</v>
      </c>
      <c r="C137" s="26" t="s">
        <v>39</v>
      </c>
      <c r="D137" s="27">
        <v>12</v>
      </c>
      <c r="E137" s="27">
        <v>1</v>
      </c>
      <c r="F137" s="28">
        <v>197.73</v>
      </c>
      <c r="G137" s="28">
        <v>3</v>
      </c>
      <c r="H137" s="28">
        <v>50</v>
      </c>
      <c r="I137" s="28">
        <v>12</v>
      </c>
      <c r="J137" s="29">
        <f t="shared" si="32"/>
        <v>0.98864999999999992</v>
      </c>
      <c r="K137" s="28">
        <v>0.08</v>
      </c>
      <c r="L137" s="13">
        <v>36.78</v>
      </c>
      <c r="M137" s="28">
        <v>1</v>
      </c>
      <c r="N137" s="28">
        <v>0.85</v>
      </c>
      <c r="O137" s="28"/>
      <c r="P137" s="29">
        <f t="shared" si="29"/>
        <v>6.1816329899999998</v>
      </c>
      <c r="Q137" s="29">
        <f t="shared" si="33"/>
        <v>6.9234289487999998</v>
      </c>
      <c r="R137" s="29">
        <f t="shared" si="30"/>
        <v>7.4179595880000004</v>
      </c>
      <c r="S137" s="30">
        <f t="shared" si="31"/>
        <v>8.6542861860000002</v>
      </c>
      <c r="T137" s="31">
        <v>4.5</v>
      </c>
      <c r="U137" s="32">
        <f t="shared" si="34"/>
        <v>0.37369621999999997</v>
      </c>
      <c r="V137" s="49">
        <f t="shared" si="35"/>
        <v>0.53853976640000001</v>
      </c>
      <c r="W137" s="33">
        <f t="shared" si="36"/>
        <v>0.64843546400000007</v>
      </c>
      <c r="X137" s="33">
        <f t="shared" si="37"/>
        <v>0.92317470800000001</v>
      </c>
    </row>
    <row r="138" spans="1:24" s="3" customFormat="1" ht="15" customHeight="1" x14ac:dyDescent="0.25">
      <c r="A138" s="26">
        <v>136</v>
      </c>
      <c r="B138" s="26" t="s">
        <v>38</v>
      </c>
      <c r="C138" s="26" t="s">
        <v>39</v>
      </c>
      <c r="D138" s="27">
        <v>24</v>
      </c>
      <c r="E138" s="27">
        <v>4</v>
      </c>
      <c r="F138" s="28">
        <v>197.73</v>
      </c>
      <c r="G138" s="28">
        <v>3</v>
      </c>
      <c r="H138" s="28">
        <v>50</v>
      </c>
      <c r="I138" s="28">
        <v>12</v>
      </c>
      <c r="J138" s="29">
        <f t="shared" si="32"/>
        <v>0.98864999999999992</v>
      </c>
      <c r="K138" s="28">
        <v>0.08</v>
      </c>
      <c r="L138" s="13">
        <v>47.87</v>
      </c>
      <c r="M138" s="28">
        <v>1</v>
      </c>
      <c r="N138" s="28">
        <v>0.85</v>
      </c>
      <c r="O138" s="28"/>
      <c r="P138" s="29">
        <f t="shared" si="29"/>
        <v>8.045534834999998</v>
      </c>
      <c r="Q138" s="29">
        <f t="shared" si="33"/>
        <v>9.0109990151999977</v>
      </c>
      <c r="R138" s="29">
        <f t="shared" si="30"/>
        <v>9.6546418019999987</v>
      </c>
      <c r="S138" s="30">
        <f t="shared" si="31"/>
        <v>11.263748768999999</v>
      </c>
      <c r="T138" s="31">
        <v>5.81</v>
      </c>
      <c r="U138" s="32">
        <f t="shared" si="34"/>
        <v>0.38477363769363143</v>
      </c>
      <c r="V138" s="49">
        <f t="shared" si="35"/>
        <v>0.55094647421686715</v>
      </c>
      <c r="W138" s="33">
        <f t="shared" si="36"/>
        <v>0.6617283652323579</v>
      </c>
      <c r="X138" s="33">
        <f t="shared" si="37"/>
        <v>0.9386830927710843</v>
      </c>
    </row>
    <row r="139" spans="1:24" s="3" customFormat="1" ht="0" hidden="1" customHeight="1" x14ac:dyDescent="0.25">
      <c r="A139" s="37"/>
      <c r="B139" s="37"/>
      <c r="C139" s="37"/>
      <c r="D139" s="37"/>
      <c r="E139" s="37"/>
      <c r="F139" s="28"/>
      <c r="G139" s="28"/>
      <c r="H139" s="28"/>
      <c r="I139" s="28">
        <v>12</v>
      </c>
      <c r="J139" s="29"/>
      <c r="K139" s="28"/>
      <c r="L139" s="28"/>
      <c r="M139" s="28"/>
      <c r="N139" s="28"/>
      <c r="O139" s="28"/>
      <c r="P139" s="29"/>
      <c r="Q139" s="29">
        <f t="shared" si="33"/>
        <v>0</v>
      </c>
      <c r="R139" s="28"/>
      <c r="S139" s="34"/>
      <c r="T139" s="38"/>
      <c r="U139" s="39"/>
      <c r="V139" s="49" t="e">
        <f t="shared" si="35"/>
        <v>#DIV/0!</v>
      </c>
      <c r="W139" s="28"/>
      <c r="X139" s="28"/>
    </row>
    <row r="140" spans="1:24" s="3" customFormat="1" ht="15.75" thickBot="1" x14ac:dyDescent="0.3">
      <c r="A140" s="37"/>
      <c r="B140" s="37"/>
      <c r="C140" s="37"/>
      <c r="D140" s="37"/>
      <c r="E140" s="37"/>
      <c r="F140" s="28"/>
      <c r="G140" s="28"/>
      <c r="H140" s="28"/>
      <c r="I140" s="28"/>
      <c r="J140" s="29"/>
      <c r="K140" s="28"/>
      <c r="L140" s="28"/>
      <c r="M140" s="28"/>
      <c r="N140" s="28"/>
      <c r="O140" s="28"/>
      <c r="P140" s="40"/>
      <c r="Q140" s="40"/>
      <c r="R140" s="41"/>
      <c r="S140" s="42"/>
      <c r="T140" s="43"/>
      <c r="U140" s="39"/>
      <c r="V140" s="39"/>
      <c r="W140" s="28"/>
      <c r="X140" s="28"/>
    </row>
    <row r="141" spans="1:24" s="3" customFormat="1" ht="15.75" thickBot="1" x14ac:dyDescent="0.3">
      <c r="A141" s="37"/>
      <c r="B141" s="37"/>
      <c r="C141" s="37"/>
      <c r="D141" s="37"/>
      <c r="E141" s="37"/>
      <c r="F141" s="28"/>
      <c r="G141" s="28"/>
      <c r="H141" s="28"/>
      <c r="I141" s="28"/>
      <c r="J141" s="29"/>
      <c r="K141" s="28"/>
      <c r="L141" s="28"/>
      <c r="M141" s="28"/>
      <c r="N141" s="28"/>
      <c r="O141" s="34"/>
      <c r="P141" s="44">
        <f>SUM(P3:P138)</f>
        <v>7357.7208072887488</v>
      </c>
      <c r="Q141" s="48">
        <f>SUM(Q3:Q140)</f>
        <v>8296.5778574433989</v>
      </c>
      <c r="R141" s="45">
        <f t="shared" ref="R141:S141" si="38">SUM(R3:R138)</f>
        <v>8829.2649687464964</v>
      </c>
      <c r="S141" s="46">
        <f t="shared" si="38"/>
        <v>10300.809130204252</v>
      </c>
      <c r="T141" s="47">
        <f>SUM(T3:T138)</f>
        <v>6192.0199999999995</v>
      </c>
      <c r="U141" s="32">
        <f>AVERAGE(U3:U138)</f>
        <v>0.35527018347106537</v>
      </c>
      <c r="V141" s="32">
        <f>AVERAGE(V3:V138)</f>
        <v>0.51790260548759359</v>
      </c>
      <c r="W141" s="32">
        <f t="shared" ref="W141:X141" si="39">AVERAGE(W3:W138)</f>
        <v>0.62632422016527889</v>
      </c>
      <c r="X141" s="32">
        <f t="shared" si="39"/>
        <v>0.89737825685949157</v>
      </c>
    </row>
    <row r="142" spans="1:24" s="3" customFormat="1" ht="15.75" x14ac:dyDescent="0.25">
      <c r="A142" s="2"/>
      <c r="B142" s="2"/>
      <c r="C142" s="2"/>
      <c r="D142" s="2"/>
      <c r="E142" s="2"/>
      <c r="F142" s="4"/>
      <c r="G142" s="4"/>
      <c r="H142" s="4"/>
      <c r="I142" s="4"/>
      <c r="J142" s="8"/>
      <c r="K142" s="4"/>
      <c r="L142" s="4"/>
      <c r="M142" s="4"/>
      <c r="N142" s="4"/>
      <c r="O142" s="4"/>
      <c r="P142" s="10"/>
      <c r="Q142" s="10"/>
      <c r="R142" s="11"/>
      <c r="S142" s="11"/>
      <c r="T142" s="9"/>
      <c r="U142" s="12"/>
      <c r="V142" s="12"/>
      <c r="W142" s="12"/>
      <c r="X142" s="12"/>
    </row>
    <row r="143" spans="1:24" s="3" customFormat="1" ht="15.75" x14ac:dyDescent="0.25">
      <c r="A143" s="2"/>
      <c r="B143" s="2"/>
      <c r="C143" s="2"/>
      <c r="D143" s="2"/>
      <c r="E143" s="2"/>
      <c r="F143" s="4"/>
      <c r="G143" s="4"/>
      <c r="H143" s="4"/>
      <c r="I143" s="4"/>
      <c r="J143" s="8"/>
      <c r="K143" s="4"/>
      <c r="L143" s="4"/>
      <c r="M143" s="4"/>
      <c r="N143" s="4"/>
      <c r="O143" s="4"/>
      <c r="P143" s="8"/>
      <c r="Q143" s="8"/>
      <c r="R143" s="4"/>
      <c r="S143" s="4"/>
      <c r="U143" s="12"/>
      <c r="V143" s="12"/>
      <c r="W143" s="12"/>
      <c r="X143" s="12"/>
    </row>
  </sheetData>
  <autoFilter ref="A2:E2"/>
  <mergeCells count="1">
    <mergeCell ref="C1:I1"/>
  </mergeCells>
  <hyperlinks>
    <hyperlink ref="A133" r:id="rId1" display="javascript:void(window.open('https://vidinis.spis.lt/BustoSavFondas/Redaguoti/1860013661','_blank'))"/>
    <hyperlink ref="A132" r:id="rId2" display="javascript:void(window.open('https://vidinis.spis.lt/BustoSavFondas/Redaguoti/1860013657','_blank'))"/>
    <hyperlink ref="A131" r:id="rId3" display="javascript:void(window.open('https://vidinis.spis.lt/BustoSavFondas/Redaguoti/1860013658','_blank'))"/>
    <hyperlink ref="A130" r:id="rId4" display="javascript:void(window.open('https://vidinis.spis.lt/BustoSavFondas/Redaguoti/1860013603','_blank'))"/>
    <hyperlink ref="A129" r:id="rId5" display="javascript:void(window.open('https://vidinis.spis.lt/BustoSavFondas/Redaguoti/1860013568','_blank'))"/>
    <hyperlink ref="A128" r:id="rId6" display="javascript:void(window.open('https://vidinis.spis.lt/BustoSavFondas/Redaguoti/1860013625','_blank'))"/>
    <hyperlink ref="A127" r:id="rId7" display="javascript:void(window.open('https://vidinis.spis.lt/BustoSavFondas/Redaguoti/1860013626','_blank'))"/>
    <hyperlink ref="A126" r:id="rId8" display="javascript:void(window.open('https://vidinis.spis.lt/BustoSavFondas/Redaguoti/1860013624','_blank'))"/>
    <hyperlink ref="A125" r:id="rId9" display="javascript:void(window.open('https://vidinis.spis.lt/BustoSavFondas/Redaguoti/1860013623','_blank'))"/>
    <hyperlink ref="A124" r:id="rId10" display="javascript:void(window.open('https://vidinis.spis.lt/BustoSavFondas/Redaguoti/1860013622','_blank'))"/>
    <hyperlink ref="A123" r:id="rId11" display="javascript:void(window.open('https://vidinis.spis.lt/BustoSavFondas/Redaguoti/1860013621','_blank'))"/>
    <hyperlink ref="A122" r:id="rId12" display="javascript:void(window.open('https://vidinis.spis.lt/BustoSavFondas/Redaguoti/1860013620','_blank'))"/>
    <hyperlink ref="A121" r:id="rId13" display="javascript:void(window.open('https://vidinis.spis.lt/BustoSavFondas/Redaguoti/1860013619','_blank'))"/>
    <hyperlink ref="A120" r:id="rId14" display="javascript:void(window.open('https://vidinis.spis.lt/BustoSavFondas/Redaguoti/1860013618','_blank'))"/>
    <hyperlink ref="A119" r:id="rId15" display="javascript:void(window.open('https://vidinis.spis.lt/BustoSavFondas/Redaguoti/1860013617','_blank'))"/>
    <hyperlink ref="A118" r:id="rId16" display="javascript:void(window.open('https://vidinis.spis.lt/BustoSavFondas/Redaguoti/1860013616','_blank'))"/>
    <hyperlink ref="A117" r:id="rId17" display="javascript:void(window.open('https://vidinis.spis.lt/BustoSavFondas/Redaguoti/1860013615','_blank'))"/>
    <hyperlink ref="A116" r:id="rId18" display="javascript:void(window.open('https://vidinis.spis.lt/BustoSavFondas/Redaguoti/1860013614','_blank'))"/>
    <hyperlink ref="A115" r:id="rId19" display="javascript:void(window.open('https://vidinis.spis.lt/BustoSavFondas/Redaguoti/1860013613','_blank'))"/>
    <hyperlink ref="A114" r:id="rId20" display="javascript:void(window.open('https://vidinis.spis.lt/BustoSavFondas/Redaguoti/1860013612','_blank'))"/>
    <hyperlink ref="A113" r:id="rId21" display="javascript:void(window.open('https://vidinis.spis.lt/BustoSavFondas/Redaguoti/1860013611','_blank'))"/>
    <hyperlink ref="A112" r:id="rId22" display="javascript:void(window.open('https://vidinis.spis.lt/BustoSavFondas/Redaguoti/1860013610','_blank'))"/>
    <hyperlink ref="A111" r:id="rId23" display="javascript:void(window.open('https://vidinis.spis.lt/BustoSavFondas/Redaguoti/1860013609','_blank'))"/>
    <hyperlink ref="A110" r:id="rId24" display="javascript:void(window.open('https://vidinis.spis.lt/BustoSavFondas/Redaguoti/1860013606','_blank'))"/>
    <hyperlink ref="A109" r:id="rId25" display="javascript:void(window.open('https://vidinis.spis.lt/BustoSavFondas/Redaguoti/1860013602','_blank'))"/>
    <hyperlink ref="A108" r:id="rId26" display="javascript:void(window.open('https://vidinis.spis.lt/BustoSavFondas/Redaguoti/1860013598','_blank'))"/>
    <hyperlink ref="A107" r:id="rId27" display="javascript:void(window.open('https://vidinis.spis.lt/BustoSavFondas/Redaguoti/1860013597','_blank'))"/>
    <hyperlink ref="A106" r:id="rId28" display="javascript:void(window.open('https://vidinis.spis.lt/BustoSavFondas/Redaguoti/1860013600','_blank'))"/>
    <hyperlink ref="A105" r:id="rId29" display="javascript:void(window.open('https://vidinis.spis.lt/BustoSavFondas/Redaguoti/1860013587','_blank'))"/>
    <hyperlink ref="A104" r:id="rId30" display="javascript:void(window.open('https://vidinis.spis.lt/BustoSavFondas/Redaguoti/1860013586','_blank'))"/>
    <hyperlink ref="A103" r:id="rId31" display="javascript:void(window.open('https://vidinis.spis.lt/BustoSavFondas/Redaguoti/1860013583','_blank'))"/>
    <hyperlink ref="A102" r:id="rId32" display="javascript:void(window.open('https://vidinis.spis.lt/BustoSavFondas/Redaguoti/1860013581','_blank'))"/>
    <hyperlink ref="A101" r:id="rId33" display="javascript:void(window.open('https://vidinis.spis.lt/BustoSavFondas/Redaguoti/1860013578','_blank'))"/>
    <hyperlink ref="A100" r:id="rId34" display="javascript:void(window.open('https://vidinis.spis.lt/BustoSavFondas/Redaguoti/1860013574','_blank'))"/>
    <hyperlink ref="A99" r:id="rId35" display="javascript:void(window.open('https://vidinis.spis.lt/BustoSavFondas/Redaguoti/1860013572','_blank'))"/>
    <hyperlink ref="A98" r:id="rId36" display="javascript:void(window.open('https://vidinis.spis.lt/BustoSavFondas/Redaguoti/1860013571','_blank'))"/>
    <hyperlink ref="A97" r:id="rId37" display="javascript:void(window.open('https://vidinis.spis.lt/BustoSavFondas/Redaguoti/1860013564','_blank'))"/>
    <hyperlink ref="A96" r:id="rId38" display="javascript:void(window.open('https://vidinis.spis.lt/BustoSavFondas/Redaguoti/1860013566','_blank'))"/>
    <hyperlink ref="A95" r:id="rId39" display="javascript:void(window.open('https://vidinis.spis.lt/BustoSavFondas/Redaguoti/1860013522','_blank'))"/>
    <hyperlink ref="A94" r:id="rId40" display="javascript:void(window.open('https://vidinis.spis.lt/BustoSavFondas/Redaguoti/1860013520','_blank'))"/>
    <hyperlink ref="A93" r:id="rId41" display="javascript:void(window.open('https://vidinis.spis.lt/BustoSavFondas/Redaguoti/1860013519','_blank'))"/>
    <hyperlink ref="A92" r:id="rId42" display="javascript:void(window.open('https://vidinis.spis.lt/BustoSavFondas/Redaguoti/1860013562','_blank'))"/>
    <hyperlink ref="A91" r:id="rId43" display="javascript:void(window.open('https://vidinis.spis.lt/BustoSavFondas/Redaguoti/1860013560','_blank'))"/>
    <hyperlink ref="A90" r:id="rId44" display="javascript:void(window.open('https://vidinis.spis.lt/BustoSavFondas/Redaguoti/1860013558','_blank'))"/>
    <hyperlink ref="A89" r:id="rId45" display="javascript:void(window.open('https://vidinis.spis.lt/BustoSavFondas/Redaguoti/1860013553','_blank'))"/>
    <hyperlink ref="A88" r:id="rId46" display="javascript:void(window.open('https://vidinis.spis.lt/BustoSavFondas/Redaguoti/1860013516','_blank'))"/>
    <hyperlink ref="A87" r:id="rId47" display="javascript:void(window.open('https://vidinis.spis.lt/BustoSavFondas/Redaguoti/1860013548','_blank'))"/>
    <hyperlink ref="A86" r:id="rId48" display="javascript:void(window.open('https://vidinis.spis.lt/BustoSavFondas/Redaguoti/1860013549','_blank'))"/>
    <hyperlink ref="A85" r:id="rId49" display="javascript:void(window.open('https://vidinis.spis.lt/BustoSavFondas/Redaguoti/1860013547','_blank'))"/>
    <hyperlink ref="A84" r:id="rId50" display="javascript:void(window.open('https://vidinis.spis.lt/BustoSavFondas/Redaguoti/1860013546','_blank'))"/>
    <hyperlink ref="A83" r:id="rId51" display="javascript:void(window.open('https://vidinis.spis.lt/BustoSavFondas/Redaguoti/1860013545','_blank'))"/>
    <hyperlink ref="A82" r:id="rId52" display="javascript:void(window.open('https://vidinis.spis.lt/BustoSavFondas/Redaguoti/1860028836','_blank'))"/>
    <hyperlink ref="A81" r:id="rId53" display="javascript:void(window.open('https://vidinis.spis.lt/BustoSavFondas/Redaguoti/1860013543','_blank'))"/>
    <hyperlink ref="A80" r:id="rId54" display="javascript:void(window.open('https://vidinis.spis.lt/BustoSavFondas/Redaguoti/1860013542','_blank'))"/>
    <hyperlink ref="A79" r:id="rId55" display="javascript:void(window.open('https://vidinis.spis.lt/BustoSavFondas/Redaguoti/1860013541','_blank'))"/>
    <hyperlink ref="A78" r:id="rId56" display="javascript:void(window.open('https://vidinis.spis.lt/BustoSavFondas/Redaguoti/1860013540','_blank'))"/>
    <hyperlink ref="A77" r:id="rId57" display="javascript:void(window.open('https://vidinis.spis.lt/BustoSavFondas/Redaguoti/1860013539','_blank'))"/>
    <hyperlink ref="A76" r:id="rId58" display="javascript:void(window.open('https://vidinis.spis.lt/BustoSavFondas/Redaguoti/1860013538','_blank'))"/>
    <hyperlink ref="A75" r:id="rId59" display="javascript:void(window.open('https://vidinis.spis.lt/BustoSavFondas/Redaguoti/1860013537','_blank'))"/>
    <hyperlink ref="A74" r:id="rId60" display="javascript:void(window.open('https://vidinis.spis.lt/BustoSavFondas/Redaguoti/1860013536','_blank'))"/>
    <hyperlink ref="A73" r:id="rId61" display="javascript:void(window.open('https://vidinis.spis.lt/BustoSavFondas/Redaguoti/1860013532','_blank'))"/>
    <hyperlink ref="A72" r:id="rId62" display="javascript:void(window.open('https://vidinis.spis.lt/BustoSavFondas/Redaguoti/1860013530','_blank'))"/>
    <hyperlink ref="A71" r:id="rId63" display="javascript:void(window.open('https://vidinis.spis.lt/BustoSavFondas/Redaguoti/1860013525','_blank'))"/>
    <hyperlink ref="A70" r:id="rId64" display="javascript:void(window.open('https://vidinis.spis.lt/BustoSavFondas/Redaguoti/1860013512','_blank'))"/>
    <hyperlink ref="A69" r:id="rId65" display="javascript:void(window.open('https://vidinis.spis.lt/BustoSavFondas/Redaguoti/1860013513','_blank'))"/>
    <hyperlink ref="A68" r:id="rId66" display="javascript:void(window.open('https://vidinis.spis.lt/BustoSavFondas/Redaguoti/1860028834','_blank'))"/>
    <hyperlink ref="A67" r:id="rId67" display="javascript:void(window.open('https://vidinis.spis.lt/BustoSavFondas/Redaguoti/1860013505','_blank'))"/>
    <hyperlink ref="A66" r:id="rId68" display="javascript:void(window.open('https://vidinis.spis.lt/BustoSavFondas/Redaguoti/1860013502','_blank'))"/>
    <hyperlink ref="A65" r:id="rId69" display="javascript:void(window.open('https://vidinis.spis.lt/BustoSavFondas/Redaguoti/1860013500','_blank'))"/>
    <hyperlink ref="A64" r:id="rId70" display="javascript:void(window.open('https://vidinis.spis.lt/BustoSavFondas/Redaguoti/1860013499','_blank'))"/>
    <hyperlink ref="A63" r:id="rId71" display="javascript:void(window.open('https://vidinis.spis.lt/BustoSavFondas/Redaguoti/1860013450','_blank'))"/>
    <hyperlink ref="A62" r:id="rId72" display="javascript:void(window.open('https://vidinis.spis.lt/BustoSavFondas/Redaguoti/1860013491','_blank'))"/>
    <hyperlink ref="A61" r:id="rId73" display="javascript:void(window.open('https://vidinis.spis.lt/BustoSavFondas/Redaguoti/1860013489','_blank'))"/>
    <hyperlink ref="A60" r:id="rId74" display="javascript:void(window.open('https://vidinis.spis.lt/BustoSavFondas/Redaguoti/1860013488','_blank'))"/>
    <hyperlink ref="A59" r:id="rId75" display="javascript:void(window.open('https://vidinis.spis.lt/BustoSavFondas/Redaguoti/1860013485','_blank'))"/>
    <hyperlink ref="A58" r:id="rId76" display="javascript:void(window.open('https://vidinis.spis.lt/BustoSavFondas/Redaguoti/1860013475','_blank'))"/>
    <hyperlink ref="A57" r:id="rId77" display="javascript:void(window.open('https://vidinis.spis.lt/BustoSavFondas/Redaguoti/1860013448','_blank'))"/>
    <hyperlink ref="A56" r:id="rId78" display="javascript:void(window.open('https://vidinis.spis.lt/BustoSavFondas/Redaguoti/1860013474','_blank'))"/>
    <hyperlink ref="A55" r:id="rId79" display="javascript:void(window.open('https://vidinis.spis.lt/BustoSavFondas/Redaguoti/1860013473','_blank'))"/>
    <hyperlink ref="A54" r:id="rId80" display="javascript:void(window.open('https://vidinis.spis.lt/BustoSavFondas/Redaguoti/1860013472','_blank'))"/>
    <hyperlink ref="A53" r:id="rId81" display="javascript:void(window.open('https://vidinis.spis.lt/BustoSavFondas/Redaguoti/1860013465','_blank'))"/>
    <hyperlink ref="A52" r:id="rId82" display="javascript:void(window.open('https://vidinis.spis.lt/BustoSavFondas/Redaguoti/1860013464','_blank'))"/>
    <hyperlink ref="A51" r:id="rId83" display="javascript:void(window.open('https://vidinis.spis.lt/BustoSavFondas/Redaguoti/1860013461','_blank'))"/>
    <hyperlink ref="A50" r:id="rId84" display="javascript:void(window.open('https://vidinis.spis.lt/BustoSavFondas/Redaguoti/1860013459','_blank'))"/>
    <hyperlink ref="A49" r:id="rId85" display="javascript:void(window.open('https://vidinis.spis.lt/BustoSavFondas/Redaguoti/1860013458','_blank'))"/>
    <hyperlink ref="A48" r:id="rId86" display="javascript:void(window.open('https://vidinis.spis.lt/BustoSavFondas/Redaguoti/1860013456','_blank'))"/>
    <hyperlink ref="A47" r:id="rId87" display="javascript:void(window.open('https://vidinis.spis.lt/BustoSavFondas/Redaguoti/1860013446','_blank'))"/>
    <hyperlink ref="A46" r:id="rId88" display="javascript:void(window.open('https://vidinis.spis.lt/BustoSavFondas/Redaguoti/1860013510','_blank'))"/>
    <hyperlink ref="A45" r:id="rId89" display="javascript:void(window.open('https://vidinis.spis.lt/BustoSavFondas/Redaguoti/1860013509','_blank'))"/>
    <hyperlink ref="A44" r:id="rId90" display="javascript:void(window.open('https://vidinis.spis.lt/BustoSavFondas/Redaguoti/1860013508','_blank'))"/>
    <hyperlink ref="A43" r:id="rId91" display="javascript:void(window.open('https://vidinis.spis.lt/BustoSavFondas/Redaguoti/1860013511','_blank'))"/>
    <hyperlink ref="A42" r:id="rId92" display="javascript:void(window.open('https://vidinis.spis.lt/BustoSavFondas/Redaguoti/1860013445','_blank'))"/>
    <hyperlink ref="A41" r:id="rId93" display="javascript:void(window.open('https://vidinis.spis.lt/BustoSavFondas/Redaguoti/1860013439','_blank'))"/>
    <hyperlink ref="A40" r:id="rId94" display="javascript:void(window.open('https://vidinis.spis.lt/BustoSavFondas/Redaguoti/1860013430','_blank'))"/>
    <hyperlink ref="A39" r:id="rId95" display="javascript:void(window.open('https://vidinis.spis.lt/BustoSavFondas/Redaguoti/1860013429','_blank'))"/>
    <hyperlink ref="A38" r:id="rId96" display="javascript:void(window.open('https://vidinis.spis.lt/BustoSavFondas/Redaguoti/1860013436','_blank'))"/>
    <hyperlink ref="A37" r:id="rId97" display="javascript:void(window.open('https://vidinis.spis.lt/BustoSavFondas/Redaguoti/1860013435','_blank'))"/>
    <hyperlink ref="A36" r:id="rId98" display="javascript:void(window.open('https://vidinis.spis.lt/BustoSavFondas/Redaguoti/1860013433','_blank'))"/>
    <hyperlink ref="A35" r:id="rId99" display="javascript:void(window.open('https://vidinis.spis.lt/BustoSavFondas/Redaguoti/1860013422','_blank'))"/>
    <hyperlink ref="A34" r:id="rId100" display="javascript:void(window.open('https://vidinis.spis.lt/BustoSavFondas/Redaguoti/1860013415','_blank'))"/>
    <hyperlink ref="A33" r:id="rId101" display="javascript:void(window.open('https://vidinis.spis.lt/BustoSavFondas/Redaguoti/1860013419','_blank'))"/>
    <hyperlink ref="A32" r:id="rId102" display="javascript:void(window.open('https://vidinis.spis.lt/BustoSavFondas/Redaguoti/1860013417','_blank'))"/>
    <hyperlink ref="A31" r:id="rId103" display="javascript:void(window.open('https://vidinis.spis.lt/BustoSavFondas/Redaguoti/1860013406','_blank'))"/>
    <hyperlink ref="A30" r:id="rId104" display="javascript:void(window.open('https://vidinis.spis.lt/BustoSavFondas/Redaguoti/1860013402','_blank'))"/>
    <hyperlink ref="A29" r:id="rId105" display="javascript:void(window.open('https://vidinis.spis.lt/BustoSavFondas/Redaguoti/1860013405','_blank'))"/>
    <hyperlink ref="A28" r:id="rId106" display="javascript:void(window.open('https://vidinis.spis.lt/BustoSavFondas/Redaguoti/1860013404','_blank'))"/>
    <hyperlink ref="A27" r:id="rId107" display="javascript:void(window.open('https://vidinis.spis.lt/BustoSavFondas/Redaguoti/1860013403','_blank'))"/>
    <hyperlink ref="A26" r:id="rId108" display="javascript:void(window.open('https://vidinis.spis.lt/BustoSavFondas/Redaguoti/1860013399','_blank'))"/>
    <hyperlink ref="A25" r:id="rId109" display="javascript:void(window.open('https://vidinis.spis.lt/BustoSavFondas/Redaguoti/1860013401','_blank'))"/>
    <hyperlink ref="A24" r:id="rId110" display="javascript:void(window.open('https://vidinis.spis.lt/BustoSavFondas/Redaguoti/1860013398','_blank'))"/>
    <hyperlink ref="A23" r:id="rId111" display="javascript:void(window.open('https://vidinis.spis.lt/BustoSavFondas/Redaguoti/1860013397','_blank'))"/>
    <hyperlink ref="A22" r:id="rId112" display="javascript:void(window.open('https://vidinis.spis.lt/BustoSavFondas/Redaguoti/1860013379','_blank'))"/>
    <hyperlink ref="A21" r:id="rId113" display="javascript:void(window.open('https://vidinis.spis.lt/BustoSavFondas/Redaguoti/1860013395','_blank'))"/>
    <hyperlink ref="A20" r:id="rId114" display="javascript:void(window.open('https://vidinis.spis.lt/BustoSavFondas/Redaguoti/1860013394','_blank'))"/>
    <hyperlink ref="A19" r:id="rId115" display="javascript:void(window.open('https://vidinis.spis.lt/BustoSavFondas/Redaguoti/1860013393','_blank'))"/>
    <hyperlink ref="A18" r:id="rId116" display="javascript:void(window.open('https://vidinis.spis.lt/BustoSavFondas/Redaguoti/1860013383','_blank'))"/>
    <hyperlink ref="A17" r:id="rId117" display="javascript:void(window.open('https://vidinis.spis.lt/BustoSavFondas/Redaguoti/1860013382','_blank'))"/>
    <hyperlink ref="A16" r:id="rId118" display="javascript:void(window.open('https://vidinis.spis.lt/BustoSavFondas/Redaguoti/1860013381','_blank'))"/>
    <hyperlink ref="A15" r:id="rId119" display="javascript:void(window.open('https://vidinis.spis.lt/BustoSavFondas/Redaguoti/1860013380','_blank'))"/>
    <hyperlink ref="A14" r:id="rId120" display="javascript:void(window.open('https://vidinis.spis.lt/BustoSavFondas/Redaguoti/1860013388','_blank'))"/>
    <hyperlink ref="A13" r:id="rId121" display="javascript:void(window.open('https://vidinis.spis.lt/BustoSavFondas/Redaguoti/1860013387','_blank'))"/>
    <hyperlink ref="A12" r:id="rId122" display="javascript:void(window.open('https://vidinis.spis.lt/BustoSavFondas/Redaguoti/1860013378','_blank'))"/>
    <hyperlink ref="A11" r:id="rId123" display="javascript:void(window.open('https://vidinis.spis.lt/BustoSavFondas/Redaguoti/1860013377','_blank'))"/>
    <hyperlink ref="A10" r:id="rId124" display="javascript:void(window.open('https://vidinis.spis.lt/BustoSavFondas/Redaguoti/1860013376','_blank'))"/>
    <hyperlink ref="A9" r:id="rId125" display="javascript:void(window.open('https://vidinis.spis.lt/BustoSavFondas/Redaguoti/1860013629','_blank'))"/>
    <hyperlink ref="A8" r:id="rId126" display="javascript:void(window.open('https://vidinis.spis.lt/BustoSavFondas/Redaguoti/1860013648','_blank'))"/>
    <hyperlink ref="A7" r:id="rId127" display="javascript:void(window.open('https://vidinis.spis.lt/BustoSavFondas/Redaguoti/1860013647','_blank'))"/>
    <hyperlink ref="A6" r:id="rId128" display="javascript:void(window.open('https://vidinis.spis.lt/BustoSavFondas/Redaguoti/1860013646','_blank'))"/>
    <hyperlink ref="A5" r:id="rId129" display="javascript:void(window.open('https://vidinis.spis.lt/BustoSavFondas/Redaguoti/1860013642','_blank'))"/>
    <hyperlink ref="A4" r:id="rId130" display="javascript:void(window.open('https://vidinis.spis.lt/BustoSavFondas/Redaguoti/1860013637','_blank'))"/>
    <hyperlink ref="A3" r:id="rId131" display="javascript:void(window.open('https://vidinis.spis.lt/BustoSavFondas/Redaguoti/1860013627','_blank'))"/>
    <hyperlink ref="A134:A138" r:id="rId132" display="javascript:void(window.open('https://vidinis.spis.lt/BustoSavFondas/Redaguoti/1860013661','_blank'))"/>
  </hyperlinks>
  <pageMargins left="0.25" right="0.25" top="0.75" bottom="0.75" header="0.3" footer="0.3"/>
  <pageSetup paperSize="8" scale="90" fitToHeight="0" orientation="landscape" r:id="rId13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Neringa Žilienė</dc:creator>
  <cp:lastModifiedBy>Jovita Šumskienė</cp:lastModifiedBy>
  <cp:lastPrinted>2019-06-13T13:05:35Z</cp:lastPrinted>
  <dcterms:created xsi:type="dcterms:W3CDTF">2019-05-07T13:11:57Z</dcterms:created>
  <dcterms:modified xsi:type="dcterms:W3CDTF">2019-06-13T13:05:43Z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