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2019 m." sheetId="1" r:id="rId1"/>
  </sheets>
  <definedNames/>
  <calcPr fullCalcOnLoad="1"/>
</workbook>
</file>

<file path=xl/sharedStrings.xml><?xml version="1.0" encoding="utf-8"?>
<sst xmlns="http://schemas.openxmlformats.org/spreadsheetml/2006/main" count="390" uniqueCount="86">
  <si>
    <t>35.1.1</t>
  </si>
  <si>
    <t>35.1.2</t>
  </si>
  <si>
    <t>35.1.3</t>
  </si>
  <si>
    <t>35.2</t>
  </si>
  <si>
    <t>35.7</t>
  </si>
  <si>
    <t>35.5</t>
  </si>
  <si>
    <t>35.3</t>
  </si>
  <si>
    <t>35.6</t>
  </si>
  <si>
    <t>35.4</t>
  </si>
  <si>
    <t>Paskirtis</t>
  </si>
  <si>
    <t>Kita (komercinei veiklai)</t>
  </si>
  <si>
    <t>Miškų ūkio</t>
  </si>
  <si>
    <t>2017-01-01 Sklypo rinkos vertė</t>
  </si>
  <si>
    <t>35.5-35.6</t>
  </si>
  <si>
    <t>Mėgėjų sodų žemė</t>
  </si>
  <si>
    <t>Kita (naud. Iškasenoms)</t>
  </si>
  <si>
    <t xml:space="preserve"> 2018 m. ŽM tarifas</t>
  </si>
  <si>
    <t>Rekreacinės teritorijos</t>
  </si>
  <si>
    <t>2017 m. Sklypo rinkos vertė</t>
  </si>
  <si>
    <t>2018 m. ŽM 1ha</t>
  </si>
  <si>
    <t xml:space="preserve"> 2019 m. ŽM tarifas</t>
  </si>
  <si>
    <t>2019 m. ŽM už 1 ha.</t>
  </si>
  <si>
    <t>2018 m. ŽM 1a</t>
  </si>
  <si>
    <t>2019 m. ŽM už 1 a.</t>
  </si>
  <si>
    <t>Visuomen. Pask.</t>
  </si>
  <si>
    <t xml:space="preserve"> 2020 m. ŽM tarifas</t>
  </si>
  <si>
    <t>2020 m. ŽM už 1 ha.</t>
  </si>
  <si>
    <t>Vandens ūkio</t>
  </si>
  <si>
    <t>visos</t>
  </si>
  <si>
    <t>35.1.4</t>
  </si>
  <si>
    <t>Kita (žemės)</t>
  </si>
  <si>
    <t>35.2; 35.7</t>
  </si>
  <si>
    <t>35.2-35.3</t>
  </si>
  <si>
    <t>Verčių zona</t>
  </si>
  <si>
    <t>Paskirties pavadinimas</t>
  </si>
  <si>
    <t>Žemės ūkio paskirties žemė</t>
  </si>
  <si>
    <t>2018-2020 metų Žemės mokesčio palyginamieji duomenys</t>
  </si>
  <si>
    <t>Projektas                1 lentelė</t>
  </si>
  <si>
    <t>35.1.1-35.4</t>
  </si>
  <si>
    <t>2018 m. mokestinė vertė</t>
  </si>
  <si>
    <t>2020 m. ŽM už 1 a.</t>
  </si>
  <si>
    <t>be naudojimo būdo</t>
  </si>
  <si>
    <t>Ekosistemų apsaugos miškų sklypai</t>
  </si>
  <si>
    <t>Ūkinei veiklai naudojami vandens telkiniai</t>
  </si>
  <si>
    <t xml:space="preserve">35.7  </t>
  </si>
  <si>
    <t>Inžinerinės infrastruktūros</t>
  </si>
  <si>
    <t xml:space="preserve">Visuomeninės paskirties </t>
  </si>
  <si>
    <t xml:space="preserve">35.1.2 ir 35.2 </t>
  </si>
  <si>
    <t>Susisiekimo ir inžinerinių tinklų koridorių ter.</t>
  </si>
  <si>
    <t>Atskirųjų želdynų ter.</t>
  </si>
  <si>
    <t>35.1.1-35.1.2</t>
  </si>
  <si>
    <t>Pramonės ir sandėliavimo objektų ter.</t>
  </si>
  <si>
    <t>Komercinės paskirties objektų ter.</t>
  </si>
  <si>
    <t>Kita (žmės)</t>
  </si>
  <si>
    <t>Kita (mažaaukščių teritorija)</t>
  </si>
  <si>
    <t>gyvenamosios teritorijos</t>
  </si>
  <si>
    <t>vienbučių ir dvibučių gyvenamųjų pastatų ter.</t>
  </si>
  <si>
    <t>daugiabučių gyvenamųjų pastatų ir bendrabučių ter.</t>
  </si>
  <si>
    <t>Projektas                2 lentelė</t>
  </si>
  <si>
    <t>Būdo kodas</t>
  </si>
  <si>
    <t>Apmokestinamų žemės sklypų plotas</t>
  </si>
  <si>
    <t>Projektas                3 lentelė</t>
  </si>
  <si>
    <t>Specializuotų ūkių žemės sklypai</t>
  </si>
  <si>
    <t>Rekreacinių miškų sklpai</t>
  </si>
  <si>
    <t>Apsauginių miškų sklypai</t>
  </si>
  <si>
    <t>Ūkinių miškų sklypai</t>
  </si>
  <si>
    <t>Projektas                4 lentelė</t>
  </si>
  <si>
    <t>Bendrojo naudojimo vandens telkiniai</t>
  </si>
  <si>
    <t>Projektas                5 lentelė</t>
  </si>
  <si>
    <t>2020 m. ŽM už 1a.</t>
  </si>
  <si>
    <t>2019 m. ŽM už 1a.</t>
  </si>
  <si>
    <t>35.1.1 - 35.3</t>
  </si>
  <si>
    <t>35.4 - 35.7</t>
  </si>
  <si>
    <t>35.6 - 35.7</t>
  </si>
  <si>
    <t>Projektas                6 lentelė</t>
  </si>
  <si>
    <t>Projektas               8 lentelė</t>
  </si>
  <si>
    <t>35.2.</t>
  </si>
  <si>
    <t>Kiti žū paskirties sklypai</t>
  </si>
  <si>
    <t>Rekreacinio naudojimo skypai</t>
  </si>
  <si>
    <t>35.1.2.</t>
  </si>
  <si>
    <t>Projektas               7 lentelė</t>
  </si>
  <si>
    <t xml:space="preserve">Susisiekimo ir inžinerinių komunikacijų aptarnavimo objektų </t>
  </si>
  <si>
    <t>Pokytis 2020-2019 m, Eur</t>
  </si>
  <si>
    <t>2018m. 1 ha kaina sumažinta 50 proc.</t>
  </si>
  <si>
    <t>2019 m. 1 ha kaina sumažinta 40 proc.</t>
  </si>
  <si>
    <t>2019 m. 1 ha kaina sumažinta 20 proc.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</si>
</sst>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"/>
    <numFmt numFmtId="174" formatCode="0.0000"/>
    <numFmt numFmtId="175" formatCode="0.000"/>
    <numFmt numFmtId="176" formatCode="0.0%"/>
    <numFmt numFmtId="177" formatCode="#,##0.0000"/>
    <numFmt numFmtId="178" formatCode="0.00000000"/>
    <numFmt numFmtId="179" formatCode="0.0000000"/>
    <numFmt numFmtId="180" formatCode="0.000000"/>
    <numFmt numFmtId="181" formatCode="[$€-2]\ ###,000_);[Red]\([$€-2]\ ###,000\)"/>
    <numFmt numFmtId="182" formatCode="[$-427]yyyy\ &quot;m.&quot;\ mmmm\ d\ &quot;d.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4" applyNumberFormat="0" applyAlignment="0" applyProtection="0"/>
    <xf numFmtId="0" fontId="35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wrapText="1"/>
    </xf>
    <xf numFmtId="0" fontId="0" fillId="32" borderId="10" xfId="0" applyFill="1" applyBorder="1" applyAlignment="1">
      <alignment horizontal="center"/>
    </xf>
    <xf numFmtId="1" fontId="0" fillId="32" borderId="0" xfId="0" applyNumberFormat="1" applyFill="1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172" fontId="0" fillId="32" borderId="10" xfId="0" applyNumberFormat="1" applyFill="1" applyBorder="1" applyAlignment="1">
      <alignment horizontal="center"/>
    </xf>
    <xf numFmtId="0" fontId="2" fillId="32" borderId="0" xfId="0" applyFont="1" applyFill="1" applyAlignment="1">
      <alignment horizontal="right"/>
    </xf>
    <xf numFmtId="0" fontId="0" fillId="32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172" fontId="0" fillId="32" borderId="10" xfId="0" applyNumberFormat="1" applyFill="1" applyBorder="1" applyAlignment="1">
      <alignment/>
    </xf>
    <xf numFmtId="2" fontId="0" fillId="32" borderId="10" xfId="0" applyNumberFormat="1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horizontal="left" wrapText="1"/>
    </xf>
    <xf numFmtId="172" fontId="0" fillId="33" borderId="10" xfId="0" applyNumberFormat="1" applyFill="1" applyBorder="1" applyAlignment="1">
      <alignment horizontal="center"/>
    </xf>
    <xf numFmtId="172" fontId="0" fillId="32" borderId="10" xfId="0" applyNumberFormat="1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/>
    </xf>
    <xf numFmtId="177" fontId="0" fillId="32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175" fontId="0" fillId="32" borderId="10" xfId="0" applyNumberFormat="1" applyFill="1" applyBorder="1" applyAlignment="1">
      <alignment horizontal="center"/>
    </xf>
    <xf numFmtId="2" fontId="0" fillId="32" borderId="10" xfId="0" applyNumberFormat="1" applyFill="1" applyBorder="1" applyAlignment="1">
      <alignment/>
    </xf>
    <xf numFmtId="1" fontId="0" fillId="32" borderId="11" xfId="0" applyNumberFormat="1" applyFill="1" applyBorder="1" applyAlignment="1">
      <alignment horizontal="center"/>
    </xf>
    <xf numFmtId="0" fontId="42" fillId="32" borderId="10" xfId="0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left"/>
    </xf>
    <xf numFmtId="174" fontId="0" fillId="32" borderId="10" xfId="0" applyNumberForma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2" fontId="0" fillId="13" borderId="10" xfId="0" applyNumberFormat="1" applyFont="1" applyFill="1" applyBorder="1" applyAlignment="1">
      <alignment horizontal="center" wrapText="1"/>
    </xf>
    <xf numFmtId="0" fontId="0" fillId="32" borderId="0" xfId="0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172" fontId="0" fillId="32" borderId="0" xfId="0" applyNumberFormat="1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 wrapText="1"/>
    </xf>
    <xf numFmtId="2" fontId="0" fillId="32" borderId="0" xfId="0" applyNumberFormat="1" applyFont="1" applyFill="1" applyBorder="1" applyAlignment="1">
      <alignment horizontal="center"/>
    </xf>
    <xf numFmtId="172" fontId="0" fillId="32" borderId="0" xfId="0" applyNumberFormat="1" applyFill="1" applyBorder="1" applyAlignment="1">
      <alignment/>
    </xf>
    <xf numFmtId="0" fontId="42" fillId="32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172" fontId="0" fillId="9" borderId="10" xfId="0" applyNumberFormat="1" applyFill="1" applyBorder="1" applyAlignment="1">
      <alignment horizontal="center"/>
    </xf>
    <xf numFmtId="0" fontId="42" fillId="9" borderId="10" xfId="0" applyFont="1" applyFill="1" applyBorder="1" applyAlignment="1">
      <alignment horizontal="center" wrapText="1"/>
    </xf>
    <xf numFmtId="0" fontId="0" fillId="9" borderId="1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12" xfId="0" applyFont="1" applyFill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PageLayoutView="0" workbookViewId="0" topLeftCell="A1">
      <selection activeCell="T16" sqref="T16"/>
    </sheetView>
  </sheetViews>
  <sheetFormatPr defaultColWidth="9.140625" defaultRowHeight="12.75"/>
  <cols>
    <col min="1" max="1" width="11.57421875" style="4" customWidth="1"/>
    <col min="2" max="2" width="24.140625" style="4" customWidth="1"/>
    <col min="3" max="3" width="7.00390625" style="4" customWidth="1"/>
    <col min="4" max="4" width="28.7109375" style="4" customWidth="1"/>
    <col min="5" max="5" width="8.421875" style="4" hidden="1" customWidth="1"/>
    <col min="6" max="6" width="10.57421875" style="4" customWidth="1"/>
    <col min="7" max="7" width="10.8515625" style="4" customWidth="1"/>
    <col min="8" max="8" width="9.140625" style="4" customWidth="1"/>
    <col min="9" max="9" width="8.421875" style="4" customWidth="1"/>
    <col min="10" max="13" width="8.140625" style="4" customWidth="1"/>
    <col min="14" max="14" width="9.00390625" style="4" customWidth="1"/>
    <col min="15" max="16384" width="9.140625" style="4" customWidth="1"/>
  </cols>
  <sheetData>
    <row r="1" spans="2:9" ht="12" customHeight="1">
      <c r="B1" s="64" t="s">
        <v>36</v>
      </c>
      <c r="C1" s="64"/>
      <c r="D1" s="64"/>
      <c r="F1" s="16"/>
      <c r="G1" s="16"/>
      <c r="I1" s="16"/>
    </row>
    <row r="2" ht="10.5" customHeight="1">
      <c r="L2" s="20" t="s">
        <v>37</v>
      </c>
    </row>
    <row r="3" spans="1:14" ht="49.5" customHeight="1">
      <c r="A3" s="5" t="s">
        <v>33</v>
      </c>
      <c r="B3" s="6" t="s">
        <v>34</v>
      </c>
      <c r="C3" s="5" t="s">
        <v>59</v>
      </c>
      <c r="D3" s="2" t="s">
        <v>9</v>
      </c>
      <c r="E3" s="5" t="s">
        <v>18</v>
      </c>
      <c r="F3" s="5" t="s">
        <v>60</v>
      </c>
      <c r="G3" s="5" t="s">
        <v>39</v>
      </c>
      <c r="H3" s="18" t="s">
        <v>16</v>
      </c>
      <c r="I3" s="5" t="s">
        <v>22</v>
      </c>
      <c r="J3" s="39" t="s">
        <v>20</v>
      </c>
      <c r="K3" s="5" t="s">
        <v>23</v>
      </c>
      <c r="L3" s="62" t="s">
        <v>25</v>
      </c>
      <c r="M3" s="5" t="s">
        <v>40</v>
      </c>
      <c r="N3" s="5" t="s">
        <v>82</v>
      </c>
    </row>
    <row r="4" spans="1:14" s="14" customFormat="1" ht="9.75">
      <c r="A4" s="12">
        <v>1</v>
      </c>
      <c r="B4" s="13">
        <v>2</v>
      </c>
      <c r="C4" s="12">
        <v>3</v>
      </c>
      <c r="D4" s="13">
        <v>4</v>
      </c>
      <c r="E4" s="12">
        <v>6</v>
      </c>
      <c r="F4" s="12">
        <v>5</v>
      </c>
      <c r="G4" s="12">
        <v>6</v>
      </c>
      <c r="H4" s="19">
        <v>7</v>
      </c>
      <c r="I4" s="12">
        <v>8</v>
      </c>
      <c r="J4" s="40">
        <v>9</v>
      </c>
      <c r="K4" s="13">
        <v>10</v>
      </c>
      <c r="L4" s="60">
        <v>11</v>
      </c>
      <c r="M4" s="13">
        <v>12</v>
      </c>
      <c r="N4" s="13">
        <v>13</v>
      </c>
    </row>
    <row r="5" spans="1:14" s="14" customFormat="1" ht="12.75">
      <c r="A5" s="23" t="s">
        <v>0</v>
      </c>
      <c r="B5" s="11" t="s">
        <v>35</v>
      </c>
      <c r="C5" s="5">
        <v>300</v>
      </c>
      <c r="D5" s="3" t="s">
        <v>14</v>
      </c>
      <c r="E5" s="12"/>
      <c r="F5" s="5">
        <v>0.054</v>
      </c>
      <c r="G5" s="5">
        <v>644</v>
      </c>
      <c r="H5" s="18">
        <v>1.1</v>
      </c>
      <c r="I5" s="38">
        <f>SUM(G5/F5*H5/100/100)</f>
        <v>1.3118518518518518</v>
      </c>
      <c r="J5" s="30">
        <v>1.1</v>
      </c>
      <c r="K5" s="22">
        <f>SUM(G5/F5*J5/100/100)</f>
        <v>1.3118518518518518</v>
      </c>
      <c r="L5" s="63">
        <v>1.1</v>
      </c>
      <c r="M5" s="22">
        <f>SUM(G5/F5*L5/100/100)</f>
        <v>1.3118518518518518</v>
      </c>
      <c r="N5" s="15">
        <f>SUM(M5-K5)</f>
        <v>0</v>
      </c>
    </row>
    <row r="6" spans="1:14" s="14" customFormat="1" ht="12.75" customHeight="1">
      <c r="A6" s="8" t="s">
        <v>3</v>
      </c>
      <c r="B6" s="11" t="s">
        <v>35</v>
      </c>
      <c r="C6" s="5">
        <v>300</v>
      </c>
      <c r="D6" s="3" t="s">
        <v>14</v>
      </c>
      <c r="E6" s="12"/>
      <c r="F6" s="5">
        <v>0.452</v>
      </c>
      <c r="G6" s="5">
        <v>5061</v>
      </c>
      <c r="H6" s="18">
        <v>1.1</v>
      </c>
      <c r="I6" s="38">
        <f>SUM(G6/F6*H6/100/100)</f>
        <v>1.2316592920353981</v>
      </c>
      <c r="J6" s="30">
        <v>1.1</v>
      </c>
      <c r="K6" s="22">
        <f>SUM(G6/F6*J6/100/100)</f>
        <v>1.2316592920353981</v>
      </c>
      <c r="L6" s="63">
        <v>1.1</v>
      </c>
      <c r="M6" s="22">
        <f>SUM(G6/F6*L6/100/100)</f>
        <v>1.2316592920353981</v>
      </c>
      <c r="N6" s="15">
        <f>SUM(M6-K6)</f>
        <v>0</v>
      </c>
    </row>
    <row r="7" spans="1:14" s="14" customFormat="1" ht="12.75">
      <c r="A7" s="23" t="s">
        <v>1</v>
      </c>
      <c r="B7" s="11" t="s">
        <v>35</v>
      </c>
      <c r="C7" s="5">
        <v>328</v>
      </c>
      <c r="D7" s="3" t="s">
        <v>14</v>
      </c>
      <c r="E7" s="12"/>
      <c r="F7" s="5">
        <v>0.071</v>
      </c>
      <c r="G7" s="5">
        <v>1148</v>
      </c>
      <c r="H7" s="18">
        <v>1.1</v>
      </c>
      <c r="I7" s="38">
        <f>SUM(G7/F7*H7/100/100)</f>
        <v>1.778591549295775</v>
      </c>
      <c r="J7" s="30">
        <v>1.1</v>
      </c>
      <c r="K7" s="22">
        <f>SUM(G7/F7*J7/100/100)</f>
        <v>1.778591549295775</v>
      </c>
      <c r="L7" s="63">
        <v>1.1</v>
      </c>
      <c r="M7" s="22">
        <f>SUM(G7/F7*L7/100/100)</f>
        <v>1.778591549295775</v>
      </c>
      <c r="N7" s="15">
        <f>SUM(M7-K7)</f>
        <v>0</v>
      </c>
    </row>
    <row r="8" spans="1:14" s="14" customFormat="1" ht="12.75">
      <c r="A8" s="23" t="s">
        <v>1</v>
      </c>
      <c r="B8" s="11" t="s">
        <v>35</v>
      </c>
      <c r="C8" s="5">
        <v>328</v>
      </c>
      <c r="D8" s="3" t="s">
        <v>14</v>
      </c>
      <c r="E8" s="12"/>
      <c r="F8" s="5">
        <v>0.0787</v>
      </c>
      <c r="G8" s="5">
        <v>1274</v>
      </c>
      <c r="H8" s="18">
        <v>1.1</v>
      </c>
      <c r="I8" s="38">
        <f>SUM(G8/F8*H8/100/100)</f>
        <v>1.7806861499364677</v>
      </c>
      <c r="J8" s="30">
        <v>1.1</v>
      </c>
      <c r="K8" s="22">
        <f>SUM(G8/F8*J8/100/100)</f>
        <v>1.7806861499364677</v>
      </c>
      <c r="L8" s="63">
        <v>1.1</v>
      </c>
      <c r="M8" s="22">
        <f>SUM(G8/F8*L8/100/100)</f>
        <v>1.7806861499364677</v>
      </c>
      <c r="N8" s="15">
        <f>SUM(M8-K8)</f>
        <v>0</v>
      </c>
    </row>
    <row r="9" spans="1:14" s="14" customFormat="1" ht="12.75" customHeight="1">
      <c r="A9" s="8">
        <v>35.2</v>
      </c>
      <c r="B9" s="11" t="s">
        <v>35</v>
      </c>
      <c r="C9" s="5">
        <v>328</v>
      </c>
      <c r="D9" s="3" t="s">
        <v>14</v>
      </c>
      <c r="E9" s="12"/>
      <c r="F9" s="5">
        <v>40.1769</v>
      </c>
      <c r="G9" s="5">
        <v>422613.74</v>
      </c>
      <c r="H9" s="18">
        <v>1.1</v>
      </c>
      <c r="I9" s="38">
        <f>SUM(G9/F9*H9/100/100)</f>
        <v>1.1570706400941833</v>
      </c>
      <c r="J9" s="30">
        <v>1.1</v>
      </c>
      <c r="K9" s="22">
        <f>SUM(G9/F9*J9/100/100)</f>
        <v>1.1570706400941833</v>
      </c>
      <c r="L9" s="63">
        <v>1.1</v>
      </c>
      <c r="M9" s="22">
        <f>SUM(G9/F9*L9/100/100)</f>
        <v>1.1570706400941833</v>
      </c>
      <c r="N9" s="15">
        <f>SUM(M9-K9)</f>
        <v>0</v>
      </c>
    </row>
    <row r="10" spans="12:17" ht="13.5" customHeight="1">
      <c r="L10" s="65" t="s">
        <v>58</v>
      </c>
      <c r="M10" s="65"/>
      <c r="N10" s="65"/>
      <c r="O10" s="65"/>
      <c r="P10" s="65"/>
      <c r="Q10" s="65"/>
    </row>
    <row r="11" spans="1:17" s="14" customFormat="1" ht="48.75" customHeight="1">
      <c r="A11" s="5" t="s">
        <v>33</v>
      </c>
      <c r="B11" s="6" t="s">
        <v>34</v>
      </c>
      <c r="C11" s="5" t="s">
        <v>59</v>
      </c>
      <c r="D11" s="2" t="s">
        <v>9</v>
      </c>
      <c r="E11" s="12"/>
      <c r="F11" s="5" t="s">
        <v>60</v>
      </c>
      <c r="G11" s="5" t="s">
        <v>39</v>
      </c>
      <c r="H11" s="5" t="s">
        <v>16</v>
      </c>
      <c r="I11" s="5" t="s">
        <v>19</v>
      </c>
      <c r="J11" s="35" t="s">
        <v>20</v>
      </c>
      <c r="K11" s="5" t="s">
        <v>21</v>
      </c>
      <c r="L11" s="35" t="s">
        <v>25</v>
      </c>
      <c r="M11" s="5" t="s">
        <v>26</v>
      </c>
      <c r="N11" s="5" t="s">
        <v>82</v>
      </c>
      <c r="O11" s="35" t="s">
        <v>25</v>
      </c>
      <c r="P11" s="5" t="s">
        <v>26</v>
      </c>
      <c r="Q11" s="5" t="s">
        <v>82</v>
      </c>
    </row>
    <row r="12" spans="1:17" s="14" customFormat="1" ht="9.75">
      <c r="A12" s="12">
        <v>1</v>
      </c>
      <c r="B12" s="13">
        <v>2</v>
      </c>
      <c r="C12" s="12">
        <v>3</v>
      </c>
      <c r="D12" s="13">
        <v>4</v>
      </c>
      <c r="E12" s="12">
        <v>6</v>
      </c>
      <c r="F12" s="12">
        <v>5</v>
      </c>
      <c r="G12" s="12">
        <v>6</v>
      </c>
      <c r="H12" s="19">
        <v>7</v>
      </c>
      <c r="I12" s="12">
        <v>8</v>
      </c>
      <c r="J12" s="40">
        <v>9</v>
      </c>
      <c r="K12" s="13">
        <v>10</v>
      </c>
      <c r="L12" s="60">
        <v>11</v>
      </c>
      <c r="M12" s="13">
        <v>12</v>
      </c>
      <c r="N12" s="13">
        <v>13</v>
      </c>
      <c r="O12" s="60">
        <v>11</v>
      </c>
      <c r="P12" s="13">
        <v>12</v>
      </c>
      <c r="Q12" s="13">
        <v>13</v>
      </c>
    </row>
    <row r="13" spans="1:17" ht="12.75">
      <c r="A13" s="8" t="s">
        <v>76</v>
      </c>
      <c r="B13" s="11" t="s">
        <v>35</v>
      </c>
      <c r="C13" s="5">
        <v>301</v>
      </c>
      <c r="D13" s="3" t="s">
        <v>62</v>
      </c>
      <c r="E13" s="5">
        <v>606</v>
      </c>
      <c r="F13" s="5">
        <v>7</v>
      </c>
      <c r="G13" s="15">
        <v>5698</v>
      </c>
      <c r="H13" s="41">
        <v>1</v>
      </c>
      <c r="I13" s="45">
        <f>SUM(G13/F13*H13/100/2)</f>
        <v>4.07</v>
      </c>
      <c r="J13" s="28">
        <v>1</v>
      </c>
      <c r="K13" s="56">
        <f>SUM(((G13*J13)/100/F13)*60/100)</f>
        <v>4.8839999999999995</v>
      </c>
      <c r="L13" s="61">
        <v>1</v>
      </c>
      <c r="M13" s="22">
        <f>SUM(G13/F13*L13/100)</f>
        <v>8.14</v>
      </c>
      <c r="N13" s="15">
        <f>SUM(M13-K13)</f>
        <v>3.256000000000001</v>
      </c>
      <c r="O13" s="61">
        <v>0.9</v>
      </c>
      <c r="P13" s="22">
        <f>SUM(G13/F13*O13/100)</f>
        <v>7.3260000000000005</v>
      </c>
      <c r="Q13" s="21">
        <f>SUM(P13-K13)</f>
        <v>2.442000000000001</v>
      </c>
    </row>
    <row r="14" spans="1:17" ht="12.75">
      <c r="A14" s="17">
        <v>35.7</v>
      </c>
      <c r="B14" s="11" t="s">
        <v>35</v>
      </c>
      <c r="C14" s="5">
        <v>301</v>
      </c>
      <c r="D14" s="3" t="s">
        <v>62</v>
      </c>
      <c r="E14" s="9">
        <v>1070</v>
      </c>
      <c r="F14" s="5">
        <v>7</v>
      </c>
      <c r="G14" s="15">
        <v>3425</v>
      </c>
      <c r="H14" s="41">
        <v>1.8</v>
      </c>
      <c r="I14" s="45">
        <f aca="true" t="shared" si="0" ref="I14:I28">SUM(G14/F14*H14/100/2)</f>
        <v>4.4035714285714285</v>
      </c>
      <c r="J14" s="28">
        <v>1.8</v>
      </c>
      <c r="K14" s="56">
        <f aca="true" t="shared" si="1" ref="K14:K28">SUM(((G14*J14)/100/F14)*60/100)</f>
        <v>5.284285714285715</v>
      </c>
      <c r="L14" s="61">
        <v>1</v>
      </c>
      <c r="M14" s="22">
        <f aca="true" t="shared" si="2" ref="M14:M32">SUM(G14/F14*L14/100)</f>
        <v>4.892857142857142</v>
      </c>
      <c r="N14" s="15">
        <f aca="true" t="shared" si="3" ref="N14:N32">SUM(M14-K14)</f>
        <v>-0.39142857142857235</v>
      </c>
      <c r="O14" s="61">
        <v>0.9</v>
      </c>
      <c r="P14" s="22">
        <f aca="true" t="shared" si="4" ref="P14:P32">SUM(G14/F14*O14/100)</f>
        <v>4.4035714285714285</v>
      </c>
      <c r="Q14" s="21">
        <f aca="true" t="shared" si="5" ref="Q14:Q32">SUM(P14-K14)</f>
        <v>-0.8807142857142862</v>
      </c>
    </row>
    <row r="15" spans="1:17" ht="12.75">
      <c r="A15" s="17">
        <v>35.7</v>
      </c>
      <c r="B15" s="11" t="s">
        <v>35</v>
      </c>
      <c r="C15" s="5">
        <v>302</v>
      </c>
      <c r="D15" s="3" t="s">
        <v>78</v>
      </c>
      <c r="E15" s="9">
        <v>379</v>
      </c>
      <c r="F15" s="25">
        <v>1.4635</v>
      </c>
      <c r="G15" s="15">
        <v>582</v>
      </c>
      <c r="H15" s="41">
        <v>1.8</v>
      </c>
      <c r="I15" s="45">
        <f t="shared" si="0"/>
        <v>3.5790912196788525</v>
      </c>
      <c r="J15" s="28">
        <v>1.8</v>
      </c>
      <c r="K15" s="56">
        <f t="shared" si="1"/>
        <v>4.294909463614623</v>
      </c>
      <c r="L15" s="61">
        <v>1</v>
      </c>
      <c r="M15" s="22">
        <f t="shared" si="2"/>
        <v>3.976768021865391</v>
      </c>
      <c r="N15" s="15">
        <f t="shared" si="3"/>
        <v>-0.31814144174923165</v>
      </c>
      <c r="O15" s="61">
        <v>0.9</v>
      </c>
      <c r="P15" s="22">
        <f t="shared" si="4"/>
        <v>3.5790912196788525</v>
      </c>
      <c r="Q15" s="21">
        <f t="shared" si="5"/>
        <v>-0.7158182439357703</v>
      </c>
    </row>
    <row r="16" spans="1:17" ht="12.75">
      <c r="A16" s="8" t="s">
        <v>3</v>
      </c>
      <c r="B16" s="11" t="s">
        <v>35</v>
      </c>
      <c r="C16" s="9">
        <v>303</v>
      </c>
      <c r="D16" s="3" t="s">
        <v>77</v>
      </c>
      <c r="E16" s="9"/>
      <c r="F16" s="5">
        <v>44.5498</v>
      </c>
      <c r="G16" s="15">
        <v>30484.61</v>
      </c>
      <c r="H16" s="41">
        <v>1</v>
      </c>
      <c r="I16" s="45">
        <f t="shared" si="0"/>
        <v>3.4214081769166196</v>
      </c>
      <c r="J16" s="28">
        <v>1</v>
      </c>
      <c r="K16" s="56">
        <f t="shared" si="1"/>
        <v>4.105689812299943</v>
      </c>
      <c r="L16" s="61">
        <v>1</v>
      </c>
      <c r="M16" s="22">
        <f t="shared" si="2"/>
        <v>6.842816353833239</v>
      </c>
      <c r="N16" s="15">
        <f t="shared" si="3"/>
        <v>2.7371265415332964</v>
      </c>
      <c r="O16" s="61">
        <v>0.9</v>
      </c>
      <c r="P16" s="22">
        <f t="shared" si="4"/>
        <v>6.158534718449915</v>
      </c>
      <c r="Q16" s="21">
        <f t="shared" si="5"/>
        <v>2.0528449061499723</v>
      </c>
    </row>
    <row r="17" spans="1:17" ht="12.75">
      <c r="A17" s="8" t="s">
        <v>6</v>
      </c>
      <c r="B17" s="11" t="s">
        <v>35</v>
      </c>
      <c r="C17" s="9">
        <v>303</v>
      </c>
      <c r="D17" s="3" t="s">
        <v>77</v>
      </c>
      <c r="E17" s="9"/>
      <c r="F17" s="5">
        <v>7.60358</v>
      </c>
      <c r="G17" s="15">
        <v>4103.35</v>
      </c>
      <c r="H17" s="41">
        <v>1</v>
      </c>
      <c r="I17" s="45">
        <f t="shared" si="0"/>
        <v>2.698301326480421</v>
      </c>
      <c r="J17" s="28">
        <v>1</v>
      </c>
      <c r="K17" s="56">
        <f t="shared" si="1"/>
        <v>3.2379615917765054</v>
      </c>
      <c r="L17" s="61">
        <v>1</v>
      </c>
      <c r="M17" s="22">
        <f t="shared" si="2"/>
        <v>5.396602652960842</v>
      </c>
      <c r="N17" s="15">
        <f t="shared" si="3"/>
        <v>2.158641061184337</v>
      </c>
      <c r="O17" s="61">
        <v>0.9</v>
      </c>
      <c r="P17" s="22">
        <f t="shared" si="4"/>
        <v>4.856942387664758</v>
      </c>
      <c r="Q17" s="21">
        <f t="shared" si="5"/>
        <v>1.6189807958882527</v>
      </c>
    </row>
    <row r="18" spans="1:17" ht="12.75">
      <c r="A18" s="8" t="s">
        <v>0</v>
      </c>
      <c r="B18" s="11" t="s">
        <v>35</v>
      </c>
      <c r="C18" s="9">
        <v>303</v>
      </c>
      <c r="D18" s="3" t="s">
        <v>77</v>
      </c>
      <c r="E18" s="9"/>
      <c r="F18" s="5">
        <v>0.2558</v>
      </c>
      <c r="G18" s="15">
        <v>2339</v>
      </c>
      <c r="H18" s="41">
        <v>1</v>
      </c>
      <c r="I18" s="45">
        <f t="shared" si="0"/>
        <v>45.71931196247068</v>
      </c>
      <c r="J18" s="28">
        <v>1</v>
      </c>
      <c r="K18" s="56">
        <f t="shared" si="1"/>
        <v>54.86317435496481</v>
      </c>
      <c r="L18" s="61">
        <v>1</v>
      </c>
      <c r="M18" s="22">
        <f t="shared" si="2"/>
        <v>91.43862392494135</v>
      </c>
      <c r="N18" s="15">
        <f t="shared" si="3"/>
        <v>36.57544956997654</v>
      </c>
      <c r="O18" s="61">
        <v>0.9</v>
      </c>
      <c r="P18" s="22">
        <f t="shared" si="4"/>
        <v>82.29476153244721</v>
      </c>
      <c r="Q18" s="21">
        <f t="shared" si="5"/>
        <v>27.4315871774824</v>
      </c>
    </row>
    <row r="19" spans="1:17" ht="12.75">
      <c r="A19" s="8" t="s">
        <v>1</v>
      </c>
      <c r="B19" s="11" t="s">
        <v>35</v>
      </c>
      <c r="C19" s="9">
        <v>303</v>
      </c>
      <c r="D19" s="3" t="s">
        <v>77</v>
      </c>
      <c r="E19" s="9"/>
      <c r="F19" s="5">
        <v>1.1497</v>
      </c>
      <c r="G19" s="15">
        <v>7935</v>
      </c>
      <c r="H19" s="41">
        <v>1</v>
      </c>
      <c r="I19" s="45">
        <f t="shared" si="0"/>
        <v>34.50900234843873</v>
      </c>
      <c r="J19" s="28">
        <v>1</v>
      </c>
      <c r="K19" s="56">
        <f t="shared" si="1"/>
        <v>41.41080281812647</v>
      </c>
      <c r="L19" s="61">
        <v>1</v>
      </c>
      <c r="M19" s="22">
        <f t="shared" si="2"/>
        <v>69.01800469687745</v>
      </c>
      <c r="N19" s="15">
        <f t="shared" si="3"/>
        <v>27.607201878750985</v>
      </c>
      <c r="O19" s="61">
        <v>0.9</v>
      </c>
      <c r="P19" s="22">
        <f t="shared" si="4"/>
        <v>62.11620422718971</v>
      </c>
      <c r="Q19" s="21">
        <f t="shared" si="5"/>
        <v>20.705401409063242</v>
      </c>
    </row>
    <row r="20" spans="1:17" ht="12.75">
      <c r="A20" s="8" t="s">
        <v>2</v>
      </c>
      <c r="B20" s="11" t="s">
        <v>35</v>
      </c>
      <c r="C20" s="9">
        <v>303</v>
      </c>
      <c r="D20" s="3" t="s">
        <v>77</v>
      </c>
      <c r="E20" s="9"/>
      <c r="F20" s="5">
        <v>0.4448</v>
      </c>
      <c r="G20" s="15">
        <v>944</v>
      </c>
      <c r="H20" s="41">
        <v>1</v>
      </c>
      <c r="I20" s="45">
        <f t="shared" si="0"/>
        <v>10.611510791366907</v>
      </c>
      <c r="J20" s="28">
        <v>1</v>
      </c>
      <c r="K20" s="56">
        <f t="shared" si="1"/>
        <v>12.733812949640289</v>
      </c>
      <c r="L20" s="61">
        <v>1</v>
      </c>
      <c r="M20" s="22">
        <f t="shared" si="2"/>
        <v>21.223021582733814</v>
      </c>
      <c r="N20" s="15">
        <f t="shared" si="3"/>
        <v>8.489208633093526</v>
      </c>
      <c r="O20" s="61">
        <v>0.9</v>
      </c>
      <c r="P20" s="22">
        <f t="shared" si="4"/>
        <v>19.100719424460433</v>
      </c>
      <c r="Q20" s="21">
        <f t="shared" si="5"/>
        <v>6.366906474820144</v>
      </c>
    </row>
    <row r="21" spans="1:17" ht="12.75">
      <c r="A21" s="8" t="s">
        <v>29</v>
      </c>
      <c r="B21" s="11" t="s">
        <v>35</v>
      </c>
      <c r="C21" s="9">
        <v>303</v>
      </c>
      <c r="D21" s="3" t="s">
        <v>77</v>
      </c>
      <c r="E21" s="9"/>
      <c r="F21" s="5">
        <v>6.6715</v>
      </c>
      <c r="G21" s="15">
        <v>4340</v>
      </c>
      <c r="H21" s="41">
        <v>1</v>
      </c>
      <c r="I21" s="45">
        <f t="shared" si="0"/>
        <v>3.2526418346698645</v>
      </c>
      <c r="J21" s="28">
        <v>1</v>
      </c>
      <c r="K21" s="56">
        <f t="shared" si="1"/>
        <v>3.903170201603837</v>
      </c>
      <c r="L21" s="61">
        <v>1</v>
      </c>
      <c r="M21" s="22">
        <f t="shared" si="2"/>
        <v>6.505283669339729</v>
      </c>
      <c r="N21" s="15">
        <f t="shared" si="3"/>
        <v>2.602113467735892</v>
      </c>
      <c r="O21" s="61">
        <v>0.9</v>
      </c>
      <c r="P21" s="22">
        <f t="shared" si="4"/>
        <v>5.854755302405756</v>
      </c>
      <c r="Q21" s="21">
        <f t="shared" si="5"/>
        <v>1.9515851008019194</v>
      </c>
    </row>
    <row r="22" spans="1:17" ht="12.75">
      <c r="A22" s="8" t="s">
        <v>3</v>
      </c>
      <c r="B22" s="11" t="s">
        <v>35</v>
      </c>
      <c r="C22" s="9">
        <v>303</v>
      </c>
      <c r="D22" s="3" t="s">
        <v>77</v>
      </c>
      <c r="E22" s="9"/>
      <c r="F22" s="5">
        <v>2701</v>
      </c>
      <c r="G22" s="15">
        <v>1745057</v>
      </c>
      <c r="H22" s="41">
        <v>1</v>
      </c>
      <c r="I22" s="45">
        <f t="shared" si="0"/>
        <v>3.2303905960755275</v>
      </c>
      <c r="J22" s="28">
        <v>1</v>
      </c>
      <c r="K22" s="56">
        <f t="shared" si="1"/>
        <v>3.876468715290633</v>
      </c>
      <c r="L22" s="61">
        <v>1</v>
      </c>
      <c r="M22" s="22">
        <f t="shared" si="2"/>
        <v>6.460781192151055</v>
      </c>
      <c r="N22" s="15">
        <f t="shared" si="3"/>
        <v>2.584312476860422</v>
      </c>
      <c r="O22" s="61">
        <v>0.9</v>
      </c>
      <c r="P22" s="22">
        <f t="shared" si="4"/>
        <v>5.8147030729359495</v>
      </c>
      <c r="Q22" s="21">
        <f t="shared" si="5"/>
        <v>1.9382343576453165</v>
      </c>
    </row>
    <row r="23" spans="1:17" ht="12.75">
      <c r="A23" s="8" t="s">
        <v>6</v>
      </c>
      <c r="B23" s="11" t="s">
        <v>35</v>
      </c>
      <c r="C23" s="9">
        <v>303</v>
      </c>
      <c r="D23" s="3" t="s">
        <v>77</v>
      </c>
      <c r="E23" s="9"/>
      <c r="F23" s="5">
        <v>527</v>
      </c>
      <c r="G23" s="15">
        <v>315225</v>
      </c>
      <c r="H23" s="41">
        <v>1</v>
      </c>
      <c r="I23" s="45">
        <f t="shared" si="0"/>
        <v>2.9907495256166983</v>
      </c>
      <c r="J23" s="28">
        <v>1</v>
      </c>
      <c r="K23" s="56">
        <f t="shared" si="1"/>
        <v>3.588899430740038</v>
      </c>
      <c r="L23" s="61">
        <v>1</v>
      </c>
      <c r="M23" s="22">
        <f t="shared" si="2"/>
        <v>5.9814990512333965</v>
      </c>
      <c r="N23" s="15">
        <f t="shared" si="3"/>
        <v>2.3925996204933586</v>
      </c>
      <c r="O23" s="61">
        <v>0.9</v>
      </c>
      <c r="P23" s="22">
        <f t="shared" si="4"/>
        <v>5.383349146110057</v>
      </c>
      <c r="Q23" s="21">
        <f t="shared" si="5"/>
        <v>1.7944497153700194</v>
      </c>
    </row>
    <row r="24" spans="1:17" ht="12.75">
      <c r="A24" s="8" t="s">
        <v>8</v>
      </c>
      <c r="B24" s="11" t="s">
        <v>35</v>
      </c>
      <c r="C24" s="9">
        <v>303</v>
      </c>
      <c r="D24" s="3" t="s">
        <v>77</v>
      </c>
      <c r="E24" s="9"/>
      <c r="F24" s="5">
        <v>12.0064</v>
      </c>
      <c r="G24" s="15">
        <v>6492</v>
      </c>
      <c r="H24" s="41">
        <v>1</v>
      </c>
      <c r="I24" s="45">
        <f t="shared" si="0"/>
        <v>2.703558102345416</v>
      </c>
      <c r="J24" s="28">
        <v>1</v>
      </c>
      <c r="K24" s="56">
        <f t="shared" si="1"/>
        <v>3.244269722814499</v>
      </c>
      <c r="L24" s="61">
        <v>1</v>
      </c>
      <c r="M24" s="22">
        <f t="shared" si="2"/>
        <v>5.407116204690832</v>
      </c>
      <c r="N24" s="15">
        <f t="shared" si="3"/>
        <v>2.1628464818763327</v>
      </c>
      <c r="O24" s="61">
        <v>0.9</v>
      </c>
      <c r="P24" s="22">
        <f t="shared" si="4"/>
        <v>4.866404584221749</v>
      </c>
      <c r="Q24" s="21">
        <f t="shared" si="5"/>
        <v>1.6221348614072504</v>
      </c>
    </row>
    <row r="25" spans="1:17" ht="12.75">
      <c r="A25" s="3" t="s">
        <v>13</v>
      </c>
      <c r="B25" s="11" t="s">
        <v>35</v>
      </c>
      <c r="C25" s="9">
        <v>303</v>
      </c>
      <c r="D25" s="3" t="s">
        <v>77</v>
      </c>
      <c r="E25" s="9">
        <v>795</v>
      </c>
      <c r="F25" s="5">
        <v>185</v>
      </c>
      <c r="G25" s="15">
        <v>84122</v>
      </c>
      <c r="H25" s="41">
        <v>1.5</v>
      </c>
      <c r="I25" s="45">
        <f t="shared" si="0"/>
        <v>3.4103513513513515</v>
      </c>
      <c r="J25" s="28">
        <v>1.5</v>
      </c>
      <c r="K25" s="56">
        <f t="shared" si="1"/>
        <v>4.092421621621622</v>
      </c>
      <c r="L25" s="61">
        <v>1</v>
      </c>
      <c r="M25" s="22">
        <f t="shared" si="2"/>
        <v>4.547135135135135</v>
      </c>
      <c r="N25" s="15">
        <f t="shared" si="3"/>
        <v>0.4547135135135134</v>
      </c>
      <c r="O25" s="61">
        <v>0.9</v>
      </c>
      <c r="P25" s="22">
        <f t="shared" si="4"/>
        <v>4.092421621621622</v>
      </c>
      <c r="Q25" s="21">
        <f t="shared" si="5"/>
        <v>0</v>
      </c>
    </row>
    <row r="26" spans="1:17" ht="12.75">
      <c r="A26" s="11">
        <v>35.5</v>
      </c>
      <c r="B26" s="11" t="s">
        <v>35</v>
      </c>
      <c r="C26" s="9">
        <v>303</v>
      </c>
      <c r="D26" s="3" t="s">
        <v>77</v>
      </c>
      <c r="E26" s="9">
        <v>130</v>
      </c>
      <c r="F26" s="32">
        <v>1.865</v>
      </c>
      <c r="G26" s="15">
        <v>933</v>
      </c>
      <c r="H26" s="41">
        <v>1.5</v>
      </c>
      <c r="I26" s="45">
        <f t="shared" si="0"/>
        <v>3.7520107238605895</v>
      </c>
      <c r="J26" s="28">
        <v>1.5</v>
      </c>
      <c r="K26" s="56">
        <f t="shared" si="1"/>
        <v>4.502412868632707</v>
      </c>
      <c r="L26" s="61">
        <v>1</v>
      </c>
      <c r="M26" s="22">
        <f t="shared" si="2"/>
        <v>5.002680965147453</v>
      </c>
      <c r="N26" s="15">
        <f t="shared" si="3"/>
        <v>0.5002680965147466</v>
      </c>
      <c r="O26" s="61">
        <v>0.9</v>
      </c>
      <c r="P26" s="22">
        <f t="shared" si="4"/>
        <v>4.502412868632708</v>
      </c>
      <c r="Q26" s="21">
        <f t="shared" si="5"/>
        <v>8.881784197001252E-16</v>
      </c>
    </row>
    <row r="27" spans="1:17" ht="12.75">
      <c r="A27" s="3" t="s">
        <v>4</v>
      </c>
      <c r="B27" s="11" t="s">
        <v>35</v>
      </c>
      <c r="C27" s="9">
        <v>303</v>
      </c>
      <c r="D27" s="3" t="s">
        <v>77</v>
      </c>
      <c r="E27" s="9">
        <v>2840</v>
      </c>
      <c r="F27" s="15">
        <v>624</v>
      </c>
      <c r="G27" s="15">
        <v>261016</v>
      </c>
      <c r="H27" s="41">
        <v>1.8</v>
      </c>
      <c r="I27" s="45">
        <f t="shared" si="0"/>
        <v>3.764653846153846</v>
      </c>
      <c r="J27" s="28">
        <v>1.8</v>
      </c>
      <c r="K27" s="56">
        <f t="shared" si="1"/>
        <v>4.517584615384615</v>
      </c>
      <c r="L27" s="61">
        <v>1</v>
      </c>
      <c r="M27" s="22">
        <f t="shared" si="2"/>
        <v>4.182948717948718</v>
      </c>
      <c r="N27" s="15">
        <f t="shared" si="3"/>
        <v>-0.3346358974358967</v>
      </c>
      <c r="O27" s="61">
        <v>0.9</v>
      </c>
      <c r="P27" s="22">
        <f t="shared" si="4"/>
        <v>3.764653846153846</v>
      </c>
      <c r="Q27" s="21">
        <f t="shared" si="5"/>
        <v>-0.7529307692307685</v>
      </c>
    </row>
    <row r="28" spans="1:17" ht="12.75">
      <c r="A28" s="3" t="s">
        <v>4</v>
      </c>
      <c r="B28" s="11" t="s">
        <v>35</v>
      </c>
      <c r="C28" s="9">
        <v>303</v>
      </c>
      <c r="D28" s="3" t="s">
        <v>77</v>
      </c>
      <c r="E28" s="9"/>
      <c r="F28" s="15">
        <v>15383</v>
      </c>
      <c r="G28" s="15">
        <v>6867658</v>
      </c>
      <c r="H28" s="41">
        <v>1.8</v>
      </c>
      <c r="I28" s="45">
        <f t="shared" si="0"/>
        <v>4.01800182019112</v>
      </c>
      <c r="J28" s="28">
        <v>1.8</v>
      </c>
      <c r="K28" s="56">
        <f t="shared" si="1"/>
        <v>4.821602184229345</v>
      </c>
      <c r="L28" s="61">
        <v>1</v>
      </c>
      <c r="M28" s="22">
        <f t="shared" si="2"/>
        <v>4.464446466879022</v>
      </c>
      <c r="N28" s="15">
        <f t="shared" si="3"/>
        <v>-0.3571557173503228</v>
      </c>
      <c r="O28" s="61">
        <v>0.9</v>
      </c>
      <c r="P28" s="22">
        <f t="shared" si="4"/>
        <v>4.01800182019112</v>
      </c>
      <c r="Q28" s="21">
        <f t="shared" si="5"/>
        <v>-0.8036003640382248</v>
      </c>
    </row>
    <row r="29" spans="1:17" ht="12.75">
      <c r="A29" s="8" t="s">
        <v>38</v>
      </c>
      <c r="B29" s="11" t="s">
        <v>35</v>
      </c>
      <c r="C29" s="9"/>
      <c r="D29" s="3" t="s">
        <v>41</v>
      </c>
      <c r="E29" s="9"/>
      <c r="F29" s="15">
        <v>3956</v>
      </c>
      <c r="G29" s="15">
        <v>2452049</v>
      </c>
      <c r="H29" s="41">
        <v>0.9</v>
      </c>
      <c r="I29" s="38">
        <f>SUM(G29/F29*H29/100)</f>
        <v>5.578473458038424</v>
      </c>
      <c r="J29" s="28">
        <v>0.9</v>
      </c>
      <c r="K29" s="58">
        <f>SUM(((G29*J29)/100/F29)*80/100)</f>
        <v>4.462778766430739</v>
      </c>
      <c r="L29" s="61">
        <v>1</v>
      </c>
      <c r="M29" s="22">
        <f t="shared" si="2"/>
        <v>6.198303842264915</v>
      </c>
      <c r="N29" s="15">
        <f t="shared" si="3"/>
        <v>1.7355250758341763</v>
      </c>
      <c r="O29" s="61">
        <v>0.9</v>
      </c>
      <c r="P29" s="22">
        <f t="shared" si="4"/>
        <v>5.578473458038424</v>
      </c>
      <c r="Q29" s="21">
        <f t="shared" si="5"/>
        <v>1.1156946916076853</v>
      </c>
    </row>
    <row r="30" spans="1:17" ht="12.75">
      <c r="A30" s="3" t="s">
        <v>13</v>
      </c>
      <c r="B30" s="11" t="s">
        <v>35</v>
      </c>
      <c r="C30" s="9"/>
      <c r="D30" s="3" t="s">
        <v>41</v>
      </c>
      <c r="E30" s="9"/>
      <c r="F30" s="15">
        <v>500</v>
      </c>
      <c r="G30" s="15">
        <v>240614</v>
      </c>
      <c r="H30" s="41">
        <v>0.9</v>
      </c>
      <c r="I30" s="38">
        <f>SUM(G30/F30*H30/100)</f>
        <v>4.331052000000001</v>
      </c>
      <c r="J30" s="28">
        <v>1.2</v>
      </c>
      <c r="K30" s="58">
        <f>SUM(((G30*J30)/100/F30)*80/100)</f>
        <v>4.6197888</v>
      </c>
      <c r="L30" s="61">
        <v>1</v>
      </c>
      <c r="M30" s="22">
        <f t="shared" si="2"/>
        <v>4.81228</v>
      </c>
      <c r="N30" s="15">
        <f t="shared" si="3"/>
        <v>0.19249120000000008</v>
      </c>
      <c r="O30" s="61">
        <v>0.9</v>
      </c>
      <c r="P30" s="22">
        <f t="shared" si="4"/>
        <v>4.331052000000001</v>
      </c>
      <c r="Q30" s="21">
        <f t="shared" si="5"/>
        <v>-0.2887367999999997</v>
      </c>
    </row>
    <row r="31" spans="1:17" ht="12.75">
      <c r="A31" s="17" t="s">
        <v>4</v>
      </c>
      <c r="B31" s="11" t="s">
        <v>35</v>
      </c>
      <c r="C31" s="9"/>
      <c r="D31" s="3" t="s">
        <v>41</v>
      </c>
      <c r="E31" s="9"/>
      <c r="F31" s="15">
        <v>27583</v>
      </c>
      <c r="G31" s="1">
        <v>12168862</v>
      </c>
      <c r="H31" s="41">
        <v>0.9</v>
      </c>
      <c r="I31" s="38">
        <f>SUM(G31/F31*H31/100)</f>
        <v>3.9705528042634954</v>
      </c>
      <c r="J31" s="28">
        <v>1.5</v>
      </c>
      <c r="K31" s="58">
        <f>SUM(((G31*J31)/100/F31)*80/100)</f>
        <v>5.294070405684661</v>
      </c>
      <c r="L31" s="61">
        <v>1</v>
      </c>
      <c r="M31" s="22">
        <f t="shared" si="2"/>
        <v>4.411725338070551</v>
      </c>
      <c r="N31" s="15">
        <f t="shared" si="3"/>
        <v>-0.8823450676141098</v>
      </c>
      <c r="O31" s="61">
        <v>0.9</v>
      </c>
      <c r="P31" s="22">
        <f t="shared" si="4"/>
        <v>3.9705528042634954</v>
      </c>
      <c r="Q31" s="21">
        <f t="shared" si="5"/>
        <v>-1.3235176014211651</v>
      </c>
    </row>
    <row r="32" spans="1:17" ht="12.75">
      <c r="A32" s="17" t="s">
        <v>4</v>
      </c>
      <c r="B32" s="11" t="s">
        <v>35</v>
      </c>
      <c r="C32" s="9"/>
      <c r="D32" s="3" t="s">
        <v>41</v>
      </c>
      <c r="E32" s="9"/>
      <c r="F32" s="15">
        <v>1143</v>
      </c>
      <c r="G32" s="15">
        <v>480082</v>
      </c>
      <c r="H32" s="41">
        <v>0.9</v>
      </c>
      <c r="I32" s="38">
        <f>SUM(G32/F32*H32/100)</f>
        <v>3.7801732283464564</v>
      </c>
      <c r="J32" s="28">
        <v>1.5</v>
      </c>
      <c r="K32" s="58">
        <f>SUM(((G32*J32)/100/F32)*80/100)</f>
        <v>5.040230971128609</v>
      </c>
      <c r="L32" s="61">
        <v>1</v>
      </c>
      <c r="M32" s="22">
        <f t="shared" si="2"/>
        <v>4.200192475940508</v>
      </c>
      <c r="N32" s="15">
        <f t="shared" si="3"/>
        <v>-0.840038495188101</v>
      </c>
      <c r="O32" s="61">
        <v>0.9</v>
      </c>
      <c r="P32" s="22">
        <f t="shared" si="4"/>
        <v>3.7801732283464564</v>
      </c>
      <c r="Q32" s="21">
        <f t="shared" si="5"/>
        <v>-1.2600577427821524</v>
      </c>
    </row>
    <row r="33" spans="1:14" ht="12.75">
      <c r="A33" s="46" t="s">
        <v>83</v>
      </c>
      <c r="B33" s="47"/>
      <c r="C33" s="55"/>
      <c r="D33" s="49"/>
      <c r="E33" s="48"/>
      <c r="F33" s="50"/>
      <c r="G33" s="50"/>
      <c r="H33" s="54"/>
      <c r="I33" s="51"/>
      <c r="J33" s="48"/>
      <c r="K33" s="52"/>
      <c r="L33" s="50"/>
      <c r="M33" s="52"/>
      <c r="N33" s="53"/>
    </row>
    <row r="34" spans="1:14" ht="12.75">
      <c r="A34" s="46" t="s">
        <v>84</v>
      </c>
      <c r="B34" s="47"/>
      <c r="C34" s="57"/>
      <c r="D34" s="49"/>
      <c r="E34" s="48"/>
      <c r="F34" s="50"/>
      <c r="G34" s="50"/>
      <c r="H34" s="54"/>
      <c r="I34" s="51"/>
      <c r="J34" s="48"/>
      <c r="K34" s="52"/>
      <c r="L34" s="50"/>
      <c r="M34" s="52"/>
      <c r="N34" s="53"/>
    </row>
    <row r="35" spans="1:14" ht="12.75">
      <c r="A35" s="46" t="s">
        <v>85</v>
      </c>
      <c r="B35" s="47"/>
      <c r="C35" s="59"/>
      <c r="D35" s="49"/>
      <c r="E35" s="48"/>
      <c r="F35" s="50"/>
      <c r="G35" s="50"/>
      <c r="H35" s="54"/>
      <c r="I35" s="51"/>
      <c r="J35" s="48"/>
      <c r="K35" s="52"/>
      <c r="L35" s="50"/>
      <c r="M35" s="52"/>
      <c r="N35" s="53"/>
    </row>
    <row r="36" ht="14.25" customHeight="1">
      <c r="L36" s="20" t="s">
        <v>61</v>
      </c>
    </row>
    <row r="37" spans="1:14" ht="49.5" customHeight="1">
      <c r="A37" s="5" t="s">
        <v>33</v>
      </c>
      <c r="B37" s="6" t="s">
        <v>34</v>
      </c>
      <c r="C37" s="5" t="s">
        <v>59</v>
      </c>
      <c r="D37" s="2" t="s">
        <v>9</v>
      </c>
      <c r="E37" s="5" t="s">
        <v>12</v>
      </c>
      <c r="F37" s="5" t="s">
        <v>60</v>
      </c>
      <c r="G37" s="5" t="s">
        <v>39</v>
      </c>
      <c r="H37" s="18" t="s">
        <v>16</v>
      </c>
      <c r="I37" s="5" t="s">
        <v>19</v>
      </c>
      <c r="J37" s="39" t="s">
        <v>20</v>
      </c>
      <c r="K37" s="5" t="s">
        <v>21</v>
      </c>
      <c r="L37" s="39" t="s">
        <v>25</v>
      </c>
      <c r="M37" s="5" t="s">
        <v>26</v>
      </c>
      <c r="N37" s="5" t="s">
        <v>82</v>
      </c>
    </row>
    <row r="38" spans="1:14" s="14" customFormat="1" ht="9.75">
      <c r="A38" s="12">
        <v>1</v>
      </c>
      <c r="B38" s="13">
        <v>2</v>
      </c>
      <c r="C38" s="12">
        <v>3</v>
      </c>
      <c r="D38" s="13">
        <v>4</v>
      </c>
      <c r="E38" s="12">
        <v>6</v>
      </c>
      <c r="F38" s="12">
        <v>5</v>
      </c>
      <c r="G38" s="12">
        <v>6</v>
      </c>
      <c r="H38" s="19">
        <v>7</v>
      </c>
      <c r="I38" s="12">
        <v>8</v>
      </c>
      <c r="J38" s="40">
        <v>9</v>
      </c>
      <c r="K38" s="13">
        <v>10</v>
      </c>
      <c r="L38" s="40">
        <v>11</v>
      </c>
      <c r="M38" s="13">
        <v>12</v>
      </c>
      <c r="N38" s="13">
        <v>13</v>
      </c>
    </row>
    <row r="39" spans="1:14" ht="25.5">
      <c r="A39" s="5" t="s">
        <v>28</v>
      </c>
      <c r="B39" s="3" t="s">
        <v>11</v>
      </c>
      <c r="C39" s="5">
        <v>304</v>
      </c>
      <c r="D39" s="8" t="s">
        <v>42</v>
      </c>
      <c r="E39" s="25">
        <v>36165</v>
      </c>
      <c r="F39" s="5">
        <v>3.34</v>
      </c>
      <c r="G39" s="42">
        <v>4087</v>
      </c>
      <c r="H39" s="29">
        <v>0.8</v>
      </c>
      <c r="I39" s="38">
        <f aca="true" t="shared" si="6" ref="I39:I46">SUM(G39/F39*H39/100)</f>
        <v>9.789221556886229</v>
      </c>
      <c r="J39" s="29">
        <v>0.8</v>
      </c>
      <c r="K39" s="22">
        <f aca="true" t="shared" si="7" ref="K39:K46">SUM(G39/F39*J39/100)</f>
        <v>9.789221556886229</v>
      </c>
      <c r="L39" s="24">
        <v>0.8</v>
      </c>
      <c r="M39" s="22">
        <f aca="true" t="shared" si="8" ref="M39:M46">SUM(G39/F39*L39/100)</f>
        <v>9.789221556886229</v>
      </c>
      <c r="N39" s="15">
        <f aca="true" t="shared" si="9" ref="N39:N46">SUM(M39-K39)</f>
        <v>0</v>
      </c>
    </row>
    <row r="40" spans="1:14" ht="12.75">
      <c r="A40" s="5" t="s">
        <v>28</v>
      </c>
      <c r="B40" s="3" t="s">
        <v>11</v>
      </c>
      <c r="C40" s="7">
        <v>305</v>
      </c>
      <c r="D40" s="8" t="s">
        <v>63</v>
      </c>
      <c r="E40" s="15">
        <v>23839</v>
      </c>
      <c r="F40" s="31">
        <v>6.61</v>
      </c>
      <c r="G40" s="42">
        <v>10236</v>
      </c>
      <c r="H40" s="28">
        <v>0.8</v>
      </c>
      <c r="I40" s="38">
        <f t="shared" si="6"/>
        <v>12.388502269288956</v>
      </c>
      <c r="J40" s="28">
        <v>0.8</v>
      </c>
      <c r="K40" s="22">
        <f t="shared" si="7"/>
        <v>12.388502269288956</v>
      </c>
      <c r="L40" s="24">
        <v>0.8</v>
      </c>
      <c r="M40" s="22">
        <f t="shared" si="8"/>
        <v>12.388502269288956</v>
      </c>
      <c r="N40" s="15">
        <f t="shared" si="9"/>
        <v>0</v>
      </c>
    </row>
    <row r="41" spans="1:14" ht="12.75">
      <c r="A41" s="5" t="s">
        <v>28</v>
      </c>
      <c r="B41" s="3" t="s">
        <v>11</v>
      </c>
      <c r="C41" s="1">
        <v>306</v>
      </c>
      <c r="D41" s="3" t="s">
        <v>64</v>
      </c>
      <c r="E41" s="1">
        <v>154192</v>
      </c>
      <c r="F41" s="31">
        <v>12.56</v>
      </c>
      <c r="G41" s="42">
        <v>14922</v>
      </c>
      <c r="H41" s="28">
        <v>0.8</v>
      </c>
      <c r="I41" s="38">
        <f t="shared" si="6"/>
        <v>9.504458598726114</v>
      </c>
      <c r="J41" s="28">
        <v>0.8</v>
      </c>
      <c r="K41" s="22">
        <f t="shared" si="7"/>
        <v>9.504458598726114</v>
      </c>
      <c r="L41" s="24">
        <v>0.8</v>
      </c>
      <c r="M41" s="22">
        <f t="shared" si="8"/>
        <v>9.504458598726114</v>
      </c>
      <c r="N41" s="15">
        <f t="shared" si="9"/>
        <v>0</v>
      </c>
    </row>
    <row r="42" spans="1:14" ht="12.75">
      <c r="A42" s="5" t="s">
        <v>28</v>
      </c>
      <c r="B42" s="3" t="s">
        <v>11</v>
      </c>
      <c r="C42" s="1">
        <v>306</v>
      </c>
      <c r="D42" s="3" t="s">
        <v>64</v>
      </c>
      <c r="E42" s="1"/>
      <c r="F42" s="31">
        <v>2</v>
      </c>
      <c r="G42" s="42">
        <v>2523</v>
      </c>
      <c r="H42" s="28">
        <v>0.8</v>
      </c>
      <c r="I42" s="38">
        <f t="shared" si="6"/>
        <v>10.092</v>
      </c>
      <c r="J42" s="28">
        <v>0.8</v>
      </c>
      <c r="K42" s="22">
        <f t="shared" si="7"/>
        <v>10.092</v>
      </c>
      <c r="L42" s="24">
        <v>0.8</v>
      </c>
      <c r="M42" s="22">
        <f t="shared" si="8"/>
        <v>10.092</v>
      </c>
      <c r="N42" s="15">
        <f t="shared" si="9"/>
        <v>0</v>
      </c>
    </row>
    <row r="43" spans="1:14" ht="12.75">
      <c r="A43" s="5" t="s">
        <v>28</v>
      </c>
      <c r="B43" s="3" t="s">
        <v>11</v>
      </c>
      <c r="C43" s="1">
        <v>307</v>
      </c>
      <c r="D43" s="3" t="s">
        <v>65</v>
      </c>
      <c r="E43" s="1"/>
      <c r="F43" s="31">
        <v>95.79</v>
      </c>
      <c r="G43" s="42">
        <v>103904</v>
      </c>
      <c r="H43" s="28">
        <v>0.8</v>
      </c>
      <c r="I43" s="38">
        <f t="shared" si="6"/>
        <v>8.677649023906463</v>
      </c>
      <c r="J43" s="28">
        <v>0.8</v>
      </c>
      <c r="K43" s="22">
        <f t="shared" si="7"/>
        <v>8.677649023906463</v>
      </c>
      <c r="L43" s="24">
        <v>0.8</v>
      </c>
      <c r="M43" s="22">
        <f t="shared" si="8"/>
        <v>8.677649023906463</v>
      </c>
      <c r="N43" s="15">
        <f t="shared" si="9"/>
        <v>0</v>
      </c>
    </row>
    <row r="44" spans="1:14" ht="12.75">
      <c r="A44" s="5" t="s">
        <v>28</v>
      </c>
      <c r="B44" s="3" t="s">
        <v>11</v>
      </c>
      <c r="C44" s="1">
        <v>307</v>
      </c>
      <c r="D44" s="3" t="s">
        <v>65</v>
      </c>
      <c r="E44" s="1"/>
      <c r="F44" s="31">
        <v>10</v>
      </c>
      <c r="G44" s="42">
        <v>10194</v>
      </c>
      <c r="H44" s="28">
        <v>0.8</v>
      </c>
      <c r="I44" s="38">
        <f t="shared" si="6"/>
        <v>8.1552</v>
      </c>
      <c r="J44" s="28">
        <v>0.8</v>
      </c>
      <c r="K44" s="22">
        <f t="shared" si="7"/>
        <v>8.1552</v>
      </c>
      <c r="L44" s="24">
        <v>0.8</v>
      </c>
      <c r="M44" s="22">
        <f t="shared" si="8"/>
        <v>8.1552</v>
      </c>
      <c r="N44" s="15">
        <f t="shared" si="9"/>
        <v>0</v>
      </c>
    </row>
    <row r="45" spans="1:14" ht="12.75">
      <c r="A45" s="5" t="s">
        <v>28</v>
      </c>
      <c r="B45" s="3" t="s">
        <v>11</v>
      </c>
      <c r="C45" s="1"/>
      <c r="D45" s="3" t="s">
        <v>41</v>
      </c>
      <c r="E45" s="34"/>
      <c r="F45" s="31">
        <v>321.12</v>
      </c>
      <c r="G45" s="42">
        <v>316859</v>
      </c>
      <c r="H45" s="28">
        <v>0.8</v>
      </c>
      <c r="I45" s="38">
        <f t="shared" si="6"/>
        <v>7.89384653712008</v>
      </c>
      <c r="J45" s="28">
        <v>0.8</v>
      </c>
      <c r="K45" s="22">
        <f t="shared" si="7"/>
        <v>7.89384653712008</v>
      </c>
      <c r="L45" s="24">
        <v>0.8</v>
      </c>
      <c r="M45" s="22">
        <f t="shared" si="8"/>
        <v>7.89384653712008</v>
      </c>
      <c r="N45" s="15">
        <f t="shared" si="9"/>
        <v>0</v>
      </c>
    </row>
    <row r="46" spans="1:14" ht="12.75">
      <c r="A46" s="5" t="s">
        <v>28</v>
      </c>
      <c r="B46" s="3" t="s">
        <v>11</v>
      </c>
      <c r="C46" s="1"/>
      <c r="D46" s="3" t="s">
        <v>41</v>
      </c>
      <c r="E46" s="10"/>
      <c r="F46" s="31">
        <v>24</v>
      </c>
      <c r="G46" s="42">
        <v>21777</v>
      </c>
      <c r="H46" s="28">
        <v>0.8</v>
      </c>
      <c r="I46" s="38">
        <f t="shared" si="6"/>
        <v>7.259000000000001</v>
      </c>
      <c r="J46" s="28">
        <v>0.8</v>
      </c>
      <c r="K46" s="22">
        <f t="shared" si="7"/>
        <v>7.259000000000001</v>
      </c>
      <c r="L46" s="24">
        <v>0.8</v>
      </c>
      <c r="M46" s="22">
        <f t="shared" si="8"/>
        <v>7.259000000000001</v>
      </c>
      <c r="N46" s="15">
        <f t="shared" si="9"/>
        <v>0</v>
      </c>
    </row>
    <row r="47" ht="14.25" customHeight="1">
      <c r="L47" s="20" t="s">
        <v>66</v>
      </c>
    </row>
    <row r="48" spans="1:14" ht="51" customHeight="1">
      <c r="A48" s="5" t="s">
        <v>33</v>
      </c>
      <c r="B48" s="6" t="s">
        <v>34</v>
      </c>
      <c r="C48" s="5" t="s">
        <v>59</v>
      </c>
      <c r="D48" s="2" t="s">
        <v>9</v>
      </c>
      <c r="E48" s="5" t="s">
        <v>12</v>
      </c>
      <c r="F48" s="5" t="s">
        <v>60</v>
      </c>
      <c r="G48" s="5" t="s">
        <v>39</v>
      </c>
      <c r="H48" s="18" t="s">
        <v>16</v>
      </c>
      <c r="I48" s="5" t="s">
        <v>19</v>
      </c>
      <c r="J48" s="39" t="s">
        <v>20</v>
      </c>
      <c r="K48" s="5" t="s">
        <v>21</v>
      </c>
      <c r="L48" s="39" t="s">
        <v>25</v>
      </c>
      <c r="M48" s="5" t="s">
        <v>26</v>
      </c>
      <c r="N48" s="5" t="s">
        <v>82</v>
      </c>
    </row>
    <row r="49" spans="1:14" s="14" customFormat="1" ht="9.75">
      <c r="A49" s="12">
        <v>1</v>
      </c>
      <c r="B49" s="13">
        <v>2</v>
      </c>
      <c r="C49" s="12">
        <v>3</v>
      </c>
      <c r="D49" s="13">
        <v>4</v>
      </c>
      <c r="E49" s="12">
        <v>6</v>
      </c>
      <c r="F49" s="12">
        <v>5</v>
      </c>
      <c r="G49" s="12">
        <v>6</v>
      </c>
      <c r="H49" s="19">
        <v>7</v>
      </c>
      <c r="I49" s="12">
        <v>8</v>
      </c>
      <c r="J49" s="40">
        <v>9</v>
      </c>
      <c r="K49" s="13">
        <v>10</v>
      </c>
      <c r="L49" s="40">
        <v>11</v>
      </c>
      <c r="M49" s="13">
        <v>12</v>
      </c>
      <c r="N49" s="13">
        <v>13</v>
      </c>
    </row>
    <row r="50" spans="1:14" ht="12.75" customHeight="1">
      <c r="A50" s="2" t="s">
        <v>28</v>
      </c>
      <c r="B50" s="3" t="s">
        <v>27</v>
      </c>
      <c r="C50" s="1">
        <v>308</v>
      </c>
      <c r="D50" s="8" t="s">
        <v>43</v>
      </c>
      <c r="E50" s="9"/>
      <c r="F50" s="9">
        <v>4.91</v>
      </c>
      <c r="G50" s="15">
        <v>5626</v>
      </c>
      <c r="H50" s="28">
        <v>0.6</v>
      </c>
      <c r="I50" s="38">
        <f>SUM(G50/F50*H50/100)</f>
        <v>6.874949083503054</v>
      </c>
      <c r="J50" s="28">
        <v>0.6</v>
      </c>
      <c r="K50" s="43">
        <f>SUM(G50/F50*J50/100)</f>
        <v>6.874949083503054</v>
      </c>
      <c r="L50" s="24">
        <v>0.6</v>
      </c>
      <c r="M50" s="22">
        <f>SUM(G50/F50*L50/100)</f>
        <v>6.874949083503054</v>
      </c>
      <c r="N50" s="15">
        <f>SUM(M50-K50)</f>
        <v>0</v>
      </c>
    </row>
    <row r="51" spans="1:14" ht="12.75" customHeight="1">
      <c r="A51" s="2" t="s">
        <v>28</v>
      </c>
      <c r="B51" s="3" t="s">
        <v>27</v>
      </c>
      <c r="C51" s="1">
        <v>311</v>
      </c>
      <c r="D51" s="8" t="s">
        <v>67</v>
      </c>
      <c r="E51" s="9"/>
      <c r="F51" s="9">
        <v>1.49</v>
      </c>
      <c r="G51" s="15">
        <v>2780</v>
      </c>
      <c r="H51" s="28">
        <v>0.6</v>
      </c>
      <c r="I51" s="38">
        <f>SUM(G51/F51*H51/100)</f>
        <v>11.194630872483222</v>
      </c>
      <c r="J51" s="28">
        <v>0.6</v>
      </c>
      <c r="K51" s="43">
        <f>SUM(G51/F51*J51/100)</f>
        <v>11.194630872483222</v>
      </c>
      <c r="L51" s="24">
        <v>0.6</v>
      </c>
      <c r="M51" s="22">
        <f>SUM(G51/F51*L51/100)</f>
        <v>11.194630872483222</v>
      </c>
      <c r="N51" s="15">
        <f>SUM(M51-K51)</f>
        <v>0</v>
      </c>
    </row>
    <row r="52" spans="1:14" ht="12.75">
      <c r="A52" s="2" t="s">
        <v>28</v>
      </c>
      <c r="B52" s="3" t="s">
        <v>27</v>
      </c>
      <c r="C52" s="1"/>
      <c r="D52" s="3" t="s">
        <v>41</v>
      </c>
      <c r="E52" s="9"/>
      <c r="F52" s="9">
        <v>31.49</v>
      </c>
      <c r="G52" s="15">
        <v>38460</v>
      </c>
      <c r="H52" s="28">
        <v>0.6</v>
      </c>
      <c r="I52" s="38">
        <f>SUM(G52/F52*H52/100)</f>
        <v>7.328040647824706</v>
      </c>
      <c r="J52" s="28">
        <v>0.6</v>
      </c>
      <c r="K52" s="43">
        <f>SUM(G52/F52*J52/100)</f>
        <v>7.328040647824706</v>
      </c>
      <c r="L52" s="24">
        <v>0.6</v>
      </c>
      <c r="M52" s="22">
        <f>SUM(G52/F52*L52/100)</f>
        <v>7.328040647824706</v>
      </c>
      <c r="N52" s="15">
        <f>SUM(M52-K52)</f>
        <v>0</v>
      </c>
    </row>
    <row r="53" ht="12" customHeight="1">
      <c r="L53" s="20" t="s">
        <v>68</v>
      </c>
    </row>
    <row r="54" spans="1:14" ht="51.75" customHeight="1">
      <c r="A54" s="5" t="s">
        <v>33</v>
      </c>
      <c r="B54" s="6" t="s">
        <v>34</v>
      </c>
      <c r="C54" s="5" t="s">
        <v>59</v>
      </c>
      <c r="D54" s="2" t="s">
        <v>9</v>
      </c>
      <c r="E54" s="5" t="s">
        <v>12</v>
      </c>
      <c r="F54" s="5" t="s">
        <v>60</v>
      </c>
      <c r="G54" s="5" t="s">
        <v>39</v>
      </c>
      <c r="H54" s="18" t="s">
        <v>16</v>
      </c>
      <c r="I54" s="5" t="s">
        <v>22</v>
      </c>
      <c r="J54" s="39" t="s">
        <v>20</v>
      </c>
      <c r="K54" s="5" t="s">
        <v>70</v>
      </c>
      <c r="L54" s="39" t="s">
        <v>25</v>
      </c>
      <c r="M54" s="5" t="s">
        <v>69</v>
      </c>
      <c r="N54" s="5" t="s">
        <v>82</v>
      </c>
    </row>
    <row r="55" spans="1:14" s="14" customFormat="1" ht="9.75">
      <c r="A55" s="12">
        <v>1</v>
      </c>
      <c r="B55" s="13">
        <v>2</v>
      </c>
      <c r="C55" s="12">
        <v>3</v>
      </c>
      <c r="D55" s="13">
        <v>4</v>
      </c>
      <c r="E55" s="12">
        <v>6</v>
      </c>
      <c r="F55" s="12">
        <v>5</v>
      </c>
      <c r="G55" s="12">
        <v>6</v>
      </c>
      <c r="H55" s="19">
        <v>7</v>
      </c>
      <c r="I55" s="12">
        <v>8</v>
      </c>
      <c r="J55" s="40">
        <v>9</v>
      </c>
      <c r="K55" s="13">
        <v>10</v>
      </c>
      <c r="L55" s="40">
        <v>11</v>
      </c>
      <c r="M55" s="13">
        <v>12</v>
      </c>
      <c r="N55" s="13">
        <v>13</v>
      </c>
    </row>
    <row r="56" spans="1:14" ht="12.75">
      <c r="A56" s="17" t="s">
        <v>0</v>
      </c>
      <c r="B56" s="11" t="s">
        <v>54</v>
      </c>
      <c r="C56" s="9">
        <v>314</v>
      </c>
      <c r="D56" s="3" t="s">
        <v>55</v>
      </c>
      <c r="E56" s="9">
        <v>31100</v>
      </c>
      <c r="F56" s="6">
        <v>0.4294</v>
      </c>
      <c r="G56" s="7">
        <v>39766</v>
      </c>
      <c r="H56" s="28">
        <v>0.4</v>
      </c>
      <c r="I56" s="38">
        <f aca="true" t="shared" si="10" ref="I56:I82">SUM(G56/F56*H56/100/100)</f>
        <v>3.704331625523987</v>
      </c>
      <c r="J56" s="28">
        <v>0.4</v>
      </c>
      <c r="K56" s="22">
        <f aca="true" t="shared" si="11" ref="K56:K82">SUM(G56/F56*J56/100/100)</f>
        <v>3.704331625523987</v>
      </c>
      <c r="L56" s="24">
        <v>0.4</v>
      </c>
      <c r="M56" s="22">
        <f aca="true" t="shared" si="12" ref="M56:M82">SUM(G56/F56*L56/100/100)</f>
        <v>3.704331625523987</v>
      </c>
      <c r="N56" s="15">
        <f aca="true" t="shared" si="13" ref="N56:N82">SUM(M56-K56)</f>
        <v>0</v>
      </c>
    </row>
    <row r="57" spans="1:14" ht="12.75">
      <c r="A57" s="11" t="s">
        <v>0</v>
      </c>
      <c r="B57" s="11" t="s">
        <v>30</v>
      </c>
      <c r="C57" s="9">
        <v>314</v>
      </c>
      <c r="D57" s="3" t="s">
        <v>55</v>
      </c>
      <c r="E57" s="9">
        <v>11000</v>
      </c>
      <c r="F57" s="6">
        <v>79.87</v>
      </c>
      <c r="G57" s="7">
        <v>7237084</v>
      </c>
      <c r="H57" s="28">
        <v>0.4</v>
      </c>
      <c r="I57" s="38">
        <f t="shared" si="10"/>
        <v>3.6244317015149625</v>
      </c>
      <c r="J57" s="28">
        <v>0.4</v>
      </c>
      <c r="K57" s="22">
        <f t="shared" si="11"/>
        <v>3.6244317015149625</v>
      </c>
      <c r="L57" s="24">
        <v>0.4</v>
      </c>
      <c r="M57" s="22">
        <f t="shared" si="12"/>
        <v>3.6244317015149625</v>
      </c>
      <c r="N57" s="15">
        <f t="shared" si="13"/>
        <v>0</v>
      </c>
    </row>
    <row r="58" spans="1:14" ht="25.5">
      <c r="A58" s="11" t="s">
        <v>0</v>
      </c>
      <c r="B58" s="11" t="s">
        <v>30</v>
      </c>
      <c r="C58" s="9">
        <v>330</v>
      </c>
      <c r="D58" s="8" t="s">
        <v>56</v>
      </c>
      <c r="E58" s="9"/>
      <c r="F58" s="6">
        <v>12.46397</v>
      </c>
      <c r="G58" s="7">
        <v>1115926.43</v>
      </c>
      <c r="H58" s="28">
        <v>0.4</v>
      </c>
      <c r="I58" s="38">
        <f t="shared" si="10"/>
        <v>3.5812872784514083</v>
      </c>
      <c r="J58" s="28">
        <v>0.4</v>
      </c>
      <c r="K58" s="22">
        <f t="shared" si="11"/>
        <v>3.5812872784514083</v>
      </c>
      <c r="L58" s="24">
        <v>0.4</v>
      </c>
      <c r="M58" s="22">
        <f t="shared" si="12"/>
        <v>3.5812872784514083</v>
      </c>
      <c r="N58" s="15">
        <f t="shared" si="13"/>
        <v>0</v>
      </c>
    </row>
    <row r="59" spans="1:14" ht="25.5">
      <c r="A59" s="36" t="s">
        <v>0</v>
      </c>
      <c r="B59" s="11" t="s">
        <v>30</v>
      </c>
      <c r="C59" s="9">
        <v>331</v>
      </c>
      <c r="D59" s="8" t="s">
        <v>57</v>
      </c>
      <c r="E59" s="9"/>
      <c r="F59" s="37">
        <v>0.31133</v>
      </c>
      <c r="G59" s="7">
        <v>27291.28</v>
      </c>
      <c r="H59" s="28">
        <v>0.4</v>
      </c>
      <c r="I59" s="38">
        <f t="shared" si="10"/>
        <v>3.506411845951241</v>
      </c>
      <c r="J59" s="28">
        <v>0.4</v>
      </c>
      <c r="K59" s="22">
        <f t="shared" si="11"/>
        <v>3.506411845951241</v>
      </c>
      <c r="L59" s="24">
        <v>0.4</v>
      </c>
      <c r="M59" s="22">
        <f t="shared" si="12"/>
        <v>3.506411845951241</v>
      </c>
      <c r="N59" s="15">
        <f t="shared" si="13"/>
        <v>0</v>
      </c>
    </row>
    <row r="60" spans="1:14" ht="12.75">
      <c r="A60" s="17" t="s">
        <v>1</v>
      </c>
      <c r="B60" s="11" t="s">
        <v>54</v>
      </c>
      <c r="C60" s="9">
        <v>314</v>
      </c>
      <c r="D60" s="3" t="s">
        <v>55</v>
      </c>
      <c r="E60" s="9"/>
      <c r="F60" s="6">
        <v>0.3007</v>
      </c>
      <c r="G60" s="7">
        <v>24750</v>
      </c>
      <c r="H60" s="28">
        <v>0.4</v>
      </c>
      <c r="I60" s="38">
        <f t="shared" si="10"/>
        <v>3.2923179248420356</v>
      </c>
      <c r="J60" s="28">
        <v>0.4</v>
      </c>
      <c r="K60" s="22">
        <f t="shared" si="11"/>
        <v>3.2923179248420356</v>
      </c>
      <c r="L60" s="24">
        <v>0.4</v>
      </c>
      <c r="M60" s="22">
        <f t="shared" si="12"/>
        <v>3.2923179248420356</v>
      </c>
      <c r="N60" s="15">
        <f t="shared" si="13"/>
        <v>0</v>
      </c>
    </row>
    <row r="61" spans="1:14" ht="12.75">
      <c r="A61" s="11" t="s">
        <v>1</v>
      </c>
      <c r="B61" s="11" t="s">
        <v>30</v>
      </c>
      <c r="C61" s="9">
        <v>314</v>
      </c>
      <c r="D61" s="3" t="s">
        <v>55</v>
      </c>
      <c r="E61" s="9">
        <v>10900</v>
      </c>
      <c r="F61" s="6">
        <v>126.33</v>
      </c>
      <c r="G61" s="7">
        <v>9939992</v>
      </c>
      <c r="H61" s="28">
        <v>0.4</v>
      </c>
      <c r="I61" s="38">
        <f t="shared" si="10"/>
        <v>3.1473100609514764</v>
      </c>
      <c r="J61" s="28">
        <v>0.4</v>
      </c>
      <c r="K61" s="22">
        <f t="shared" si="11"/>
        <v>3.1473100609514764</v>
      </c>
      <c r="L61" s="24">
        <v>0.4</v>
      </c>
      <c r="M61" s="22">
        <f t="shared" si="12"/>
        <v>3.1473100609514764</v>
      </c>
      <c r="N61" s="15">
        <f t="shared" si="13"/>
        <v>0</v>
      </c>
    </row>
    <row r="62" spans="1:14" ht="25.5">
      <c r="A62" s="17" t="s">
        <v>1</v>
      </c>
      <c r="B62" s="11" t="s">
        <v>30</v>
      </c>
      <c r="C62" s="9">
        <v>330</v>
      </c>
      <c r="D62" s="8" t="s">
        <v>56</v>
      </c>
      <c r="E62" s="9"/>
      <c r="F62" s="6">
        <v>23.2967</v>
      </c>
      <c r="G62" s="7">
        <v>1827297.42</v>
      </c>
      <c r="H62" s="28">
        <v>0.4</v>
      </c>
      <c r="I62" s="38">
        <f t="shared" si="10"/>
        <v>3.1374356368069294</v>
      </c>
      <c r="J62" s="28">
        <v>0.4</v>
      </c>
      <c r="K62" s="22">
        <f t="shared" si="11"/>
        <v>3.1374356368069294</v>
      </c>
      <c r="L62" s="24">
        <v>0.4</v>
      </c>
      <c r="M62" s="22">
        <f t="shared" si="12"/>
        <v>3.1374356368069294</v>
      </c>
      <c r="N62" s="15">
        <f t="shared" si="13"/>
        <v>0</v>
      </c>
    </row>
    <row r="63" spans="1:14" ht="25.5">
      <c r="A63" s="11" t="s">
        <v>79</v>
      </c>
      <c r="B63" s="11" t="s">
        <v>30</v>
      </c>
      <c r="C63" s="9">
        <v>331</v>
      </c>
      <c r="D63" s="8" t="s">
        <v>57</v>
      </c>
      <c r="E63" s="9"/>
      <c r="F63" s="15">
        <v>0.8158</v>
      </c>
      <c r="G63" s="7">
        <v>35715.71</v>
      </c>
      <c r="H63" s="28">
        <v>0.4</v>
      </c>
      <c r="I63" s="38">
        <f t="shared" si="10"/>
        <v>1.7511993135572446</v>
      </c>
      <c r="J63" s="28">
        <v>0.4</v>
      </c>
      <c r="K63" s="22">
        <f t="shared" si="11"/>
        <v>1.7511993135572446</v>
      </c>
      <c r="L63" s="24">
        <v>0.4</v>
      </c>
      <c r="M63" s="22">
        <f t="shared" si="12"/>
        <v>1.7511993135572446</v>
      </c>
      <c r="N63" s="15">
        <f t="shared" si="13"/>
        <v>0</v>
      </c>
    </row>
    <row r="64" spans="1:14" ht="12.75">
      <c r="A64" s="11" t="s">
        <v>2</v>
      </c>
      <c r="B64" s="11" t="s">
        <v>30</v>
      </c>
      <c r="C64" s="9">
        <v>314</v>
      </c>
      <c r="D64" s="3" t="s">
        <v>55</v>
      </c>
      <c r="E64" s="9">
        <v>23700</v>
      </c>
      <c r="F64" s="6">
        <v>12.69</v>
      </c>
      <c r="G64" s="7">
        <v>547715</v>
      </c>
      <c r="H64" s="28">
        <v>0.4</v>
      </c>
      <c r="I64" s="38">
        <f t="shared" si="10"/>
        <v>1.7264460204885737</v>
      </c>
      <c r="J64" s="28">
        <v>0.4</v>
      </c>
      <c r="K64" s="22">
        <f t="shared" si="11"/>
        <v>1.7264460204885737</v>
      </c>
      <c r="L64" s="24">
        <v>0.4</v>
      </c>
      <c r="M64" s="22">
        <f t="shared" si="12"/>
        <v>1.7264460204885737</v>
      </c>
      <c r="N64" s="15">
        <f t="shared" si="13"/>
        <v>0</v>
      </c>
    </row>
    <row r="65" spans="1:14" ht="25.5">
      <c r="A65" s="17" t="s">
        <v>2</v>
      </c>
      <c r="B65" s="11" t="s">
        <v>30</v>
      </c>
      <c r="C65" s="9">
        <v>330</v>
      </c>
      <c r="D65" s="8" t="s">
        <v>56</v>
      </c>
      <c r="E65" s="9"/>
      <c r="F65" s="6">
        <v>1.6581</v>
      </c>
      <c r="G65" s="7">
        <v>77340</v>
      </c>
      <c r="H65" s="28">
        <v>0.4</v>
      </c>
      <c r="I65" s="38">
        <f t="shared" si="10"/>
        <v>1.8657499547675054</v>
      </c>
      <c r="J65" s="28">
        <v>0.4</v>
      </c>
      <c r="K65" s="22">
        <f t="shared" si="11"/>
        <v>1.8657499547675054</v>
      </c>
      <c r="L65" s="24">
        <v>0.4</v>
      </c>
      <c r="M65" s="22">
        <f t="shared" si="12"/>
        <v>1.8657499547675054</v>
      </c>
      <c r="N65" s="15">
        <f t="shared" si="13"/>
        <v>0</v>
      </c>
    </row>
    <row r="66" spans="1:14" ht="12.75">
      <c r="A66" s="11" t="s">
        <v>29</v>
      </c>
      <c r="B66" s="11" t="s">
        <v>30</v>
      </c>
      <c r="C66" s="9">
        <v>314</v>
      </c>
      <c r="D66" s="3" t="s">
        <v>55</v>
      </c>
      <c r="E66" s="9">
        <v>10400</v>
      </c>
      <c r="F66" s="6">
        <v>3.55</v>
      </c>
      <c r="G66" s="7">
        <v>115720</v>
      </c>
      <c r="H66" s="28">
        <v>0.4</v>
      </c>
      <c r="I66" s="38">
        <f t="shared" si="10"/>
        <v>1.3038873239436624</v>
      </c>
      <c r="J66" s="28">
        <v>0.4</v>
      </c>
      <c r="K66" s="22">
        <f t="shared" si="11"/>
        <v>1.3038873239436624</v>
      </c>
      <c r="L66" s="24">
        <v>0.4</v>
      </c>
      <c r="M66" s="22">
        <f t="shared" si="12"/>
        <v>1.3038873239436624</v>
      </c>
      <c r="N66" s="15">
        <f t="shared" si="13"/>
        <v>0</v>
      </c>
    </row>
    <row r="67" spans="1:14" ht="12.75">
      <c r="A67" s="17">
        <v>35.2</v>
      </c>
      <c r="B67" s="11" t="s">
        <v>54</v>
      </c>
      <c r="C67" s="9">
        <v>314</v>
      </c>
      <c r="D67" s="3" t="s">
        <v>55</v>
      </c>
      <c r="E67" s="9"/>
      <c r="F67" s="6">
        <v>1.045</v>
      </c>
      <c r="G67" s="7">
        <v>26920</v>
      </c>
      <c r="H67" s="28">
        <v>0.4</v>
      </c>
      <c r="I67" s="38">
        <f t="shared" si="10"/>
        <v>1.0304306220095696</v>
      </c>
      <c r="J67" s="28">
        <v>0.4</v>
      </c>
      <c r="K67" s="22">
        <f t="shared" si="11"/>
        <v>1.0304306220095696</v>
      </c>
      <c r="L67" s="24">
        <v>0.4</v>
      </c>
      <c r="M67" s="22">
        <f t="shared" si="12"/>
        <v>1.0304306220095696</v>
      </c>
      <c r="N67" s="15">
        <f t="shared" si="13"/>
        <v>0</v>
      </c>
    </row>
    <row r="68" spans="1:14" ht="12.75">
      <c r="A68" s="11" t="s">
        <v>3</v>
      </c>
      <c r="B68" s="11" t="s">
        <v>30</v>
      </c>
      <c r="C68" s="9">
        <v>314</v>
      </c>
      <c r="D68" s="3" t="s">
        <v>55</v>
      </c>
      <c r="E68" s="9">
        <v>7550</v>
      </c>
      <c r="F68" s="15">
        <v>228.41</v>
      </c>
      <c r="G68" s="7">
        <v>6409853</v>
      </c>
      <c r="H68" s="28">
        <v>0.4</v>
      </c>
      <c r="I68" s="38">
        <f t="shared" si="10"/>
        <v>1.1225170526684471</v>
      </c>
      <c r="J68" s="28">
        <v>0.4</v>
      </c>
      <c r="K68" s="22">
        <f t="shared" si="11"/>
        <v>1.1225170526684471</v>
      </c>
      <c r="L68" s="24">
        <v>0.4</v>
      </c>
      <c r="M68" s="22">
        <f t="shared" si="12"/>
        <v>1.1225170526684471</v>
      </c>
      <c r="N68" s="15">
        <f t="shared" si="13"/>
        <v>0</v>
      </c>
    </row>
    <row r="69" spans="1:14" ht="12.75">
      <c r="A69" s="11">
        <v>35.2</v>
      </c>
      <c r="B69" s="11" t="s">
        <v>54</v>
      </c>
      <c r="C69" s="9"/>
      <c r="D69" s="3" t="s">
        <v>41</v>
      </c>
      <c r="E69" s="9">
        <v>8010</v>
      </c>
      <c r="F69" s="6">
        <v>1.13</v>
      </c>
      <c r="G69" s="7">
        <v>30230</v>
      </c>
      <c r="H69" s="28">
        <v>0.4</v>
      </c>
      <c r="I69" s="38">
        <f t="shared" si="10"/>
        <v>1.0700884955752215</v>
      </c>
      <c r="J69" s="28">
        <v>0.4</v>
      </c>
      <c r="K69" s="22">
        <f t="shared" si="11"/>
        <v>1.0700884955752215</v>
      </c>
      <c r="L69" s="24">
        <v>0.4</v>
      </c>
      <c r="M69" s="22">
        <f t="shared" si="12"/>
        <v>1.0700884955752215</v>
      </c>
      <c r="N69" s="15">
        <f t="shared" si="13"/>
        <v>0</v>
      </c>
    </row>
    <row r="70" spans="1:14" ht="25.5">
      <c r="A70" s="11">
        <v>35.2</v>
      </c>
      <c r="B70" s="11" t="s">
        <v>30</v>
      </c>
      <c r="C70" s="9">
        <v>330</v>
      </c>
      <c r="D70" s="8" t="s">
        <v>56</v>
      </c>
      <c r="E70" s="9"/>
      <c r="F70" s="6">
        <v>224.66678</v>
      </c>
      <c r="G70" s="7">
        <v>6443154</v>
      </c>
      <c r="H70" s="28">
        <v>0.4</v>
      </c>
      <c r="I70" s="38">
        <f t="shared" si="10"/>
        <v>1.1471485014384415</v>
      </c>
      <c r="J70" s="28">
        <v>0.4</v>
      </c>
      <c r="K70" s="22">
        <f t="shared" si="11"/>
        <v>1.1471485014384415</v>
      </c>
      <c r="L70" s="24">
        <v>0.4</v>
      </c>
      <c r="M70" s="22">
        <f t="shared" si="12"/>
        <v>1.1471485014384415</v>
      </c>
      <c r="N70" s="15">
        <f t="shared" si="13"/>
        <v>0</v>
      </c>
    </row>
    <row r="71" spans="1:14" ht="25.5">
      <c r="A71" s="11">
        <v>35.2</v>
      </c>
      <c r="B71" s="11" t="s">
        <v>30</v>
      </c>
      <c r="C71" s="9">
        <v>330</v>
      </c>
      <c r="D71" s="8" t="s">
        <v>56</v>
      </c>
      <c r="E71" s="9"/>
      <c r="F71" s="6">
        <v>38.3965</v>
      </c>
      <c r="G71" s="7">
        <v>613316.57</v>
      </c>
      <c r="H71" s="28">
        <v>0.4</v>
      </c>
      <c r="I71" s="38">
        <f t="shared" si="10"/>
        <v>0.638929662859896</v>
      </c>
      <c r="J71" s="28">
        <v>0.4</v>
      </c>
      <c r="K71" s="22">
        <f t="shared" si="11"/>
        <v>0.638929662859896</v>
      </c>
      <c r="L71" s="24">
        <v>0.4</v>
      </c>
      <c r="M71" s="22">
        <f t="shared" si="12"/>
        <v>0.638929662859896</v>
      </c>
      <c r="N71" s="15">
        <f t="shared" si="13"/>
        <v>0</v>
      </c>
    </row>
    <row r="72" spans="1:14" ht="25.5">
      <c r="A72" s="11">
        <v>35.2</v>
      </c>
      <c r="B72" s="11" t="s">
        <v>30</v>
      </c>
      <c r="C72" s="9">
        <v>331</v>
      </c>
      <c r="D72" s="8" t="s">
        <v>57</v>
      </c>
      <c r="E72" s="9"/>
      <c r="F72" s="15">
        <v>3.79727</v>
      </c>
      <c r="G72" s="7">
        <v>99985.65</v>
      </c>
      <c r="H72" s="28">
        <v>0.4</v>
      </c>
      <c r="I72" s="38">
        <f t="shared" si="10"/>
        <v>1.053237194089438</v>
      </c>
      <c r="J72" s="28">
        <v>0.4</v>
      </c>
      <c r="K72" s="22">
        <f t="shared" si="11"/>
        <v>1.053237194089438</v>
      </c>
      <c r="L72" s="24">
        <v>0.4</v>
      </c>
      <c r="M72" s="22">
        <f t="shared" si="12"/>
        <v>1.053237194089438</v>
      </c>
      <c r="N72" s="15">
        <f t="shared" si="13"/>
        <v>0</v>
      </c>
    </row>
    <row r="73" spans="1:14" ht="12.75">
      <c r="A73" s="17">
        <v>35.3</v>
      </c>
      <c r="B73" s="11" t="s">
        <v>54</v>
      </c>
      <c r="C73" s="9">
        <v>314</v>
      </c>
      <c r="D73" s="3" t="s">
        <v>55</v>
      </c>
      <c r="E73" s="9"/>
      <c r="F73" s="6">
        <v>0.305</v>
      </c>
      <c r="G73" s="7">
        <v>5047.5</v>
      </c>
      <c r="H73" s="28">
        <v>0.4</v>
      </c>
      <c r="I73" s="38">
        <f t="shared" si="10"/>
        <v>0.6619672131147541</v>
      </c>
      <c r="J73" s="28">
        <v>0.4</v>
      </c>
      <c r="K73" s="22">
        <f t="shared" si="11"/>
        <v>0.6619672131147541</v>
      </c>
      <c r="L73" s="24">
        <v>0.4</v>
      </c>
      <c r="M73" s="22">
        <f t="shared" si="12"/>
        <v>0.6619672131147541</v>
      </c>
      <c r="N73" s="15">
        <f t="shared" si="13"/>
        <v>0</v>
      </c>
    </row>
    <row r="74" spans="1:14" ht="12.75">
      <c r="A74" s="11" t="s">
        <v>6</v>
      </c>
      <c r="B74" s="11" t="s">
        <v>30</v>
      </c>
      <c r="C74" s="9">
        <v>314</v>
      </c>
      <c r="D74" s="3" t="s">
        <v>55</v>
      </c>
      <c r="E74" s="9">
        <v>10700</v>
      </c>
      <c r="F74" s="9">
        <v>96.39</v>
      </c>
      <c r="G74" s="7">
        <v>1542440</v>
      </c>
      <c r="H74" s="28">
        <v>0.4</v>
      </c>
      <c r="I74" s="38">
        <f t="shared" si="10"/>
        <v>0.6400829961614276</v>
      </c>
      <c r="J74" s="28">
        <v>0.4</v>
      </c>
      <c r="K74" s="22">
        <f t="shared" si="11"/>
        <v>0.6400829961614276</v>
      </c>
      <c r="L74" s="24">
        <v>0.4</v>
      </c>
      <c r="M74" s="22">
        <f t="shared" si="12"/>
        <v>0.6400829961614276</v>
      </c>
      <c r="N74" s="15">
        <f t="shared" si="13"/>
        <v>0</v>
      </c>
    </row>
    <row r="75" spans="1:14" ht="25.5">
      <c r="A75" s="11">
        <v>35.3</v>
      </c>
      <c r="B75" s="11" t="s">
        <v>30</v>
      </c>
      <c r="C75" s="9">
        <v>331</v>
      </c>
      <c r="D75" s="8" t="s">
        <v>57</v>
      </c>
      <c r="E75" s="9"/>
      <c r="F75" s="15">
        <v>0.47169</v>
      </c>
      <c r="G75" s="7">
        <v>7544.67</v>
      </c>
      <c r="H75" s="28">
        <v>0.4</v>
      </c>
      <c r="I75" s="38">
        <f t="shared" si="10"/>
        <v>0.6397990205431534</v>
      </c>
      <c r="J75" s="28">
        <v>0.4</v>
      </c>
      <c r="K75" s="22">
        <f t="shared" si="11"/>
        <v>0.6397990205431534</v>
      </c>
      <c r="L75" s="24">
        <v>0.4</v>
      </c>
      <c r="M75" s="22">
        <f t="shared" si="12"/>
        <v>0.6397990205431534</v>
      </c>
      <c r="N75" s="15">
        <f t="shared" si="13"/>
        <v>0</v>
      </c>
    </row>
    <row r="76" spans="1:14" ht="25.5">
      <c r="A76" s="11" t="s">
        <v>71</v>
      </c>
      <c r="B76" s="11" t="s">
        <v>30</v>
      </c>
      <c r="C76" s="9">
        <v>331</v>
      </c>
      <c r="D76" s="8" t="s">
        <v>57</v>
      </c>
      <c r="E76" s="9"/>
      <c r="F76" s="15">
        <v>5.4</v>
      </c>
      <c r="G76" s="7">
        <v>170537</v>
      </c>
      <c r="H76" s="28">
        <v>0.4</v>
      </c>
      <c r="I76" s="38">
        <f>SUM(G76/F76*H76/100/100)</f>
        <v>1.263237037037037</v>
      </c>
      <c r="J76" s="28">
        <v>0.4</v>
      </c>
      <c r="K76" s="22">
        <f>SUM(G76/F76*J76/100/100)</f>
        <v>1.263237037037037</v>
      </c>
      <c r="L76" s="24">
        <v>0.4</v>
      </c>
      <c r="M76" s="22">
        <f>SUM(G76/F76*L76/100/100)</f>
        <v>1.263237037037037</v>
      </c>
      <c r="N76" s="15">
        <f t="shared" si="13"/>
        <v>0</v>
      </c>
    </row>
    <row r="77" spans="1:14" ht="12.75">
      <c r="A77" s="11" t="s">
        <v>8</v>
      </c>
      <c r="B77" s="11" t="s">
        <v>30</v>
      </c>
      <c r="C77" s="9">
        <v>314</v>
      </c>
      <c r="D77" s="3" t="s">
        <v>55</v>
      </c>
      <c r="E77" s="9">
        <v>1100</v>
      </c>
      <c r="F77" s="15">
        <v>27.7</v>
      </c>
      <c r="G77" s="7">
        <v>162585</v>
      </c>
      <c r="H77" s="28">
        <v>0.5</v>
      </c>
      <c r="I77" s="38">
        <f t="shared" si="10"/>
        <v>0.2934747292418773</v>
      </c>
      <c r="J77" s="28">
        <v>0.5</v>
      </c>
      <c r="K77" s="22">
        <f t="shared" si="11"/>
        <v>0.2934747292418773</v>
      </c>
      <c r="L77" s="24">
        <v>0.5</v>
      </c>
      <c r="M77" s="22">
        <f t="shared" si="12"/>
        <v>0.2934747292418773</v>
      </c>
      <c r="N77" s="15">
        <f t="shared" si="13"/>
        <v>0</v>
      </c>
    </row>
    <row r="78" spans="1:14" ht="12.75">
      <c r="A78" s="11">
        <v>35.5</v>
      </c>
      <c r="B78" s="11" t="s">
        <v>30</v>
      </c>
      <c r="C78" s="9">
        <v>314</v>
      </c>
      <c r="D78" s="3" t="s">
        <v>55</v>
      </c>
      <c r="E78" s="9">
        <v>1090</v>
      </c>
      <c r="F78" s="15">
        <v>68.93</v>
      </c>
      <c r="G78" s="7">
        <v>414637</v>
      </c>
      <c r="H78" s="28">
        <v>0.5</v>
      </c>
      <c r="I78" s="38">
        <f t="shared" si="10"/>
        <v>0.3007667198607282</v>
      </c>
      <c r="J78" s="28">
        <v>0.5</v>
      </c>
      <c r="K78" s="22">
        <f t="shared" si="11"/>
        <v>0.3007667198607282</v>
      </c>
      <c r="L78" s="24">
        <v>0.5</v>
      </c>
      <c r="M78" s="22">
        <f t="shared" si="12"/>
        <v>0.3007667198607282</v>
      </c>
      <c r="N78" s="15">
        <f t="shared" si="13"/>
        <v>0</v>
      </c>
    </row>
    <row r="79" spans="1:14" ht="12.75">
      <c r="A79" s="11">
        <v>35.6</v>
      </c>
      <c r="B79" s="11" t="s">
        <v>30</v>
      </c>
      <c r="C79" s="9">
        <v>314</v>
      </c>
      <c r="D79" s="3" t="s">
        <v>55</v>
      </c>
      <c r="E79" s="9"/>
      <c r="F79" s="15">
        <v>39.34</v>
      </c>
      <c r="G79" s="7">
        <v>236007</v>
      </c>
      <c r="H79" s="28">
        <v>0.5</v>
      </c>
      <c r="I79" s="38">
        <f t="shared" si="10"/>
        <v>0.29995805795627856</v>
      </c>
      <c r="J79" s="28">
        <v>0.5</v>
      </c>
      <c r="K79" s="22">
        <f t="shared" si="11"/>
        <v>0.29995805795627856</v>
      </c>
      <c r="L79" s="24">
        <v>0.5</v>
      </c>
      <c r="M79" s="22">
        <f t="shared" si="12"/>
        <v>0.29995805795627856</v>
      </c>
      <c r="N79" s="15">
        <f t="shared" si="13"/>
        <v>0</v>
      </c>
    </row>
    <row r="80" spans="1:14" ht="12.75">
      <c r="A80" s="11" t="s">
        <v>4</v>
      </c>
      <c r="B80" s="11" t="s">
        <v>30</v>
      </c>
      <c r="C80" s="9">
        <v>314</v>
      </c>
      <c r="D80" s="3" t="s">
        <v>55</v>
      </c>
      <c r="E80" s="9">
        <v>268</v>
      </c>
      <c r="F80" s="15">
        <v>624.08</v>
      </c>
      <c r="G80" s="7">
        <v>1770610</v>
      </c>
      <c r="H80" s="28">
        <v>0.5</v>
      </c>
      <c r="I80" s="38">
        <f t="shared" si="10"/>
        <v>0.14185761440840916</v>
      </c>
      <c r="J80" s="28">
        <v>0.5</v>
      </c>
      <c r="K80" s="22">
        <f t="shared" si="11"/>
        <v>0.14185761440840916</v>
      </c>
      <c r="L80" s="24">
        <v>0.5</v>
      </c>
      <c r="M80" s="22">
        <f t="shared" si="12"/>
        <v>0.14185761440840916</v>
      </c>
      <c r="N80" s="15">
        <f t="shared" si="13"/>
        <v>0</v>
      </c>
    </row>
    <row r="81" spans="1:14" ht="25.5">
      <c r="A81" s="11" t="s">
        <v>72</v>
      </c>
      <c r="B81" s="11" t="s">
        <v>30</v>
      </c>
      <c r="C81" s="9">
        <v>330</v>
      </c>
      <c r="D81" s="8" t="s">
        <v>56</v>
      </c>
      <c r="E81" s="9"/>
      <c r="F81" s="15">
        <v>295.25</v>
      </c>
      <c r="G81" s="7">
        <v>966393</v>
      </c>
      <c r="H81" s="28">
        <v>0.5</v>
      </c>
      <c r="I81" s="38">
        <f t="shared" si="10"/>
        <v>0.16365673158340388</v>
      </c>
      <c r="J81" s="28">
        <v>0.5</v>
      </c>
      <c r="K81" s="22">
        <f t="shared" si="11"/>
        <v>0.16365673158340388</v>
      </c>
      <c r="L81" s="24">
        <v>0.5</v>
      </c>
      <c r="M81" s="22">
        <f t="shared" si="12"/>
        <v>0.16365673158340388</v>
      </c>
      <c r="N81" s="15">
        <f t="shared" si="13"/>
        <v>0</v>
      </c>
    </row>
    <row r="82" spans="1:14" ht="24.75" customHeight="1">
      <c r="A82" s="11" t="s">
        <v>73</v>
      </c>
      <c r="B82" s="11" t="s">
        <v>30</v>
      </c>
      <c r="C82" s="9">
        <v>331</v>
      </c>
      <c r="D82" s="8" t="s">
        <v>57</v>
      </c>
      <c r="E82" s="9">
        <v>1100</v>
      </c>
      <c r="F82" s="15">
        <v>4.45</v>
      </c>
      <c r="G82" s="7">
        <v>12994</v>
      </c>
      <c r="H82" s="28">
        <v>0.5</v>
      </c>
      <c r="I82" s="38">
        <f t="shared" si="10"/>
        <v>0.146</v>
      </c>
      <c r="J82" s="28">
        <v>0.5</v>
      </c>
      <c r="K82" s="22">
        <f t="shared" si="11"/>
        <v>0.146</v>
      </c>
      <c r="L82" s="24">
        <v>0.5</v>
      </c>
      <c r="M82" s="22">
        <f t="shared" si="12"/>
        <v>0.146</v>
      </c>
      <c r="N82" s="15">
        <f t="shared" si="13"/>
        <v>0</v>
      </c>
    </row>
    <row r="83" ht="14.25" customHeight="1">
      <c r="L83" s="20" t="s">
        <v>74</v>
      </c>
    </row>
    <row r="84" spans="1:14" ht="51" customHeight="1">
      <c r="A84" s="5" t="s">
        <v>33</v>
      </c>
      <c r="B84" s="6" t="s">
        <v>34</v>
      </c>
      <c r="C84" s="5" t="s">
        <v>59</v>
      </c>
      <c r="D84" s="2" t="s">
        <v>9</v>
      </c>
      <c r="E84" s="5" t="s">
        <v>12</v>
      </c>
      <c r="F84" s="5" t="s">
        <v>60</v>
      </c>
      <c r="G84" s="5" t="s">
        <v>39</v>
      </c>
      <c r="H84" s="18" t="s">
        <v>16</v>
      </c>
      <c r="I84" s="5" t="s">
        <v>19</v>
      </c>
      <c r="J84" s="39" t="s">
        <v>20</v>
      </c>
      <c r="K84" s="5" t="s">
        <v>21</v>
      </c>
      <c r="L84" s="39" t="s">
        <v>25</v>
      </c>
      <c r="M84" s="5" t="s">
        <v>26</v>
      </c>
      <c r="N84" s="5" t="s">
        <v>82</v>
      </c>
    </row>
    <row r="85" spans="1:14" s="14" customFormat="1" ht="9.75">
      <c r="A85" s="12">
        <v>1</v>
      </c>
      <c r="B85" s="13">
        <v>2</v>
      </c>
      <c r="C85" s="12">
        <v>3</v>
      </c>
      <c r="D85" s="13">
        <v>4</v>
      </c>
      <c r="E85" s="12">
        <v>6</v>
      </c>
      <c r="F85" s="12">
        <v>5</v>
      </c>
      <c r="G85" s="12">
        <v>6</v>
      </c>
      <c r="H85" s="19">
        <v>7</v>
      </c>
      <c r="I85" s="12">
        <v>8</v>
      </c>
      <c r="J85" s="40">
        <v>9</v>
      </c>
      <c r="K85" s="13">
        <v>10</v>
      </c>
      <c r="L85" s="40">
        <v>11</v>
      </c>
      <c r="M85" s="13">
        <v>12</v>
      </c>
      <c r="N85" s="13">
        <v>13</v>
      </c>
    </row>
    <row r="86" spans="1:14" ht="12.75">
      <c r="A86" s="2" t="s">
        <v>31</v>
      </c>
      <c r="B86" s="3" t="s">
        <v>30</v>
      </c>
      <c r="C86" s="1">
        <v>321</v>
      </c>
      <c r="D86" s="3" t="s">
        <v>15</v>
      </c>
      <c r="E86" s="9">
        <v>9120</v>
      </c>
      <c r="F86" s="9">
        <v>23.32</v>
      </c>
      <c r="G86" s="15">
        <v>29827</v>
      </c>
      <c r="H86" s="28">
        <v>2</v>
      </c>
      <c r="I86" s="38">
        <f>SUM(G86/F86*H86/100)</f>
        <v>25.580617495711834</v>
      </c>
      <c r="J86" s="28">
        <v>2</v>
      </c>
      <c r="K86" s="43">
        <f aca="true" t="shared" si="14" ref="K86:K96">SUM(G86/F86*J86/100)</f>
        <v>25.580617495711834</v>
      </c>
      <c r="L86" s="44">
        <v>2</v>
      </c>
      <c r="M86" s="22">
        <f aca="true" t="shared" si="15" ref="M86:M96">SUM(G86/F86*L86/100)</f>
        <v>25.580617495711834</v>
      </c>
      <c r="N86" s="15">
        <f aca="true" t="shared" si="16" ref="N86:N96">SUM(M86-K86)</f>
        <v>0</v>
      </c>
    </row>
    <row r="87" spans="1:14" ht="12.75">
      <c r="A87" s="2" t="s">
        <v>32</v>
      </c>
      <c r="B87" s="3" t="s">
        <v>30</v>
      </c>
      <c r="C87" s="1">
        <v>319</v>
      </c>
      <c r="D87" s="3" t="s">
        <v>17</v>
      </c>
      <c r="E87" s="9">
        <v>217081.52</v>
      </c>
      <c r="F87" s="9">
        <v>6.2</v>
      </c>
      <c r="G87" s="15">
        <v>151002</v>
      </c>
      <c r="H87" s="28">
        <v>0.4</v>
      </c>
      <c r="I87" s="38">
        <f aca="true" t="shared" si="17" ref="I87:I96">SUM(G87/F87*H87/100)</f>
        <v>97.42064516129032</v>
      </c>
      <c r="J87" s="28">
        <v>0.4</v>
      </c>
      <c r="K87" s="43">
        <f t="shared" si="14"/>
        <v>97.42064516129032</v>
      </c>
      <c r="L87" s="44">
        <v>0.4</v>
      </c>
      <c r="M87" s="22">
        <f t="shared" si="15"/>
        <v>97.42064516129032</v>
      </c>
      <c r="N87" s="15">
        <f t="shared" si="16"/>
        <v>0</v>
      </c>
    </row>
    <row r="88" spans="1:14" ht="12.75">
      <c r="A88" s="2" t="s">
        <v>28</v>
      </c>
      <c r="B88" s="3" t="s">
        <v>30</v>
      </c>
      <c r="C88" s="6">
        <v>315</v>
      </c>
      <c r="D88" s="23" t="s">
        <v>46</v>
      </c>
      <c r="E88" s="3"/>
      <c r="F88" s="6">
        <v>5.69</v>
      </c>
      <c r="G88" s="15">
        <v>36701</v>
      </c>
      <c r="H88" s="30">
        <v>0.6</v>
      </c>
      <c r="I88" s="38">
        <f t="shared" si="17"/>
        <v>38.70052724077328</v>
      </c>
      <c r="J88" s="30">
        <v>0.6</v>
      </c>
      <c r="K88" s="43">
        <f t="shared" si="14"/>
        <v>38.70052724077328</v>
      </c>
      <c r="L88" s="30">
        <v>0.6</v>
      </c>
      <c r="M88" s="22">
        <f t="shared" si="15"/>
        <v>38.70052724077328</v>
      </c>
      <c r="N88" s="15">
        <f t="shared" si="16"/>
        <v>0</v>
      </c>
    </row>
    <row r="89" spans="1:14" ht="12.75">
      <c r="A89" s="26" t="s">
        <v>44</v>
      </c>
      <c r="B89" s="3" t="s">
        <v>30</v>
      </c>
      <c r="C89" s="6">
        <v>318</v>
      </c>
      <c r="D89" s="26" t="s">
        <v>45</v>
      </c>
      <c r="E89" s="3"/>
      <c r="F89" s="6">
        <v>0.0974</v>
      </c>
      <c r="G89" s="15">
        <v>268</v>
      </c>
      <c r="H89" s="30">
        <v>0.6</v>
      </c>
      <c r="I89" s="38">
        <f t="shared" si="17"/>
        <v>16.50924024640657</v>
      </c>
      <c r="J89" s="30">
        <v>0.6</v>
      </c>
      <c r="K89" s="43">
        <f t="shared" si="14"/>
        <v>16.50924024640657</v>
      </c>
      <c r="L89" s="30">
        <v>0.6</v>
      </c>
      <c r="M89" s="22">
        <f t="shared" si="15"/>
        <v>16.50924024640657</v>
      </c>
      <c r="N89" s="15">
        <f t="shared" si="16"/>
        <v>0</v>
      </c>
    </row>
    <row r="90" spans="1:14" ht="12.75">
      <c r="A90" s="26" t="s">
        <v>47</v>
      </c>
      <c r="B90" s="3" t="s">
        <v>30</v>
      </c>
      <c r="C90" s="6">
        <v>324</v>
      </c>
      <c r="D90" s="26" t="s">
        <v>49</v>
      </c>
      <c r="E90" s="26" t="s">
        <v>24</v>
      </c>
      <c r="F90" s="6">
        <v>1.57</v>
      </c>
      <c r="G90" s="15">
        <v>38600</v>
      </c>
      <c r="H90" s="30">
        <v>0.6</v>
      </c>
      <c r="I90" s="38">
        <f t="shared" si="17"/>
        <v>147.51592356687897</v>
      </c>
      <c r="J90" s="30">
        <v>0.6</v>
      </c>
      <c r="K90" s="43">
        <f t="shared" si="14"/>
        <v>147.51592356687897</v>
      </c>
      <c r="L90" s="30">
        <v>0.6</v>
      </c>
      <c r="M90" s="22">
        <f t="shared" si="15"/>
        <v>147.51592356687897</v>
      </c>
      <c r="N90" s="15">
        <f t="shared" si="16"/>
        <v>0</v>
      </c>
    </row>
    <row r="91" spans="1:14" ht="25.5" customHeight="1">
      <c r="A91" s="26" t="s">
        <v>28</v>
      </c>
      <c r="B91" s="3" t="s">
        <v>30</v>
      </c>
      <c r="C91" s="6">
        <v>332</v>
      </c>
      <c r="D91" s="23" t="s">
        <v>81</v>
      </c>
      <c r="E91" s="3"/>
      <c r="F91" s="6">
        <v>7.64</v>
      </c>
      <c r="G91" s="15">
        <v>83304</v>
      </c>
      <c r="H91" s="30">
        <v>0.6</v>
      </c>
      <c r="I91" s="38">
        <f t="shared" si="17"/>
        <v>65.4219895287958</v>
      </c>
      <c r="J91" s="30">
        <v>0.6</v>
      </c>
      <c r="K91" s="43">
        <f t="shared" si="14"/>
        <v>65.4219895287958</v>
      </c>
      <c r="L91" s="30">
        <v>0.6</v>
      </c>
      <c r="M91" s="22">
        <f t="shared" si="15"/>
        <v>65.4219895287958</v>
      </c>
      <c r="N91" s="15">
        <f t="shared" si="16"/>
        <v>0</v>
      </c>
    </row>
    <row r="92" spans="1:14" ht="25.5">
      <c r="A92" s="26" t="s">
        <v>28</v>
      </c>
      <c r="B92" s="3" t="s">
        <v>30</v>
      </c>
      <c r="C92" s="7">
        <v>333</v>
      </c>
      <c r="D92" s="23" t="s">
        <v>48</v>
      </c>
      <c r="E92" s="3"/>
      <c r="F92" s="6">
        <v>10.07</v>
      </c>
      <c r="G92" s="15">
        <v>146230</v>
      </c>
      <c r="H92" s="30">
        <v>0.6</v>
      </c>
      <c r="I92" s="38">
        <f t="shared" si="17"/>
        <v>87.12810327706056</v>
      </c>
      <c r="J92" s="30">
        <v>0.6</v>
      </c>
      <c r="K92" s="43">
        <f t="shared" si="14"/>
        <v>87.12810327706056</v>
      </c>
      <c r="L92" s="30">
        <v>0.6</v>
      </c>
      <c r="M92" s="22">
        <f t="shared" si="15"/>
        <v>87.12810327706056</v>
      </c>
      <c r="N92" s="15">
        <f t="shared" si="16"/>
        <v>0</v>
      </c>
    </row>
    <row r="93" spans="1:14" ht="14.25" customHeight="1">
      <c r="A93" s="8" t="s">
        <v>50</v>
      </c>
      <c r="B93" s="3" t="s">
        <v>30</v>
      </c>
      <c r="C93" s="27"/>
      <c r="D93" s="26" t="s">
        <v>41</v>
      </c>
      <c r="E93" s="3"/>
      <c r="F93" s="6">
        <v>1.87</v>
      </c>
      <c r="G93" s="15">
        <v>162603</v>
      </c>
      <c r="H93" s="30">
        <v>0.6</v>
      </c>
      <c r="I93" s="38">
        <f t="shared" si="17"/>
        <v>521.7208556149732</v>
      </c>
      <c r="J93" s="30">
        <v>0.6</v>
      </c>
      <c r="K93" s="43">
        <f t="shared" si="14"/>
        <v>521.7208556149732</v>
      </c>
      <c r="L93" s="30">
        <v>0.6</v>
      </c>
      <c r="M93" s="22">
        <f t="shared" si="15"/>
        <v>521.7208556149732</v>
      </c>
      <c r="N93" s="15">
        <f t="shared" si="16"/>
        <v>0</v>
      </c>
    </row>
    <row r="94" spans="1:14" ht="12.75">
      <c r="A94" s="8" t="s">
        <v>32</v>
      </c>
      <c r="B94" s="3" t="s">
        <v>30</v>
      </c>
      <c r="C94" s="27"/>
      <c r="D94" s="26" t="s">
        <v>41</v>
      </c>
      <c r="E94" s="3"/>
      <c r="F94" s="6">
        <v>0.9</v>
      </c>
      <c r="G94" s="15">
        <v>20366</v>
      </c>
      <c r="H94" s="30">
        <v>0.6</v>
      </c>
      <c r="I94" s="38">
        <f t="shared" si="17"/>
        <v>135.7733333333333</v>
      </c>
      <c r="J94" s="30">
        <v>0.6</v>
      </c>
      <c r="K94" s="43">
        <f t="shared" si="14"/>
        <v>135.7733333333333</v>
      </c>
      <c r="L94" s="30">
        <v>0.6</v>
      </c>
      <c r="M94" s="22">
        <f t="shared" si="15"/>
        <v>135.7733333333333</v>
      </c>
      <c r="N94" s="15">
        <f t="shared" si="16"/>
        <v>0</v>
      </c>
    </row>
    <row r="95" spans="1:14" ht="12.75">
      <c r="A95" s="8" t="s">
        <v>13</v>
      </c>
      <c r="B95" s="3" t="s">
        <v>30</v>
      </c>
      <c r="C95" s="27"/>
      <c r="D95" s="26" t="s">
        <v>41</v>
      </c>
      <c r="E95" s="3"/>
      <c r="F95" s="6">
        <v>0.36</v>
      </c>
      <c r="G95" s="15">
        <v>2263</v>
      </c>
      <c r="H95" s="30">
        <v>0.6</v>
      </c>
      <c r="I95" s="38">
        <f t="shared" si="17"/>
        <v>37.71666666666667</v>
      </c>
      <c r="J95" s="30">
        <v>0.6</v>
      </c>
      <c r="K95" s="43">
        <f t="shared" si="14"/>
        <v>37.71666666666667</v>
      </c>
      <c r="L95" s="30">
        <v>0.6</v>
      </c>
      <c r="M95" s="22">
        <f t="shared" si="15"/>
        <v>37.71666666666667</v>
      </c>
      <c r="N95" s="15">
        <f t="shared" si="16"/>
        <v>0</v>
      </c>
    </row>
    <row r="96" spans="1:14" ht="12.75">
      <c r="A96" s="8">
        <v>35.7</v>
      </c>
      <c r="B96" s="3" t="s">
        <v>30</v>
      </c>
      <c r="C96" s="1"/>
      <c r="D96" s="26" t="s">
        <v>41</v>
      </c>
      <c r="E96" s="1"/>
      <c r="F96" s="31">
        <v>8.89</v>
      </c>
      <c r="G96" s="42">
        <v>24625</v>
      </c>
      <c r="H96" s="28">
        <v>0.6</v>
      </c>
      <c r="I96" s="38">
        <f t="shared" si="17"/>
        <v>16.619797525309338</v>
      </c>
      <c r="J96" s="28">
        <v>0.6</v>
      </c>
      <c r="K96" s="22">
        <f t="shared" si="14"/>
        <v>16.619797525309338</v>
      </c>
      <c r="L96" s="24">
        <v>0.6</v>
      </c>
      <c r="M96" s="22">
        <f t="shared" si="15"/>
        <v>16.619797525309338</v>
      </c>
      <c r="N96" s="15">
        <f t="shared" si="16"/>
        <v>0</v>
      </c>
    </row>
    <row r="97" ht="14.25" customHeight="1">
      <c r="L97" s="20" t="s">
        <v>80</v>
      </c>
    </row>
    <row r="98" spans="1:14" ht="50.25" customHeight="1">
      <c r="A98" s="5" t="s">
        <v>33</v>
      </c>
      <c r="B98" s="6" t="s">
        <v>34</v>
      </c>
      <c r="C98" s="5" t="s">
        <v>59</v>
      </c>
      <c r="D98" s="2" t="s">
        <v>9</v>
      </c>
      <c r="E98" s="5" t="s">
        <v>12</v>
      </c>
      <c r="F98" s="5" t="s">
        <v>60</v>
      </c>
      <c r="G98" s="5" t="s">
        <v>39</v>
      </c>
      <c r="H98" s="18" t="s">
        <v>16</v>
      </c>
      <c r="I98" s="5" t="s">
        <v>22</v>
      </c>
      <c r="J98" s="39" t="s">
        <v>20</v>
      </c>
      <c r="K98" s="5" t="s">
        <v>23</v>
      </c>
      <c r="L98" s="39" t="s">
        <v>25</v>
      </c>
      <c r="M98" s="5" t="s">
        <v>40</v>
      </c>
      <c r="N98" s="5" t="s">
        <v>82</v>
      </c>
    </row>
    <row r="99" spans="1:14" s="14" customFormat="1" ht="9.75">
      <c r="A99" s="12">
        <v>1</v>
      </c>
      <c r="B99" s="13">
        <v>2</v>
      </c>
      <c r="C99" s="12">
        <v>3</v>
      </c>
      <c r="D99" s="13">
        <v>4</v>
      </c>
      <c r="E99" s="12">
        <v>6</v>
      </c>
      <c r="F99" s="12">
        <v>5</v>
      </c>
      <c r="G99" s="12">
        <v>6</v>
      </c>
      <c r="H99" s="19">
        <v>7</v>
      </c>
      <c r="I99" s="12">
        <v>8</v>
      </c>
      <c r="J99" s="40">
        <v>9</v>
      </c>
      <c r="K99" s="13">
        <v>10</v>
      </c>
      <c r="L99" s="40">
        <v>11</v>
      </c>
      <c r="M99" s="13">
        <v>12</v>
      </c>
      <c r="N99" s="13">
        <v>13</v>
      </c>
    </row>
    <row r="100" spans="1:14" ht="12.75">
      <c r="A100" s="3" t="s">
        <v>1</v>
      </c>
      <c r="B100" s="3" t="s">
        <v>30</v>
      </c>
      <c r="C100" s="9">
        <v>316</v>
      </c>
      <c r="D100" s="3" t="s">
        <v>51</v>
      </c>
      <c r="E100" s="9">
        <v>12200</v>
      </c>
      <c r="F100" s="22">
        <v>0.15</v>
      </c>
      <c r="G100" s="7">
        <v>7780</v>
      </c>
      <c r="H100" s="28">
        <v>0.8</v>
      </c>
      <c r="I100" s="38">
        <f>SUM(G100/F100*H100/100/100)</f>
        <v>4.149333333333335</v>
      </c>
      <c r="J100" s="28">
        <v>0.8</v>
      </c>
      <c r="K100" s="33">
        <f>SUM(G100*J100/100/100/F100)</f>
        <v>4.149333333333334</v>
      </c>
      <c r="L100" s="28">
        <v>0.8</v>
      </c>
      <c r="M100" s="31">
        <f>SUM(G100*L100/100/100/F100)</f>
        <v>4.149333333333334</v>
      </c>
      <c r="N100" s="15">
        <f aca="true" t="shared" si="18" ref="N100:N106">SUM(M100-K100)</f>
        <v>0</v>
      </c>
    </row>
    <row r="101" spans="1:14" ht="12.75">
      <c r="A101" s="3" t="s">
        <v>2</v>
      </c>
      <c r="B101" s="3" t="s">
        <v>30</v>
      </c>
      <c r="C101" s="9">
        <v>316</v>
      </c>
      <c r="D101" s="3" t="s">
        <v>51</v>
      </c>
      <c r="E101" s="9">
        <v>4110</v>
      </c>
      <c r="F101" s="6">
        <v>1.5502</v>
      </c>
      <c r="G101" s="7">
        <v>46600</v>
      </c>
      <c r="H101" s="28">
        <v>0.8</v>
      </c>
      <c r="I101" s="38">
        <f aca="true" t="shared" si="19" ref="I101:I106">SUM(G101/F101*H101/100/100)</f>
        <v>2.4048509869694232</v>
      </c>
      <c r="J101" s="28">
        <v>0.8</v>
      </c>
      <c r="K101" s="33">
        <f aca="true" t="shared" si="20" ref="K101:K106">SUM(G101*J101/100/100/F101)</f>
        <v>2.4048509869694232</v>
      </c>
      <c r="L101" s="28">
        <v>0.8</v>
      </c>
      <c r="M101" s="31">
        <f aca="true" t="shared" si="21" ref="M101:M106">SUM(G101*L101/100/100/F101)</f>
        <v>2.4048509869694232</v>
      </c>
      <c r="N101" s="15">
        <f t="shared" si="18"/>
        <v>0</v>
      </c>
    </row>
    <row r="102" spans="1:14" ht="12.75">
      <c r="A102" s="3" t="s">
        <v>2</v>
      </c>
      <c r="B102" s="3" t="s">
        <v>30</v>
      </c>
      <c r="C102" s="9">
        <v>316</v>
      </c>
      <c r="D102" s="3" t="s">
        <v>51</v>
      </c>
      <c r="E102" s="9">
        <v>44600</v>
      </c>
      <c r="F102" s="6">
        <v>1.5592</v>
      </c>
      <c r="G102" s="7">
        <v>51330</v>
      </c>
      <c r="H102" s="28">
        <v>0.8</v>
      </c>
      <c r="I102" s="38">
        <f t="shared" si="19"/>
        <v>2.6336582863006672</v>
      </c>
      <c r="J102" s="28">
        <v>0.8</v>
      </c>
      <c r="K102" s="33">
        <f t="shared" si="20"/>
        <v>2.6336582863006672</v>
      </c>
      <c r="L102" s="28">
        <v>0.8</v>
      </c>
      <c r="M102" s="31">
        <f t="shared" si="21"/>
        <v>2.6336582863006672</v>
      </c>
      <c r="N102" s="15">
        <f t="shared" si="18"/>
        <v>0</v>
      </c>
    </row>
    <row r="103" spans="1:14" ht="12.75">
      <c r="A103" s="3" t="s">
        <v>3</v>
      </c>
      <c r="B103" s="3" t="s">
        <v>30</v>
      </c>
      <c r="C103" s="9">
        <v>316</v>
      </c>
      <c r="D103" s="3" t="s">
        <v>51</v>
      </c>
      <c r="E103" s="9">
        <v>7750</v>
      </c>
      <c r="F103" s="6">
        <v>0.5502</v>
      </c>
      <c r="G103" s="7">
        <v>9170</v>
      </c>
      <c r="H103" s="28">
        <v>0.8</v>
      </c>
      <c r="I103" s="38">
        <f t="shared" si="19"/>
        <v>1.333333333333333</v>
      </c>
      <c r="J103" s="28">
        <v>0.8</v>
      </c>
      <c r="K103" s="33">
        <f t="shared" si="20"/>
        <v>1.3333333333333333</v>
      </c>
      <c r="L103" s="28">
        <v>0.8</v>
      </c>
      <c r="M103" s="31">
        <f t="shared" si="21"/>
        <v>1.3333333333333333</v>
      </c>
      <c r="N103" s="15">
        <f t="shared" si="18"/>
        <v>0</v>
      </c>
    </row>
    <row r="104" spans="1:14" ht="12.75">
      <c r="A104" s="3" t="s">
        <v>3</v>
      </c>
      <c r="B104" s="3" t="s">
        <v>30</v>
      </c>
      <c r="C104" s="9">
        <v>316</v>
      </c>
      <c r="D104" s="3" t="s">
        <v>51</v>
      </c>
      <c r="E104" s="9">
        <v>126000</v>
      </c>
      <c r="F104" s="6">
        <v>10.08285</v>
      </c>
      <c r="G104" s="7">
        <v>157504.15</v>
      </c>
      <c r="H104" s="28">
        <v>0.8</v>
      </c>
      <c r="I104" s="38">
        <f t="shared" si="19"/>
        <v>1.2496796044769087</v>
      </c>
      <c r="J104" s="28">
        <v>0.8</v>
      </c>
      <c r="K104" s="33">
        <f t="shared" si="20"/>
        <v>1.249679604476909</v>
      </c>
      <c r="L104" s="28">
        <v>0.8</v>
      </c>
      <c r="M104" s="31">
        <f t="shared" si="21"/>
        <v>1.249679604476909</v>
      </c>
      <c r="N104" s="15">
        <f t="shared" si="18"/>
        <v>0</v>
      </c>
    </row>
    <row r="105" spans="1:14" ht="12.75">
      <c r="A105" s="11">
        <v>35.3</v>
      </c>
      <c r="B105" s="3" t="s">
        <v>30</v>
      </c>
      <c r="C105" s="9">
        <v>316</v>
      </c>
      <c r="D105" s="3" t="s">
        <v>51</v>
      </c>
      <c r="E105" s="9">
        <v>5300</v>
      </c>
      <c r="F105" s="6">
        <v>1.705</v>
      </c>
      <c r="G105" s="7">
        <v>13890.41</v>
      </c>
      <c r="H105" s="28">
        <v>0.8</v>
      </c>
      <c r="I105" s="38">
        <f t="shared" si="19"/>
        <v>0.6517494428152492</v>
      </c>
      <c r="J105" s="28">
        <v>0.8</v>
      </c>
      <c r="K105" s="33">
        <f t="shared" si="20"/>
        <v>0.6517494428152493</v>
      </c>
      <c r="L105" s="28">
        <v>0.8</v>
      </c>
      <c r="M105" s="31">
        <f t="shared" si="21"/>
        <v>0.6517494428152493</v>
      </c>
      <c r="N105" s="15">
        <f t="shared" si="18"/>
        <v>0</v>
      </c>
    </row>
    <row r="106" spans="1:14" ht="12.75">
      <c r="A106" s="3" t="s">
        <v>4</v>
      </c>
      <c r="B106" s="3" t="s">
        <v>30</v>
      </c>
      <c r="C106" s="9">
        <v>316</v>
      </c>
      <c r="D106" s="3" t="s">
        <v>51</v>
      </c>
      <c r="E106" s="9">
        <v>474</v>
      </c>
      <c r="F106" s="32">
        <v>6.1389</v>
      </c>
      <c r="G106" s="7">
        <v>14413.92</v>
      </c>
      <c r="H106" s="28">
        <v>0.8</v>
      </c>
      <c r="I106" s="38">
        <f t="shared" si="19"/>
        <v>0.18783716952548507</v>
      </c>
      <c r="J106" s="28">
        <v>0.8</v>
      </c>
      <c r="K106" s="33">
        <f t="shared" si="20"/>
        <v>0.18783716952548507</v>
      </c>
      <c r="L106" s="28">
        <v>0.8</v>
      </c>
      <c r="M106" s="31">
        <f t="shared" si="21"/>
        <v>0.18783716952548507</v>
      </c>
      <c r="N106" s="15">
        <f t="shared" si="18"/>
        <v>0</v>
      </c>
    </row>
    <row r="107" ht="14.25" customHeight="1">
      <c r="L107" s="20" t="s">
        <v>75</v>
      </c>
    </row>
    <row r="108" spans="1:14" ht="50.25" customHeight="1">
      <c r="A108" s="5" t="s">
        <v>33</v>
      </c>
      <c r="B108" s="6" t="s">
        <v>34</v>
      </c>
      <c r="C108" s="5" t="s">
        <v>59</v>
      </c>
      <c r="D108" s="2" t="s">
        <v>9</v>
      </c>
      <c r="E108" s="5" t="s">
        <v>12</v>
      </c>
      <c r="F108" s="5" t="s">
        <v>60</v>
      </c>
      <c r="G108" s="5" t="s">
        <v>39</v>
      </c>
      <c r="H108" s="18" t="s">
        <v>16</v>
      </c>
      <c r="I108" s="5" t="s">
        <v>22</v>
      </c>
      <c r="J108" s="39" t="s">
        <v>20</v>
      </c>
      <c r="K108" s="5" t="s">
        <v>23</v>
      </c>
      <c r="L108" s="39" t="s">
        <v>25</v>
      </c>
      <c r="M108" s="5" t="s">
        <v>40</v>
      </c>
      <c r="N108" s="5" t="s">
        <v>82</v>
      </c>
    </row>
    <row r="109" spans="1:14" s="14" customFormat="1" ht="9.75">
      <c r="A109" s="12">
        <v>1</v>
      </c>
      <c r="B109" s="13">
        <v>2</v>
      </c>
      <c r="C109" s="12">
        <v>3</v>
      </c>
      <c r="D109" s="13">
        <v>4</v>
      </c>
      <c r="E109" s="12">
        <v>6</v>
      </c>
      <c r="F109" s="12">
        <v>5</v>
      </c>
      <c r="G109" s="12">
        <v>6</v>
      </c>
      <c r="H109" s="19">
        <v>7</v>
      </c>
      <c r="I109" s="12">
        <v>8</v>
      </c>
      <c r="J109" s="40">
        <v>9</v>
      </c>
      <c r="K109" s="13">
        <v>10</v>
      </c>
      <c r="L109" s="40">
        <v>11</v>
      </c>
      <c r="M109" s="13">
        <v>12</v>
      </c>
      <c r="N109" s="13">
        <v>13</v>
      </c>
    </row>
    <row r="110" spans="1:14" ht="12.75">
      <c r="A110" s="3" t="s">
        <v>0</v>
      </c>
      <c r="B110" s="2" t="s">
        <v>10</v>
      </c>
      <c r="C110" s="9">
        <v>317</v>
      </c>
      <c r="D110" s="3" t="s">
        <v>52</v>
      </c>
      <c r="E110" s="9">
        <v>2110</v>
      </c>
      <c r="F110" s="6">
        <v>0.0777</v>
      </c>
      <c r="G110" s="7">
        <v>13500</v>
      </c>
      <c r="H110" s="28">
        <v>0.8</v>
      </c>
      <c r="I110" s="38">
        <f aca="true" t="shared" si="22" ref="I110:I121">SUM(G110/F110*H110/100/100)</f>
        <v>13.899613899613898</v>
      </c>
      <c r="J110" s="28">
        <v>0.8</v>
      </c>
      <c r="K110" s="33">
        <f aca="true" t="shared" si="23" ref="K110:K121">SUM(G110*J110/100/100/F110)</f>
        <v>13.8996138996139</v>
      </c>
      <c r="L110" s="28">
        <v>0.8</v>
      </c>
      <c r="M110" s="31">
        <f aca="true" t="shared" si="24" ref="M110:M121">SUM(G110*L110/100/100/F110)</f>
        <v>13.8996138996139</v>
      </c>
      <c r="N110" s="15">
        <f aca="true" t="shared" si="25" ref="N110:N121">SUM(M110-K110)</f>
        <v>0</v>
      </c>
    </row>
    <row r="111" spans="1:14" ht="12.75">
      <c r="A111" s="3" t="s">
        <v>0</v>
      </c>
      <c r="B111" s="2" t="s">
        <v>10</v>
      </c>
      <c r="C111" s="9">
        <v>317</v>
      </c>
      <c r="D111" s="3" t="s">
        <v>52</v>
      </c>
      <c r="E111" s="9">
        <v>3640</v>
      </c>
      <c r="F111" s="6">
        <v>0.9823</v>
      </c>
      <c r="G111" s="7">
        <v>134000</v>
      </c>
      <c r="H111" s="28">
        <v>0.8</v>
      </c>
      <c r="I111" s="38">
        <f t="shared" si="22"/>
        <v>10.91316298483152</v>
      </c>
      <c r="J111" s="28">
        <v>0.8</v>
      </c>
      <c r="K111" s="33">
        <f t="shared" si="23"/>
        <v>10.91316298483152</v>
      </c>
      <c r="L111" s="28">
        <v>0.8</v>
      </c>
      <c r="M111" s="31">
        <f t="shared" si="24"/>
        <v>10.91316298483152</v>
      </c>
      <c r="N111" s="15">
        <f t="shared" si="25"/>
        <v>0</v>
      </c>
    </row>
    <row r="112" spans="1:14" ht="12.75">
      <c r="A112" s="3" t="s">
        <v>0</v>
      </c>
      <c r="B112" s="3" t="s">
        <v>53</v>
      </c>
      <c r="C112" s="9">
        <v>317</v>
      </c>
      <c r="D112" s="3" t="s">
        <v>52</v>
      </c>
      <c r="E112" s="9">
        <v>25900</v>
      </c>
      <c r="F112" s="6">
        <v>2.5614</v>
      </c>
      <c r="G112" s="7">
        <v>431520</v>
      </c>
      <c r="H112" s="28">
        <v>0.8</v>
      </c>
      <c r="I112" s="38">
        <f t="shared" si="22"/>
        <v>13.477629421410168</v>
      </c>
      <c r="J112" s="28">
        <v>0.8</v>
      </c>
      <c r="K112" s="33">
        <f t="shared" si="23"/>
        <v>13.477629421410166</v>
      </c>
      <c r="L112" s="28">
        <v>0.8</v>
      </c>
      <c r="M112" s="31">
        <f t="shared" si="24"/>
        <v>13.477629421410166</v>
      </c>
      <c r="N112" s="15">
        <f t="shared" si="25"/>
        <v>0</v>
      </c>
    </row>
    <row r="113" spans="1:14" ht="12.75">
      <c r="A113" s="3" t="s">
        <v>1</v>
      </c>
      <c r="B113" s="3" t="s">
        <v>53</v>
      </c>
      <c r="C113" s="9">
        <v>317</v>
      </c>
      <c r="D113" s="3" t="s">
        <v>52</v>
      </c>
      <c r="E113" s="9">
        <v>5270</v>
      </c>
      <c r="F113" s="6">
        <v>2.8573</v>
      </c>
      <c r="G113" s="7">
        <v>367913.7</v>
      </c>
      <c r="H113" s="28">
        <v>0.8</v>
      </c>
      <c r="I113" s="38">
        <f t="shared" si="22"/>
        <v>10.301017044062577</v>
      </c>
      <c r="J113" s="28">
        <v>0.8</v>
      </c>
      <c r="K113" s="33">
        <f t="shared" si="23"/>
        <v>10.301017044062576</v>
      </c>
      <c r="L113" s="28">
        <v>0.8</v>
      </c>
      <c r="M113" s="31">
        <f t="shared" si="24"/>
        <v>10.301017044062576</v>
      </c>
      <c r="N113" s="15">
        <f t="shared" si="25"/>
        <v>0</v>
      </c>
    </row>
    <row r="114" spans="1:14" ht="12.75">
      <c r="A114" s="3" t="s">
        <v>2</v>
      </c>
      <c r="B114" s="3" t="s">
        <v>53</v>
      </c>
      <c r="C114" s="9">
        <v>317</v>
      </c>
      <c r="D114" s="3" t="s">
        <v>52</v>
      </c>
      <c r="E114" s="9">
        <v>6770</v>
      </c>
      <c r="F114" s="6">
        <v>2.16851</v>
      </c>
      <c r="G114" s="7">
        <v>126170.64</v>
      </c>
      <c r="H114" s="28">
        <v>0.8</v>
      </c>
      <c r="I114" s="38">
        <f t="shared" si="22"/>
        <v>4.654648214672748</v>
      </c>
      <c r="J114" s="28">
        <v>0.8</v>
      </c>
      <c r="K114" s="33">
        <f t="shared" si="23"/>
        <v>4.654648214672748</v>
      </c>
      <c r="L114" s="28">
        <v>0.8</v>
      </c>
      <c r="M114" s="31">
        <f t="shared" si="24"/>
        <v>4.654648214672748</v>
      </c>
      <c r="N114" s="15">
        <f t="shared" si="25"/>
        <v>0</v>
      </c>
    </row>
    <row r="115" spans="1:14" ht="12.75">
      <c r="A115" s="3" t="s">
        <v>3</v>
      </c>
      <c r="B115" s="3" t="s">
        <v>53</v>
      </c>
      <c r="C115" s="9">
        <v>317</v>
      </c>
      <c r="D115" s="3" t="s">
        <v>52</v>
      </c>
      <c r="E115" s="9">
        <v>204000</v>
      </c>
      <c r="F115" s="6">
        <v>12.1509</v>
      </c>
      <c r="G115" s="7">
        <v>405300</v>
      </c>
      <c r="H115" s="28">
        <v>0.8</v>
      </c>
      <c r="I115" s="38">
        <f t="shared" si="22"/>
        <v>2.6684443127669555</v>
      </c>
      <c r="J115" s="28">
        <v>0.8</v>
      </c>
      <c r="K115" s="33">
        <f t="shared" si="23"/>
        <v>2.6684443127669555</v>
      </c>
      <c r="L115" s="28">
        <v>0.8</v>
      </c>
      <c r="M115" s="31">
        <f t="shared" si="24"/>
        <v>2.6684443127669555</v>
      </c>
      <c r="N115" s="15">
        <f t="shared" si="25"/>
        <v>0</v>
      </c>
    </row>
    <row r="116" spans="1:14" ht="12.75">
      <c r="A116" s="11">
        <v>35.3</v>
      </c>
      <c r="B116" s="3" t="s">
        <v>53</v>
      </c>
      <c r="C116" s="9">
        <v>317</v>
      </c>
      <c r="D116" s="3" t="s">
        <v>52</v>
      </c>
      <c r="E116" s="9">
        <v>12000</v>
      </c>
      <c r="F116" s="6">
        <v>2.1045</v>
      </c>
      <c r="G116" s="7">
        <v>44623.77</v>
      </c>
      <c r="H116" s="28">
        <v>0.8</v>
      </c>
      <c r="I116" s="38">
        <f t="shared" si="22"/>
        <v>1.6963181753385603</v>
      </c>
      <c r="J116" s="28">
        <v>0.8</v>
      </c>
      <c r="K116" s="33">
        <f t="shared" si="23"/>
        <v>1.6963181753385603</v>
      </c>
      <c r="L116" s="28">
        <v>0.8</v>
      </c>
      <c r="M116" s="31">
        <f t="shared" si="24"/>
        <v>1.6963181753385603</v>
      </c>
      <c r="N116" s="15">
        <f t="shared" si="25"/>
        <v>0</v>
      </c>
    </row>
    <row r="117" spans="1:14" ht="12.75">
      <c r="A117" s="3" t="s">
        <v>8</v>
      </c>
      <c r="B117" s="3" t="s">
        <v>53</v>
      </c>
      <c r="C117" s="9">
        <v>317</v>
      </c>
      <c r="D117" s="3" t="s">
        <v>52</v>
      </c>
      <c r="E117" s="9">
        <v>779</v>
      </c>
      <c r="F117" s="15">
        <v>1.0893</v>
      </c>
      <c r="G117" s="7">
        <v>9349</v>
      </c>
      <c r="H117" s="28">
        <v>0.8</v>
      </c>
      <c r="I117" s="38">
        <f t="shared" si="22"/>
        <v>0.6866060772973469</v>
      </c>
      <c r="J117" s="28">
        <v>0.8</v>
      </c>
      <c r="K117" s="33">
        <f t="shared" si="23"/>
        <v>0.686606077297347</v>
      </c>
      <c r="L117" s="28">
        <v>0.8</v>
      </c>
      <c r="M117" s="31">
        <f t="shared" si="24"/>
        <v>0.686606077297347</v>
      </c>
      <c r="N117" s="15">
        <f t="shared" si="25"/>
        <v>0</v>
      </c>
    </row>
    <row r="118" spans="1:14" ht="12.75">
      <c r="A118" s="3" t="s">
        <v>5</v>
      </c>
      <c r="B118" s="3" t="s">
        <v>53</v>
      </c>
      <c r="C118" s="9">
        <v>317</v>
      </c>
      <c r="D118" s="3" t="s">
        <v>52</v>
      </c>
      <c r="E118" s="9">
        <v>937</v>
      </c>
      <c r="F118" s="9">
        <v>0.21</v>
      </c>
      <c r="G118" s="7">
        <v>2078</v>
      </c>
      <c r="H118" s="28">
        <v>0.8</v>
      </c>
      <c r="I118" s="38">
        <f t="shared" si="22"/>
        <v>0.7916190476190477</v>
      </c>
      <c r="J118" s="28">
        <v>0.8</v>
      </c>
      <c r="K118" s="33">
        <f t="shared" si="23"/>
        <v>0.7916190476190478</v>
      </c>
      <c r="L118" s="28">
        <v>0.8</v>
      </c>
      <c r="M118" s="31">
        <f t="shared" si="24"/>
        <v>0.7916190476190478</v>
      </c>
      <c r="N118" s="15">
        <f t="shared" si="25"/>
        <v>0</v>
      </c>
    </row>
    <row r="119" spans="1:14" ht="12.75">
      <c r="A119" s="3" t="s">
        <v>7</v>
      </c>
      <c r="B119" s="3" t="s">
        <v>53</v>
      </c>
      <c r="C119" s="9">
        <v>317</v>
      </c>
      <c r="D119" s="3" t="s">
        <v>52</v>
      </c>
      <c r="E119" s="9">
        <v>747</v>
      </c>
      <c r="F119" s="15">
        <v>0.36</v>
      </c>
      <c r="G119" s="7">
        <v>3450</v>
      </c>
      <c r="H119" s="28">
        <v>0.8</v>
      </c>
      <c r="I119" s="38">
        <f t="shared" si="22"/>
        <v>0.7666666666666668</v>
      </c>
      <c r="J119" s="28">
        <v>0.8</v>
      </c>
      <c r="K119" s="33">
        <f t="shared" si="23"/>
        <v>0.7666666666666667</v>
      </c>
      <c r="L119" s="28">
        <v>0.8</v>
      </c>
      <c r="M119" s="31">
        <f t="shared" si="24"/>
        <v>0.7666666666666667</v>
      </c>
      <c r="N119" s="15">
        <f t="shared" si="25"/>
        <v>0</v>
      </c>
    </row>
    <row r="120" spans="1:14" ht="12.75">
      <c r="A120" s="3" t="s">
        <v>4</v>
      </c>
      <c r="B120" s="3" t="s">
        <v>53</v>
      </c>
      <c r="C120" s="9">
        <v>317</v>
      </c>
      <c r="D120" s="3" t="s">
        <v>52</v>
      </c>
      <c r="E120" s="9">
        <v>616</v>
      </c>
      <c r="F120" s="15">
        <v>3.0302</v>
      </c>
      <c r="G120" s="7">
        <v>11519.5</v>
      </c>
      <c r="H120" s="28">
        <v>0.8</v>
      </c>
      <c r="I120" s="38">
        <f t="shared" si="22"/>
        <v>0.30412514025476867</v>
      </c>
      <c r="J120" s="28">
        <v>0.8</v>
      </c>
      <c r="K120" s="33">
        <f t="shared" si="23"/>
        <v>0.3041251402547687</v>
      </c>
      <c r="L120" s="28">
        <v>0.8</v>
      </c>
      <c r="M120" s="31">
        <f t="shared" si="24"/>
        <v>0.3041251402547687</v>
      </c>
      <c r="N120" s="15">
        <f t="shared" si="25"/>
        <v>0</v>
      </c>
    </row>
    <row r="121" spans="1:14" ht="12.75">
      <c r="A121" s="3" t="s">
        <v>4</v>
      </c>
      <c r="B121" s="2" t="s">
        <v>10</v>
      </c>
      <c r="C121" s="9">
        <v>317</v>
      </c>
      <c r="D121" s="3" t="s">
        <v>52</v>
      </c>
      <c r="E121" s="9">
        <v>245</v>
      </c>
      <c r="F121" s="15">
        <v>0.1316</v>
      </c>
      <c r="G121" s="7">
        <v>529</v>
      </c>
      <c r="H121" s="28">
        <v>0.8</v>
      </c>
      <c r="I121" s="38">
        <f t="shared" si="22"/>
        <v>0.32158054711246203</v>
      </c>
      <c r="J121" s="28">
        <v>0.8</v>
      </c>
      <c r="K121" s="33">
        <f t="shared" si="23"/>
        <v>0.32158054711246203</v>
      </c>
      <c r="L121" s="28">
        <v>0.8</v>
      </c>
      <c r="M121" s="31">
        <f t="shared" si="24"/>
        <v>0.32158054711246203</v>
      </c>
      <c r="N121" s="15">
        <f t="shared" si="25"/>
        <v>0</v>
      </c>
    </row>
  </sheetData>
  <sheetProtection/>
  <mergeCells count="2">
    <mergeCell ref="B1:D1"/>
    <mergeCell ref="L10:Q10"/>
  </mergeCells>
  <printOptions/>
  <pageMargins left="0.3937007874015748" right="0" top="0" bottom="0" header="0.31496062992125984" footer="0.3149606299212598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sapaliene</dc:creator>
  <cp:keywords/>
  <dc:description/>
  <cp:lastModifiedBy>Milda Šapalienė</cp:lastModifiedBy>
  <cp:lastPrinted>2019-05-21T05:36:58Z</cp:lastPrinted>
  <dcterms:created xsi:type="dcterms:W3CDTF">2010-09-07T07:00:46Z</dcterms:created>
  <dcterms:modified xsi:type="dcterms:W3CDTF">2019-05-23T12:52:24Z</dcterms:modified>
  <cp:category/>
  <cp:version/>
  <cp:contentType/>
  <cp:contentStatus/>
</cp:coreProperties>
</file>