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146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<sst xmlns="http://schemas.openxmlformats.org/spreadsheetml/2006/main" count="46" uniqueCount="43">
  <si>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Eil</t>
  </si>
  <si>
    <t>Nr.</t>
  </si>
  <si>
    <t>Seniūnijos</t>
  </si>
  <si>
    <t>Gyventojų</t>
  </si>
  <si>
    <t>žm.</t>
  </si>
  <si>
    <t>Fondo</t>
  </si>
  <si>
    <t>dalis</t>
  </si>
  <si>
    <t>Vietinių</t>
  </si>
  <si>
    <t>kelių ir</t>
  </si>
  <si>
    <t>gatvių</t>
  </si>
  <si>
    <t>ilgis, km</t>
  </si>
  <si>
    <t>nuo  kelių</t>
  </si>
  <si>
    <t>Priskaičiuota</t>
  </si>
  <si>
    <t>Alsėdžių seniūnija</t>
  </si>
  <si>
    <t>Iš viso savivaldybėje</t>
  </si>
  <si>
    <t>Skirta lėšų</t>
  </si>
  <si>
    <t>(nuo gyventojų skaičiaus)</t>
  </si>
  <si>
    <t>Babrungo seniūnija</t>
  </si>
  <si>
    <t>Kulių seniūnija</t>
  </si>
  <si>
    <t>Nausodžio seniūnija</t>
  </si>
  <si>
    <t>Paukštakių seniūnija</t>
  </si>
  <si>
    <t>Platelių seniūnija</t>
  </si>
  <si>
    <t>Stalgėnų seniūnija</t>
  </si>
  <si>
    <t>Šateikių seniūnija</t>
  </si>
  <si>
    <t>Žlibinų seniūnija</t>
  </si>
  <si>
    <t>skaičius,</t>
  </si>
  <si>
    <t>50 % - kaimo seniūnijoms</t>
  </si>
  <si>
    <t xml:space="preserve">Fondo dalis </t>
  </si>
  <si>
    <t xml:space="preserve">5 % saugaus eismo priemonėms įgyvendinti </t>
  </si>
  <si>
    <t>Likusi suma:</t>
  </si>
  <si>
    <t>Žemaičių Kalvarijos seniūnija</t>
  </si>
  <si>
    <t>Plungės miesto seniūnija</t>
  </si>
  <si>
    <t xml:space="preserve">kelių fondo lėšų </t>
  </si>
  <si>
    <t>Iš viso kaimo seniūnijose</t>
  </si>
  <si>
    <t>Skirta 50 % miesto seniūnijai</t>
  </si>
  <si>
    <t>Skirta 50 % kaimo seniūnijoms</t>
  </si>
  <si>
    <r>
      <t>(nuo kelių ir gatvių ilgio</t>
    </r>
    <r>
      <rPr>
        <sz val="10"/>
        <rFont val="Times New Roman"/>
        <family val="1"/>
      </rPr>
      <t>)</t>
    </r>
  </si>
  <si>
    <r>
      <t>50 % - miesto seniūnijai</t>
    </r>
    <r>
      <rPr>
        <sz val="10"/>
        <rFont val="Times New Roman"/>
        <family val="1"/>
      </rPr>
      <t xml:space="preserve"> </t>
    </r>
  </si>
  <si>
    <t>Eur</t>
  </si>
  <si>
    <t xml:space="preserve">60 % kapitalo investicijoms </t>
  </si>
  <si>
    <t>PATVIRTINTA
Plungės rajono savivaldybės tarybos
2019 m. balandžio _____ d. 
sprendimu Nr. T1-</t>
  </si>
  <si>
    <t>5 % -  atliktų darbų kokybės kontrolei, techninei priežiūrai keliams ir gatvėms, kelių statiniams ir jų užimtai žemei inventorizuoti, apskaitai atlikti;  paliekamas lėšų rezervas  (avarinėms situacijoms likviduoti)</t>
  </si>
  <si>
    <t>2019 m. Kelių priežiūros ir plėtros programos Plungės rajono savivaldybei skirtų lėšų paskirstymas (tūkst. Eur)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</si>
</sst>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[$-427]yyyy\ &quot;m.&quot;\ mmmm\ d\ &quot;d.&quot;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i/>
      <u val="single"/>
      <sz val="9"/>
      <color indexed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u val="single"/>
      <sz val="10"/>
      <color indexed="14"/>
      <name val="Times New Roman"/>
      <family val="1"/>
    </font>
    <font>
      <b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4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7030A0"/>
      <name val="Times New Roman"/>
      <family val="1"/>
    </font>
    <font>
      <b/>
      <sz val="11"/>
      <color rgb="FF00B050"/>
      <name val="Times New Roman"/>
      <family val="1"/>
    </font>
    <font>
      <b/>
      <sz val="11"/>
      <color theme="3"/>
      <name val="Times New Roman"/>
      <family val="1"/>
    </font>
    <font>
      <sz val="11"/>
      <color theme="3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FF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9" fontId="13" fillId="0" borderId="16" xfId="0" applyNumberFormat="1" applyFont="1" applyBorder="1" applyAlignment="1">
      <alignment horizontal="center" vertical="top" wrapText="1"/>
    </xf>
    <xf numFmtId="9" fontId="13" fillId="0" borderId="11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9" fontId="14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/>
    </xf>
    <xf numFmtId="9" fontId="14" fillId="0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9" fontId="14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59" fillId="0" borderId="12" xfId="0" applyFont="1" applyBorder="1" applyAlignment="1">
      <alignment vertical="top" wrapText="1"/>
    </xf>
    <xf numFmtId="1" fontId="59" fillId="0" borderId="12" xfId="0" applyNumberFormat="1" applyFont="1" applyBorder="1" applyAlignment="1">
      <alignment horizontal="center" vertical="top" wrapText="1"/>
    </xf>
    <xf numFmtId="0" fontId="60" fillId="0" borderId="0" xfId="0" applyFont="1" applyFill="1" applyBorder="1" applyAlignment="1">
      <alignment vertical="top" wrapText="1"/>
    </xf>
    <xf numFmtId="0" fontId="61" fillId="0" borderId="0" xfId="0" applyFont="1" applyAlignment="1">
      <alignment/>
    </xf>
    <xf numFmtId="1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3" fillId="0" borderId="15" xfId="0" applyNumberFormat="1" applyFont="1" applyBorder="1" applyAlignment="1">
      <alignment horizontal="center" vertical="top" wrapText="1"/>
    </xf>
    <xf numFmtId="1" fontId="13" fillId="0" borderId="16" xfId="0" applyNumberFormat="1" applyFont="1" applyBorder="1" applyAlignment="1">
      <alignment horizontal="center" vertical="top" wrapText="1"/>
    </xf>
    <xf numFmtId="1" fontId="13" fillId="0" borderId="16" xfId="0" applyNumberFormat="1" applyFont="1" applyBorder="1" applyAlignment="1">
      <alignment vertical="top" wrapText="1"/>
    </xf>
    <xf numFmtId="1" fontId="11" fillId="0" borderId="13" xfId="0" applyNumberFormat="1" applyFont="1" applyBorder="1" applyAlignment="1">
      <alignment horizontal="center" vertical="top" wrapText="1"/>
    </xf>
    <xf numFmtId="2" fontId="59" fillId="0" borderId="12" xfId="0" applyNumberFormat="1" applyFont="1" applyBorder="1" applyAlignment="1">
      <alignment horizontal="center" vertical="top" wrapText="1"/>
    </xf>
    <xf numFmtId="2" fontId="62" fillId="0" borderId="14" xfId="0" applyNumberFormat="1" applyFont="1" applyBorder="1" applyAlignment="1">
      <alignment horizontal="center" vertical="top" wrapText="1"/>
    </xf>
    <xf numFmtId="2" fontId="6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0" fillId="33" borderId="12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vertical="top" wrapText="1"/>
    </xf>
    <xf numFmtId="1" fontId="10" fillId="33" borderId="14" xfId="0" applyNumberFormat="1" applyFont="1" applyFill="1" applyBorder="1" applyAlignment="1">
      <alignment horizontal="center" vertical="top" wrapText="1"/>
    </xf>
    <xf numFmtId="2" fontId="10" fillId="33" borderId="14" xfId="0" applyNumberFormat="1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vertical="top" wrapText="1"/>
    </xf>
    <xf numFmtId="0" fontId="63" fillId="33" borderId="12" xfId="0" applyFont="1" applyFill="1" applyBorder="1" applyAlignment="1">
      <alignment vertical="top" wrapText="1"/>
    </xf>
    <xf numFmtId="1" fontId="63" fillId="33" borderId="13" xfId="0" applyNumberFormat="1" applyFont="1" applyFill="1" applyBorder="1" applyAlignment="1">
      <alignment horizontal="center" vertical="top" wrapText="1"/>
    </xf>
    <xf numFmtId="2" fontId="63" fillId="33" borderId="16" xfId="0" applyNumberFormat="1" applyFont="1" applyFill="1" applyBorder="1" applyAlignment="1">
      <alignment horizontal="center" vertical="top" wrapText="1"/>
    </xf>
    <xf numFmtId="0" fontId="64" fillId="33" borderId="0" xfId="0" applyFont="1" applyFill="1" applyBorder="1" applyAlignment="1">
      <alignment vertical="top" wrapText="1"/>
    </xf>
    <xf numFmtId="1" fontId="65" fillId="33" borderId="17" xfId="0" applyNumberFormat="1" applyFont="1" applyFill="1" applyBorder="1" applyAlignment="1">
      <alignment horizontal="center" vertical="top" wrapText="1"/>
    </xf>
    <xf numFmtId="1" fontId="64" fillId="33" borderId="16" xfId="0" applyNumberFormat="1" applyFont="1" applyFill="1" applyBorder="1" applyAlignment="1">
      <alignment horizontal="center" vertical="top" wrapText="1"/>
    </xf>
    <xf numFmtId="2" fontId="64" fillId="33" borderId="17" xfId="0" applyNumberFormat="1" applyFont="1" applyFill="1" applyBorder="1" applyAlignment="1">
      <alignment horizontal="center" vertical="top" wrapText="1"/>
    </xf>
    <xf numFmtId="1" fontId="64" fillId="33" borderId="18" xfId="0" applyNumberFormat="1" applyFont="1" applyFill="1" applyBorder="1" applyAlignment="1">
      <alignment horizontal="center" vertical="top" wrapText="1"/>
    </xf>
    <xf numFmtId="2" fontId="10" fillId="33" borderId="12" xfId="0" applyNumberFormat="1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vertical="top" wrapText="1"/>
    </xf>
    <xf numFmtId="1" fontId="10" fillId="33" borderId="12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2" fontId="63" fillId="0" borderId="13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2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9" fontId="14" fillId="0" borderId="0" xfId="0" applyNumberFormat="1" applyFont="1" applyFill="1" applyBorder="1" applyAlignment="1">
      <alignment horizontal="left" wrapText="1"/>
    </xf>
    <xf numFmtId="1" fontId="10" fillId="0" borderId="14" xfId="0" applyNumberFormat="1" applyFont="1" applyFill="1" applyBorder="1" applyAlignment="1">
      <alignment horizontal="center" vertical="top" wrapText="1"/>
    </xf>
    <xf numFmtId="2" fontId="10" fillId="0" borderId="14" xfId="0" applyNumberFormat="1" applyFont="1" applyFill="1" applyBorder="1" applyAlignment="1">
      <alignment horizontal="center" vertical="top" wrapText="1"/>
    </xf>
    <xf numFmtId="1" fontId="10" fillId="0" borderId="13" xfId="0" applyNumberFormat="1" applyFont="1" applyFill="1" applyBorder="1" applyAlignment="1">
      <alignment horizontal="center" vertical="top" wrapText="1"/>
    </xf>
    <xf numFmtId="2" fontId="10" fillId="0" borderId="13" xfId="0" applyNumberFormat="1" applyFont="1" applyFill="1" applyBorder="1" applyAlignment="1">
      <alignment horizontal="center" vertical="top" wrapText="1"/>
    </xf>
    <xf numFmtId="1" fontId="63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3">
      <selection activeCell="F30" sqref="F30"/>
    </sheetView>
  </sheetViews>
  <sheetFormatPr defaultColWidth="9.140625" defaultRowHeight="12.75"/>
  <cols>
    <col min="1" max="1" width="5.00390625" style="1" customWidth="1"/>
    <col min="2" max="2" width="30.7109375" style="1" customWidth="1"/>
    <col min="3" max="3" width="19.140625" style="1" customWidth="1"/>
    <col min="4" max="4" width="21.00390625" style="1" customWidth="1"/>
    <col min="5" max="5" width="20.8515625" style="1" customWidth="1"/>
    <col min="6" max="6" width="21.8515625" style="1" customWidth="1"/>
    <col min="7" max="7" width="20.57421875" style="6" customWidth="1"/>
    <col min="8" max="16384" width="9.140625" style="2" customWidth="1"/>
  </cols>
  <sheetData>
    <row r="1" ht="50.25" customHeight="1" hidden="1"/>
    <row r="2" spans="3:7" ht="12" hidden="1">
      <c r="C2" s="3"/>
      <c r="D2" s="4"/>
      <c r="E2" s="5"/>
      <c r="F2" s="5"/>
      <c r="G2" s="44"/>
    </row>
    <row r="3" spans="1:7" ht="54.75" customHeight="1">
      <c r="A3" s="10"/>
      <c r="B3" s="19"/>
      <c r="C3" s="19"/>
      <c r="D3" s="19"/>
      <c r="E3" s="20"/>
      <c r="F3" s="73" t="s">
        <v>40</v>
      </c>
      <c r="G3" s="73"/>
    </row>
    <row r="4" spans="1:7" ht="19.5" customHeight="1" thickBot="1">
      <c r="A4" s="10"/>
      <c r="B4" s="20" t="s">
        <v>42</v>
      </c>
      <c r="C4" s="19"/>
      <c r="D4" s="19"/>
      <c r="E4" s="19"/>
      <c r="F4" s="19"/>
      <c r="G4" s="45"/>
    </row>
    <row r="5" spans="1:7" ht="14.25" customHeight="1">
      <c r="A5" s="11" t="s">
        <v>0</v>
      </c>
      <c r="B5" s="22"/>
      <c r="C5" s="23" t="s">
        <v>3</v>
      </c>
      <c r="D5" s="23" t="s">
        <v>5</v>
      </c>
      <c r="E5" s="23" t="s">
        <v>7</v>
      </c>
      <c r="F5" s="24" t="s">
        <v>27</v>
      </c>
      <c r="G5" s="46" t="s">
        <v>12</v>
      </c>
    </row>
    <row r="6" spans="1:7" ht="15" customHeight="1">
      <c r="A6" s="12" t="s">
        <v>1</v>
      </c>
      <c r="B6" s="25"/>
      <c r="C6" s="26" t="s">
        <v>25</v>
      </c>
      <c r="D6" s="26" t="s">
        <v>6</v>
      </c>
      <c r="E6" s="26" t="s">
        <v>8</v>
      </c>
      <c r="F6" s="27" t="s">
        <v>11</v>
      </c>
      <c r="G6" s="47" t="s">
        <v>32</v>
      </c>
    </row>
    <row r="7" spans="1:7" ht="15.75" customHeight="1">
      <c r="A7" s="13"/>
      <c r="B7" s="26" t="s">
        <v>2</v>
      </c>
      <c r="C7" s="26" t="s">
        <v>4</v>
      </c>
      <c r="D7" s="28">
        <v>0.5</v>
      </c>
      <c r="E7" s="26" t="s">
        <v>9</v>
      </c>
      <c r="F7" s="29">
        <v>0.5</v>
      </c>
      <c r="G7" s="47" t="s">
        <v>38</v>
      </c>
    </row>
    <row r="8" spans="1:7" ht="15" customHeight="1">
      <c r="A8" s="13"/>
      <c r="B8" s="30"/>
      <c r="C8" s="74"/>
      <c r="D8" s="26" t="s">
        <v>38</v>
      </c>
      <c r="E8" s="26" t="s">
        <v>10</v>
      </c>
      <c r="F8" s="27" t="s">
        <v>38</v>
      </c>
      <c r="G8" s="47"/>
    </row>
    <row r="9" spans="1:7" ht="16.5" customHeight="1" thickBot="1">
      <c r="A9" s="13"/>
      <c r="B9" s="30"/>
      <c r="C9" s="75"/>
      <c r="D9" s="26" t="s">
        <v>16</v>
      </c>
      <c r="E9" s="25"/>
      <c r="F9" s="31" t="s">
        <v>36</v>
      </c>
      <c r="G9" s="48"/>
    </row>
    <row r="10" spans="1:7" ht="15.75" thickBot="1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6">
        <v>6</v>
      </c>
      <c r="G10" s="49">
        <v>7</v>
      </c>
    </row>
    <row r="11" spans="1:7" ht="15.75" thickBot="1">
      <c r="A11" s="14"/>
      <c r="B11" s="76" t="s">
        <v>34</v>
      </c>
      <c r="C11" s="79"/>
      <c r="D11" s="79"/>
      <c r="E11" s="79"/>
      <c r="F11" s="80"/>
      <c r="G11" s="51">
        <f>G32*0.5</f>
        <v>268.875</v>
      </c>
    </row>
    <row r="12" spans="1:7" ht="15" thickBot="1">
      <c r="A12" s="17">
        <v>1</v>
      </c>
      <c r="B12" s="40" t="s">
        <v>31</v>
      </c>
      <c r="C12" s="41">
        <v>18804</v>
      </c>
      <c r="D12" s="41">
        <f>G11/2</f>
        <v>134.4375</v>
      </c>
      <c r="E12" s="50">
        <v>69.33</v>
      </c>
      <c r="F12" s="41">
        <f>G11/2</f>
        <v>134.4375</v>
      </c>
      <c r="G12" s="50">
        <f>SUM(D12+F12)</f>
        <v>268.875</v>
      </c>
    </row>
    <row r="13" spans="1:7" ht="15" thickBot="1">
      <c r="A13" s="17"/>
      <c r="B13" s="76" t="s">
        <v>35</v>
      </c>
      <c r="C13" s="77"/>
      <c r="D13" s="77"/>
      <c r="E13" s="77"/>
      <c r="F13" s="78"/>
      <c r="G13" s="51">
        <f>G32*0.5</f>
        <v>268.875</v>
      </c>
    </row>
    <row r="14" spans="1:7" ht="15" thickBot="1">
      <c r="A14" s="55">
        <v>2</v>
      </c>
      <c r="B14" s="56" t="s">
        <v>13</v>
      </c>
      <c r="C14" s="82">
        <v>1165</v>
      </c>
      <c r="D14" s="57">
        <f>(D25/C25)*C14</f>
        <v>8.61873693044244</v>
      </c>
      <c r="E14" s="83">
        <v>93.89</v>
      </c>
      <c r="F14" s="57">
        <f>(F25/E25)*E14</f>
        <v>8.222056615510885</v>
      </c>
      <c r="G14" s="58">
        <f>SUM(D14+F14)</f>
        <v>16.840793545953325</v>
      </c>
    </row>
    <row r="15" spans="1:7" ht="15" thickBot="1">
      <c r="A15" s="55">
        <v>3</v>
      </c>
      <c r="B15" s="56" t="s">
        <v>17</v>
      </c>
      <c r="C15" s="82">
        <v>2352</v>
      </c>
      <c r="D15" s="57">
        <f>(D25/C25)*C15</f>
        <v>17.400231124807398</v>
      </c>
      <c r="E15" s="83">
        <v>145.27</v>
      </c>
      <c r="F15" s="57">
        <f>(F25/E25)*E15</f>
        <v>12.721463036907725</v>
      </c>
      <c r="G15" s="58">
        <f aca="true" t="shared" si="0" ref="G15:G23">SUM(D15+F15)</f>
        <v>30.121694161715123</v>
      </c>
    </row>
    <row r="16" spans="1:7" s="71" customFormat="1" ht="15" thickBot="1">
      <c r="A16" s="55">
        <v>4</v>
      </c>
      <c r="B16" s="56" t="s">
        <v>18</v>
      </c>
      <c r="C16" s="82">
        <v>1099</v>
      </c>
      <c r="D16" s="57">
        <f>D25/C25*C16</f>
        <v>8.130465138674884</v>
      </c>
      <c r="E16" s="83">
        <v>123.11</v>
      </c>
      <c r="F16" s="57">
        <f>(F25/E25)*E16</f>
        <v>10.78088603616514</v>
      </c>
      <c r="G16" s="58">
        <f t="shared" si="0"/>
        <v>18.911351174840025</v>
      </c>
    </row>
    <row r="17" spans="1:7" s="71" customFormat="1" ht="15" thickBot="1">
      <c r="A17" s="55">
        <v>5</v>
      </c>
      <c r="B17" s="56" t="s">
        <v>19</v>
      </c>
      <c r="C17" s="82">
        <v>4049</v>
      </c>
      <c r="D17" s="57">
        <f>D25/C25*C17</f>
        <v>29.954734619194365</v>
      </c>
      <c r="E17" s="83">
        <v>180.55</v>
      </c>
      <c r="F17" s="57">
        <f>(F25/E25)*E17</f>
        <v>15.810973713180214</v>
      </c>
      <c r="G17" s="58">
        <f t="shared" si="0"/>
        <v>45.76570833237458</v>
      </c>
    </row>
    <row r="18" spans="1:7" s="71" customFormat="1" ht="15" thickBot="1">
      <c r="A18" s="55">
        <v>6</v>
      </c>
      <c r="B18" s="56" t="s">
        <v>20</v>
      </c>
      <c r="C18" s="82">
        <v>1179</v>
      </c>
      <c r="D18" s="57">
        <f>D25/C25*C18</f>
        <v>8.722309734756768</v>
      </c>
      <c r="E18" s="83">
        <v>128.98</v>
      </c>
      <c r="F18" s="57">
        <f>(F25/E25)*E18</f>
        <v>11.294928770567621</v>
      </c>
      <c r="G18" s="58">
        <f t="shared" si="0"/>
        <v>20.01723850532439</v>
      </c>
    </row>
    <row r="19" spans="1:7" ht="15" thickBot="1">
      <c r="A19" s="55">
        <v>7</v>
      </c>
      <c r="B19" s="56" t="s">
        <v>21</v>
      </c>
      <c r="C19" s="82">
        <v>1889</v>
      </c>
      <c r="D19" s="57">
        <f>(D25/C25)*C19</f>
        <v>13.974930524983492</v>
      </c>
      <c r="E19" s="83">
        <v>185.5</v>
      </c>
      <c r="F19" s="57">
        <f>(F25/E25)*E19</f>
        <v>16.24445097643273</v>
      </c>
      <c r="G19" s="58">
        <f t="shared" si="0"/>
        <v>30.219381501416223</v>
      </c>
    </row>
    <row r="20" spans="1:7" ht="15" thickBot="1">
      <c r="A20" s="55">
        <v>8</v>
      </c>
      <c r="B20" s="56" t="s">
        <v>22</v>
      </c>
      <c r="C20" s="82">
        <v>954</v>
      </c>
      <c r="D20" s="57">
        <f>D25/C25*C20</f>
        <v>7.05774680827647</v>
      </c>
      <c r="E20" s="83">
        <v>93.85</v>
      </c>
      <c r="F20" s="57">
        <f>(F25/E25)*E20</f>
        <v>8.218553768939147</v>
      </c>
      <c r="G20" s="58">
        <f t="shared" si="0"/>
        <v>15.276300577215617</v>
      </c>
    </row>
    <row r="21" spans="1:7" ht="15" thickBot="1">
      <c r="A21" s="55">
        <v>9</v>
      </c>
      <c r="B21" s="56" t="s">
        <v>23</v>
      </c>
      <c r="C21" s="82">
        <v>2262</v>
      </c>
      <c r="D21" s="57">
        <f>(D25/C25)*C21</f>
        <v>16.734405954215276</v>
      </c>
      <c r="E21" s="83">
        <v>159.74</v>
      </c>
      <c r="F21" s="57">
        <f>(F25/E25)*E21</f>
        <v>13.988617784233773</v>
      </c>
      <c r="G21" s="58">
        <f t="shared" si="0"/>
        <v>30.72302373844905</v>
      </c>
    </row>
    <row r="22" spans="1:7" ht="15" thickBot="1">
      <c r="A22" s="55">
        <v>10</v>
      </c>
      <c r="B22" s="56" t="s">
        <v>30</v>
      </c>
      <c r="C22" s="82">
        <v>1844</v>
      </c>
      <c r="D22" s="57">
        <f>(D25/C25)*C22</f>
        <v>13.642017939687433</v>
      </c>
      <c r="E22" s="83">
        <v>235.81</v>
      </c>
      <c r="F22" s="57">
        <f>(F25/E25)*E22</f>
        <v>20.650156252035593</v>
      </c>
      <c r="G22" s="58">
        <f t="shared" si="0"/>
        <v>34.29217419172303</v>
      </c>
    </row>
    <row r="23" spans="1:8" ht="15" thickBot="1">
      <c r="A23" s="55">
        <v>11</v>
      </c>
      <c r="B23" s="59" t="s">
        <v>24</v>
      </c>
      <c r="C23" s="84">
        <v>1379</v>
      </c>
      <c r="D23" s="57">
        <f>(D25/C25)*C23</f>
        <v>10.20192122496148</v>
      </c>
      <c r="E23" s="85">
        <v>188.48</v>
      </c>
      <c r="F23" s="57">
        <f>(F25/E25)*E23</f>
        <v>16.505413046027176</v>
      </c>
      <c r="G23" s="58">
        <f t="shared" si="0"/>
        <v>26.707334270988653</v>
      </c>
      <c r="H23" s="7"/>
    </row>
    <row r="24" spans="1:7" ht="14.25" customHeight="1" thickBot="1">
      <c r="A24" s="55"/>
      <c r="B24" s="60" t="s">
        <v>33</v>
      </c>
      <c r="C24" s="86">
        <f>SUM(C14:C23)</f>
        <v>18172</v>
      </c>
      <c r="D24" s="61">
        <f>SUM(D14:D23)</f>
        <v>134.4375</v>
      </c>
      <c r="E24" s="72">
        <f>SUM(E14:E23)</f>
        <v>1535.18</v>
      </c>
      <c r="F24" s="61">
        <f>SUM(F14:F23)</f>
        <v>134.4375</v>
      </c>
      <c r="G24" s="62">
        <f>SUM(G14:G23)</f>
        <v>268.875</v>
      </c>
    </row>
    <row r="25" spans="1:7" ht="29.25" hidden="1" thickBot="1">
      <c r="A25" s="55"/>
      <c r="B25" s="63" t="s">
        <v>35</v>
      </c>
      <c r="C25" s="64">
        <f>SUM(C14:C23)</f>
        <v>18172</v>
      </c>
      <c r="D25" s="65">
        <f>G25/2</f>
        <v>134.4375</v>
      </c>
      <c r="E25" s="66">
        <f>SUM(E14:E23)</f>
        <v>1535.18</v>
      </c>
      <c r="F25" s="67">
        <f>G25/2</f>
        <v>134.4375</v>
      </c>
      <c r="G25" s="68">
        <f>G32*0.5</f>
        <v>268.875</v>
      </c>
    </row>
    <row r="26" spans="1:7" ht="15" thickBot="1">
      <c r="A26" s="55">
        <v>12</v>
      </c>
      <c r="B26" s="69" t="s">
        <v>14</v>
      </c>
      <c r="C26" s="70">
        <f>SUM(C12+C24)</f>
        <v>36976</v>
      </c>
      <c r="D26" s="70">
        <f>SUM(D12+D24)</f>
        <v>268.875</v>
      </c>
      <c r="E26" s="68">
        <f>SUM(E12+E24)</f>
        <v>1604.51</v>
      </c>
      <c r="F26" s="70">
        <f>SUM(F12+F24)</f>
        <v>268.875</v>
      </c>
      <c r="G26" s="68">
        <f>SUM(G12+G24)</f>
        <v>537.75</v>
      </c>
    </row>
    <row r="27" spans="1:7" ht="16.5" hidden="1" thickBot="1">
      <c r="A27" s="10"/>
      <c r="B27" s="21"/>
      <c r="C27" s="18">
        <f>SUM(C14:C24)</f>
        <v>36344</v>
      </c>
      <c r="D27" s="19"/>
      <c r="E27" s="19"/>
      <c r="F27" s="19"/>
      <c r="G27" s="45"/>
    </row>
    <row r="28" spans="1:7" ht="17.25" customHeight="1">
      <c r="A28" s="10"/>
      <c r="B28" s="42" t="s">
        <v>15</v>
      </c>
      <c r="C28" s="43"/>
      <c r="D28" s="43"/>
      <c r="E28" s="43"/>
      <c r="F28" s="43"/>
      <c r="G28" s="52">
        <v>1792.5</v>
      </c>
    </row>
    <row r="29" spans="1:7" ht="16.5" customHeight="1">
      <c r="A29" s="32"/>
      <c r="B29" s="33" t="s">
        <v>28</v>
      </c>
      <c r="C29" s="34"/>
      <c r="D29" s="34"/>
      <c r="E29" s="32"/>
      <c r="F29" s="32"/>
      <c r="G29" s="53">
        <f>G28*0.05</f>
        <v>89.625</v>
      </c>
    </row>
    <row r="30" spans="1:7" ht="18" customHeight="1">
      <c r="A30" s="32"/>
      <c r="B30" s="35" t="s">
        <v>39</v>
      </c>
      <c r="C30" s="36"/>
      <c r="D30" s="36"/>
      <c r="E30" s="32"/>
      <c r="F30" s="32"/>
      <c r="G30" s="53">
        <f>G28*0.6</f>
        <v>1075.5</v>
      </c>
    </row>
    <row r="31" spans="1:7" ht="40.5" customHeight="1">
      <c r="A31" s="32"/>
      <c r="B31" s="81" t="s">
        <v>41</v>
      </c>
      <c r="C31" s="81"/>
      <c r="D31" s="81"/>
      <c r="E31" s="81"/>
      <c r="F31" s="32"/>
      <c r="G31" s="53">
        <f>G28*0.05</f>
        <v>89.625</v>
      </c>
    </row>
    <row r="32" spans="1:7" ht="17.25" customHeight="1">
      <c r="A32" s="32"/>
      <c r="B32" s="37" t="s">
        <v>29</v>
      </c>
      <c r="C32" s="32"/>
      <c r="D32" s="32"/>
      <c r="E32" s="32"/>
      <c r="F32" s="32"/>
      <c r="G32" s="53">
        <f>G28-G29-G30-G31</f>
        <v>537.75</v>
      </c>
    </row>
    <row r="33" spans="1:7" ht="12.75">
      <c r="A33" s="32"/>
      <c r="B33" s="38" t="s">
        <v>37</v>
      </c>
      <c r="C33" s="32"/>
      <c r="D33" s="32"/>
      <c r="E33" s="32"/>
      <c r="F33" s="32"/>
      <c r="G33" s="54">
        <f>G32*0.5</f>
        <v>268.875</v>
      </c>
    </row>
    <row r="34" spans="1:7" ht="12.75">
      <c r="A34" s="32"/>
      <c r="B34" s="38" t="s">
        <v>26</v>
      </c>
      <c r="C34" s="32"/>
      <c r="D34" s="32"/>
      <c r="E34" s="32"/>
      <c r="F34" s="32"/>
      <c r="G34" s="54">
        <f>G32*0.5</f>
        <v>268.875</v>
      </c>
    </row>
    <row r="35" spans="1:7" ht="12.75">
      <c r="A35" s="32"/>
      <c r="B35" s="32"/>
      <c r="C35" s="32"/>
      <c r="D35" s="32"/>
      <c r="E35" s="32"/>
      <c r="F35" s="32"/>
      <c r="G35" s="39"/>
    </row>
    <row r="36" spans="1:7" ht="12.75">
      <c r="A36" s="32"/>
      <c r="B36" s="32"/>
      <c r="C36" s="32"/>
      <c r="D36" s="32"/>
      <c r="E36" s="32"/>
      <c r="F36" s="32"/>
      <c r="G36" s="39"/>
    </row>
    <row r="37" ht="12">
      <c r="C37" s="6"/>
    </row>
    <row r="38" spans="2:3" ht="12">
      <c r="B38" s="8"/>
      <c r="C38" s="9"/>
    </row>
    <row r="39" spans="2:3" ht="12">
      <c r="B39" s="8"/>
      <c r="C39" s="9"/>
    </row>
    <row r="40" spans="2:3" ht="12">
      <c r="B40" s="8"/>
      <c r="C40" s="9"/>
    </row>
  </sheetData>
  <sheetProtection/>
  <mergeCells count="5">
    <mergeCell ref="F3:G3"/>
    <mergeCell ref="C8:C9"/>
    <mergeCell ref="B13:F13"/>
    <mergeCell ref="B11:F11"/>
    <mergeCell ref="B31:E31"/>
  </mergeCell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</dc:creator>
  <cp:keywords/>
  <dc:description/>
  <cp:lastModifiedBy>Modestas Budrys</cp:lastModifiedBy>
  <cp:lastPrinted>2019-04-03T11:07:41Z</cp:lastPrinted>
  <dcterms:created xsi:type="dcterms:W3CDTF">2009-03-16T12:29:24Z</dcterms:created>
  <dcterms:modified xsi:type="dcterms:W3CDTF">2019-04-09T12:34:46Z</dcterms:modified>
  <cp:category/>
  <cp:version/>
  <cp:contentType/>
  <cp:contentStatus/>
</cp:coreProperties>
</file>