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350" windowWidth="11340" windowHeight="7935" activeTab="0"/>
  </bookViews>
  <sheets>
    <sheet name="pajamos (1)" sheetId="1" r:id="rId1"/>
    <sheet name=" imokos(2)" sheetId="2" r:id="rId2"/>
    <sheet name="savivaldybės funkcijos(3)" sheetId="3" r:id="rId3"/>
    <sheet name="v-f (4)" sheetId="4" r:id="rId4"/>
    <sheet name="mok krepsel(5)" sheetId="5" r:id="rId5"/>
    <sheet name="kt_ dotacijos (6)" sheetId="6" r:id="rId6"/>
    <sheet name="biud_ist_pajamos (7)" sheetId="7" r:id="rId7"/>
    <sheet name="programos(9)" sheetId="8" r:id="rId8"/>
  </sheets>
  <definedNames>
    <definedName name="_xlnm.Print_Titles" localSheetId="1">' imokos(2)'!$7:$7</definedName>
    <definedName name="_xlnm.Print_Titles" localSheetId="6">'biud_ist_pajamos (7)'!$8:$11</definedName>
    <definedName name="_xlnm.Print_Titles" localSheetId="5">'kt_ dotacijos (6)'!$7:$10</definedName>
    <definedName name="_xlnm.Print_Titles" localSheetId="4">'mok krepsel(5)'!$9:$12</definedName>
    <definedName name="_xlnm.Print_Titles" localSheetId="0">'pajamos (1)'!$8:$8</definedName>
    <definedName name="_xlnm.Print_Titles" localSheetId="2">'savivaldybės funkcijos(3)'!$8:$11</definedName>
    <definedName name="_xlnm.Print_Titles" localSheetId="3">'v-f (4)'!$8:$11</definedName>
  </definedNames>
  <calcPr fullCalcOnLoad="1"/>
</workbook>
</file>

<file path=xl/sharedStrings.xml><?xml version="1.0" encoding="utf-8"?>
<sst xmlns="http://schemas.openxmlformats.org/spreadsheetml/2006/main" count="435" uniqueCount="236">
  <si>
    <t>Eil.   Nr.</t>
  </si>
  <si>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</si>
  <si>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</si>
  <si>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</si>
  <si>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</si>
  <si>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</si>
  <si>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</si>
  <si>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</si>
  <si>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„Ryto“ pagrindinė mokykla</t>
  </si>
  <si>
    <t>„Saulės“  gimnazija</t>
  </si>
  <si>
    <t>Šateikių pagrindinė mokykla</t>
  </si>
  <si>
    <t xml:space="preserve">Alsėdžių lopšelis-darželis </t>
  </si>
  <si>
    <t>Prūsalių mokykla darželis</t>
  </si>
  <si>
    <t>M.Oginskio meno mokykla</t>
  </si>
  <si>
    <t>Platelių meno mokykla</t>
  </si>
  <si>
    <t>Plungės rajono savivaldybės viešoji biblioteka</t>
  </si>
  <si>
    <t>Žemaičių dailės muziejus</t>
  </si>
  <si>
    <t>Plungės rajono savivaldybės kultūros centras</t>
  </si>
  <si>
    <t>Žemaičių Kalvarijos kultūros centras</t>
  </si>
  <si>
    <t>IŠ VISO:</t>
  </si>
  <si>
    <t xml:space="preserve">Programos pavadinimas </t>
  </si>
  <si>
    <t>Lopšelis-darželis „Nykštukas“</t>
  </si>
  <si>
    <t>Lopšelis-darželis „Pasaka“</t>
  </si>
  <si>
    <t>Lopšelis-darželis „Raudonkepuraitė“</t>
  </si>
  <si>
    <t>Lopšelis-darželis „Rūtelė“</t>
  </si>
  <si>
    <t>Lopšelis-darželis „Saulutė“</t>
  </si>
  <si>
    <t>Lopšelis-darželis „Vyturėlis“</t>
  </si>
  <si>
    <t>Ugdymo kokybės ir modernios aplinkos užtikrinimo programa</t>
  </si>
  <si>
    <t>Platelių gimnazija</t>
  </si>
  <si>
    <t>Programos kodas</t>
  </si>
  <si>
    <t>Teritorijų planavimo programa</t>
  </si>
  <si>
    <t>01</t>
  </si>
  <si>
    <t>02</t>
  </si>
  <si>
    <t>03</t>
  </si>
  <si>
    <t>04</t>
  </si>
  <si>
    <t>07</t>
  </si>
  <si>
    <t>08</t>
  </si>
  <si>
    <t>06</t>
  </si>
  <si>
    <t>Įstaigos pavadinimas</t>
  </si>
  <si>
    <t>Socialinių paslaugų centras</t>
  </si>
  <si>
    <t>Eil.Nr.</t>
  </si>
  <si>
    <t>Pajamų pavadinimas</t>
  </si>
  <si>
    <t>IŠ VISO</t>
  </si>
  <si>
    <t>Plungės socialinių paslaugų centras</t>
  </si>
  <si>
    <t>Ekonominės ir projektinės veiklos programa</t>
  </si>
  <si>
    <t>Šateikių kultūros centras</t>
  </si>
  <si>
    <t xml:space="preserve">Žemaičių dailės muziejus </t>
  </si>
  <si>
    <t xml:space="preserve"> </t>
  </si>
  <si>
    <t>Žlibinų kultūros centras</t>
  </si>
  <si>
    <t>Įmokos už išlaikymą švietimo, socialinės apsaugos ir kitose įstaigose</t>
  </si>
  <si>
    <t>Vyskupo M.Valančiaus pradinė mokykla</t>
  </si>
  <si>
    <t>Transporto lengvatoms kompensuoti</t>
  </si>
  <si>
    <t>Programos kodas, pavadinimas</t>
  </si>
  <si>
    <t xml:space="preserve">Asignavimų valdytojo pavadinimas </t>
  </si>
  <si>
    <t>„Babrungo“ pagrindinės mokyklos veikla</t>
  </si>
  <si>
    <t>Akademiko Adolfo Jucio pagrindinės mokyklos veikla</t>
  </si>
  <si>
    <t>Vyskupo M.Valančiaus pradinės mokyklos veikla</t>
  </si>
  <si>
    <t>Platelių gimnazijos veikla</t>
  </si>
  <si>
    <t>„Ryto“ pagrindinės mokyklos veikla</t>
  </si>
  <si>
    <t>„Saulės“  gimnazijos veikla</t>
  </si>
  <si>
    <t>Suaugusiųjų švietimo centro veikla</t>
  </si>
  <si>
    <t>Šateikių pagrindinės mokyklos veikla</t>
  </si>
  <si>
    <t>Priemonės pavadinimas</t>
  </si>
  <si>
    <t>Plungės socialinių paslaugų centro veikla</t>
  </si>
  <si>
    <t>Žemaičių dailės muziejaus veikla</t>
  </si>
  <si>
    <t>Plungės rajono savivaldybės kultūros centro veikla</t>
  </si>
  <si>
    <t>Šateikių kultūros centro veikla</t>
  </si>
  <si>
    <t>Žemaičių Kalvarijos kultūros centro veikla</t>
  </si>
  <si>
    <t>Žlibinų kultūros centro veikla</t>
  </si>
  <si>
    <t xml:space="preserve">NVO programų rėmimas </t>
  </si>
  <si>
    <t>Savivaldybės tarybos veikla</t>
  </si>
  <si>
    <t>Savivaldybės administracijos veikla</t>
  </si>
  <si>
    <t>Plungės rajono seniūnijų veikla</t>
  </si>
  <si>
    <t>Palūkanų mokėjimas</t>
  </si>
  <si>
    <t>Prūsalių mokyklos darželio veikla</t>
  </si>
  <si>
    <t>Lopšelio-darželio „Nykštukas“ veikla</t>
  </si>
  <si>
    <t>Lopšelio-darželio „Pasaka“ veikla</t>
  </si>
  <si>
    <t>Lopšelio-darželio „Raudonkepuraitė“ veikla</t>
  </si>
  <si>
    <t>Lopšelio-darželio „Rūtelė“ veikla</t>
  </si>
  <si>
    <t>Lopšelio-darželio „Saulutė“ veikla</t>
  </si>
  <si>
    <t>Lopšelio-darželio „Vyturėlis“ veikla</t>
  </si>
  <si>
    <t xml:space="preserve">Alsėdžių lopšelio-darželio veikla </t>
  </si>
  <si>
    <t>M.Oginskio meno mokyklos veikla</t>
  </si>
  <si>
    <t>Platelių meno mokyklos veikla</t>
  </si>
  <si>
    <t>Iš viso 01 programai</t>
  </si>
  <si>
    <t>Iš viso 02 programai</t>
  </si>
  <si>
    <t>Iš viso 03 programai</t>
  </si>
  <si>
    <t>Iš viso 04 programai</t>
  </si>
  <si>
    <t>Iš viso 06 programai</t>
  </si>
  <si>
    <t>Iš viso 07 programai</t>
  </si>
  <si>
    <t>Iš viso 08 programai</t>
  </si>
  <si>
    <t>Plungės rajono savivaldybės viešosios bibliotekos veikla</t>
  </si>
  <si>
    <t>Socialiai saugios ir sveikos aplinkos kūrimo programa</t>
  </si>
  <si>
    <t>Kultūros ir sporto programa</t>
  </si>
  <si>
    <t>Savivaldybės veiklos valdymo programa</t>
  </si>
  <si>
    <t>Infrastruktūros objektų priežiūros ir ūkinių subjektų rėmimo programa</t>
  </si>
  <si>
    <t>Savivaldybės administracija (seniūnijos)</t>
  </si>
  <si>
    <t>Akademiko A. Jucio pagrindinės mokyklos veikla</t>
  </si>
  <si>
    <t>Eil. Nr.</t>
  </si>
  <si>
    <t>Plungės rajono savivaldybės administracija</t>
  </si>
  <si>
    <t>Ugdymo kokybės užtikrinimas</t>
  </si>
  <si>
    <t>Plungės sporto ir rekreacijos centro veikla</t>
  </si>
  <si>
    <t>Senamiesčio mokykla</t>
  </si>
  <si>
    <t>Senamiesčio mokyklos veikla</t>
  </si>
  <si>
    <t>Platelių universalus daugiafunkcis centras</t>
  </si>
  <si>
    <t>Platelių universalaus daugiafunkcio centro veikla</t>
  </si>
  <si>
    <t>Plungės sporto ir rekreacijos centras</t>
  </si>
  <si>
    <t>Plungės rajono savivaldybės visuomenės sveikatos biuras</t>
  </si>
  <si>
    <t xml:space="preserve">                  Plungės rajono savivaldybės </t>
  </si>
  <si>
    <t xml:space="preserve">Specialiojo ugdymo centras </t>
  </si>
  <si>
    <t>Specialiojo ugdymo centro veikla</t>
  </si>
  <si>
    <t>Kulių gimnazija</t>
  </si>
  <si>
    <t>Kulių gimnazijos veikla</t>
  </si>
  <si>
    <t>Žemaičių Kalvarijos M.Valančiaus gimnazija</t>
  </si>
  <si>
    <t>Žemaičių Kalvarijos M.Valančiaus gimnazijos veikla</t>
  </si>
  <si>
    <t>Kultūros vertybių programa</t>
  </si>
  <si>
    <t>Savivaldybės turto valdymo ir turto pardavimo programai</t>
  </si>
  <si>
    <t>Savivaldybės teikiamos paramos organizavimas</t>
  </si>
  <si>
    <t>Investicijų ir kiti projektai</t>
  </si>
  <si>
    <t>Architektūros ir teritorijų planavimo proceso organizavimas</t>
  </si>
  <si>
    <t xml:space="preserve">                  3 priedas</t>
  </si>
  <si>
    <t xml:space="preserve">                  5 priedas</t>
  </si>
  <si>
    <t>Plungės turizmo informacijos centras</t>
  </si>
  <si>
    <t>Plungės turizmo informacijos centro veiklos programa</t>
  </si>
  <si>
    <t>Visuomenės sveikatos biuras</t>
  </si>
  <si>
    <t>Visuomenės sveikatos biuro veikla</t>
  </si>
  <si>
    <t xml:space="preserve">              IŠ VISO:</t>
  </si>
  <si>
    <t>tūkst. Eur</t>
  </si>
  <si>
    <t xml:space="preserve">                  4 priedas</t>
  </si>
  <si>
    <t xml:space="preserve">Socialinėms pašalpoms ir kompensacijoms skaičiuoti ir mokėti </t>
  </si>
  <si>
    <t xml:space="preserve">IŠ VISO ASIGNAVIMŲ </t>
  </si>
  <si>
    <t>Alsėdžių Stanislovo Narutavičiaus gimnazija</t>
  </si>
  <si>
    <t xml:space="preserve"> Alsėdžių Stanislovo Narutavičiaus gimnazijos veikla</t>
  </si>
  <si>
    <t>Miesto šventės ir kiti reprezentaciniai renginiai</t>
  </si>
  <si>
    <t xml:space="preserve">                                                                                                                                               Plungės rajono savivaldybės </t>
  </si>
  <si>
    <t>projektui "Socialinio būsto plėtra Plungės rajone" (ES lėšos)</t>
  </si>
  <si>
    <t>projektui "Kompleksinių paslaugų teikimas šeimoms bendruomeniniuose šeimos namuose" (ES lėšos)</t>
  </si>
  <si>
    <t>Neveiksnių asmenų būklės peržiūrėjimui užtikrinti</t>
  </si>
  <si>
    <t>Dotacijos:</t>
  </si>
  <si>
    <t xml:space="preserve">Plungės rajono savivaldybės </t>
  </si>
  <si>
    <t>2 priedas</t>
  </si>
  <si>
    <t>projektui "Žemaitijos regiono tradicijų sklaida e -rinkodaros priemonėmis" (ES lėšos)</t>
  </si>
  <si>
    <t xml:space="preserve">  Plungės rajono savivaldybės </t>
  </si>
  <si>
    <t xml:space="preserve">  6 priedas</t>
  </si>
  <si>
    <t xml:space="preserve">                   7 priedas</t>
  </si>
  <si>
    <t xml:space="preserve">                  9 priedas</t>
  </si>
  <si>
    <t>iš jų: paskolų grąžinimas</t>
  </si>
  <si>
    <t>IŠ VISO ASIGNAVIMŲ (9eil.-10eil.)</t>
  </si>
  <si>
    <t>Investicijų ir kiti projektai (prisidėti prie projektų)</t>
  </si>
  <si>
    <t xml:space="preserve">                                                                                                                   1 priedas</t>
  </si>
  <si>
    <t>2017 metais nepanaudotas biudžetinių lėšų likutis</t>
  </si>
  <si>
    <t>Pajamos už prekes ir paslaugas</t>
  </si>
  <si>
    <t>Pajamos už ilgalaikio ir trumpalaikio turto nuomą</t>
  </si>
  <si>
    <t xml:space="preserve">                  sprendimo Nr. T1-</t>
  </si>
  <si>
    <t>Didvyčių  daugiafunkcis centras</t>
  </si>
  <si>
    <t>57</t>
  </si>
  <si>
    <t>Didvyčių  daugiafunkcio centro veikla</t>
  </si>
  <si>
    <t xml:space="preserve">  sprendimo Nr. T1-</t>
  </si>
  <si>
    <t>Pajamos už ilgalaikio ir trumpalaikio materialiojo turto nuomą</t>
  </si>
  <si>
    <t>Biudžetinių įstaigų pajamos už prekes ir paslaugas</t>
  </si>
  <si>
    <t>8.29.</t>
  </si>
  <si>
    <t>8.31.</t>
  </si>
  <si>
    <t>VšĮ Plungės rajono greitosios medicinos pagalbos programa</t>
  </si>
  <si>
    <t>projektui  „Kompleksinių paslaugų teikimas šeimoms bendruomeniniuose šeimos namuose" (ES lėšos)</t>
  </si>
  <si>
    <t>projektui  „Socialinio būsto plėtra Plungės rajone" (ES lėšos)</t>
  </si>
  <si>
    <t>projektui „Žemaitijos regiono tradicijų sklaida e-rinkodaros priemonėmis" (ES lėšos)</t>
  </si>
  <si>
    <t>projektui „Aktyvaus poilsio ir pramogų zonos sukūrimas Plungės m. Oginskio dvaro teritorijoje, prie autobusų stoties" (ES lėšos)</t>
  </si>
  <si>
    <t>8.28.</t>
  </si>
  <si>
    <t>8.33.</t>
  </si>
  <si>
    <t>Smulkiojo ir vidutinio verslo subjektų rėmimas</t>
  </si>
  <si>
    <t>Finansų ir biudžeto skyrius</t>
  </si>
  <si>
    <t xml:space="preserve">Plungės rajono seniūnijų veikla </t>
  </si>
  <si>
    <t>8.26.</t>
  </si>
  <si>
    <t>55.8.</t>
  </si>
  <si>
    <t>55.9.</t>
  </si>
  <si>
    <t>55.10.</t>
  </si>
  <si>
    <t>55.11.</t>
  </si>
  <si>
    <t>55.12.</t>
  </si>
  <si>
    <t>55.14.</t>
  </si>
  <si>
    <t>55.15.</t>
  </si>
  <si>
    <t>55.26.</t>
  </si>
  <si>
    <t>55.28.</t>
  </si>
  <si>
    <t>55.30.</t>
  </si>
  <si>
    <t>55.13.</t>
  </si>
  <si>
    <t>55.17.</t>
  </si>
  <si>
    <t>55.27.</t>
  </si>
  <si>
    <t>5.1.</t>
  </si>
  <si>
    <t>5.2.</t>
  </si>
  <si>
    <t>5.3.</t>
  </si>
  <si>
    <t>5.5.</t>
  </si>
  <si>
    <t>5.7.</t>
  </si>
  <si>
    <t>57.23.</t>
  </si>
  <si>
    <t>projektui  „Modernių kūrybiškumą skatinančių erdvių kūrimas Plungės "Saulės" gimnazijoje"  (ES lėšos)</t>
  </si>
  <si>
    <t>projektui  „Modernių, kūrybiškumą skatinančių erdvių kūrimas Plungės "Saulės" gimnazijoje"  (ES lėšos)</t>
  </si>
  <si>
    <t>PLUNGĖS RAJONO SAVIVALDYBĖS 2018 METŲ BIUDŽETO PAJAMŲ PAKEITIMAI (PADIDINTA+, SUMAŽINTA -)</t>
  </si>
  <si>
    <t>BIUDŽETINIŲ ĮSTAIGŲ  PAJAMŲ UŽ PREKES, TEIKIAMAS PASLAUGAS IR TURTO NUOMĄ ĮMOKŲ 2018 M.  Į SAVIVALDYBĖS BIUDŽETĄ PAKEITIMAI (PADIDINTA+, SUMAŽINTA -)</t>
  </si>
  <si>
    <t>ASIGNAVIMŲ SAVARANKIŠKOSIOMS SAVIVALDYBĖS FUNKCIJOMS VYKDYTI 2018 METAIS PASKIRSTYMO PAKEITIMAI (PADIDINTA+, SUMAŽINTA -)</t>
  </si>
  <si>
    <t>2018 METŲ VALSTYBĖS BIUDŽETO SPECIALIOSIOS TIKSLINĖS DOTACIJOS  SKIRIAMOS VALSTYBINĖMS (VALSTYBĖS PERDUOTOMS SAVIVALDYBĖMS) FUNKCIJOMS ATLIKTI PASKIRSTYMO PAKEITIMAI (PADIDINTA+, SUMAŽINTA -)</t>
  </si>
  <si>
    <t>2018 METŲ VALSTYBĖS BIUDŽETO SPECIALIOSIOS TIKSLINĖS DOTACIJOS  SKIRIAMOS  MOKINIO KREPŠELIUI FINANSUOTI PASKIRSTYMO PAKEITIMAI (PADIDINTA+, SUMAŽINTA -)</t>
  </si>
  <si>
    <t>2018 METŲ KITŲ  DOTACIJŲ PASKIRSTYMO PAKEITIMAI (PADIDINTA+, SUMAŽINTA -)</t>
  </si>
  <si>
    <t>2018 METŲ BIUDŽETINIŲ ĮSTAIGŲ GAUNAMŲ LĖŠŲ IR PAJAMŲ UŽ NUOMĄ  PASKIRSTYMO PAKEITIMAI (PADIDINTA+, SUMAŽINTA -)</t>
  </si>
  <si>
    <t>PLUNGĖS RAJONO SAVIVALDYBĖS 2018 METŲ BIUDŽETO ASIGNAVIMŲ PASKIRSTYMO PAGAL 2018-2020 METŲ STRATEGINIO VEIKLOS PLANO PROGRAMAS PAKEITIMAI (PADIDINTA+, SUMAŽINTA -)</t>
  </si>
  <si>
    <t xml:space="preserve">  tarybos 2018 m. gruodžio 20 d. </t>
  </si>
  <si>
    <t xml:space="preserve">                                                                                                                                               tarybos 2018 m. gruodžio 20 d. </t>
  </si>
  <si>
    <t xml:space="preserve">tarybos 2018 m. gruodžio 20 d. </t>
  </si>
  <si>
    <t xml:space="preserve">                  tarybos 2018 m. gruodžio 20 d. </t>
  </si>
  <si>
    <t xml:space="preserve">                                                                                                                                  sprendimo Nr. T1</t>
  </si>
  <si>
    <t>sprendimo Nr. T1</t>
  </si>
  <si>
    <t>8.47.</t>
  </si>
  <si>
    <t>Savivaldybės vietinės reikšmės keliams (gatvėms) tiesti, rekonstruoti, taisyti (remontuoti), prižiūrėti ir saugaus eismo sąlygoms užtikrinti</t>
  </si>
  <si>
    <t>projektui  Plungės rajono savivaldybės kultūros centro pastato Plungėje, Senamiesčio a.3, rekonstravimas</t>
  </si>
  <si>
    <t>5.17.</t>
  </si>
  <si>
    <t>8.42.</t>
  </si>
  <si>
    <t>Plungės paslaugų ir švietimo pagalbos centras</t>
  </si>
  <si>
    <t>„Babrungo“ progimnazija</t>
  </si>
  <si>
    <t>Akademiko A. Jucio progimnazija</t>
  </si>
  <si>
    <t>58</t>
  </si>
  <si>
    <t>55.38.</t>
  </si>
  <si>
    <t>Vaikų dantų gydymo ir krūminių dantų dengimo silantais programa</t>
  </si>
  <si>
    <t>59</t>
  </si>
  <si>
    <t>projektui "Neformaliojo švietimo veiklų kokybės gerinimas Plungės rajone" (ES lėšos)</t>
  </si>
  <si>
    <t>5.15.</t>
  </si>
  <si>
    <t>5.21.</t>
  </si>
  <si>
    <t>projektui "Kulių miestelio dalies inžinerinių statinių ir viešųjų erdvių sutvarkymas" ES lėšos</t>
  </si>
  <si>
    <t>projektui "Dalies visuomeninės paskirties pastato ir viešųjų erdvių, esančių Platelių miestelio centrinėje dalyje, sutvarkymas" ES lėšos</t>
  </si>
  <si>
    <t>5.22.</t>
  </si>
  <si>
    <t>5.18.</t>
  </si>
  <si>
    <t>projektui tunelinio viaduko po geležinkeliu Plungės m. Dariaus ir Girėno g. įrengimas</t>
  </si>
  <si>
    <t>8.40.</t>
  </si>
  <si>
    <t>8.52.</t>
  </si>
  <si>
    <t>8.53.</t>
  </si>
  <si>
    <t>8.50.</t>
  </si>
  <si>
    <r>
      <t>projektui „Aktyvaus poilsio ir pramogų zonos sukūrimas Plungės m. Oginskio dvaro teritorijoje, prie autobusų stoties" (</t>
    </r>
    <r>
      <rPr>
        <b/>
        <sz val="11"/>
        <rFont val="Times New Roman"/>
        <family val="1"/>
      </rPr>
      <t>VB</t>
    </r>
    <r>
      <rPr>
        <sz val="11"/>
        <rFont val="Times New Roman"/>
        <family val="1"/>
      </rPr>
      <t xml:space="preserve"> lėšos) </t>
    </r>
  </si>
  <si>
    <t>projektui „Aktyvaus poilsio ir pramogų zonos sukūrimas Plungės m. Oginskio dvaro teritorijoje, prie autobusų stoties" (VIPA lėšos)</t>
  </si>
  <si>
    <t>5.20.</t>
  </si>
  <si>
    <t>8.43.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</si>
</sst>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  <numFmt numFmtId="201" formatCode="&quot;Taip&quot;;&quot;Taip&quot;;&quot;Ne&quot;"/>
    <numFmt numFmtId="202" formatCode="&quot;Teisinga&quot;;&quot;Teisinga&quot;;&quot;Klaidinga&quot;"/>
    <numFmt numFmtId="203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7" fillId="0" borderId="0" xfId="0" applyNumberFormat="1" applyFont="1" applyFill="1" applyAlignment="1">
      <alignment vertical="justify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quotePrefix="1">
      <alignment vertical="center" wrapText="1"/>
    </xf>
    <xf numFmtId="180" fontId="9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180" fontId="3" fillId="0" borderId="11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80" fontId="4" fillId="0" borderId="15" xfId="0" applyNumberFormat="1" applyFont="1" applyFill="1" applyBorder="1" applyAlignment="1">
      <alignment vertical="justify"/>
    </xf>
    <xf numFmtId="180" fontId="3" fillId="0" borderId="15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vertical="justify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180" fontId="10" fillId="0" borderId="1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80" fontId="4" fillId="0" borderId="10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46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7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5" xfId="0" applyNumberFormat="1" applyFont="1" applyFill="1" applyBorder="1" applyAlignment="1" quotePrefix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center" vertical="justify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right" vertical="justify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7.140625" style="34" customWidth="1"/>
    <col min="2" max="2" width="98.7109375" style="7" customWidth="1"/>
    <col min="3" max="3" width="12.421875" style="7" customWidth="1"/>
    <col min="4" max="16384" width="9.140625" style="7" customWidth="1"/>
  </cols>
  <sheetData>
    <row r="1" spans="2:5" ht="15" customHeight="1">
      <c r="B1" s="107" t="s">
        <v>134</v>
      </c>
      <c r="C1" s="107"/>
      <c r="D1" s="16"/>
      <c r="E1" s="16"/>
    </row>
    <row r="2" spans="2:5" ht="15" customHeight="1">
      <c r="B2" s="107" t="s">
        <v>203</v>
      </c>
      <c r="C2" s="107"/>
      <c r="D2" s="16"/>
      <c r="E2" s="16"/>
    </row>
    <row r="3" spans="2:5" ht="15" customHeight="1">
      <c r="B3" s="107" t="s">
        <v>206</v>
      </c>
      <c r="C3" s="107"/>
      <c r="D3" s="16"/>
      <c r="E3" s="16"/>
    </row>
    <row r="4" spans="2:5" ht="15" customHeight="1">
      <c r="B4" s="107" t="s">
        <v>149</v>
      </c>
      <c r="C4" s="107"/>
      <c r="D4" s="16"/>
      <c r="E4" s="16"/>
    </row>
    <row r="5" spans="2:3" ht="12.75" customHeight="1">
      <c r="B5" s="33"/>
      <c r="C5" s="3"/>
    </row>
    <row r="6" spans="2:3" ht="12.75" customHeight="1">
      <c r="B6" s="36" t="s">
        <v>194</v>
      </c>
      <c r="C6" s="3"/>
    </row>
    <row r="7" spans="2:3" ht="16.5" customHeight="1">
      <c r="B7" s="36"/>
      <c r="C7" s="3" t="s">
        <v>127</v>
      </c>
    </row>
    <row r="8" spans="1:3" ht="24.75" customHeight="1">
      <c r="A8" s="37" t="s">
        <v>40</v>
      </c>
      <c r="B8" s="5" t="s">
        <v>41</v>
      </c>
      <c r="C8" s="5" t="s">
        <v>1</v>
      </c>
    </row>
    <row r="9" spans="1:3" ht="13.5" customHeight="1">
      <c r="A9" s="77">
        <v>8</v>
      </c>
      <c r="B9" s="11" t="s">
        <v>138</v>
      </c>
      <c r="C9" s="73">
        <f>SUM(C10:C21)</f>
        <v>-830.9999999999999</v>
      </c>
    </row>
    <row r="10" spans="1:3" ht="15.75" customHeight="1">
      <c r="A10" s="77" t="s">
        <v>172</v>
      </c>
      <c r="B10" s="28" t="s">
        <v>165</v>
      </c>
      <c r="C10" s="72">
        <v>-110.5</v>
      </c>
    </row>
    <row r="11" spans="1:3" ht="13.5" customHeight="1">
      <c r="A11" s="77" t="s">
        <v>167</v>
      </c>
      <c r="B11" s="28" t="s">
        <v>164</v>
      </c>
      <c r="C11" s="72">
        <v>-78.1</v>
      </c>
    </row>
    <row r="12" spans="1:3" ht="13.5" customHeight="1">
      <c r="A12" s="77" t="s">
        <v>160</v>
      </c>
      <c r="B12" s="28" t="s">
        <v>163</v>
      </c>
      <c r="C12" s="68">
        <v>-12.2</v>
      </c>
    </row>
    <row r="13" spans="1:3" ht="27" customHeight="1">
      <c r="A13" s="77" t="s">
        <v>161</v>
      </c>
      <c r="B13" s="28" t="s">
        <v>166</v>
      </c>
      <c r="C13" s="68">
        <v>-11.7</v>
      </c>
    </row>
    <row r="14" spans="1:3" ht="13.5" customHeight="1">
      <c r="A14" s="77" t="s">
        <v>168</v>
      </c>
      <c r="B14" s="28" t="s">
        <v>193</v>
      </c>
      <c r="C14" s="68">
        <v>-155.9</v>
      </c>
    </row>
    <row r="15" spans="1:3" ht="16.5" customHeight="1">
      <c r="A15" s="77" t="s">
        <v>228</v>
      </c>
      <c r="B15" s="28" t="s">
        <v>220</v>
      </c>
      <c r="C15" s="68">
        <v>-48.9</v>
      </c>
    </row>
    <row r="16" spans="1:3" ht="15.75" customHeight="1">
      <c r="A16" s="77" t="s">
        <v>212</v>
      </c>
      <c r="B16" s="9" t="s">
        <v>210</v>
      </c>
      <c r="C16" s="68">
        <v>352</v>
      </c>
    </row>
    <row r="17" spans="1:3" ht="15.75" customHeight="1">
      <c r="A17" s="77" t="s">
        <v>235</v>
      </c>
      <c r="B17" s="9" t="s">
        <v>227</v>
      </c>
      <c r="C17" s="68">
        <v>-694.9</v>
      </c>
    </row>
    <row r="18" spans="1:3" ht="28.5" customHeight="1">
      <c r="A18" s="77" t="s">
        <v>208</v>
      </c>
      <c r="B18" s="28" t="s">
        <v>209</v>
      </c>
      <c r="C18" s="68">
        <v>88.5</v>
      </c>
    </row>
    <row r="19" spans="1:3" ht="28.5" customHeight="1">
      <c r="A19" s="77" t="s">
        <v>231</v>
      </c>
      <c r="B19" s="28" t="s">
        <v>232</v>
      </c>
      <c r="C19" s="68">
        <v>-70.8</v>
      </c>
    </row>
    <row r="20" spans="1:3" ht="16.5" customHeight="1">
      <c r="A20" s="77" t="s">
        <v>229</v>
      </c>
      <c r="B20" s="98" t="s">
        <v>223</v>
      </c>
      <c r="C20" s="68">
        <v>-60</v>
      </c>
    </row>
    <row r="21" spans="1:3" ht="30" customHeight="1">
      <c r="A21" s="77" t="s">
        <v>230</v>
      </c>
      <c r="B21" s="98" t="s">
        <v>224</v>
      </c>
      <c r="C21" s="68">
        <v>-28.5</v>
      </c>
    </row>
    <row r="22" spans="1:3" ht="13.5" customHeight="1">
      <c r="A22" s="77">
        <v>12</v>
      </c>
      <c r="B22" s="1" t="s">
        <v>159</v>
      </c>
      <c r="C22" s="68">
        <v>-11.8</v>
      </c>
    </row>
    <row r="23" spans="1:3" ht="13.5" customHeight="1">
      <c r="A23" s="77">
        <v>13</v>
      </c>
      <c r="B23" s="2" t="s">
        <v>158</v>
      </c>
      <c r="C23" s="68">
        <v>-6.5</v>
      </c>
    </row>
    <row r="24" spans="1:3" ht="13.5" customHeight="1">
      <c r="A24" s="77">
        <v>14</v>
      </c>
      <c r="B24" s="2" t="s">
        <v>49</v>
      </c>
      <c r="C24" s="72">
        <v>-5</v>
      </c>
    </row>
    <row r="25" spans="1:3" ht="13.5" customHeight="1">
      <c r="A25" s="105" t="s">
        <v>42</v>
      </c>
      <c r="B25" s="106"/>
      <c r="C25" s="73">
        <f>SUM(C9,C22:C24)</f>
        <v>-854.2999999999998</v>
      </c>
    </row>
    <row r="26" spans="1:3" ht="13.5" customHeight="1">
      <c r="A26" s="103" t="s">
        <v>150</v>
      </c>
      <c r="B26" s="104"/>
      <c r="C26" s="72"/>
    </row>
    <row r="28" ht="15">
      <c r="C28" s="27"/>
    </row>
    <row r="29" ht="15">
      <c r="C29" s="27"/>
    </row>
  </sheetData>
  <sheetProtection/>
  <mergeCells count="6">
    <mergeCell ref="A26:B26"/>
    <mergeCell ref="A25:B25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140625" style="33" customWidth="1"/>
    <col min="2" max="2" width="52.140625" style="7" customWidth="1"/>
    <col min="3" max="6" width="18.7109375" style="7" customWidth="1"/>
    <col min="7" max="7" width="12.8515625" style="7" customWidth="1"/>
    <col min="8" max="8" width="9.421875" style="7" customWidth="1"/>
    <col min="9" max="9" width="26.7109375" style="7" customWidth="1"/>
    <col min="10" max="10" width="19.8515625" style="7" customWidth="1"/>
    <col min="11" max="16384" width="9.140625" style="7" customWidth="1"/>
  </cols>
  <sheetData>
    <row r="1" spans="5:10" ht="15" customHeight="1">
      <c r="E1" s="108" t="s">
        <v>139</v>
      </c>
      <c r="F1" s="108"/>
      <c r="G1" s="16"/>
      <c r="H1" s="16"/>
      <c r="I1" s="16"/>
      <c r="J1" s="35"/>
    </row>
    <row r="2" spans="5:10" ht="15" customHeight="1">
      <c r="E2" s="108" t="s">
        <v>204</v>
      </c>
      <c r="F2" s="108"/>
      <c r="G2" s="16"/>
      <c r="H2" s="16"/>
      <c r="I2" s="16"/>
      <c r="J2" s="35"/>
    </row>
    <row r="3" spans="1:10" ht="15" customHeight="1">
      <c r="A3" s="33" t="s">
        <v>47</v>
      </c>
      <c r="E3" s="108" t="s">
        <v>207</v>
      </c>
      <c r="F3" s="108"/>
      <c r="G3" s="16"/>
      <c r="H3" s="16"/>
      <c r="I3" s="16"/>
      <c r="J3" s="35"/>
    </row>
    <row r="4" spans="5:10" ht="15" customHeight="1">
      <c r="E4" s="108" t="s">
        <v>140</v>
      </c>
      <c r="F4" s="108"/>
      <c r="G4" s="16"/>
      <c r="H4" s="16"/>
      <c r="I4" s="16"/>
      <c r="J4" s="35"/>
    </row>
    <row r="5" spans="1:6" ht="31.5" customHeight="1">
      <c r="A5" s="111" t="s">
        <v>195</v>
      </c>
      <c r="B5" s="111"/>
      <c r="C5" s="111"/>
      <c r="D5" s="111"/>
      <c r="E5" s="111"/>
      <c r="F5" s="111"/>
    </row>
    <row r="6" spans="5:6" ht="15.75" customHeight="1">
      <c r="E6" s="112" t="s">
        <v>127</v>
      </c>
      <c r="F6" s="112"/>
    </row>
    <row r="7" spans="1:6" ht="62.25" customHeight="1">
      <c r="A7" s="8" t="s">
        <v>0</v>
      </c>
      <c r="B7" s="8" t="s">
        <v>38</v>
      </c>
      <c r="C7" s="8" t="s">
        <v>1</v>
      </c>
      <c r="D7" s="8" t="s">
        <v>151</v>
      </c>
      <c r="E7" s="8" t="s">
        <v>49</v>
      </c>
      <c r="F7" s="8" t="s">
        <v>152</v>
      </c>
    </row>
    <row r="8" spans="1:6" ht="14.25" customHeight="1">
      <c r="A8" s="32">
        <v>1</v>
      </c>
      <c r="B8" s="4" t="s">
        <v>131</v>
      </c>
      <c r="C8" s="19">
        <f>SUM(D8+F8+E8)</f>
        <v>-1.6</v>
      </c>
      <c r="D8" s="19">
        <v>-1.6</v>
      </c>
      <c r="E8" s="19"/>
      <c r="F8" s="19"/>
    </row>
    <row r="9" spans="1:6" ht="14.25" customHeight="1">
      <c r="A9" s="32">
        <v>2</v>
      </c>
      <c r="B9" s="29" t="s">
        <v>214</v>
      </c>
      <c r="C9" s="19">
        <f>SUM(D9+F9+E9)</f>
        <v>0.3</v>
      </c>
      <c r="D9" s="19"/>
      <c r="E9" s="19"/>
      <c r="F9" s="19">
        <v>0.3</v>
      </c>
    </row>
    <row r="10" spans="1:6" ht="14.25" customHeight="1">
      <c r="A10" s="5">
        <v>3</v>
      </c>
      <c r="B10" s="29" t="s">
        <v>215</v>
      </c>
      <c r="C10" s="19">
        <f aca="true" t="shared" si="0" ref="C10:C20">SUM(D10+F10+E10)</f>
        <v>-2.7</v>
      </c>
      <c r="D10" s="19"/>
      <c r="E10" s="19"/>
      <c r="F10" s="19">
        <v>-2.7</v>
      </c>
    </row>
    <row r="11" spans="1:6" ht="14.25" customHeight="1">
      <c r="A11" s="5">
        <v>6</v>
      </c>
      <c r="B11" s="2" t="s">
        <v>28</v>
      </c>
      <c r="C11" s="19">
        <f t="shared" si="0"/>
        <v>-0.2</v>
      </c>
      <c r="D11" s="19">
        <v>-0.2</v>
      </c>
      <c r="E11" s="19"/>
      <c r="F11" s="19"/>
    </row>
    <row r="12" spans="1:6" ht="14.25" customHeight="1">
      <c r="A12" s="32">
        <v>8</v>
      </c>
      <c r="B12" s="2" t="s">
        <v>9</v>
      </c>
      <c r="C12" s="19">
        <f t="shared" si="0"/>
        <v>-0.6</v>
      </c>
      <c r="D12" s="19"/>
      <c r="E12" s="19"/>
      <c r="F12" s="19">
        <v>-0.6</v>
      </c>
    </row>
    <row r="13" spans="1:6" ht="14.25" customHeight="1">
      <c r="A13" s="5">
        <v>9</v>
      </c>
      <c r="B13" s="2" t="s">
        <v>102</v>
      </c>
      <c r="C13" s="19">
        <f t="shared" si="0"/>
        <v>-0.3</v>
      </c>
      <c r="D13" s="19">
        <v>-0.3</v>
      </c>
      <c r="E13" s="19"/>
      <c r="F13" s="19"/>
    </row>
    <row r="14" spans="1:6" ht="14.25" customHeight="1">
      <c r="A14" s="5">
        <v>12</v>
      </c>
      <c r="B14" s="2" t="s">
        <v>10</v>
      </c>
      <c r="C14" s="19">
        <f t="shared" si="0"/>
        <v>-2.6</v>
      </c>
      <c r="D14" s="19">
        <v>-0.3</v>
      </c>
      <c r="E14" s="19">
        <v>-2.2</v>
      </c>
      <c r="F14" s="19">
        <v>-0.1</v>
      </c>
    </row>
    <row r="15" spans="1:6" ht="14.25" customHeight="1">
      <c r="A15" s="32">
        <v>13</v>
      </c>
      <c r="B15" s="2" t="s">
        <v>113</v>
      </c>
      <c r="C15" s="19">
        <f t="shared" si="0"/>
        <v>-1.2999999999999998</v>
      </c>
      <c r="D15" s="19"/>
      <c r="E15" s="19">
        <v>-0.6</v>
      </c>
      <c r="F15" s="19">
        <v>-0.7</v>
      </c>
    </row>
    <row r="16" spans="1:6" ht="14.25" customHeight="1">
      <c r="A16" s="5">
        <v>15</v>
      </c>
      <c r="B16" s="2" t="s">
        <v>12</v>
      </c>
      <c r="C16" s="19">
        <f t="shared" si="0"/>
        <v>0.5</v>
      </c>
      <c r="D16" s="19">
        <v>0.1</v>
      </c>
      <c r="E16" s="19">
        <v>0.6</v>
      </c>
      <c r="F16" s="19">
        <v>-0.2</v>
      </c>
    </row>
    <row r="17" spans="1:6" ht="14.25" customHeight="1">
      <c r="A17" s="32">
        <v>17</v>
      </c>
      <c r="B17" s="2" t="s">
        <v>22</v>
      </c>
      <c r="C17" s="19">
        <f t="shared" si="0"/>
        <v>-0.9</v>
      </c>
      <c r="D17" s="19">
        <v>-0.4</v>
      </c>
      <c r="E17" s="19">
        <v>-0.5</v>
      </c>
      <c r="F17" s="19"/>
    </row>
    <row r="18" spans="1:6" ht="14.25" customHeight="1">
      <c r="A18" s="32">
        <v>19</v>
      </c>
      <c r="B18" s="2" t="s">
        <v>24</v>
      </c>
      <c r="C18" s="19">
        <f t="shared" si="0"/>
        <v>-1</v>
      </c>
      <c r="D18" s="19"/>
      <c r="E18" s="19">
        <v>-1</v>
      </c>
      <c r="F18" s="19"/>
    </row>
    <row r="19" spans="1:6" ht="15">
      <c r="A19" s="5">
        <v>21</v>
      </c>
      <c r="B19" s="2" t="s">
        <v>26</v>
      </c>
      <c r="C19" s="19">
        <f t="shared" si="0"/>
        <v>-1</v>
      </c>
      <c r="D19" s="19">
        <v>0.3</v>
      </c>
      <c r="E19" s="19">
        <v>-1.6</v>
      </c>
      <c r="F19" s="19">
        <v>0.3</v>
      </c>
    </row>
    <row r="20" spans="1:6" ht="15">
      <c r="A20" s="32">
        <v>25</v>
      </c>
      <c r="B20" s="2" t="s">
        <v>13</v>
      </c>
      <c r="C20" s="19">
        <f t="shared" si="0"/>
        <v>2</v>
      </c>
      <c r="D20" s="19"/>
      <c r="E20" s="19">
        <v>2</v>
      </c>
      <c r="F20" s="19"/>
    </row>
    <row r="21" spans="1:6" ht="14.25" customHeight="1">
      <c r="A21" s="32">
        <v>26</v>
      </c>
      <c r="B21" s="2" t="s">
        <v>14</v>
      </c>
      <c r="C21" s="19">
        <f>SUM(D21+F21+E21)</f>
        <v>-1.7</v>
      </c>
      <c r="D21" s="19"/>
      <c r="E21" s="19">
        <v>-1.7</v>
      </c>
      <c r="F21" s="19"/>
    </row>
    <row r="22" spans="1:6" ht="14.25" customHeight="1">
      <c r="A22" s="32">
        <v>29</v>
      </c>
      <c r="B22" s="2" t="s">
        <v>39</v>
      </c>
      <c r="C22" s="19">
        <f>SUM(D22+F22+E22)</f>
        <v>0.6</v>
      </c>
      <c r="D22" s="19">
        <v>0.6</v>
      </c>
      <c r="E22" s="19"/>
      <c r="F22" s="19"/>
    </row>
    <row r="23" spans="1:6" ht="16.5" customHeight="1">
      <c r="A23" s="32">
        <v>31</v>
      </c>
      <c r="B23" s="47" t="s">
        <v>107</v>
      </c>
      <c r="C23" s="19">
        <f>SUM(D23+F23+E23)</f>
        <v>-11.3</v>
      </c>
      <c r="D23" s="19">
        <v>-11.3</v>
      </c>
      <c r="E23" s="19"/>
      <c r="F23" s="19"/>
    </row>
    <row r="24" spans="1:6" ht="14.25" customHeight="1">
      <c r="A24" s="32">
        <v>34</v>
      </c>
      <c r="B24" s="2" t="s">
        <v>16</v>
      </c>
      <c r="C24" s="19">
        <f aca="true" t="shared" si="1" ref="C24:C29">SUM(D24+F24+E24)</f>
        <v>3</v>
      </c>
      <c r="D24" s="19">
        <v>1.5</v>
      </c>
      <c r="E24" s="19"/>
      <c r="F24" s="19">
        <v>1.5</v>
      </c>
    </row>
    <row r="25" spans="1:13" ht="14.25" customHeight="1">
      <c r="A25" s="32">
        <v>37</v>
      </c>
      <c r="B25" s="2" t="s">
        <v>45</v>
      </c>
      <c r="C25" s="19">
        <f t="shared" si="1"/>
        <v>-0.2</v>
      </c>
      <c r="D25" s="19"/>
      <c r="E25" s="19"/>
      <c r="F25" s="19">
        <v>-0.2</v>
      </c>
      <c r="H25" s="53"/>
      <c r="I25" s="3"/>
      <c r="J25" s="6"/>
      <c r="K25" s="6"/>
      <c r="L25" s="3"/>
      <c r="M25" s="3"/>
    </row>
    <row r="26" spans="1:6" ht="14.25" customHeight="1">
      <c r="A26" s="32">
        <v>38</v>
      </c>
      <c r="B26" s="2" t="s">
        <v>18</v>
      </c>
      <c r="C26" s="19">
        <f t="shared" si="1"/>
        <v>-1</v>
      </c>
      <c r="D26" s="19"/>
      <c r="E26" s="19"/>
      <c r="F26" s="19">
        <v>-1</v>
      </c>
    </row>
    <row r="27" spans="1:6" ht="14.25" customHeight="1">
      <c r="A27" s="5">
        <v>39</v>
      </c>
      <c r="B27" s="2" t="s">
        <v>48</v>
      </c>
      <c r="C27" s="19">
        <f t="shared" si="1"/>
        <v>-0.8999999999999999</v>
      </c>
      <c r="D27" s="19">
        <v>-0.2</v>
      </c>
      <c r="E27" s="19"/>
      <c r="F27" s="19">
        <v>-0.7</v>
      </c>
    </row>
    <row r="28" spans="1:7" ht="14.25" customHeight="1">
      <c r="A28" s="32">
        <v>40</v>
      </c>
      <c r="B28" s="2" t="s">
        <v>7</v>
      </c>
      <c r="C28" s="19">
        <f t="shared" si="1"/>
        <v>-0.3</v>
      </c>
      <c r="D28" s="19"/>
      <c r="E28" s="19"/>
      <c r="F28" s="19">
        <v>-0.3</v>
      </c>
      <c r="G28" s="6"/>
    </row>
    <row r="29" spans="1:10" ht="15">
      <c r="A29" s="32">
        <v>41</v>
      </c>
      <c r="B29" s="2" t="s">
        <v>96</v>
      </c>
      <c r="C29" s="19">
        <f t="shared" si="1"/>
        <v>-2.1</v>
      </c>
      <c r="D29" s="19"/>
      <c r="E29" s="19"/>
      <c r="F29" s="19">
        <v>-2.1</v>
      </c>
      <c r="G29" s="27"/>
      <c r="H29" s="27"/>
      <c r="I29" s="27"/>
      <c r="J29" s="27"/>
    </row>
    <row r="30" spans="1:6" ht="13.5" customHeight="1">
      <c r="A30" s="109" t="s">
        <v>19</v>
      </c>
      <c r="B30" s="110"/>
      <c r="C30" s="54">
        <f>SUM(C8:C20)+SUM(C21:C29)</f>
        <v>-23.3</v>
      </c>
      <c r="D30" s="54">
        <f>SUM(D8:D20)+SUM(D21:D29)</f>
        <v>-11.8</v>
      </c>
      <c r="E30" s="54">
        <f>SUM(E8:E20)+SUM(E21:E29)</f>
        <v>-5.000000000000001</v>
      </c>
      <c r="F30" s="54">
        <f>SUM(F8:F20)+SUM(F21:F29)</f>
        <v>-6.500000000000001</v>
      </c>
    </row>
    <row r="31" spans="4:5" ht="15">
      <c r="D31" s="27"/>
      <c r="E31" s="27"/>
    </row>
    <row r="32" spans="3:6" ht="15">
      <c r="C32" s="27"/>
      <c r="D32" s="27"/>
      <c r="E32" s="27"/>
      <c r="F32" s="27"/>
    </row>
    <row r="33" ht="15">
      <c r="E33" s="27"/>
    </row>
  </sheetData>
  <sheetProtection/>
  <mergeCells count="7">
    <mergeCell ref="E1:F1"/>
    <mergeCell ref="E2:F2"/>
    <mergeCell ref="E3:F3"/>
    <mergeCell ref="E4:F4"/>
    <mergeCell ref="A30:B30"/>
    <mergeCell ref="A5:F5"/>
    <mergeCell ref="E6:F6"/>
  </mergeCells>
  <printOptions/>
  <pageMargins left="0.7874015748031497" right="0.3937007874015748" top="0.98425196850393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9">
      <selection activeCell="M43" sqref="M43"/>
    </sheetView>
  </sheetViews>
  <sheetFormatPr defaultColWidth="9.140625" defaultRowHeight="12.75"/>
  <cols>
    <col min="1" max="1" width="6.28125" style="51" customWidth="1"/>
    <col min="2" max="2" width="14.28125" style="51" customWidth="1"/>
    <col min="3" max="3" width="32.57421875" style="51" customWidth="1"/>
    <col min="4" max="4" width="40.7109375" style="51" customWidth="1"/>
    <col min="5" max="5" width="9.8515625" style="51" customWidth="1"/>
    <col min="6" max="6" width="8.421875" style="51" customWidth="1"/>
    <col min="7" max="7" width="11.421875" style="51" customWidth="1"/>
    <col min="8" max="8" width="9.57421875" style="51" customWidth="1"/>
    <col min="9" max="16384" width="9.140625" style="51" customWidth="1"/>
  </cols>
  <sheetData>
    <row r="1" spans="5:8" ht="12.75" customHeight="1">
      <c r="E1" s="108" t="s">
        <v>108</v>
      </c>
      <c r="F1" s="108"/>
      <c r="G1" s="108"/>
      <c r="H1" s="108"/>
    </row>
    <row r="2" spans="5:8" ht="12.75" customHeight="1">
      <c r="E2" s="108" t="s">
        <v>205</v>
      </c>
      <c r="F2" s="108"/>
      <c r="G2" s="108"/>
      <c r="H2" s="108"/>
    </row>
    <row r="3" spans="5:8" ht="12.75" customHeight="1">
      <c r="E3" s="108" t="s">
        <v>153</v>
      </c>
      <c r="F3" s="108"/>
      <c r="G3" s="108"/>
      <c r="H3" s="108"/>
    </row>
    <row r="4" spans="5:8" ht="15" customHeight="1">
      <c r="E4" s="108" t="s">
        <v>120</v>
      </c>
      <c r="F4" s="108"/>
      <c r="G4" s="108"/>
      <c r="H4" s="108"/>
    </row>
    <row r="5" spans="2:8" ht="30" customHeight="1">
      <c r="B5" s="115" t="s">
        <v>196</v>
      </c>
      <c r="C5" s="115"/>
      <c r="D5" s="115"/>
      <c r="E5" s="115"/>
      <c r="F5" s="115"/>
      <c r="G5" s="115"/>
      <c r="H5" s="115"/>
    </row>
    <row r="6" spans="2:8" ht="3.75" customHeight="1" hidden="1">
      <c r="B6" s="117"/>
      <c r="C6" s="117"/>
      <c r="D6" s="117"/>
      <c r="E6" s="117"/>
      <c r="F6" s="117"/>
      <c r="G6" s="117"/>
      <c r="H6" s="117"/>
    </row>
    <row r="7" spans="7:8" ht="11.25" customHeight="1">
      <c r="G7" s="116" t="s">
        <v>127</v>
      </c>
      <c r="H7" s="116"/>
    </row>
    <row r="8" spans="1:8" ht="10.5" customHeight="1">
      <c r="A8" s="113" t="s">
        <v>98</v>
      </c>
      <c r="B8" s="113" t="s">
        <v>52</v>
      </c>
      <c r="C8" s="113" t="s">
        <v>53</v>
      </c>
      <c r="D8" s="113" t="s">
        <v>62</v>
      </c>
      <c r="E8" s="113" t="s">
        <v>1</v>
      </c>
      <c r="F8" s="113" t="s">
        <v>2</v>
      </c>
      <c r="G8" s="113"/>
      <c r="H8" s="113"/>
    </row>
    <row r="9" spans="1:8" ht="12" customHeight="1">
      <c r="A9" s="113"/>
      <c r="B9" s="113"/>
      <c r="C9" s="113"/>
      <c r="D9" s="113"/>
      <c r="E9" s="113"/>
      <c r="F9" s="113" t="s">
        <v>3</v>
      </c>
      <c r="G9" s="113"/>
      <c r="H9" s="113" t="s">
        <v>4</v>
      </c>
    </row>
    <row r="10" spans="1:8" ht="15" customHeight="1">
      <c r="A10" s="113"/>
      <c r="B10" s="113"/>
      <c r="C10" s="113"/>
      <c r="D10" s="113"/>
      <c r="E10" s="113"/>
      <c r="F10" s="113" t="s">
        <v>5</v>
      </c>
      <c r="G10" s="113" t="s">
        <v>6</v>
      </c>
      <c r="H10" s="113"/>
    </row>
    <row r="11" spans="1:8" ht="12.75" customHeight="1">
      <c r="A11" s="113"/>
      <c r="B11" s="113"/>
      <c r="C11" s="113"/>
      <c r="D11" s="113"/>
      <c r="E11" s="113"/>
      <c r="F11" s="113"/>
      <c r="G11" s="113"/>
      <c r="H11" s="113"/>
    </row>
    <row r="12" spans="1:8" ht="28.5" customHeight="1">
      <c r="A12" s="48">
        <v>3</v>
      </c>
      <c r="B12" s="120" t="s">
        <v>31</v>
      </c>
      <c r="C12" s="29" t="s">
        <v>215</v>
      </c>
      <c r="D12" s="29" t="s">
        <v>97</v>
      </c>
      <c r="E12" s="19">
        <f aca="true" t="shared" si="0" ref="E12:E33">SUM(F12,H12)</f>
        <v>0</v>
      </c>
      <c r="F12" s="19"/>
      <c r="G12" s="19">
        <v>-5.1</v>
      </c>
      <c r="H12" s="19"/>
    </row>
    <row r="13" spans="1:8" ht="14.25" customHeight="1">
      <c r="A13" s="48">
        <v>9</v>
      </c>
      <c r="B13" s="121"/>
      <c r="C13" s="2" t="s">
        <v>102</v>
      </c>
      <c r="D13" s="29" t="s">
        <v>103</v>
      </c>
      <c r="E13" s="19">
        <f t="shared" si="0"/>
        <v>0</v>
      </c>
      <c r="F13" s="19">
        <v>-2.6</v>
      </c>
      <c r="G13" s="19"/>
      <c r="H13" s="19">
        <v>2.6</v>
      </c>
    </row>
    <row r="14" spans="1:8" ht="14.25" customHeight="1">
      <c r="A14" s="48">
        <v>12</v>
      </c>
      <c r="B14" s="121"/>
      <c r="C14" s="29" t="s">
        <v>10</v>
      </c>
      <c r="D14" s="29" t="s">
        <v>61</v>
      </c>
      <c r="E14" s="19">
        <f t="shared" si="0"/>
        <v>0.8</v>
      </c>
      <c r="F14" s="19">
        <v>0.8</v>
      </c>
      <c r="G14" s="19"/>
      <c r="H14" s="19"/>
    </row>
    <row r="15" spans="1:8" ht="14.25" customHeight="1">
      <c r="A15" s="48">
        <v>14</v>
      </c>
      <c r="B15" s="121"/>
      <c r="C15" s="29" t="s">
        <v>154</v>
      </c>
      <c r="D15" s="29" t="s">
        <v>156</v>
      </c>
      <c r="E15" s="19">
        <f t="shared" si="0"/>
        <v>0</v>
      </c>
      <c r="F15" s="19"/>
      <c r="G15" s="19">
        <v>-0.7</v>
      </c>
      <c r="H15" s="19"/>
    </row>
    <row r="16" spans="1:8" ht="14.25" customHeight="1">
      <c r="A16" s="48">
        <v>15</v>
      </c>
      <c r="B16" s="121"/>
      <c r="C16" s="29" t="s">
        <v>12</v>
      </c>
      <c r="D16" s="29" t="s">
        <v>74</v>
      </c>
      <c r="E16" s="19">
        <f t="shared" si="0"/>
        <v>0.7</v>
      </c>
      <c r="F16" s="19"/>
      <c r="G16" s="19"/>
      <c r="H16" s="19">
        <v>0.7</v>
      </c>
    </row>
    <row r="17" spans="1:8" ht="14.25" customHeight="1">
      <c r="A17" s="48">
        <v>19</v>
      </c>
      <c r="B17" s="121"/>
      <c r="C17" s="29" t="s">
        <v>24</v>
      </c>
      <c r="D17" s="29" t="s">
        <v>78</v>
      </c>
      <c r="E17" s="19">
        <f t="shared" si="0"/>
        <v>0</v>
      </c>
      <c r="F17" s="19"/>
      <c r="G17" s="19">
        <v>4</v>
      </c>
      <c r="H17" s="19"/>
    </row>
    <row r="18" spans="1:8" ht="14.25" customHeight="1">
      <c r="A18" s="48">
        <v>20</v>
      </c>
      <c r="B18" s="121"/>
      <c r="C18" s="29" t="s">
        <v>25</v>
      </c>
      <c r="D18" s="29" t="s">
        <v>79</v>
      </c>
      <c r="E18" s="19">
        <f t="shared" si="0"/>
        <v>1.6</v>
      </c>
      <c r="F18" s="19">
        <v>1.6</v>
      </c>
      <c r="G18" s="19">
        <v>1</v>
      </c>
      <c r="H18" s="19"/>
    </row>
    <row r="19" spans="1:8" ht="14.25" customHeight="1">
      <c r="A19" s="48">
        <v>21</v>
      </c>
      <c r="B19" s="121"/>
      <c r="C19" s="29" t="s">
        <v>26</v>
      </c>
      <c r="D19" s="29" t="s">
        <v>80</v>
      </c>
      <c r="E19" s="19">
        <f t="shared" si="0"/>
        <v>1.3</v>
      </c>
      <c r="F19" s="19"/>
      <c r="G19" s="19"/>
      <c r="H19" s="19">
        <v>1.3</v>
      </c>
    </row>
    <row r="20" spans="1:8" ht="14.25" customHeight="1">
      <c r="A20" s="48">
        <v>22</v>
      </c>
      <c r="B20" s="121"/>
      <c r="C20" s="29" t="s">
        <v>11</v>
      </c>
      <c r="D20" s="29" t="s">
        <v>81</v>
      </c>
      <c r="E20" s="19">
        <f t="shared" si="0"/>
        <v>0</v>
      </c>
      <c r="F20" s="19"/>
      <c r="G20" s="19">
        <v>-0.5</v>
      </c>
      <c r="H20" s="19"/>
    </row>
    <row r="21" spans="1:8" ht="14.25" customHeight="1">
      <c r="A21" s="48">
        <v>25</v>
      </c>
      <c r="B21" s="121"/>
      <c r="C21" s="29" t="s">
        <v>13</v>
      </c>
      <c r="D21" s="29" t="s">
        <v>82</v>
      </c>
      <c r="E21" s="19">
        <f t="shared" si="0"/>
        <v>0</v>
      </c>
      <c r="F21" s="19"/>
      <c r="G21" s="19">
        <v>-3.2</v>
      </c>
      <c r="H21" s="19"/>
    </row>
    <row r="22" spans="1:8" ht="14.25" customHeight="1">
      <c r="A22" s="48">
        <v>26</v>
      </c>
      <c r="B22" s="121"/>
      <c r="C22" s="29" t="s">
        <v>14</v>
      </c>
      <c r="D22" s="29" t="s">
        <v>83</v>
      </c>
      <c r="E22" s="19">
        <f t="shared" si="0"/>
        <v>0</v>
      </c>
      <c r="F22" s="19"/>
      <c r="G22" s="19">
        <v>-0.1</v>
      </c>
      <c r="H22" s="19"/>
    </row>
    <row r="23" spans="1:8" ht="14.25" customHeight="1">
      <c r="A23" s="48">
        <v>27</v>
      </c>
      <c r="B23" s="122"/>
      <c r="C23" s="46" t="s">
        <v>106</v>
      </c>
      <c r="D23" s="46" t="s">
        <v>101</v>
      </c>
      <c r="E23" s="19">
        <f t="shared" si="0"/>
        <v>0</v>
      </c>
      <c r="F23" s="19"/>
      <c r="G23" s="19">
        <v>-6</v>
      </c>
      <c r="H23" s="19"/>
    </row>
    <row r="24" spans="1:8" ht="30" customHeight="1">
      <c r="A24" s="48">
        <v>29</v>
      </c>
      <c r="B24" s="119" t="s">
        <v>34</v>
      </c>
      <c r="C24" s="29" t="s">
        <v>131</v>
      </c>
      <c r="D24" s="118" t="s">
        <v>51</v>
      </c>
      <c r="E24" s="19">
        <f t="shared" si="0"/>
        <v>0.6</v>
      </c>
      <c r="F24" s="19">
        <v>0.6</v>
      </c>
      <c r="G24" s="19"/>
      <c r="H24" s="19"/>
    </row>
    <row r="25" spans="1:13" ht="14.25" customHeight="1">
      <c r="A25" s="48">
        <v>31</v>
      </c>
      <c r="B25" s="113"/>
      <c r="C25" s="29" t="s">
        <v>111</v>
      </c>
      <c r="D25" s="118"/>
      <c r="E25" s="19">
        <f t="shared" si="0"/>
        <v>0.6</v>
      </c>
      <c r="F25" s="19">
        <v>0.6</v>
      </c>
      <c r="G25" s="19"/>
      <c r="H25" s="19"/>
      <c r="K25" s="20"/>
      <c r="L25" s="20"/>
      <c r="M25" s="20"/>
    </row>
    <row r="26" spans="1:8" ht="14.25" customHeight="1">
      <c r="A26" s="48">
        <v>34</v>
      </c>
      <c r="B26" s="113"/>
      <c r="C26" s="2" t="s">
        <v>102</v>
      </c>
      <c r="D26" s="118"/>
      <c r="E26" s="19">
        <f t="shared" si="0"/>
        <v>-0.8</v>
      </c>
      <c r="F26" s="19">
        <v>-0.8</v>
      </c>
      <c r="G26" s="19">
        <v>-0.8</v>
      </c>
      <c r="H26" s="19"/>
    </row>
    <row r="27" spans="1:8" ht="28.5" customHeight="1">
      <c r="A27" s="48">
        <v>43</v>
      </c>
      <c r="B27" s="119" t="s">
        <v>37</v>
      </c>
      <c r="C27" s="29" t="s">
        <v>15</v>
      </c>
      <c r="D27" s="29" t="s">
        <v>91</v>
      </c>
      <c r="E27" s="19">
        <f t="shared" si="0"/>
        <v>0</v>
      </c>
      <c r="F27" s="19"/>
      <c r="G27" s="19">
        <v>-0.9</v>
      </c>
      <c r="H27" s="19"/>
    </row>
    <row r="28" spans="1:8" ht="28.5" customHeight="1">
      <c r="A28" s="48">
        <v>44</v>
      </c>
      <c r="B28" s="113"/>
      <c r="C28" s="29" t="s">
        <v>122</v>
      </c>
      <c r="D28" s="29" t="s">
        <v>123</v>
      </c>
      <c r="E28" s="19">
        <f t="shared" si="0"/>
        <v>0</v>
      </c>
      <c r="F28" s="19"/>
      <c r="G28" s="19">
        <v>0.1</v>
      </c>
      <c r="H28" s="19"/>
    </row>
    <row r="29" spans="1:8" ht="17.25" customHeight="1">
      <c r="A29" s="48">
        <v>52</v>
      </c>
      <c r="B29" s="97" t="s">
        <v>31</v>
      </c>
      <c r="C29" s="29" t="s">
        <v>48</v>
      </c>
      <c r="D29" s="29" t="s">
        <v>68</v>
      </c>
      <c r="E29" s="19">
        <f t="shared" si="0"/>
        <v>0</v>
      </c>
      <c r="F29" s="19">
        <v>-0.6</v>
      </c>
      <c r="G29" s="19">
        <v>-0.6</v>
      </c>
      <c r="H29" s="19">
        <v>0.6</v>
      </c>
    </row>
    <row r="30" spans="1:8" ht="21.75" customHeight="1">
      <c r="A30" s="48">
        <v>55</v>
      </c>
      <c r="B30" s="48"/>
      <c r="C30" s="89" t="s">
        <v>7</v>
      </c>
      <c r="D30" s="90"/>
      <c r="E30" s="91">
        <f t="shared" si="0"/>
        <v>-15</v>
      </c>
      <c r="F30" s="91">
        <f>SUM(F31:F45)</f>
        <v>83.3</v>
      </c>
      <c r="G30" s="91">
        <f>SUM(G31:G45)</f>
        <v>-1.0000000000000004</v>
      </c>
      <c r="H30" s="91">
        <f>SUM(H31:H45)</f>
        <v>-98.3</v>
      </c>
    </row>
    <row r="31" spans="1:11" ht="33.75" customHeight="1">
      <c r="A31" s="48" t="s">
        <v>173</v>
      </c>
      <c r="B31" s="119" t="s">
        <v>32</v>
      </c>
      <c r="C31" s="118" t="s">
        <v>7</v>
      </c>
      <c r="D31" s="29" t="s">
        <v>148</v>
      </c>
      <c r="E31" s="19">
        <f>SUM(F31,H31)</f>
        <v>-138.9</v>
      </c>
      <c r="F31" s="19">
        <v>-17.6</v>
      </c>
      <c r="G31" s="19">
        <v>-4.7</v>
      </c>
      <c r="H31" s="19">
        <v>-121.3</v>
      </c>
      <c r="I31" s="101">
        <v>-4.2</v>
      </c>
      <c r="J31" s="101">
        <v>-13.4</v>
      </c>
      <c r="K31" s="101"/>
    </row>
    <row r="32" spans="1:11" ht="16.5" customHeight="1">
      <c r="A32" s="48" t="s">
        <v>174</v>
      </c>
      <c r="B32" s="113"/>
      <c r="C32" s="118"/>
      <c r="D32" s="29" t="s">
        <v>169</v>
      </c>
      <c r="E32" s="19">
        <f t="shared" si="0"/>
        <v>-1.2</v>
      </c>
      <c r="F32" s="19">
        <v>-1.2</v>
      </c>
      <c r="G32" s="19"/>
      <c r="H32" s="19"/>
      <c r="I32" s="101"/>
      <c r="J32" s="101"/>
      <c r="K32" s="101"/>
    </row>
    <row r="33" spans="1:11" ht="16.5" customHeight="1">
      <c r="A33" s="48" t="s">
        <v>175</v>
      </c>
      <c r="B33" s="119" t="s">
        <v>33</v>
      </c>
      <c r="C33" s="118" t="s">
        <v>7</v>
      </c>
      <c r="D33" s="29" t="s">
        <v>115</v>
      </c>
      <c r="E33" s="19">
        <f t="shared" si="0"/>
        <v>17.5</v>
      </c>
      <c r="F33" s="19">
        <v>12.1</v>
      </c>
      <c r="G33" s="19"/>
      <c r="H33" s="19">
        <v>5.4</v>
      </c>
      <c r="I33" s="101">
        <v>11</v>
      </c>
      <c r="J33" s="101"/>
      <c r="K33" s="101"/>
    </row>
    <row r="34" spans="1:11" ht="30.75" customHeight="1">
      <c r="A34" s="48" t="s">
        <v>176</v>
      </c>
      <c r="B34" s="113"/>
      <c r="C34" s="118"/>
      <c r="D34" s="29" t="s">
        <v>119</v>
      </c>
      <c r="E34" s="19">
        <f aca="true" t="shared" si="1" ref="E34:E57">SUM(F34,H34)</f>
        <v>0</v>
      </c>
      <c r="F34" s="19">
        <v>-12.8</v>
      </c>
      <c r="G34" s="19"/>
      <c r="H34" s="19">
        <v>12.8</v>
      </c>
      <c r="I34" s="101"/>
      <c r="J34" s="101"/>
      <c r="K34" s="101"/>
    </row>
    <row r="35" spans="1:11" ht="16.5" customHeight="1">
      <c r="A35" s="48" t="s">
        <v>177</v>
      </c>
      <c r="B35" s="120" t="s">
        <v>34</v>
      </c>
      <c r="C35" s="123" t="s">
        <v>7</v>
      </c>
      <c r="D35" s="29" t="s">
        <v>117</v>
      </c>
      <c r="E35" s="19">
        <f t="shared" si="1"/>
        <v>3</v>
      </c>
      <c r="F35" s="19">
        <v>3</v>
      </c>
      <c r="G35" s="19"/>
      <c r="H35" s="19"/>
      <c r="I35" s="101"/>
      <c r="J35" s="101"/>
      <c r="K35" s="101"/>
    </row>
    <row r="36" spans="1:11" ht="15" customHeight="1">
      <c r="A36" s="48" t="s">
        <v>183</v>
      </c>
      <c r="B36" s="121"/>
      <c r="C36" s="124"/>
      <c r="D36" s="29" t="s">
        <v>69</v>
      </c>
      <c r="E36" s="19">
        <f t="shared" si="1"/>
        <v>-4.3</v>
      </c>
      <c r="F36" s="19">
        <v>-4.3</v>
      </c>
      <c r="G36" s="19"/>
      <c r="H36" s="19"/>
      <c r="I36" s="101"/>
      <c r="J36" s="101"/>
      <c r="K36" s="101"/>
    </row>
    <row r="37" spans="1:11" ht="27" customHeight="1">
      <c r="A37" s="48" t="s">
        <v>178</v>
      </c>
      <c r="B37" s="121"/>
      <c r="C37" s="124"/>
      <c r="D37" s="29" t="s">
        <v>129</v>
      </c>
      <c r="E37" s="19">
        <f t="shared" si="1"/>
        <v>20.6</v>
      </c>
      <c r="F37" s="19">
        <v>20.6</v>
      </c>
      <c r="G37" s="19">
        <v>4.1</v>
      </c>
      <c r="H37" s="19"/>
      <c r="I37" s="101"/>
      <c r="J37" s="101"/>
      <c r="K37" s="101"/>
    </row>
    <row r="38" spans="1:11" ht="15" customHeight="1">
      <c r="A38" s="48" t="s">
        <v>179</v>
      </c>
      <c r="B38" s="121"/>
      <c r="C38" s="124"/>
      <c r="D38" s="29" t="s">
        <v>51</v>
      </c>
      <c r="E38" s="19">
        <f t="shared" si="1"/>
        <v>80</v>
      </c>
      <c r="F38" s="19">
        <v>80</v>
      </c>
      <c r="G38" s="19"/>
      <c r="H38" s="19"/>
      <c r="I38" s="101"/>
      <c r="J38" s="101"/>
      <c r="K38" s="101"/>
    </row>
    <row r="39" spans="1:11" ht="30.75" customHeight="1">
      <c r="A39" s="48" t="s">
        <v>184</v>
      </c>
      <c r="B39" s="121"/>
      <c r="C39" s="124"/>
      <c r="D39" s="29" t="s">
        <v>162</v>
      </c>
      <c r="E39" s="19">
        <f t="shared" si="1"/>
        <v>10</v>
      </c>
      <c r="F39" s="19">
        <v>10</v>
      </c>
      <c r="G39" s="19"/>
      <c r="H39" s="19"/>
      <c r="I39" s="101"/>
      <c r="J39" s="101"/>
      <c r="K39" s="101"/>
    </row>
    <row r="40" spans="1:11" ht="16.5" customHeight="1">
      <c r="A40" s="48" t="s">
        <v>191</v>
      </c>
      <c r="B40" s="97" t="s">
        <v>37</v>
      </c>
      <c r="C40" s="29" t="s">
        <v>7</v>
      </c>
      <c r="D40" s="29" t="s">
        <v>133</v>
      </c>
      <c r="E40" s="19">
        <f t="shared" si="1"/>
        <v>8</v>
      </c>
      <c r="F40" s="19">
        <v>8</v>
      </c>
      <c r="G40" s="19"/>
      <c r="H40" s="19"/>
      <c r="I40" s="101"/>
      <c r="J40" s="101"/>
      <c r="K40" s="101"/>
    </row>
    <row r="41" spans="1:11" ht="15" customHeight="1">
      <c r="A41" s="48" t="s">
        <v>180</v>
      </c>
      <c r="B41" s="119" t="s">
        <v>35</v>
      </c>
      <c r="C41" s="125" t="s">
        <v>7</v>
      </c>
      <c r="D41" s="29" t="s">
        <v>70</v>
      </c>
      <c r="E41" s="19">
        <f t="shared" si="1"/>
        <v>0</v>
      </c>
      <c r="F41" s="19"/>
      <c r="G41" s="19">
        <v>-0.4</v>
      </c>
      <c r="H41" s="19"/>
      <c r="I41" s="101"/>
      <c r="J41" s="101"/>
      <c r="K41" s="101"/>
    </row>
    <row r="42" spans="1:11" ht="15" customHeight="1">
      <c r="A42" s="48" t="s">
        <v>185</v>
      </c>
      <c r="B42" s="113"/>
      <c r="C42" s="125"/>
      <c r="D42" s="29" t="s">
        <v>71</v>
      </c>
      <c r="E42" s="19">
        <f t="shared" si="1"/>
        <v>0</v>
      </c>
      <c r="F42" s="19">
        <v>-0.5</v>
      </c>
      <c r="G42" s="19"/>
      <c r="H42" s="19">
        <v>0.5</v>
      </c>
      <c r="I42" s="101"/>
      <c r="J42" s="101"/>
      <c r="K42" s="101"/>
    </row>
    <row r="43" spans="1:11" ht="15" customHeight="1">
      <c r="A43" s="48" t="s">
        <v>181</v>
      </c>
      <c r="B43" s="113"/>
      <c r="C43" s="125"/>
      <c r="D43" s="29" t="s">
        <v>72</v>
      </c>
      <c r="E43" s="19">
        <f t="shared" si="1"/>
        <v>-1.2</v>
      </c>
      <c r="F43" s="19">
        <v>1.3</v>
      </c>
      <c r="G43" s="19"/>
      <c r="H43" s="19">
        <v>-2.5</v>
      </c>
      <c r="I43" s="101">
        <v>0.3</v>
      </c>
      <c r="J43" s="101">
        <v>1</v>
      </c>
      <c r="K43" s="101"/>
    </row>
    <row r="44" spans="1:11" ht="30.75" customHeight="1">
      <c r="A44" s="48" t="s">
        <v>182</v>
      </c>
      <c r="B44" s="113"/>
      <c r="C44" s="125"/>
      <c r="D44" s="29" t="s">
        <v>116</v>
      </c>
      <c r="E44" s="19">
        <f t="shared" si="1"/>
        <v>-6.500000000000001</v>
      </c>
      <c r="F44" s="19">
        <v>-13.3</v>
      </c>
      <c r="G44" s="19"/>
      <c r="H44" s="19">
        <v>6.8</v>
      </c>
      <c r="I44" s="101"/>
      <c r="J44" s="101"/>
      <c r="K44" s="101"/>
    </row>
    <row r="45" spans="1:8" ht="29.25" customHeight="1">
      <c r="A45" s="48" t="s">
        <v>217</v>
      </c>
      <c r="B45" s="97" t="s">
        <v>34</v>
      </c>
      <c r="C45" s="74" t="s">
        <v>7</v>
      </c>
      <c r="D45" s="29" t="s">
        <v>218</v>
      </c>
      <c r="E45" s="19">
        <f t="shared" si="1"/>
        <v>-2</v>
      </c>
      <c r="F45" s="19">
        <v>-2</v>
      </c>
      <c r="G45" s="19"/>
      <c r="H45" s="19"/>
    </row>
    <row r="46" spans="1:8" ht="18" customHeight="1">
      <c r="A46" s="52" t="s">
        <v>155</v>
      </c>
      <c r="B46" s="97" t="s">
        <v>35</v>
      </c>
      <c r="C46" s="29" t="s">
        <v>170</v>
      </c>
      <c r="D46" s="29" t="s">
        <v>73</v>
      </c>
      <c r="E46" s="19">
        <f t="shared" si="1"/>
        <v>-1.8</v>
      </c>
      <c r="F46" s="19">
        <v>-1.8</v>
      </c>
      <c r="G46" s="19"/>
      <c r="H46" s="19"/>
    </row>
    <row r="47" spans="1:8" ht="27" customHeight="1">
      <c r="A47" s="52" t="s">
        <v>216</v>
      </c>
      <c r="B47" s="97" t="s">
        <v>35</v>
      </c>
      <c r="C47" s="95" t="s">
        <v>213</v>
      </c>
      <c r="D47" s="29" t="s">
        <v>60</v>
      </c>
      <c r="E47" s="19">
        <f t="shared" si="1"/>
        <v>0</v>
      </c>
      <c r="F47" s="19"/>
      <c r="G47" s="19">
        <v>-0.4</v>
      </c>
      <c r="H47" s="19"/>
    </row>
    <row r="48" spans="1:8" ht="16.5" customHeight="1">
      <c r="A48" s="52" t="s">
        <v>219</v>
      </c>
      <c r="B48" s="97" t="s">
        <v>31</v>
      </c>
      <c r="C48" s="29" t="s">
        <v>48</v>
      </c>
      <c r="D48" s="29" t="s">
        <v>68</v>
      </c>
      <c r="E48" s="19">
        <f t="shared" si="1"/>
        <v>12</v>
      </c>
      <c r="F48" s="19">
        <v>6.4</v>
      </c>
      <c r="G48" s="19"/>
      <c r="H48" s="19">
        <v>5.6</v>
      </c>
    </row>
    <row r="49" spans="1:8" ht="15" customHeight="1">
      <c r="A49" s="113" t="s">
        <v>84</v>
      </c>
      <c r="B49" s="113"/>
      <c r="C49" s="113"/>
      <c r="D49" s="113"/>
      <c r="E49" s="19">
        <f t="shared" si="1"/>
        <v>16.4</v>
      </c>
      <c r="F49" s="19">
        <f>SUM(F12:F23,F48)</f>
        <v>6.2</v>
      </c>
      <c r="G49" s="19">
        <f>SUM(G12:G23,G48)</f>
        <v>-10.6</v>
      </c>
      <c r="H49" s="19">
        <f>SUM(H12:H23,H48)</f>
        <v>10.2</v>
      </c>
    </row>
    <row r="50" spans="1:8" ht="15" customHeight="1">
      <c r="A50" s="113" t="s">
        <v>85</v>
      </c>
      <c r="B50" s="113"/>
      <c r="C50" s="113"/>
      <c r="D50" s="113"/>
      <c r="E50" s="19">
        <f t="shared" si="1"/>
        <v>-140.1</v>
      </c>
      <c r="F50" s="19">
        <f>SUM(F31:F32)</f>
        <v>-18.8</v>
      </c>
      <c r="G50" s="19">
        <f>SUM(G31:G32)</f>
        <v>-4.7</v>
      </c>
      <c r="H50" s="19">
        <f>SUM(H31:H32)</f>
        <v>-121.3</v>
      </c>
    </row>
    <row r="51" spans="1:8" ht="15" customHeight="1">
      <c r="A51" s="113" t="s">
        <v>86</v>
      </c>
      <c r="B51" s="113"/>
      <c r="C51" s="113"/>
      <c r="D51" s="113"/>
      <c r="E51" s="19">
        <f t="shared" si="1"/>
        <v>17.5</v>
      </c>
      <c r="F51" s="19">
        <f>SUM(F33:F34)</f>
        <v>-0.7000000000000011</v>
      </c>
      <c r="G51" s="19">
        <f>SUM(G33:G34)</f>
        <v>0</v>
      </c>
      <c r="H51" s="19">
        <f>SUM(H33:H34)</f>
        <v>18.200000000000003</v>
      </c>
    </row>
    <row r="52" spans="1:8" ht="15" customHeight="1">
      <c r="A52" s="113" t="s">
        <v>87</v>
      </c>
      <c r="B52" s="113"/>
      <c r="C52" s="113"/>
      <c r="D52" s="113"/>
      <c r="E52" s="19">
        <f t="shared" si="1"/>
        <v>107.7</v>
      </c>
      <c r="F52" s="19">
        <f>SUM(F24:F26,F35:F39,F45)</f>
        <v>107.7</v>
      </c>
      <c r="G52" s="19">
        <f>SUM(G24:G26,G35:G39,G45)</f>
        <v>3.3</v>
      </c>
      <c r="H52" s="19">
        <f>SUM(H24:H26,H35:H39,H45)</f>
        <v>0</v>
      </c>
    </row>
    <row r="53" spans="1:8" ht="15" customHeight="1">
      <c r="A53" s="113" t="s">
        <v>88</v>
      </c>
      <c r="B53" s="113"/>
      <c r="C53" s="113"/>
      <c r="D53" s="113"/>
      <c r="E53" s="19">
        <f t="shared" si="1"/>
        <v>8</v>
      </c>
      <c r="F53" s="19">
        <f>SUM(F27:F28,F40)</f>
        <v>8</v>
      </c>
      <c r="G53" s="19">
        <f>SUM(G27:G28,G40)</f>
        <v>-0.8</v>
      </c>
      <c r="H53" s="19">
        <f>SUM(H27:H28,H40)</f>
        <v>0</v>
      </c>
    </row>
    <row r="54" spans="1:8" ht="15" customHeight="1">
      <c r="A54" s="113" t="s">
        <v>89</v>
      </c>
      <c r="B54" s="113"/>
      <c r="C54" s="113"/>
      <c r="D54" s="113"/>
      <c r="E54" s="19">
        <f t="shared" si="1"/>
        <v>-9.5</v>
      </c>
      <c r="F54" s="19">
        <f>SUM(F41:F44,F46:F47)</f>
        <v>-14.3</v>
      </c>
      <c r="G54" s="19">
        <f>SUM(G41:G44,G46:G47)</f>
        <v>-0.8</v>
      </c>
      <c r="H54" s="19">
        <f>SUM(H41:H44,H46:H47)</f>
        <v>4.8</v>
      </c>
    </row>
    <row r="55" spans="1:8" ht="15" customHeight="1">
      <c r="A55" s="114" t="s">
        <v>19</v>
      </c>
      <c r="B55" s="114"/>
      <c r="C55" s="114"/>
      <c r="D55" s="114"/>
      <c r="E55" s="54">
        <f t="shared" si="1"/>
        <v>0</v>
      </c>
      <c r="F55" s="54">
        <f>SUM(F49:F54)</f>
        <v>88.10000000000001</v>
      </c>
      <c r="G55" s="54">
        <f>SUM(G49:G54)</f>
        <v>-13.600000000000001</v>
      </c>
      <c r="H55" s="54">
        <f>SUM(H49:H54)</f>
        <v>-88.1</v>
      </c>
    </row>
    <row r="56" spans="1:8" ht="15" customHeight="1">
      <c r="A56" s="113" t="s">
        <v>146</v>
      </c>
      <c r="B56" s="113"/>
      <c r="C56" s="113"/>
      <c r="D56" s="113"/>
      <c r="E56" s="54">
        <f t="shared" si="1"/>
        <v>0</v>
      </c>
      <c r="F56" s="54"/>
      <c r="G56" s="54"/>
      <c r="H56" s="54"/>
    </row>
    <row r="57" spans="1:8" ht="15" customHeight="1">
      <c r="A57" s="114" t="s">
        <v>130</v>
      </c>
      <c r="B57" s="114"/>
      <c r="C57" s="114"/>
      <c r="D57" s="114"/>
      <c r="E57" s="54">
        <f t="shared" si="1"/>
        <v>0</v>
      </c>
      <c r="F57" s="54">
        <f>F55-F56</f>
        <v>88.10000000000001</v>
      </c>
      <c r="G57" s="54">
        <f>G55-G56</f>
        <v>-13.600000000000001</v>
      </c>
      <c r="H57" s="54">
        <f>H55-H56</f>
        <v>-88.1</v>
      </c>
    </row>
    <row r="61" ht="11.25" customHeight="1"/>
    <row r="62" ht="15">
      <c r="E62" s="20"/>
    </row>
  </sheetData>
  <sheetProtection/>
  <mergeCells count="38">
    <mergeCell ref="C41:C44"/>
    <mergeCell ref="C31:C32"/>
    <mergeCell ref="F10:F11"/>
    <mergeCell ref="B35:B39"/>
    <mergeCell ref="C35:C39"/>
    <mergeCell ref="A54:D54"/>
    <mergeCell ref="A51:D51"/>
    <mergeCell ref="A52:D52"/>
    <mergeCell ref="A53:D53"/>
    <mergeCell ref="A50:D50"/>
    <mergeCell ref="B41:B44"/>
    <mergeCell ref="E4:H4"/>
    <mergeCell ref="H9:H11"/>
    <mergeCell ref="G10:G11"/>
    <mergeCell ref="C8:C11"/>
    <mergeCell ref="B27:B28"/>
    <mergeCell ref="F9:G9"/>
    <mergeCell ref="E8:E11"/>
    <mergeCell ref="A8:A11"/>
    <mergeCell ref="A49:D49"/>
    <mergeCell ref="D24:D26"/>
    <mergeCell ref="B24:B26"/>
    <mergeCell ref="D8:D11"/>
    <mergeCell ref="B31:B32"/>
    <mergeCell ref="B12:B23"/>
    <mergeCell ref="B8:B11"/>
    <mergeCell ref="B33:B34"/>
    <mergeCell ref="C33:C34"/>
    <mergeCell ref="A56:D56"/>
    <mergeCell ref="A57:D57"/>
    <mergeCell ref="E1:H1"/>
    <mergeCell ref="E2:H2"/>
    <mergeCell ref="E3:H3"/>
    <mergeCell ref="F8:H8"/>
    <mergeCell ref="B5:H5"/>
    <mergeCell ref="G7:H7"/>
    <mergeCell ref="B6:H6"/>
    <mergeCell ref="A55:D5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4.140625" style="16" customWidth="1"/>
    <col min="2" max="2" width="13.00390625" style="16" customWidth="1"/>
    <col min="3" max="3" width="32.8515625" style="16" customWidth="1"/>
    <col min="4" max="4" width="46.7109375" style="16" customWidth="1"/>
    <col min="5" max="8" width="11.28125" style="16" customWidth="1"/>
    <col min="9" max="9" width="10.8515625" style="16" customWidth="1"/>
    <col min="10" max="10" width="13.00390625" style="16" customWidth="1"/>
    <col min="11" max="11" width="11.421875" style="16" customWidth="1"/>
    <col min="12" max="16384" width="9.140625" style="16" customWidth="1"/>
  </cols>
  <sheetData>
    <row r="1" spans="5:8" ht="12.75" customHeight="1">
      <c r="E1" s="108" t="s">
        <v>108</v>
      </c>
      <c r="F1" s="108"/>
      <c r="G1" s="108"/>
      <c r="H1" s="108"/>
    </row>
    <row r="2" spans="5:8" ht="12.75" customHeight="1">
      <c r="E2" s="108" t="s">
        <v>205</v>
      </c>
      <c r="F2" s="108"/>
      <c r="G2" s="108"/>
      <c r="H2" s="108"/>
    </row>
    <row r="3" spans="5:8" ht="12.75" customHeight="1">
      <c r="E3" s="108" t="s">
        <v>153</v>
      </c>
      <c r="F3" s="108"/>
      <c r="G3" s="108"/>
      <c r="H3" s="108"/>
    </row>
    <row r="4" spans="5:8" ht="15">
      <c r="E4" s="108" t="s">
        <v>128</v>
      </c>
      <c r="F4" s="108"/>
      <c r="G4" s="108"/>
      <c r="H4" s="108"/>
    </row>
    <row r="6" spans="2:8" ht="30" customHeight="1">
      <c r="B6" s="133" t="s">
        <v>197</v>
      </c>
      <c r="C6" s="133"/>
      <c r="D6" s="133"/>
      <c r="E6" s="133"/>
      <c r="F6" s="133"/>
      <c r="G6" s="133"/>
      <c r="H6" s="133"/>
    </row>
    <row r="7" spans="7:8" ht="15" customHeight="1">
      <c r="G7" s="134" t="s">
        <v>127</v>
      </c>
      <c r="H7" s="134"/>
    </row>
    <row r="8" spans="1:8" ht="15" customHeight="1">
      <c r="A8" s="130" t="s">
        <v>40</v>
      </c>
      <c r="B8" s="129" t="s">
        <v>52</v>
      </c>
      <c r="C8" s="129" t="s">
        <v>53</v>
      </c>
      <c r="D8" s="129" t="s">
        <v>62</v>
      </c>
      <c r="E8" s="129" t="s">
        <v>1</v>
      </c>
      <c r="F8" s="129" t="s">
        <v>2</v>
      </c>
      <c r="G8" s="129"/>
      <c r="H8" s="129"/>
    </row>
    <row r="9" spans="1:8" ht="15" customHeight="1">
      <c r="A9" s="131"/>
      <c r="B9" s="129"/>
      <c r="C9" s="129"/>
      <c r="D9" s="129"/>
      <c r="E9" s="129"/>
      <c r="F9" s="129" t="s">
        <v>3</v>
      </c>
      <c r="G9" s="129"/>
      <c r="H9" s="129" t="s">
        <v>4</v>
      </c>
    </row>
    <row r="10" spans="1:9" ht="15" customHeight="1">
      <c r="A10" s="131"/>
      <c r="B10" s="129"/>
      <c r="C10" s="129"/>
      <c r="D10" s="129"/>
      <c r="E10" s="129"/>
      <c r="F10" s="129" t="s">
        <v>5</v>
      </c>
      <c r="G10" s="129" t="s">
        <v>6</v>
      </c>
      <c r="H10" s="129"/>
      <c r="I10" s="43"/>
    </row>
    <row r="11" spans="1:9" ht="15" customHeight="1">
      <c r="A11" s="132"/>
      <c r="B11" s="129"/>
      <c r="C11" s="129"/>
      <c r="D11" s="129"/>
      <c r="E11" s="129"/>
      <c r="F11" s="129"/>
      <c r="G11" s="129"/>
      <c r="H11" s="129"/>
      <c r="I11" s="43"/>
    </row>
    <row r="12" spans="1:9" ht="16.5" customHeight="1">
      <c r="A12" s="8">
        <v>6</v>
      </c>
      <c r="B12" s="96" t="s">
        <v>34</v>
      </c>
      <c r="C12" s="9" t="s">
        <v>7</v>
      </c>
      <c r="D12" s="10" t="s">
        <v>137</v>
      </c>
      <c r="E12" s="19">
        <f>SUM(F12,H12)</f>
        <v>0</v>
      </c>
      <c r="F12" s="19"/>
      <c r="G12" s="19">
        <v>-0.2</v>
      </c>
      <c r="H12" s="19"/>
      <c r="I12" s="43"/>
    </row>
    <row r="13" spans="1:9" ht="15">
      <c r="A13" s="129" t="s">
        <v>87</v>
      </c>
      <c r="B13" s="129"/>
      <c r="C13" s="129"/>
      <c r="D13" s="129"/>
      <c r="E13" s="19">
        <f>SUM(F13,H13)</f>
        <v>0</v>
      </c>
      <c r="F13" s="19">
        <f aca="true" t="shared" si="0" ref="F13:H14">SUM(F12)</f>
        <v>0</v>
      </c>
      <c r="G13" s="19">
        <f t="shared" si="0"/>
        <v>-0.2</v>
      </c>
      <c r="H13" s="19">
        <f t="shared" si="0"/>
        <v>0</v>
      </c>
      <c r="I13" s="24"/>
    </row>
    <row r="14" spans="1:9" ht="15">
      <c r="A14" s="126" t="s">
        <v>130</v>
      </c>
      <c r="B14" s="127"/>
      <c r="C14" s="127"/>
      <c r="D14" s="128"/>
      <c r="E14" s="54">
        <f>SUM(F14,H14)</f>
        <v>0</v>
      </c>
      <c r="F14" s="54">
        <f t="shared" si="0"/>
        <v>0</v>
      </c>
      <c r="G14" s="54">
        <f t="shared" si="0"/>
        <v>-0.2</v>
      </c>
      <c r="H14" s="54">
        <f t="shared" si="0"/>
        <v>0</v>
      </c>
      <c r="I14" s="24"/>
    </row>
    <row r="15" spans="2:9" ht="15">
      <c r="B15" s="24"/>
      <c r="C15" s="24"/>
      <c r="D15" s="25"/>
      <c r="E15" s="23"/>
      <c r="F15" s="26"/>
      <c r="G15" s="26"/>
      <c r="H15" s="26"/>
      <c r="I15" s="24"/>
    </row>
    <row r="16" spans="2:9" ht="15">
      <c r="B16" s="24"/>
      <c r="C16" s="24"/>
      <c r="D16" s="25"/>
      <c r="E16" s="23"/>
      <c r="F16" s="26"/>
      <c r="G16" s="26"/>
      <c r="H16" s="26"/>
      <c r="I16" s="24"/>
    </row>
    <row r="17" spans="2:9" ht="15">
      <c r="B17" s="24"/>
      <c r="C17" s="24"/>
      <c r="D17" s="25"/>
      <c r="E17" s="23"/>
      <c r="F17" s="26"/>
      <c r="G17" s="26"/>
      <c r="H17" s="26"/>
      <c r="I17" s="24"/>
    </row>
    <row r="18" spans="2:9" ht="15">
      <c r="B18" s="24"/>
      <c r="C18" s="24"/>
      <c r="D18" s="25"/>
      <c r="E18" s="23"/>
      <c r="F18" s="26"/>
      <c r="G18" s="26"/>
      <c r="H18" s="26"/>
      <c r="I18" s="24"/>
    </row>
    <row r="19" spans="2:9" ht="15">
      <c r="B19" s="24"/>
      <c r="C19" s="24"/>
      <c r="D19" s="22"/>
      <c r="E19" s="23"/>
      <c r="F19" s="26"/>
      <c r="G19" s="26"/>
      <c r="H19" s="26"/>
      <c r="I19" s="24"/>
    </row>
    <row r="20" spans="2:9" ht="15">
      <c r="B20" s="24"/>
      <c r="C20" s="24"/>
      <c r="D20" s="24"/>
      <c r="E20" s="23"/>
      <c r="F20" s="23"/>
      <c r="G20" s="23"/>
      <c r="H20" s="23"/>
      <c r="I20" s="24"/>
    </row>
    <row r="21" spans="2:9" ht="15">
      <c r="B21" s="24"/>
      <c r="C21" s="24"/>
      <c r="D21" s="24"/>
      <c r="E21" s="24"/>
      <c r="F21" s="24"/>
      <c r="G21" s="24"/>
      <c r="H21" s="24"/>
      <c r="I21" s="24"/>
    </row>
    <row r="22" spans="2:9" ht="15">
      <c r="B22" s="24"/>
      <c r="C22" s="24"/>
      <c r="D22" s="24"/>
      <c r="E22" s="24"/>
      <c r="F22" s="24"/>
      <c r="G22" s="24"/>
      <c r="H22" s="24"/>
      <c r="I22" s="24"/>
    </row>
    <row r="23" spans="2:9" ht="15">
      <c r="B23" s="24"/>
      <c r="C23" s="24"/>
      <c r="D23" s="24"/>
      <c r="E23" s="24"/>
      <c r="F23" s="24"/>
      <c r="G23" s="24"/>
      <c r="H23" s="24"/>
      <c r="I23" s="24"/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5">
      <c r="B25" s="24"/>
      <c r="C25" s="24"/>
      <c r="D25" s="24"/>
      <c r="E25" s="24"/>
      <c r="F25" s="24"/>
      <c r="G25" s="24"/>
      <c r="H25" s="24"/>
      <c r="I25" s="24"/>
    </row>
    <row r="26" spans="2:9" ht="15">
      <c r="B26" s="24"/>
      <c r="C26" s="24"/>
      <c r="D26" s="24"/>
      <c r="E26" s="24"/>
      <c r="F26" s="24"/>
      <c r="G26" s="24"/>
      <c r="H26" s="24"/>
      <c r="I26" s="24"/>
    </row>
    <row r="27" spans="2:9" ht="15">
      <c r="B27" s="24"/>
      <c r="C27" s="24"/>
      <c r="D27" s="24"/>
      <c r="E27" s="24"/>
      <c r="F27" s="24"/>
      <c r="G27" s="24"/>
      <c r="H27" s="24"/>
      <c r="I27" s="24"/>
    </row>
    <row r="28" spans="2:9" ht="15">
      <c r="B28" s="24"/>
      <c r="C28" s="24"/>
      <c r="D28" s="24"/>
      <c r="E28" s="24"/>
      <c r="F28" s="24"/>
      <c r="G28" s="24"/>
      <c r="H28" s="24"/>
      <c r="I28" s="24"/>
    </row>
    <row r="29" spans="2:9" ht="15">
      <c r="B29" s="24"/>
      <c r="C29" s="24"/>
      <c r="D29" s="24"/>
      <c r="E29" s="24"/>
      <c r="F29" s="24"/>
      <c r="G29" s="24"/>
      <c r="H29" s="24"/>
      <c r="I29" s="24"/>
    </row>
    <row r="30" spans="2:9" ht="15">
      <c r="B30" s="24"/>
      <c r="C30" s="24"/>
      <c r="D30" s="24"/>
      <c r="E30" s="24"/>
      <c r="F30" s="24"/>
      <c r="G30" s="24"/>
      <c r="H30" s="24"/>
      <c r="I30" s="24"/>
    </row>
  </sheetData>
  <sheetProtection/>
  <mergeCells count="18">
    <mergeCell ref="E1:H1"/>
    <mergeCell ref="E2:H2"/>
    <mergeCell ref="E3:H3"/>
    <mergeCell ref="E4:H4"/>
    <mergeCell ref="B6:H6"/>
    <mergeCell ref="G7:H7"/>
    <mergeCell ref="F8:H8"/>
    <mergeCell ref="E8:E11"/>
    <mergeCell ref="F9:G9"/>
    <mergeCell ref="H9:H11"/>
    <mergeCell ref="F10:F11"/>
    <mergeCell ref="G10:G11"/>
    <mergeCell ref="A14:D14"/>
    <mergeCell ref="A13:D13"/>
    <mergeCell ref="A8:A11"/>
    <mergeCell ref="B8:B11"/>
    <mergeCell ref="C8:C11"/>
    <mergeCell ref="D8:D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3">
      <selection activeCell="D45" sqref="D45"/>
    </sheetView>
  </sheetViews>
  <sheetFormatPr defaultColWidth="9.140625" defaultRowHeight="12.75"/>
  <cols>
    <col min="1" max="1" width="4.00390625" style="16" customWidth="1"/>
    <col min="2" max="2" width="13.00390625" style="16" customWidth="1"/>
    <col min="3" max="3" width="31.7109375" style="16" customWidth="1"/>
    <col min="4" max="4" width="36.140625" style="16" customWidth="1"/>
    <col min="5" max="8" width="10.28125" style="16" customWidth="1"/>
    <col min="9" max="9" width="9.140625" style="16" hidden="1" customWidth="1"/>
    <col min="10" max="16384" width="9.140625" style="16" customWidth="1"/>
  </cols>
  <sheetData>
    <row r="1" spans="5:8" ht="12.75" customHeight="1">
      <c r="E1" s="108" t="s">
        <v>108</v>
      </c>
      <c r="F1" s="108"/>
      <c r="G1" s="108"/>
      <c r="H1" s="108"/>
    </row>
    <row r="2" spans="5:8" ht="12.75" customHeight="1">
      <c r="E2" s="108" t="s">
        <v>205</v>
      </c>
      <c r="F2" s="108"/>
      <c r="G2" s="108"/>
      <c r="H2" s="108"/>
    </row>
    <row r="3" spans="5:8" ht="12.75" customHeight="1">
      <c r="E3" s="108" t="s">
        <v>153</v>
      </c>
      <c r="F3" s="108"/>
      <c r="G3" s="108"/>
      <c r="H3" s="108"/>
    </row>
    <row r="4" spans="5:8" ht="15.75" customHeight="1">
      <c r="E4" s="108" t="s">
        <v>121</v>
      </c>
      <c r="F4" s="108"/>
      <c r="G4" s="108"/>
      <c r="H4" s="108"/>
    </row>
    <row r="5" ht="15.75" customHeight="1"/>
    <row r="6" spans="1:9" ht="30.75" customHeight="1">
      <c r="A6" s="133" t="s">
        <v>198</v>
      </c>
      <c r="B6" s="133"/>
      <c r="C6" s="133"/>
      <c r="D6" s="133"/>
      <c r="E6" s="133"/>
      <c r="F6" s="133"/>
      <c r="G6" s="133"/>
      <c r="H6" s="133"/>
      <c r="I6" s="133"/>
    </row>
    <row r="7" spans="1:8" ht="6.75" customHeight="1">
      <c r="A7" s="135"/>
      <c r="B7" s="135"/>
      <c r="C7" s="135"/>
      <c r="D7" s="135"/>
      <c r="E7" s="135"/>
      <c r="F7" s="135"/>
      <c r="G7" s="135"/>
      <c r="H7" s="135"/>
    </row>
    <row r="8" spans="7:8" ht="15">
      <c r="G8" s="134" t="s">
        <v>127</v>
      </c>
      <c r="H8" s="134"/>
    </row>
    <row r="9" spans="1:8" ht="12" customHeight="1">
      <c r="A9" s="130" t="s">
        <v>40</v>
      </c>
      <c r="B9" s="130" t="s">
        <v>52</v>
      </c>
      <c r="C9" s="130" t="s">
        <v>53</v>
      </c>
      <c r="D9" s="130" t="s">
        <v>62</v>
      </c>
      <c r="E9" s="130" t="s">
        <v>1</v>
      </c>
      <c r="F9" s="139" t="s">
        <v>2</v>
      </c>
      <c r="G9" s="140"/>
      <c r="H9" s="141"/>
    </row>
    <row r="10" spans="1:8" ht="12.75" customHeight="1">
      <c r="A10" s="131"/>
      <c r="B10" s="131"/>
      <c r="C10" s="131"/>
      <c r="D10" s="131"/>
      <c r="E10" s="131"/>
      <c r="F10" s="139" t="s">
        <v>3</v>
      </c>
      <c r="G10" s="141"/>
      <c r="H10" s="130" t="s">
        <v>4</v>
      </c>
    </row>
    <row r="11" spans="1:8" ht="15" customHeight="1">
      <c r="A11" s="131"/>
      <c r="B11" s="131"/>
      <c r="C11" s="131"/>
      <c r="D11" s="131"/>
      <c r="E11" s="131"/>
      <c r="F11" s="130" t="s">
        <v>5</v>
      </c>
      <c r="G11" s="130" t="s">
        <v>6</v>
      </c>
      <c r="H11" s="131"/>
    </row>
    <row r="12" spans="1:8" ht="12.75" customHeight="1">
      <c r="A12" s="132"/>
      <c r="B12" s="132"/>
      <c r="C12" s="132"/>
      <c r="D12" s="132"/>
      <c r="E12" s="132"/>
      <c r="F12" s="132"/>
      <c r="G12" s="132"/>
      <c r="H12" s="132"/>
    </row>
    <row r="13" spans="1:8" ht="28.5" customHeight="1">
      <c r="A13" s="60">
        <v>1</v>
      </c>
      <c r="B13" s="136" t="s">
        <v>31</v>
      </c>
      <c r="C13" s="61" t="s">
        <v>131</v>
      </c>
      <c r="D13" s="9" t="s">
        <v>132</v>
      </c>
      <c r="E13" s="19">
        <f>SUM(H13+F13)</f>
        <v>0.5</v>
      </c>
      <c r="F13" s="19">
        <v>0.5</v>
      </c>
      <c r="G13" s="19">
        <v>0.5</v>
      </c>
      <c r="H13" s="19"/>
    </row>
    <row r="14" spans="1:8" ht="14.25" customHeight="1">
      <c r="A14" s="60">
        <v>2</v>
      </c>
      <c r="B14" s="131"/>
      <c r="C14" s="29" t="s">
        <v>214</v>
      </c>
      <c r="D14" s="9" t="s">
        <v>54</v>
      </c>
      <c r="E14" s="19">
        <f aca="true" t="shared" si="0" ref="E14:E35">SUM(H14+F14)</f>
        <v>0.30000000000000004</v>
      </c>
      <c r="F14" s="19">
        <v>0.4</v>
      </c>
      <c r="G14" s="19">
        <v>0.3</v>
      </c>
      <c r="H14" s="19">
        <v>-0.1</v>
      </c>
    </row>
    <row r="15" spans="1:12" ht="28.5" customHeight="1">
      <c r="A15" s="60">
        <v>3</v>
      </c>
      <c r="B15" s="131"/>
      <c r="C15" s="29" t="s">
        <v>215</v>
      </c>
      <c r="D15" s="9" t="s">
        <v>55</v>
      </c>
      <c r="E15" s="19">
        <f t="shared" si="0"/>
        <v>0.3</v>
      </c>
      <c r="F15" s="19">
        <v>0.3</v>
      </c>
      <c r="G15" s="19">
        <v>-1.4</v>
      </c>
      <c r="H15" s="19"/>
      <c r="J15" s="102">
        <v>-1.6</v>
      </c>
      <c r="K15" s="102">
        <v>0.2</v>
      </c>
      <c r="L15" s="102"/>
    </row>
    <row r="16" spans="1:12" ht="28.5" customHeight="1">
      <c r="A16" s="60">
        <v>4</v>
      </c>
      <c r="B16" s="131"/>
      <c r="C16" s="61" t="s">
        <v>50</v>
      </c>
      <c r="D16" s="9" t="s">
        <v>56</v>
      </c>
      <c r="E16" s="19">
        <f t="shared" si="0"/>
        <v>0.4</v>
      </c>
      <c r="F16" s="19">
        <v>0.4</v>
      </c>
      <c r="G16" s="19"/>
      <c r="H16" s="19"/>
      <c r="J16" s="102"/>
      <c r="K16" s="102"/>
      <c r="L16" s="102"/>
    </row>
    <row r="17" spans="1:12" ht="14.25" customHeight="1">
      <c r="A17" s="60">
        <v>5</v>
      </c>
      <c r="B17" s="131"/>
      <c r="C17" s="61" t="s">
        <v>111</v>
      </c>
      <c r="D17" s="9" t="s">
        <v>112</v>
      </c>
      <c r="E17" s="19">
        <f t="shared" si="0"/>
        <v>0.5</v>
      </c>
      <c r="F17" s="19">
        <v>0.5</v>
      </c>
      <c r="G17" s="19"/>
      <c r="H17" s="19"/>
      <c r="J17" s="102"/>
      <c r="K17" s="102"/>
      <c r="L17" s="102"/>
    </row>
    <row r="18" spans="1:12" ht="14.25" customHeight="1">
      <c r="A18" s="60">
        <v>6</v>
      </c>
      <c r="B18" s="131"/>
      <c r="C18" s="61" t="s">
        <v>28</v>
      </c>
      <c r="D18" s="9" t="s">
        <v>57</v>
      </c>
      <c r="E18" s="19">
        <f t="shared" si="0"/>
        <v>0.3</v>
      </c>
      <c r="F18" s="19">
        <v>0.3</v>
      </c>
      <c r="G18" s="19"/>
      <c r="H18" s="19"/>
      <c r="J18" s="102"/>
      <c r="K18" s="102"/>
      <c r="L18" s="102"/>
    </row>
    <row r="19" spans="1:12" ht="14.25" customHeight="1">
      <c r="A19" s="60">
        <v>7</v>
      </c>
      <c r="B19" s="131"/>
      <c r="C19" s="61" t="s">
        <v>8</v>
      </c>
      <c r="D19" s="9" t="s">
        <v>58</v>
      </c>
      <c r="E19" s="19">
        <f t="shared" si="0"/>
        <v>2</v>
      </c>
      <c r="F19" s="19">
        <v>2</v>
      </c>
      <c r="G19" s="19">
        <v>1.5</v>
      </c>
      <c r="H19" s="19"/>
      <c r="J19" s="102"/>
      <c r="K19" s="102"/>
      <c r="L19" s="102"/>
    </row>
    <row r="20" spans="1:12" ht="14.25" customHeight="1">
      <c r="A20" s="60">
        <v>8</v>
      </c>
      <c r="B20" s="131"/>
      <c r="C20" s="61" t="s">
        <v>9</v>
      </c>
      <c r="D20" s="9" t="s">
        <v>59</v>
      </c>
      <c r="E20" s="19">
        <f t="shared" si="0"/>
        <v>1.1</v>
      </c>
      <c r="F20" s="19">
        <v>1.1</v>
      </c>
      <c r="G20" s="19"/>
      <c r="H20" s="19"/>
      <c r="J20" s="102"/>
      <c r="K20" s="102"/>
      <c r="L20" s="102"/>
    </row>
    <row r="21" spans="1:12" ht="14.25" customHeight="1">
      <c r="A21" s="60">
        <v>9</v>
      </c>
      <c r="B21" s="131"/>
      <c r="C21" s="62" t="s">
        <v>102</v>
      </c>
      <c r="D21" s="29" t="s">
        <v>103</v>
      </c>
      <c r="E21" s="19">
        <f t="shared" si="0"/>
        <v>1.8</v>
      </c>
      <c r="F21" s="19">
        <v>1.8</v>
      </c>
      <c r="G21" s="19">
        <v>1.8</v>
      </c>
      <c r="H21" s="19"/>
      <c r="J21" s="102"/>
      <c r="K21" s="102"/>
      <c r="L21" s="102"/>
    </row>
    <row r="22" spans="1:12" ht="14.25" customHeight="1">
      <c r="A22" s="60">
        <v>10</v>
      </c>
      <c r="B22" s="131"/>
      <c r="C22" s="61" t="s">
        <v>109</v>
      </c>
      <c r="D22" s="9" t="s">
        <v>110</v>
      </c>
      <c r="E22" s="19">
        <f t="shared" si="0"/>
        <v>1</v>
      </c>
      <c r="F22" s="19">
        <v>1</v>
      </c>
      <c r="G22" s="19">
        <v>1.9</v>
      </c>
      <c r="H22" s="19"/>
      <c r="J22" s="102">
        <v>0.9</v>
      </c>
      <c r="K22" s="102">
        <v>1</v>
      </c>
      <c r="L22" s="102"/>
    </row>
    <row r="23" spans="1:12" ht="29.25" customHeight="1">
      <c r="A23" s="60">
        <v>11</v>
      </c>
      <c r="B23" s="131"/>
      <c r="C23" s="95" t="s">
        <v>213</v>
      </c>
      <c r="D23" s="9" t="s">
        <v>60</v>
      </c>
      <c r="E23" s="19">
        <f t="shared" si="0"/>
        <v>0</v>
      </c>
      <c r="F23" s="19"/>
      <c r="G23" s="19">
        <v>-0.3</v>
      </c>
      <c r="H23" s="19"/>
      <c r="J23" s="102"/>
      <c r="K23" s="102"/>
      <c r="L23" s="102"/>
    </row>
    <row r="24" spans="1:12" ht="14.25" customHeight="1">
      <c r="A24" s="60">
        <v>12</v>
      </c>
      <c r="B24" s="131"/>
      <c r="C24" s="61" t="s">
        <v>10</v>
      </c>
      <c r="D24" s="9" t="s">
        <v>61</v>
      </c>
      <c r="E24" s="19">
        <f t="shared" si="0"/>
        <v>0.3</v>
      </c>
      <c r="F24" s="19">
        <v>0.3</v>
      </c>
      <c r="G24" s="19">
        <v>0.2</v>
      </c>
      <c r="H24" s="19"/>
      <c r="J24" s="102"/>
      <c r="K24" s="102"/>
      <c r="L24" s="102"/>
    </row>
    <row r="25" spans="1:8" ht="28.5" customHeight="1">
      <c r="A25" s="60">
        <v>13</v>
      </c>
      <c r="B25" s="131"/>
      <c r="C25" s="61" t="s">
        <v>113</v>
      </c>
      <c r="D25" s="9" t="s">
        <v>114</v>
      </c>
      <c r="E25" s="19">
        <f t="shared" si="0"/>
        <v>0.5</v>
      </c>
      <c r="F25" s="19">
        <v>0.5</v>
      </c>
      <c r="G25" s="19">
        <v>0.5</v>
      </c>
      <c r="H25" s="19"/>
    </row>
    <row r="26" spans="1:8" ht="14.25" customHeight="1">
      <c r="A26" s="60">
        <v>15</v>
      </c>
      <c r="B26" s="131"/>
      <c r="C26" s="61" t="s">
        <v>12</v>
      </c>
      <c r="D26" s="9" t="s">
        <v>74</v>
      </c>
      <c r="E26" s="19">
        <f t="shared" si="0"/>
        <v>0.1</v>
      </c>
      <c r="F26" s="19">
        <v>0.1</v>
      </c>
      <c r="G26" s="19"/>
      <c r="H26" s="19"/>
    </row>
    <row r="27" spans="1:9" ht="14.25" customHeight="1">
      <c r="A27" s="60">
        <v>16</v>
      </c>
      <c r="B27" s="131"/>
      <c r="C27" s="63" t="s">
        <v>21</v>
      </c>
      <c r="D27" s="18" t="s">
        <v>75</v>
      </c>
      <c r="E27" s="19">
        <f t="shared" si="0"/>
        <v>0.3</v>
      </c>
      <c r="F27" s="57">
        <v>0.3</v>
      </c>
      <c r="G27" s="57"/>
      <c r="H27" s="57"/>
      <c r="I27" s="20"/>
    </row>
    <row r="28" spans="1:8" ht="14.25" customHeight="1">
      <c r="A28" s="60">
        <v>17</v>
      </c>
      <c r="B28" s="131"/>
      <c r="C28" s="61" t="s">
        <v>22</v>
      </c>
      <c r="D28" s="9" t="s">
        <v>76</v>
      </c>
      <c r="E28" s="19">
        <f t="shared" si="0"/>
        <v>0.4</v>
      </c>
      <c r="F28" s="19">
        <v>0.4</v>
      </c>
      <c r="G28" s="19"/>
      <c r="H28" s="19"/>
    </row>
    <row r="29" spans="1:9" ht="14.25" customHeight="1">
      <c r="A29" s="60">
        <v>18</v>
      </c>
      <c r="B29" s="131"/>
      <c r="C29" s="61" t="s">
        <v>23</v>
      </c>
      <c r="D29" s="9" t="s">
        <v>77</v>
      </c>
      <c r="E29" s="19">
        <f t="shared" si="0"/>
        <v>0.4</v>
      </c>
      <c r="F29" s="19">
        <v>0.4</v>
      </c>
      <c r="G29" s="19"/>
      <c r="H29" s="19"/>
      <c r="I29" s="20"/>
    </row>
    <row r="30" spans="1:9" ht="14.25" customHeight="1">
      <c r="A30" s="60">
        <v>19</v>
      </c>
      <c r="B30" s="131"/>
      <c r="C30" s="61" t="s">
        <v>24</v>
      </c>
      <c r="D30" s="9" t="s">
        <v>78</v>
      </c>
      <c r="E30" s="19">
        <f t="shared" si="0"/>
        <v>0.5</v>
      </c>
      <c r="F30" s="19">
        <v>0.5</v>
      </c>
      <c r="G30" s="19"/>
      <c r="H30" s="19"/>
      <c r="I30" s="20"/>
    </row>
    <row r="31" spans="1:9" ht="14.25" customHeight="1">
      <c r="A31" s="60">
        <v>20</v>
      </c>
      <c r="B31" s="131"/>
      <c r="C31" s="61" t="s">
        <v>25</v>
      </c>
      <c r="D31" s="9" t="s">
        <v>79</v>
      </c>
      <c r="E31" s="19">
        <f t="shared" si="0"/>
        <v>0.4</v>
      </c>
      <c r="F31" s="19">
        <v>0.4</v>
      </c>
      <c r="G31" s="19">
        <v>0.3</v>
      </c>
      <c r="H31" s="19"/>
      <c r="I31" s="20"/>
    </row>
    <row r="32" spans="1:9" ht="14.25" customHeight="1">
      <c r="A32" s="60">
        <v>21</v>
      </c>
      <c r="B32" s="131"/>
      <c r="C32" s="61" t="s">
        <v>26</v>
      </c>
      <c r="D32" s="9" t="s">
        <v>80</v>
      </c>
      <c r="E32" s="19">
        <f t="shared" si="0"/>
        <v>0.4</v>
      </c>
      <c r="F32" s="19">
        <v>0.4</v>
      </c>
      <c r="G32" s="19"/>
      <c r="H32" s="19"/>
      <c r="I32" s="20"/>
    </row>
    <row r="33" spans="1:9" ht="14.25" customHeight="1">
      <c r="A33" s="60">
        <v>22</v>
      </c>
      <c r="B33" s="132"/>
      <c r="C33" s="61" t="s">
        <v>11</v>
      </c>
      <c r="D33" s="9" t="s">
        <v>81</v>
      </c>
      <c r="E33" s="19">
        <f t="shared" si="0"/>
        <v>0.1</v>
      </c>
      <c r="F33" s="19">
        <v>0.1</v>
      </c>
      <c r="G33" s="19"/>
      <c r="H33" s="19"/>
      <c r="I33" s="20"/>
    </row>
    <row r="34" spans="1:9" ht="28.5" customHeight="1">
      <c r="A34" s="60">
        <v>23</v>
      </c>
      <c r="B34" s="137" t="s">
        <v>31</v>
      </c>
      <c r="C34" s="64" t="s">
        <v>104</v>
      </c>
      <c r="D34" s="29" t="s">
        <v>105</v>
      </c>
      <c r="E34" s="19">
        <f t="shared" si="0"/>
        <v>0.1</v>
      </c>
      <c r="F34" s="19">
        <v>0.1</v>
      </c>
      <c r="G34" s="19"/>
      <c r="H34" s="19"/>
      <c r="I34" s="20"/>
    </row>
    <row r="35" spans="1:8" ht="28.5" customHeight="1">
      <c r="A35" s="60">
        <v>29</v>
      </c>
      <c r="B35" s="132"/>
      <c r="C35" s="65" t="s">
        <v>99</v>
      </c>
      <c r="D35" s="9" t="s">
        <v>100</v>
      </c>
      <c r="E35" s="19">
        <f t="shared" si="0"/>
        <v>-11.7</v>
      </c>
      <c r="F35" s="19">
        <v>-11.7</v>
      </c>
      <c r="G35" s="19"/>
      <c r="H35" s="19"/>
    </row>
    <row r="36" spans="1:8" ht="15" customHeight="1">
      <c r="A36" s="126" t="s">
        <v>130</v>
      </c>
      <c r="B36" s="138"/>
      <c r="C36" s="127"/>
      <c r="D36" s="128"/>
      <c r="E36" s="54">
        <f>SUM(E13:E35)</f>
        <v>0</v>
      </c>
      <c r="F36" s="54">
        <f>SUM(F13:F35)</f>
        <v>0.1000000000000032</v>
      </c>
      <c r="G36" s="54">
        <f>SUM(G13:G35)</f>
        <v>5.3</v>
      </c>
      <c r="H36" s="54">
        <f>SUM(H13:H35)</f>
        <v>-0.1</v>
      </c>
    </row>
    <row r="37" spans="1:8" ht="15" customHeight="1">
      <c r="A37" s="17"/>
      <c r="B37" s="17"/>
      <c r="C37" s="17"/>
      <c r="D37" s="17"/>
      <c r="E37" s="21"/>
      <c r="F37" s="21"/>
      <c r="G37" s="21"/>
      <c r="H37" s="21"/>
    </row>
    <row r="38" spans="1:8" ht="15" customHeight="1">
      <c r="A38" s="17"/>
      <c r="B38" s="17"/>
      <c r="C38" s="17"/>
      <c r="D38" s="41"/>
      <c r="E38" s="42"/>
      <c r="F38" s="42"/>
      <c r="G38" s="42"/>
      <c r="H38" s="42"/>
    </row>
    <row r="39" spans="1:9" ht="15" customHeight="1">
      <c r="A39" s="22"/>
      <c r="B39" s="22"/>
      <c r="C39" s="22"/>
      <c r="D39" s="44"/>
      <c r="E39" s="42"/>
      <c r="F39" s="42"/>
      <c r="G39" s="42"/>
      <c r="H39" s="42"/>
      <c r="I39" s="24"/>
    </row>
    <row r="40" spans="1:9" ht="13.5" customHeight="1">
      <c r="A40" s="22"/>
      <c r="B40" s="22"/>
      <c r="C40" s="22"/>
      <c r="D40" s="44"/>
      <c r="E40" s="42"/>
      <c r="F40" s="42"/>
      <c r="G40" s="42"/>
      <c r="H40" s="42"/>
      <c r="I40" s="24"/>
    </row>
    <row r="41" spans="1:9" ht="12.75" customHeight="1">
      <c r="A41" s="24"/>
      <c r="B41" s="24"/>
      <c r="C41" s="24"/>
      <c r="D41" s="44"/>
      <c r="E41" s="42"/>
      <c r="F41" s="45"/>
      <c r="G41" s="45"/>
      <c r="H41" s="45"/>
      <c r="I41" s="24"/>
    </row>
    <row r="42" spans="1:9" ht="15">
      <c r="A42" s="24"/>
      <c r="B42" s="24"/>
      <c r="C42" s="24"/>
      <c r="D42" s="44"/>
      <c r="E42" s="42"/>
      <c r="F42" s="45"/>
      <c r="G42" s="45"/>
      <c r="H42" s="45"/>
      <c r="I42" s="24"/>
    </row>
    <row r="43" spans="1:9" ht="15">
      <c r="A43" s="24"/>
      <c r="B43" s="24"/>
      <c r="C43" s="24"/>
      <c r="D43" s="25"/>
      <c r="E43" s="23"/>
      <c r="F43" s="26"/>
      <c r="G43" s="26"/>
      <c r="H43" s="26"/>
      <c r="I43" s="24"/>
    </row>
    <row r="44" spans="1:9" ht="15">
      <c r="A44" s="24"/>
      <c r="B44" s="24"/>
      <c r="C44" s="24"/>
      <c r="D44" s="25"/>
      <c r="E44" s="23"/>
      <c r="F44" s="26"/>
      <c r="G44" s="26"/>
      <c r="H44" s="26"/>
      <c r="I44" s="24"/>
    </row>
    <row r="45" spans="1:9" ht="15">
      <c r="A45" s="24"/>
      <c r="B45" s="24"/>
      <c r="C45" s="24"/>
      <c r="D45" s="25"/>
      <c r="E45" s="23"/>
      <c r="F45" s="26"/>
      <c r="G45" s="26"/>
      <c r="H45" s="26"/>
      <c r="I45" s="24"/>
    </row>
    <row r="46" spans="1:9" ht="15">
      <c r="A46" s="24"/>
      <c r="B46" s="24"/>
      <c r="C46" s="24"/>
      <c r="D46" s="25"/>
      <c r="E46" s="23"/>
      <c r="F46" s="26"/>
      <c r="G46" s="26"/>
      <c r="H46" s="26"/>
      <c r="I46" s="24"/>
    </row>
    <row r="47" spans="1:9" ht="15">
      <c r="A47" s="24"/>
      <c r="B47" s="24"/>
      <c r="C47" s="24"/>
      <c r="D47" s="25"/>
      <c r="E47" s="23"/>
      <c r="F47" s="26"/>
      <c r="G47" s="26"/>
      <c r="H47" s="26"/>
      <c r="I47" s="24"/>
    </row>
    <row r="48" spans="1:9" ht="15">
      <c r="A48" s="24"/>
      <c r="B48" s="24"/>
      <c r="C48" s="24"/>
      <c r="D48" s="25"/>
      <c r="E48" s="23"/>
      <c r="F48" s="26"/>
      <c r="G48" s="26"/>
      <c r="H48" s="26"/>
      <c r="I48" s="24"/>
    </row>
    <row r="49" spans="1:9" ht="15">
      <c r="A49" s="24"/>
      <c r="B49" s="24"/>
      <c r="C49" s="24"/>
      <c r="D49" s="25"/>
      <c r="E49" s="23"/>
      <c r="F49" s="26"/>
      <c r="G49" s="26"/>
      <c r="H49" s="26"/>
      <c r="I49" s="24"/>
    </row>
    <row r="50" spans="1:9" ht="15">
      <c r="A50" s="24"/>
      <c r="B50" s="24"/>
      <c r="C50" s="24"/>
      <c r="D50" s="25"/>
      <c r="E50" s="23"/>
      <c r="F50" s="26"/>
      <c r="G50" s="26"/>
      <c r="H50" s="26"/>
      <c r="I50" s="24"/>
    </row>
    <row r="51" spans="1:9" ht="15">
      <c r="A51" s="24"/>
      <c r="B51" s="24"/>
      <c r="C51" s="24"/>
      <c r="D51" s="24"/>
      <c r="E51" s="23"/>
      <c r="F51" s="23"/>
      <c r="G51" s="23"/>
      <c r="H51" s="23"/>
      <c r="I51" s="24"/>
    </row>
    <row r="52" spans="1:9" ht="1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5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5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5">
      <c r="A61" s="24"/>
      <c r="B61" s="24"/>
      <c r="C61" s="24"/>
      <c r="D61" s="24"/>
      <c r="E61" s="24"/>
      <c r="F61" s="24"/>
      <c r="G61" s="24"/>
      <c r="H61" s="24"/>
      <c r="I61" s="24"/>
    </row>
  </sheetData>
  <sheetProtection/>
  <mergeCells count="20">
    <mergeCell ref="B13:B33"/>
    <mergeCell ref="B34:B35"/>
    <mergeCell ref="A36:D36"/>
    <mergeCell ref="F9:H9"/>
    <mergeCell ref="F10:G10"/>
    <mergeCell ref="F11:F12"/>
    <mergeCell ref="H10:H12"/>
    <mergeCell ref="D9:D12"/>
    <mergeCell ref="B9:B12"/>
    <mergeCell ref="A9:A12"/>
    <mergeCell ref="C9:C12"/>
    <mergeCell ref="E9:E12"/>
    <mergeCell ref="G11:G12"/>
    <mergeCell ref="G8:H8"/>
    <mergeCell ref="E1:H1"/>
    <mergeCell ref="E2:H2"/>
    <mergeCell ref="E3:H3"/>
    <mergeCell ref="E4:H4"/>
    <mergeCell ref="A6:I6"/>
    <mergeCell ref="A7:H7"/>
  </mergeCells>
  <printOptions/>
  <pageMargins left="1.14173228346456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2">
      <selection activeCell="G11" sqref="G11"/>
    </sheetView>
  </sheetViews>
  <sheetFormatPr defaultColWidth="9.140625" defaultRowHeight="12.75"/>
  <cols>
    <col min="1" max="1" width="6.28125" style="66" customWidth="1"/>
    <col min="2" max="2" width="16.00390625" style="66" customWidth="1"/>
    <col min="3" max="3" width="30.28125" style="66" customWidth="1"/>
    <col min="4" max="4" width="45.8515625" style="66" customWidth="1"/>
    <col min="5" max="6" width="7.421875" style="66" customWidth="1"/>
    <col min="7" max="7" width="10.8515625" style="66" customWidth="1"/>
    <col min="8" max="8" width="7.140625" style="66" customWidth="1"/>
    <col min="9" max="9" width="9.140625" style="66" hidden="1" customWidth="1"/>
    <col min="10" max="11" width="9.140625" style="66" customWidth="1"/>
    <col min="12" max="12" width="53.8515625" style="66" customWidth="1"/>
    <col min="13" max="16384" width="9.140625" style="66" customWidth="1"/>
  </cols>
  <sheetData>
    <row r="1" spans="5:8" ht="15" customHeight="1">
      <c r="E1" s="150" t="s">
        <v>142</v>
      </c>
      <c r="F1" s="150"/>
      <c r="G1" s="150"/>
      <c r="H1" s="150"/>
    </row>
    <row r="2" spans="5:8" ht="15" customHeight="1">
      <c r="E2" s="150" t="s">
        <v>202</v>
      </c>
      <c r="F2" s="150"/>
      <c r="G2" s="150"/>
      <c r="H2" s="150"/>
    </row>
    <row r="3" spans="5:8" ht="15" customHeight="1">
      <c r="E3" s="150" t="s">
        <v>157</v>
      </c>
      <c r="F3" s="150"/>
      <c r="G3" s="150"/>
      <c r="H3" s="150"/>
    </row>
    <row r="4" spans="5:8" ht="15" customHeight="1">
      <c r="E4" s="150" t="s">
        <v>143</v>
      </c>
      <c r="F4" s="150"/>
      <c r="G4" s="150"/>
      <c r="H4" s="150"/>
    </row>
    <row r="5" spans="1:9" ht="13.5" customHeight="1">
      <c r="A5" s="142" t="s">
        <v>199</v>
      </c>
      <c r="B5" s="142"/>
      <c r="C5" s="142"/>
      <c r="D5" s="142"/>
      <c r="E5" s="142"/>
      <c r="F5" s="142"/>
      <c r="G5" s="142"/>
      <c r="H5" s="142"/>
      <c r="I5" s="142"/>
    </row>
    <row r="6" spans="7:8" ht="14.25" customHeight="1">
      <c r="G6" s="143" t="s">
        <v>127</v>
      </c>
      <c r="H6" s="143"/>
    </row>
    <row r="7" spans="1:8" ht="15.75" customHeight="1">
      <c r="A7" s="145" t="s">
        <v>40</v>
      </c>
      <c r="B7" s="145" t="s">
        <v>52</v>
      </c>
      <c r="C7" s="145" t="s">
        <v>53</v>
      </c>
      <c r="D7" s="145" t="s">
        <v>62</v>
      </c>
      <c r="E7" s="145" t="s">
        <v>1</v>
      </c>
      <c r="F7" s="103" t="s">
        <v>2</v>
      </c>
      <c r="G7" s="144"/>
      <c r="H7" s="104"/>
    </row>
    <row r="8" spans="1:8" ht="12.75" customHeight="1">
      <c r="A8" s="145"/>
      <c r="B8" s="145"/>
      <c r="C8" s="145"/>
      <c r="D8" s="145"/>
      <c r="E8" s="145"/>
      <c r="F8" s="103" t="s">
        <v>3</v>
      </c>
      <c r="G8" s="104"/>
      <c r="H8" s="145" t="s">
        <v>4</v>
      </c>
    </row>
    <row r="9" spans="1:8" ht="15" customHeight="1">
      <c r="A9" s="145"/>
      <c r="B9" s="145"/>
      <c r="C9" s="145"/>
      <c r="D9" s="145"/>
      <c r="E9" s="145"/>
      <c r="F9" s="145" t="s">
        <v>5</v>
      </c>
      <c r="G9" s="145" t="s">
        <v>6</v>
      </c>
      <c r="H9" s="145"/>
    </row>
    <row r="10" spans="1:8" ht="15" customHeight="1">
      <c r="A10" s="145"/>
      <c r="B10" s="145"/>
      <c r="C10" s="145"/>
      <c r="D10" s="145"/>
      <c r="E10" s="145"/>
      <c r="F10" s="145"/>
      <c r="G10" s="145"/>
      <c r="H10" s="145"/>
    </row>
    <row r="11" spans="1:8" ht="17.25" customHeight="1">
      <c r="A11" s="78">
        <v>1</v>
      </c>
      <c r="B11" s="99" t="s">
        <v>31</v>
      </c>
      <c r="C11" s="92" t="s">
        <v>109</v>
      </c>
      <c r="D11" s="86" t="s">
        <v>110</v>
      </c>
      <c r="E11" s="88">
        <f>SUM(F11,H11)</f>
        <v>0</v>
      </c>
      <c r="F11" s="87"/>
      <c r="G11" s="88">
        <v>1</v>
      </c>
      <c r="H11" s="87"/>
    </row>
    <row r="12" spans="1:8" ht="15" customHeight="1">
      <c r="A12" s="78">
        <v>5</v>
      </c>
      <c r="B12" s="136" t="s">
        <v>32</v>
      </c>
      <c r="C12" s="152" t="s">
        <v>7</v>
      </c>
      <c r="D12" s="93" t="s">
        <v>118</v>
      </c>
      <c r="E12" s="94">
        <f aca="true" t="shared" si="0" ref="E12:E28">SUM(F12,H12)</f>
        <v>-919.4999999999999</v>
      </c>
      <c r="F12" s="94">
        <f>SUM(F13:F23)</f>
        <v>-28.099999999999998</v>
      </c>
      <c r="G12" s="94">
        <f>SUM(G13:G23)</f>
        <v>-3.7</v>
      </c>
      <c r="H12" s="94">
        <f>SUM(H13:H23)</f>
        <v>-891.3999999999999</v>
      </c>
    </row>
    <row r="13" spans="1:8" ht="30.75" customHeight="1">
      <c r="A13" s="78" t="s">
        <v>186</v>
      </c>
      <c r="B13" s="137"/>
      <c r="C13" s="153"/>
      <c r="D13" s="28" t="s">
        <v>141</v>
      </c>
      <c r="E13" s="68">
        <f t="shared" si="0"/>
        <v>-110.5</v>
      </c>
      <c r="F13" s="80">
        <v>-0.8</v>
      </c>
      <c r="G13" s="68">
        <v>-0.6</v>
      </c>
      <c r="H13" s="68">
        <v>-109.7</v>
      </c>
    </row>
    <row r="14" spans="1:8" ht="30.75" customHeight="1">
      <c r="A14" s="78" t="s">
        <v>187</v>
      </c>
      <c r="B14" s="137"/>
      <c r="C14" s="153"/>
      <c r="D14" s="28" t="s">
        <v>135</v>
      </c>
      <c r="E14" s="68">
        <f t="shared" si="0"/>
        <v>-78.1</v>
      </c>
      <c r="F14" s="80">
        <v>-6.1</v>
      </c>
      <c r="G14" s="68">
        <v>-1.8</v>
      </c>
      <c r="H14" s="68">
        <v>-72</v>
      </c>
    </row>
    <row r="15" spans="1:8" ht="33" customHeight="1">
      <c r="A15" s="78" t="s">
        <v>188</v>
      </c>
      <c r="B15" s="137"/>
      <c r="C15" s="153"/>
      <c r="D15" s="28" t="s">
        <v>136</v>
      </c>
      <c r="E15" s="68">
        <f t="shared" si="0"/>
        <v>-12.2</v>
      </c>
      <c r="F15" s="80">
        <v>-12.2</v>
      </c>
      <c r="G15" s="68"/>
      <c r="H15" s="68"/>
    </row>
    <row r="16" spans="1:8" ht="44.25" customHeight="1">
      <c r="A16" s="78" t="s">
        <v>189</v>
      </c>
      <c r="B16" s="137"/>
      <c r="C16" s="153"/>
      <c r="D16" s="28" t="s">
        <v>166</v>
      </c>
      <c r="E16" s="68">
        <f t="shared" si="0"/>
        <v>-11.7</v>
      </c>
      <c r="F16" s="80">
        <v>-7.2</v>
      </c>
      <c r="G16" s="68"/>
      <c r="H16" s="68">
        <v>-4.5</v>
      </c>
    </row>
    <row r="17" spans="1:8" ht="28.5" customHeight="1">
      <c r="A17" s="78" t="s">
        <v>190</v>
      </c>
      <c r="B17" s="137"/>
      <c r="C17" s="153"/>
      <c r="D17" s="28" t="s">
        <v>192</v>
      </c>
      <c r="E17" s="68">
        <f t="shared" si="0"/>
        <v>-155.9</v>
      </c>
      <c r="F17" s="80">
        <v>-1.8</v>
      </c>
      <c r="G17" s="68">
        <v>-1.3</v>
      </c>
      <c r="H17" s="68">
        <v>-154.1</v>
      </c>
    </row>
    <row r="18" spans="1:8" ht="30.75" customHeight="1">
      <c r="A18" s="78" t="s">
        <v>221</v>
      </c>
      <c r="B18" s="137"/>
      <c r="C18" s="153"/>
      <c r="D18" s="28" t="s">
        <v>220</v>
      </c>
      <c r="E18" s="68">
        <f>SUM(F18,H18)</f>
        <v>-48.9</v>
      </c>
      <c r="F18" s="80"/>
      <c r="G18" s="68"/>
      <c r="H18" s="68">
        <v>-48.9</v>
      </c>
    </row>
    <row r="19" spans="1:9" ht="32.25" customHeight="1">
      <c r="A19" s="79" t="s">
        <v>211</v>
      </c>
      <c r="B19" s="137"/>
      <c r="C19" s="153"/>
      <c r="D19" s="9" t="s">
        <v>210</v>
      </c>
      <c r="E19" s="68">
        <f t="shared" si="0"/>
        <v>352</v>
      </c>
      <c r="F19" s="68"/>
      <c r="G19" s="68"/>
      <c r="H19" s="68">
        <v>352</v>
      </c>
      <c r="I19" s="69"/>
    </row>
    <row r="20" spans="1:9" ht="32.25" customHeight="1">
      <c r="A20" s="79" t="s">
        <v>226</v>
      </c>
      <c r="B20" s="137"/>
      <c r="C20" s="153"/>
      <c r="D20" s="9" t="s">
        <v>227</v>
      </c>
      <c r="E20" s="68">
        <f t="shared" si="0"/>
        <v>-694.9</v>
      </c>
      <c r="F20" s="68"/>
      <c r="G20" s="68"/>
      <c r="H20" s="68">
        <v>-694.9</v>
      </c>
      <c r="I20" s="69"/>
    </row>
    <row r="21" spans="1:9" ht="42" customHeight="1">
      <c r="A21" s="79" t="s">
        <v>234</v>
      </c>
      <c r="B21" s="137"/>
      <c r="C21" s="153"/>
      <c r="D21" s="28" t="s">
        <v>233</v>
      </c>
      <c r="E21" s="68">
        <f t="shared" si="0"/>
        <v>-70.8</v>
      </c>
      <c r="F21" s="68"/>
      <c r="G21" s="68"/>
      <c r="H21" s="68">
        <v>-70.8</v>
      </c>
      <c r="I21" s="69"/>
    </row>
    <row r="22" spans="1:9" ht="32.25" customHeight="1">
      <c r="A22" s="79" t="s">
        <v>222</v>
      </c>
      <c r="B22" s="151"/>
      <c r="C22" s="154"/>
      <c r="D22" s="98" t="s">
        <v>223</v>
      </c>
      <c r="E22" s="68">
        <f t="shared" si="0"/>
        <v>-60</v>
      </c>
      <c r="F22" s="68"/>
      <c r="G22" s="68"/>
      <c r="H22" s="68">
        <v>-60</v>
      </c>
      <c r="I22" s="69"/>
    </row>
    <row r="23" spans="1:9" ht="43.5" customHeight="1">
      <c r="A23" s="79" t="s">
        <v>225</v>
      </c>
      <c r="B23" s="96" t="s">
        <v>32</v>
      </c>
      <c r="C23" s="9" t="s">
        <v>7</v>
      </c>
      <c r="D23" s="100" t="s">
        <v>224</v>
      </c>
      <c r="E23" s="68">
        <f t="shared" si="0"/>
        <v>-28.5</v>
      </c>
      <c r="F23" s="68"/>
      <c r="G23" s="68"/>
      <c r="H23" s="68">
        <v>-28.5</v>
      </c>
      <c r="I23" s="69"/>
    </row>
    <row r="24" spans="1:9" ht="45.75" customHeight="1">
      <c r="A24" s="79">
        <v>9</v>
      </c>
      <c r="B24" s="96" t="s">
        <v>36</v>
      </c>
      <c r="C24" s="9" t="s">
        <v>7</v>
      </c>
      <c r="D24" s="28" t="s">
        <v>209</v>
      </c>
      <c r="E24" s="68">
        <f t="shared" si="0"/>
        <v>88.5</v>
      </c>
      <c r="F24" s="68"/>
      <c r="G24" s="68"/>
      <c r="H24" s="68">
        <v>88.5</v>
      </c>
      <c r="I24" s="69"/>
    </row>
    <row r="25" spans="1:9" ht="15" customHeight="1">
      <c r="A25" s="147" t="s">
        <v>84</v>
      </c>
      <c r="B25" s="148"/>
      <c r="C25" s="148"/>
      <c r="D25" s="149"/>
      <c r="E25" s="68">
        <f t="shared" si="0"/>
        <v>0</v>
      </c>
      <c r="F25" s="68">
        <f>SUM(F11)</f>
        <v>0</v>
      </c>
      <c r="G25" s="68">
        <f>SUM(G11)</f>
        <v>1</v>
      </c>
      <c r="H25" s="68">
        <f>SUM(H11)</f>
        <v>0</v>
      </c>
      <c r="I25" s="68">
        <f>SUM(I11:I11)</f>
        <v>0</v>
      </c>
    </row>
    <row r="26" spans="1:9" ht="15" customHeight="1">
      <c r="A26" s="147" t="s">
        <v>85</v>
      </c>
      <c r="B26" s="148"/>
      <c r="C26" s="148"/>
      <c r="D26" s="149"/>
      <c r="E26" s="68">
        <f t="shared" si="0"/>
        <v>-919.4999999999999</v>
      </c>
      <c r="F26" s="68">
        <f>SUM(F13:F23)</f>
        <v>-28.099999999999998</v>
      </c>
      <c r="G26" s="68">
        <f>SUM(G13:G23)</f>
        <v>-3.7</v>
      </c>
      <c r="H26" s="68">
        <f>SUM(H13:H23)</f>
        <v>-891.3999999999999</v>
      </c>
      <c r="I26" s="69"/>
    </row>
    <row r="27" spans="1:9" ht="15" customHeight="1">
      <c r="A27" s="103" t="s">
        <v>90</v>
      </c>
      <c r="B27" s="144"/>
      <c r="C27" s="144"/>
      <c r="D27" s="104"/>
      <c r="E27" s="68">
        <f t="shared" si="0"/>
        <v>88.5</v>
      </c>
      <c r="F27" s="68">
        <f>SUM(F24)</f>
        <v>0</v>
      </c>
      <c r="G27" s="68">
        <f>SUM(G24)</f>
        <v>0</v>
      </c>
      <c r="H27" s="68">
        <f>SUM(H24)</f>
        <v>88.5</v>
      </c>
      <c r="I27" s="69"/>
    </row>
    <row r="28" spans="1:8" ht="15" customHeight="1">
      <c r="A28" s="105" t="s">
        <v>130</v>
      </c>
      <c r="B28" s="146"/>
      <c r="C28" s="146"/>
      <c r="D28" s="106"/>
      <c r="E28" s="70">
        <f t="shared" si="0"/>
        <v>-830.9999999999999</v>
      </c>
      <c r="F28" s="70">
        <f>SUM(F25:F27)</f>
        <v>-28.099999999999998</v>
      </c>
      <c r="G28" s="70">
        <f>SUM(G25:G27)</f>
        <v>-2.7</v>
      </c>
      <c r="H28" s="70">
        <f>SUM(H25:H27)</f>
        <v>-802.8999999999999</v>
      </c>
    </row>
    <row r="29" spans="1:8" ht="15" customHeight="1">
      <c r="A29" s="67"/>
      <c r="B29" s="67"/>
      <c r="C29" s="67"/>
      <c r="D29" s="67"/>
      <c r="E29" s="71"/>
      <c r="F29" s="71"/>
      <c r="G29" s="71"/>
      <c r="H29" s="71"/>
    </row>
    <row r="30" spans="1:9" ht="15" customHeight="1">
      <c r="A30" s="67"/>
      <c r="B30" s="67"/>
      <c r="C30" s="67"/>
      <c r="D30" s="67"/>
      <c r="E30" s="71"/>
      <c r="F30" s="71"/>
      <c r="G30" s="71"/>
      <c r="H30" s="71"/>
      <c r="I30" s="71"/>
    </row>
  </sheetData>
  <sheetProtection/>
  <mergeCells count="22">
    <mergeCell ref="A7:A10"/>
    <mergeCell ref="D7:D10"/>
    <mergeCell ref="E7:E10"/>
    <mergeCell ref="E1:H1"/>
    <mergeCell ref="E2:H2"/>
    <mergeCell ref="E3:H3"/>
    <mergeCell ref="E4:H4"/>
    <mergeCell ref="B7:B10"/>
    <mergeCell ref="B12:B22"/>
    <mergeCell ref="C12:C22"/>
    <mergeCell ref="H8:H10"/>
    <mergeCell ref="G9:G10"/>
    <mergeCell ref="A5:I5"/>
    <mergeCell ref="G6:H6"/>
    <mergeCell ref="F7:H7"/>
    <mergeCell ref="F8:G8"/>
    <mergeCell ref="F9:F10"/>
    <mergeCell ref="A28:D28"/>
    <mergeCell ref="A26:D26"/>
    <mergeCell ref="A27:D27"/>
    <mergeCell ref="A25:D25"/>
    <mergeCell ref="C7:C10"/>
  </mergeCells>
  <printOptions/>
  <pageMargins left="1.141732283464567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4" ySplit="11" topLeftCell="E30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N14" sqref="N14:N15"/>
    </sheetView>
  </sheetViews>
  <sheetFormatPr defaultColWidth="9.140625" defaultRowHeight="12.75"/>
  <cols>
    <col min="1" max="1" width="4.00390625" style="16" customWidth="1"/>
    <col min="2" max="2" width="13.00390625" style="16" customWidth="1"/>
    <col min="3" max="3" width="31.7109375" style="16" customWidth="1"/>
    <col min="4" max="4" width="37.7109375" style="16" customWidth="1"/>
    <col min="5" max="6" width="10.7109375" style="16" customWidth="1"/>
    <col min="7" max="7" width="11.421875" style="16" customWidth="1"/>
    <col min="8" max="8" width="10.00390625" style="16" customWidth="1"/>
    <col min="9" max="16384" width="9.140625" style="16" customWidth="1"/>
  </cols>
  <sheetData>
    <row r="1" spans="5:8" ht="12.75" customHeight="1">
      <c r="E1" s="108" t="s">
        <v>108</v>
      </c>
      <c r="F1" s="108"/>
      <c r="G1" s="108"/>
      <c r="H1" s="108"/>
    </row>
    <row r="2" spans="5:8" ht="12.75" customHeight="1">
      <c r="E2" s="108" t="s">
        <v>205</v>
      </c>
      <c r="F2" s="108"/>
      <c r="G2" s="108"/>
      <c r="H2" s="108"/>
    </row>
    <row r="3" spans="5:8" ht="12.75" customHeight="1">
      <c r="E3" s="108" t="s">
        <v>153</v>
      </c>
      <c r="F3" s="108"/>
      <c r="G3" s="108"/>
      <c r="H3" s="108"/>
    </row>
    <row r="4" spans="5:8" ht="13.5" customHeight="1">
      <c r="E4" s="108" t="s">
        <v>144</v>
      </c>
      <c r="F4" s="108"/>
      <c r="G4" s="108"/>
      <c r="H4" s="108"/>
    </row>
    <row r="5" ht="9" customHeight="1"/>
    <row r="6" spans="1:8" ht="33" customHeight="1">
      <c r="A6" s="133" t="s">
        <v>200</v>
      </c>
      <c r="B6" s="133"/>
      <c r="C6" s="133"/>
      <c r="D6" s="133"/>
      <c r="E6" s="133"/>
      <c r="F6" s="133"/>
      <c r="G6" s="133"/>
      <c r="H6" s="133"/>
    </row>
    <row r="7" spans="7:8" ht="15" customHeight="1">
      <c r="G7" s="134" t="s">
        <v>127</v>
      </c>
      <c r="H7" s="134"/>
    </row>
    <row r="8" spans="1:8" ht="15.75" customHeight="1">
      <c r="A8" s="162" t="s">
        <v>40</v>
      </c>
      <c r="B8" s="129" t="s">
        <v>52</v>
      </c>
      <c r="C8" s="129" t="s">
        <v>53</v>
      </c>
      <c r="D8" s="129" t="s">
        <v>62</v>
      </c>
      <c r="E8" s="129" t="s">
        <v>1</v>
      </c>
      <c r="F8" s="129" t="s">
        <v>2</v>
      </c>
      <c r="G8" s="129"/>
      <c r="H8" s="129"/>
    </row>
    <row r="9" spans="1:8" ht="17.25" customHeight="1">
      <c r="A9" s="162"/>
      <c r="B9" s="129"/>
      <c r="C9" s="129"/>
      <c r="D9" s="129"/>
      <c r="E9" s="129"/>
      <c r="F9" s="129" t="s">
        <v>3</v>
      </c>
      <c r="G9" s="129"/>
      <c r="H9" s="129" t="s">
        <v>4</v>
      </c>
    </row>
    <row r="10" spans="1:8" ht="15" customHeight="1">
      <c r="A10" s="162"/>
      <c r="B10" s="129"/>
      <c r="C10" s="129"/>
      <c r="D10" s="129"/>
      <c r="E10" s="129"/>
      <c r="F10" s="129" t="s">
        <v>5</v>
      </c>
      <c r="G10" s="129" t="s">
        <v>6</v>
      </c>
      <c r="H10" s="129"/>
    </row>
    <row r="11" spans="1:8" ht="12.75" customHeight="1">
      <c r="A11" s="162"/>
      <c r="B11" s="129"/>
      <c r="C11" s="129"/>
      <c r="D11" s="129"/>
      <c r="E11" s="129"/>
      <c r="F11" s="129"/>
      <c r="G11" s="129"/>
      <c r="H11" s="129"/>
    </row>
    <row r="12" spans="1:8" ht="28.5" customHeight="1">
      <c r="A12" s="8">
        <v>1</v>
      </c>
      <c r="B12" s="136" t="s">
        <v>31</v>
      </c>
      <c r="C12" s="61" t="s">
        <v>131</v>
      </c>
      <c r="D12" s="9" t="s">
        <v>132</v>
      </c>
      <c r="E12" s="19">
        <f aca="true" t="shared" si="0" ref="E12:E34">SUM(F12,H12)</f>
        <v>-1.6</v>
      </c>
      <c r="F12" s="19">
        <v>-1.6</v>
      </c>
      <c r="G12" s="19"/>
      <c r="H12" s="19"/>
    </row>
    <row r="13" spans="1:8" ht="14.25" customHeight="1">
      <c r="A13" s="8">
        <v>2</v>
      </c>
      <c r="B13" s="137"/>
      <c r="C13" s="29" t="s">
        <v>214</v>
      </c>
      <c r="D13" s="9" t="s">
        <v>54</v>
      </c>
      <c r="E13" s="19">
        <f t="shared" si="0"/>
        <v>0.3</v>
      </c>
      <c r="F13" s="19">
        <v>0.3</v>
      </c>
      <c r="G13" s="19"/>
      <c r="H13" s="19"/>
    </row>
    <row r="14" spans="1:8" ht="28.5" customHeight="1">
      <c r="A14" s="8">
        <v>3</v>
      </c>
      <c r="B14" s="137"/>
      <c r="C14" s="29" t="s">
        <v>215</v>
      </c>
      <c r="D14" s="9" t="s">
        <v>55</v>
      </c>
      <c r="E14" s="19">
        <f t="shared" si="0"/>
        <v>-2.7</v>
      </c>
      <c r="F14" s="19">
        <v>-2.7</v>
      </c>
      <c r="G14" s="19"/>
      <c r="H14" s="19"/>
    </row>
    <row r="15" spans="1:8" ht="14.25" customHeight="1">
      <c r="A15" s="8">
        <v>6</v>
      </c>
      <c r="B15" s="137"/>
      <c r="C15" s="9" t="s">
        <v>28</v>
      </c>
      <c r="D15" s="9" t="s">
        <v>57</v>
      </c>
      <c r="E15" s="19">
        <f t="shared" si="0"/>
        <v>-0.2</v>
      </c>
      <c r="F15" s="19">
        <v>-0.2</v>
      </c>
      <c r="G15" s="19">
        <v>-0.1</v>
      </c>
      <c r="H15" s="19"/>
    </row>
    <row r="16" spans="1:8" ht="14.25" customHeight="1">
      <c r="A16" s="8">
        <v>8</v>
      </c>
      <c r="B16" s="137"/>
      <c r="C16" s="9" t="s">
        <v>9</v>
      </c>
      <c r="D16" s="9" t="s">
        <v>59</v>
      </c>
      <c r="E16" s="19">
        <f t="shared" si="0"/>
        <v>-0.6</v>
      </c>
      <c r="F16" s="19">
        <v>-0.6</v>
      </c>
      <c r="G16" s="19"/>
      <c r="H16" s="19"/>
    </row>
    <row r="17" spans="1:8" ht="14.25" customHeight="1">
      <c r="A17" s="8">
        <v>9</v>
      </c>
      <c r="B17" s="137"/>
      <c r="C17" s="2" t="s">
        <v>102</v>
      </c>
      <c r="D17" s="29" t="s">
        <v>103</v>
      </c>
      <c r="E17" s="19">
        <f t="shared" si="0"/>
        <v>-0.29999999999999993</v>
      </c>
      <c r="F17" s="19">
        <v>-1.2</v>
      </c>
      <c r="G17" s="19">
        <v>-0.1</v>
      </c>
      <c r="H17" s="19">
        <v>0.9</v>
      </c>
    </row>
    <row r="18" spans="1:8" ht="14.25" customHeight="1">
      <c r="A18" s="8">
        <v>12</v>
      </c>
      <c r="B18" s="137"/>
      <c r="C18" s="9" t="s">
        <v>10</v>
      </c>
      <c r="D18" s="9" t="s">
        <v>61</v>
      </c>
      <c r="E18" s="19">
        <f t="shared" si="0"/>
        <v>-2.6</v>
      </c>
      <c r="F18" s="19">
        <v>-2.6</v>
      </c>
      <c r="G18" s="19">
        <v>-0.1</v>
      </c>
      <c r="H18" s="19"/>
    </row>
    <row r="19" spans="1:8" ht="28.5" customHeight="1">
      <c r="A19" s="8">
        <v>13</v>
      </c>
      <c r="B19" s="137"/>
      <c r="C19" s="9" t="s">
        <v>113</v>
      </c>
      <c r="D19" s="9" t="s">
        <v>114</v>
      </c>
      <c r="E19" s="19">
        <f t="shared" si="0"/>
        <v>-1.3</v>
      </c>
      <c r="F19" s="19">
        <v>-1.3</v>
      </c>
      <c r="G19" s="19"/>
      <c r="H19" s="19"/>
    </row>
    <row r="20" spans="1:8" ht="14.25" customHeight="1">
      <c r="A20" s="8">
        <v>15</v>
      </c>
      <c r="B20" s="137"/>
      <c r="C20" s="9" t="s">
        <v>12</v>
      </c>
      <c r="D20" s="9" t="s">
        <v>74</v>
      </c>
      <c r="E20" s="19">
        <f t="shared" si="0"/>
        <v>0.5</v>
      </c>
      <c r="F20" s="19">
        <v>0.5</v>
      </c>
      <c r="G20" s="19"/>
      <c r="H20" s="19"/>
    </row>
    <row r="21" spans="1:8" ht="14.25" customHeight="1">
      <c r="A21" s="8">
        <v>17</v>
      </c>
      <c r="B21" s="137"/>
      <c r="C21" s="9" t="s">
        <v>22</v>
      </c>
      <c r="D21" s="9" t="s">
        <v>76</v>
      </c>
      <c r="E21" s="19">
        <f t="shared" si="0"/>
        <v>-0.9</v>
      </c>
      <c r="F21" s="19">
        <v>-0.9</v>
      </c>
      <c r="G21" s="19"/>
      <c r="H21" s="19"/>
    </row>
    <row r="22" spans="1:8" ht="14.25" customHeight="1">
      <c r="A22" s="8">
        <v>19</v>
      </c>
      <c r="B22" s="137"/>
      <c r="C22" s="9" t="s">
        <v>24</v>
      </c>
      <c r="D22" s="9" t="s">
        <v>78</v>
      </c>
      <c r="E22" s="19">
        <f t="shared" si="0"/>
        <v>-1</v>
      </c>
      <c r="F22" s="19">
        <v>-1</v>
      </c>
      <c r="G22" s="19"/>
      <c r="H22" s="19"/>
    </row>
    <row r="23" spans="1:8" ht="14.25" customHeight="1">
      <c r="A23" s="8">
        <v>21</v>
      </c>
      <c r="B23" s="137"/>
      <c r="C23" s="9" t="s">
        <v>26</v>
      </c>
      <c r="D23" s="9" t="s">
        <v>80</v>
      </c>
      <c r="E23" s="19">
        <f t="shared" si="0"/>
        <v>-1</v>
      </c>
      <c r="F23" s="19">
        <v>-1</v>
      </c>
      <c r="G23" s="19"/>
      <c r="H23" s="19"/>
    </row>
    <row r="24" spans="1:8" ht="18" customHeight="1">
      <c r="A24" s="8">
        <v>25</v>
      </c>
      <c r="B24" s="137"/>
      <c r="C24" s="9" t="s">
        <v>13</v>
      </c>
      <c r="D24" s="9" t="s">
        <v>82</v>
      </c>
      <c r="E24" s="19">
        <f t="shared" si="0"/>
        <v>2</v>
      </c>
      <c r="F24" s="19">
        <v>2</v>
      </c>
      <c r="G24" s="19"/>
      <c r="H24" s="19"/>
    </row>
    <row r="25" spans="1:8" ht="18" customHeight="1">
      <c r="A25" s="8">
        <v>26</v>
      </c>
      <c r="B25" s="151"/>
      <c r="C25" s="9" t="s">
        <v>14</v>
      </c>
      <c r="D25" s="9" t="s">
        <v>83</v>
      </c>
      <c r="E25" s="19">
        <f t="shared" si="0"/>
        <v>-1.7</v>
      </c>
      <c r="F25" s="19">
        <v>-1.7</v>
      </c>
      <c r="G25" s="19">
        <v>-3.7</v>
      </c>
      <c r="H25" s="19"/>
    </row>
    <row r="26" spans="1:8" ht="14.25" customHeight="1">
      <c r="A26" s="8">
        <v>29</v>
      </c>
      <c r="B26" s="136" t="s">
        <v>34</v>
      </c>
      <c r="C26" s="29" t="s">
        <v>43</v>
      </c>
      <c r="D26" s="29" t="s">
        <v>63</v>
      </c>
      <c r="E26" s="19">
        <f t="shared" si="0"/>
        <v>0.6</v>
      </c>
      <c r="F26" s="19">
        <v>0.6</v>
      </c>
      <c r="G26" s="19"/>
      <c r="H26" s="19"/>
    </row>
    <row r="27" spans="1:8" ht="14.25" customHeight="1">
      <c r="A27" s="8">
        <v>31</v>
      </c>
      <c r="B27" s="131"/>
      <c r="C27" s="9" t="s">
        <v>124</v>
      </c>
      <c r="D27" s="9" t="s">
        <v>125</v>
      </c>
      <c r="E27" s="19">
        <f t="shared" si="0"/>
        <v>-11.3</v>
      </c>
      <c r="F27" s="19">
        <v>-11.3</v>
      </c>
      <c r="G27" s="19"/>
      <c r="H27" s="19"/>
    </row>
    <row r="28" spans="1:8" ht="14.25" customHeight="1">
      <c r="A28" s="8">
        <v>34</v>
      </c>
      <c r="B28" s="136" t="s">
        <v>37</v>
      </c>
      <c r="C28" s="9" t="s">
        <v>46</v>
      </c>
      <c r="D28" s="9" t="s">
        <v>64</v>
      </c>
      <c r="E28" s="19">
        <f t="shared" si="0"/>
        <v>3</v>
      </c>
      <c r="F28" s="19">
        <v>8</v>
      </c>
      <c r="G28" s="19"/>
      <c r="H28" s="19">
        <v>-5</v>
      </c>
    </row>
    <row r="29" spans="1:8" ht="28.5" customHeight="1">
      <c r="A29" s="8">
        <v>35</v>
      </c>
      <c r="B29" s="137"/>
      <c r="C29" s="9" t="s">
        <v>17</v>
      </c>
      <c r="D29" s="9" t="s">
        <v>65</v>
      </c>
      <c r="E29" s="19">
        <f t="shared" si="0"/>
        <v>0</v>
      </c>
      <c r="F29" s="19">
        <v>0.3</v>
      </c>
      <c r="G29" s="19"/>
      <c r="H29" s="19">
        <v>-0.3</v>
      </c>
    </row>
    <row r="30" spans="1:8" ht="14.25" customHeight="1">
      <c r="A30" s="8">
        <v>37</v>
      </c>
      <c r="B30" s="151"/>
      <c r="C30" s="9" t="s">
        <v>45</v>
      </c>
      <c r="D30" s="9" t="s">
        <v>66</v>
      </c>
      <c r="E30" s="19">
        <f t="shared" si="0"/>
        <v>-0.2</v>
      </c>
      <c r="F30" s="19">
        <v>-0.2</v>
      </c>
      <c r="G30" s="19"/>
      <c r="H30" s="19"/>
    </row>
    <row r="31" spans="1:8" ht="14.25" customHeight="1">
      <c r="A31" s="8">
        <v>38</v>
      </c>
      <c r="B31" s="137" t="s">
        <v>37</v>
      </c>
      <c r="C31" s="9" t="s">
        <v>18</v>
      </c>
      <c r="D31" s="9" t="s">
        <v>67</v>
      </c>
      <c r="E31" s="19">
        <f t="shared" si="0"/>
        <v>-1</v>
      </c>
      <c r="F31" s="19">
        <v>-1</v>
      </c>
      <c r="G31" s="19"/>
      <c r="H31" s="19"/>
    </row>
    <row r="32" spans="1:8" ht="14.25" customHeight="1">
      <c r="A32" s="8">
        <v>39</v>
      </c>
      <c r="B32" s="151"/>
      <c r="C32" s="9" t="s">
        <v>48</v>
      </c>
      <c r="D32" s="9" t="s">
        <v>68</v>
      </c>
      <c r="E32" s="19">
        <f t="shared" si="0"/>
        <v>-0.9</v>
      </c>
      <c r="F32" s="19">
        <v>-0.9</v>
      </c>
      <c r="G32" s="19"/>
      <c r="H32" s="19"/>
    </row>
    <row r="33" spans="1:8" ht="18" customHeight="1">
      <c r="A33" s="8">
        <v>40</v>
      </c>
      <c r="B33" s="129" t="s">
        <v>35</v>
      </c>
      <c r="C33" s="158" t="s">
        <v>7</v>
      </c>
      <c r="D33" s="9" t="s">
        <v>71</v>
      </c>
      <c r="E33" s="19">
        <f t="shared" si="0"/>
        <v>-0.3</v>
      </c>
      <c r="F33" s="19">
        <v>-0.3</v>
      </c>
      <c r="G33" s="19"/>
      <c r="H33" s="19"/>
    </row>
    <row r="34" spans="1:8" ht="16.5" customHeight="1">
      <c r="A34" s="8">
        <v>41</v>
      </c>
      <c r="B34" s="129"/>
      <c r="C34" s="158"/>
      <c r="D34" s="9" t="s">
        <v>171</v>
      </c>
      <c r="E34" s="19">
        <f t="shared" si="0"/>
        <v>-2.1</v>
      </c>
      <c r="F34" s="19">
        <v>-2.1</v>
      </c>
      <c r="G34" s="19"/>
      <c r="H34" s="19"/>
    </row>
    <row r="35" spans="1:8" ht="15" customHeight="1">
      <c r="A35" s="159" t="s">
        <v>84</v>
      </c>
      <c r="B35" s="160"/>
      <c r="C35" s="160"/>
      <c r="D35" s="161"/>
      <c r="E35" s="19">
        <f>SUM(F35,H35)</f>
        <v>-11.1</v>
      </c>
      <c r="F35" s="19">
        <f>SUM(F12:F25)</f>
        <v>-12</v>
      </c>
      <c r="G35" s="19">
        <f>SUM(G12:G25)</f>
        <v>-4</v>
      </c>
      <c r="H35" s="19">
        <f>SUM(H12:H25)</f>
        <v>0.9</v>
      </c>
    </row>
    <row r="36" spans="1:13" ht="15" customHeight="1">
      <c r="A36" s="139" t="s">
        <v>87</v>
      </c>
      <c r="B36" s="140"/>
      <c r="C36" s="140"/>
      <c r="D36" s="141"/>
      <c r="E36" s="19">
        <f>SUM(F36,H36)</f>
        <v>-10.700000000000001</v>
      </c>
      <c r="F36" s="19">
        <f>SUM(F26:F27)</f>
        <v>-10.700000000000001</v>
      </c>
      <c r="G36" s="19">
        <f>SUM(G26:G27)</f>
        <v>0</v>
      </c>
      <c r="H36" s="19">
        <f>SUM(H26:H27)</f>
        <v>0</v>
      </c>
      <c r="K36" s="20"/>
      <c r="L36" s="20"/>
      <c r="M36" s="20"/>
    </row>
    <row r="37" spans="1:8" ht="15" customHeight="1">
      <c r="A37" s="139" t="s">
        <v>88</v>
      </c>
      <c r="B37" s="140"/>
      <c r="C37" s="140"/>
      <c r="D37" s="141"/>
      <c r="E37" s="19">
        <f>SUM(F37,H37)</f>
        <v>0.9000000000000012</v>
      </c>
      <c r="F37" s="19">
        <f>SUM(F28:F32)</f>
        <v>6.200000000000001</v>
      </c>
      <c r="G37" s="19">
        <f>SUM(G28:G32)</f>
        <v>0</v>
      </c>
      <c r="H37" s="19">
        <f>SUM(H28:H32)</f>
        <v>-5.3</v>
      </c>
    </row>
    <row r="38" spans="1:13" ht="15" customHeight="1">
      <c r="A38" s="155" t="s">
        <v>89</v>
      </c>
      <c r="B38" s="156"/>
      <c r="C38" s="156"/>
      <c r="D38" s="157"/>
      <c r="E38" s="19">
        <f>SUM(F38,H38)</f>
        <v>-2.4</v>
      </c>
      <c r="F38" s="19">
        <f>SUM(F33:F34)</f>
        <v>-2.4</v>
      </c>
      <c r="G38" s="19">
        <f>SUM(G33:G34)</f>
        <v>0</v>
      </c>
      <c r="H38" s="19">
        <f>SUM(H33:H34)</f>
        <v>0</v>
      </c>
      <c r="K38" s="20"/>
      <c r="L38" s="20"/>
      <c r="M38" s="20"/>
    </row>
    <row r="39" spans="1:8" ht="15" customHeight="1">
      <c r="A39" s="126" t="s">
        <v>130</v>
      </c>
      <c r="B39" s="127"/>
      <c r="C39" s="127"/>
      <c r="D39" s="128"/>
      <c r="E39" s="54">
        <f>F39+H39</f>
        <v>-23.299999999999997</v>
      </c>
      <c r="F39" s="54">
        <f>SUM(F35+F36+F37+F38)</f>
        <v>-18.9</v>
      </c>
      <c r="G39" s="54">
        <f>SUM(G35+G36+G37+G38)</f>
        <v>-4</v>
      </c>
      <c r="H39" s="54">
        <f>SUM(H35+H36+H37+H38)</f>
        <v>-4.3999999999999995</v>
      </c>
    </row>
    <row r="41" spans="6:8" ht="15">
      <c r="F41" s="20"/>
      <c r="G41" s="20"/>
      <c r="H41" s="20"/>
    </row>
    <row r="42" spans="5:8" ht="15">
      <c r="E42" s="20"/>
      <c r="F42" s="20"/>
      <c r="G42" s="20"/>
      <c r="H42" s="20"/>
    </row>
    <row r="43" spans="5:8" ht="15">
      <c r="E43" s="20"/>
      <c r="F43" s="20"/>
      <c r="G43" s="20"/>
      <c r="H43" s="20"/>
    </row>
    <row r="44" ht="15">
      <c r="F44" s="20"/>
    </row>
    <row r="45" spans="5:8" ht="15">
      <c r="E45" s="20"/>
      <c r="F45" s="20"/>
      <c r="G45" s="20"/>
      <c r="H45" s="20"/>
    </row>
  </sheetData>
  <sheetProtection/>
  <mergeCells count="27">
    <mergeCell ref="B31:B32"/>
    <mergeCell ref="B12:B25"/>
    <mergeCell ref="H9:H11"/>
    <mergeCell ref="F10:F11"/>
    <mergeCell ref="E1:H1"/>
    <mergeCell ref="E2:H2"/>
    <mergeCell ref="E3:H3"/>
    <mergeCell ref="E4:H4"/>
    <mergeCell ref="A6:H6"/>
    <mergeCell ref="G7:H7"/>
    <mergeCell ref="A8:A11"/>
    <mergeCell ref="B8:B11"/>
    <mergeCell ref="C8:C11"/>
    <mergeCell ref="D8:D11"/>
    <mergeCell ref="E8:E11"/>
    <mergeCell ref="F8:H8"/>
    <mergeCell ref="F9:G9"/>
    <mergeCell ref="A37:D37"/>
    <mergeCell ref="A38:D38"/>
    <mergeCell ref="A39:D39"/>
    <mergeCell ref="G10:G11"/>
    <mergeCell ref="B26:B27"/>
    <mergeCell ref="B33:B34"/>
    <mergeCell ref="C33:C34"/>
    <mergeCell ref="A35:D35"/>
    <mergeCell ref="A36:D36"/>
    <mergeCell ref="B28:B30"/>
  </mergeCells>
  <printOptions/>
  <pageMargins left="1.14173228346456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E48" sqref="D48:E48"/>
    </sheetView>
  </sheetViews>
  <sheetFormatPr defaultColWidth="9.140625" defaultRowHeight="12.75"/>
  <cols>
    <col min="1" max="1" width="7.8515625" style="12" customWidth="1"/>
    <col min="2" max="2" width="61.28125" style="12" customWidth="1"/>
    <col min="3" max="3" width="3.7109375" style="12" customWidth="1"/>
    <col min="4" max="4" width="13.421875" style="12" customWidth="1"/>
    <col min="5" max="5" width="12.00390625" style="12" customWidth="1"/>
    <col min="6" max="6" width="11.421875" style="12" customWidth="1"/>
    <col min="7" max="7" width="10.421875" style="12" customWidth="1"/>
    <col min="8" max="16384" width="9.140625" style="12" customWidth="1"/>
  </cols>
  <sheetData>
    <row r="1" spans="4:7" ht="12.75" customHeight="1">
      <c r="D1" s="108" t="s">
        <v>108</v>
      </c>
      <c r="E1" s="108"/>
      <c r="F1" s="108"/>
      <c r="G1" s="108"/>
    </row>
    <row r="2" spans="4:7" ht="12.75" customHeight="1">
      <c r="D2" s="108" t="s">
        <v>205</v>
      </c>
      <c r="E2" s="108"/>
      <c r="F2" s="108"/>
      <c r="G2" s="108"/>
    </row>
    <row r="3" spans="4:7" ht="12.75" customHeight="1">
      <c r="D3" s="108" t="s">
        <v>153</v>
      </c>
      <c r="E3" s="108"/>
      <c r="F3" s="108"/>
      <c r="G3" s="108"/>
    </row>
    <row r="4" spans="4:7" ht="15">
      <c r="D4" s="165" t="s">
        <v>145</v>
      </c>
      <c r="E4" s="165"/>
      <c r="F4" s="165"/>
      <c r="G4" s="165"/>
    </row>
    <row r="5" spans="1:7" ht="32.25" customHeight="1">
      <c r="A5" s="169" t="s">
        <v>201</v>
      </c>
      <c r="B5" s="169"/>
      <c r="C5" s="169"/>
      <c r="D5" s="169"/>
      <c r="E5" s="169"/>
      <c r="F5" s="169"/>
      <c r="G5" s="169"/>
    </row>
    <row r="6" spans="1:7" ht="15" customHeight="1">
      <c r="A6" s="169"/>
      <c r="B6" s="169"/>
      <c r="C6" s="169"/>
      <c r="D6" s="169"/>
      <c r="E6" s="169"/>
      <c r="F6" s="169"/>
      <c r="G6" s="169"/>
    </row>
    <row r="7" spans="6:7" ht="15">
      <c r="F7" s="171" t="s">
        <v>127</v>
      </c>
      <c r="G7" s="171"/>
    </row>
    <row r="8" spans="1:7" ht="15" customHeight="1">
      <c r="A8" s="113" t="s">
        <v>29</v>
      </c>
      <c r="B8" s="113" t="s">
        <v>20</v>
      </c>
      <c r="C8" s="170" t="s">
        <v>40</v>
      </c>
      <c r="D8" s="168" t="s">
        <v>1</v>
      </c>
      <c r="E8" s="168" t="s">
        <v>2</v>
      </c>
      <c r="F8" s="168"/>
      <c r="G8" s="168"/>
    </row>
    <row r="9" spans="1:7" ht="15" customHeight="1">
      <c r="A9" s="113"/>
      <c r="B9" s="113"/>
      <c r="C9" s="121"/>
      <c r="D9" s="168"/>
      <c r="E9" s="168" t="s">
        <v>3</v>
      </c>
      <c r="F9" s="168"/>
      <c r="G9" s="113" t="s">
        <v>4</v>
      </c>
    </row>
    <row r="10" spans="1:7" ht="15" customHeight="1">
      <c r="A10" s="113"/>
      <c r="B10" s="113"/>
      <c r="C10" s="121"/>
      <c r="D10" s="168"/>
      <c r="E10" s="168" t="s">
        <v>5</v>
      </c>
      <c r="F10" s="168" t="s">
        <v>6</v>
      </c>
      <c r="G10" s="113"/>
    </row>
    <row r="11" spans="1:7" ht="19.5" customHeight="1">
      <c r="A11" s="113"/>
      <c r="B11" s="113"/>
      <c r="C11" s="122"/>
      <c r="D11" s="168"/>
      <c r="E11" s="168"/>
      <c r="F11" s="168"/>
      <c r="G11" s="113"/>
    </row>
    <row r="12" spans="1:9" ht="30.75" customHeight="1">
      <c r="A12" s="49" t="s">
        <v>31</v>
      </c>
      <c r="B12" s="13" t="s">
        <v>27</v>
      </c>
      <c r="C12" s="55">
        <v>1</v>
      </c>
      <c r="D12" s="85">
        <f aca="true" t="shared" si="0" ref="D12:D37">SUM(E12,G12)</f>
        <v>5.300000000000003</v>
      </c>
      <c r="E12" s="85">
        <f>SUM('savivaldybės funkcijos(3)'!F49,'mok krepsel(5)'!F36,'kt_ dotacijos (6)'!F25,'biud_ist_pajamos (7)'!F35)</f>
        <v>-5.699999999999997</v>
      </c>
      <c r="F12" s="85">
        <f>SUM('savivaldybės funkcijos(3)'!G49,'mok krepsel(5)'!G36,'kt_ dotacijos (6)'!G25,'biud_ist_pajamos (7)'!G35)</f>
        <v>-8.3</v>
      </c>
      <c r="G12" s="85">
        <f>SUM('savivaldybės funkcijos(3)'!H49,'mok krepsel(5)'!H36,'kt_ dotacijos (6)'!H25,'biud_ist_pajamos (7)'!H35)</f>
        <v>11</v>
      </c>
      <c r="I12" s="30"/>
    </row>
    <row r="13" spans="1:9" ht="30.75" customHeight="1">
      <c r="A13" s="50" t="s">
        <v>32</v>
      </c>
      <c r="B13" s="13" t="s">
        <v>44</v>
      </c>
      <c r="C13" s="55">
        <v>2</v>
      </c>
      <c r="D13" s="58">
        <f t="shared" si="0"/>
        <v>-1059.6</v>
      </c>
      <c r="E13" s="58">
        <f>SUM('savivaldybės funkcijos(3)'!F50,'kt_ dotacijos (6)'!F26)</f>
        <v>-46.9</v>
      </c>
      <c r="F13" s="58">
        <f>SUM('savivaldybės funkcijos(3)'!G50,'kt_ dotacijos (6)'!G26)</f>
        <v>-8.4</v>
      </c>
      <c r="G13" s="58">
        <f>SUM('savivaldybės funkcijos(3)'!H50,'kt_ dotacijos (6)'!H26)</f>
        <v>-1012.6999999999998</v>
      </c>
      <c r="I13" s="30"/>
    </row>
    <row r="14" spans="1:9" ht="30.75" customHeight="1">
      <c r="A14" s="50" t="s">
        <v>33</v>
      </c>
      <c r="B14" s="13" t="s">
        <v>30</v>
      </c>
      <c r="C14" s="55">
        <v>3</v>
      </c>
      <c r="D14" s="58">
        <f t="shared" si="0"/>
        <v>17.5</v>
      </c>
      <c r="E14" s="58">
        <f>SUM('savivaldybės funkcijos(3)'!F51)</f>
        <v>-0.7000000000000011</v>
      </c>
      <c r="F14" s="58">
        <f>SUM('savivaldybės funkcijos(3)'!G51)</f>
        <v>0</v>
      </c>
      <c r="G14" s="58">
        <f>SUM('savivaldybės funkcijos(3)'!H51)</f>
        <v>18.200000000000003</v>
      </c>
      <c r="I14" s="30"/>
    </row>
    <row r="15" spans="1:9" ht="30.75" customHeight="1">
      <c r="A15" s="50" t="s">
        <v>34</v>
      </c>
      <c r="B15" s="13" t="s">
        <v>92</v>
      </c>
      <c r="C15" s="55">
        <v>4</v>
      </c>
      <c r="D15" s="58">
        <f t="shared" si="0"/>
        <v>97</v>
      </c>
      <c r="E15" s="58">
        <f>SUM('savivaldybės funkcijos(3)'!F52,'v-f (4)'!F13,'biud_ist_pajamos (7)'!F36)</f>
        <v>97</v>
      </c>
      <c r="F15" s="58">
        <f>SUM('savivaldybės funkcijos(3)'!G52,'v-f (4)'!G13,'biud_ist_pajamos (7)'!G36)</f>
        <v>3.0999999999999996</v>
      </c>
      <c r="G15" s="58">
        <f>SUM('savivaldybės funkcijos(3)'!H52,'v-f (4)'!H13,'biud_ist_pajamos (7)'!H36)</f>
        <v>0</v>
      </c>
      <c r="I15" s="30"/>
    </row>
    <row r="16" spans="1:9" ht="30.75" customHeight="1">
      <c r="A16" s="50" t="s">
        <v>37</v>
      </c>
      <c r="B16" s="13" t="s">
        <v>93</v>
      </c>
      <c r="C16" s="55">
        <v>6</v>
      </c>
      <c r="D16" s="58">
        <f t="shared" si="0"/>
        <v>8.900000000000002</v>
      </c>
      <c r="E16" s="58">
        <f>SUM('savivaldybės funkcijos(3)'!F53,'biud_ist_pajamos (7)'!F37)</f>
        <v>14.200000000000001</v>
      </c>
      <c r="F16" s="58">
        <f>SUM('savivaldybės funkcijos(3)'!G53,'biud_ist_pajamos (7)'!G37)</f>
        <v>-0.8</v>
      </c>
      <c r="G16" s="58">
        <f>SUM('savivaldybės funkcijos(3)'!H53,'biud_ist_pajamos (7)'!H37)</f>
        <v>-5.3</v>
      </c>
      <c r="I16" s="30"/>
    </row>
    <row r="17" spans="1:9" ht="30.75" customHeight="1">
      <c r="A17" s="50" t="s">
        <v>35</v>
      </c>
      <c r="B17" s="13" t="s">
        <v>94</v>
      </c>
      <c r="C17" s="55">
        <v>7</v>
      </c>
      <c r="D17" s="58">
        <f t="shared" si="0"/>
        <v>-11.899999999999999</v>
      </c>
      <c r="E17" s="58">
        <f>SUM('savivaldybės funkcijos(3)'!F54,'biud_ist_pajamos (7)'!F38)</f>
        <v>-16.7</v>
      </c>
      <c r="F17" s="58">
        <f>SUM('savivaldybės funkcijos(3)'!G54,'biud_ist_pajamos (7)'!G38)</f>
        <v>-0.8</v>
      </c>
      <c r="G17" s="58">
        <f>SUM('savivaldybės funkcijos(3)'!H54,'biud_ist_pajamos (7)'!H38)</f>
        <v>4.8</v>
      </c>
      <c r="I17" s="30"/>
    </row>
    <row r="18" spans="1:9" ht="30.75" customHeight="1">
      <c r="A18" s="50" t="s">
        <v>36</v>
      </c>
      <c r="B18" s="13" t="s">
        <v>95</v>
      </c>
      <c r="C18" s="55">
        <v>8</v>
      </c>
      <c r="D18" s="58">
        <f t="shared" si="0"/>
        <v>88.5</v>
      </c>
      <c r="E18" s="58">
        <f>SUM('kt_ dotacijos (6)'!F27)</f>
        <v>0</v>
      </c>
      <c r="F18" s="58">
        <f>SUM('kt_ dotacijos (6)'!G27)</f>
        <v>0</v>
      </c>
      <c r="G18" s="58">
        <f>SUM('kt_ dotacijos (6)'!H27)</f>
        <v>88.5</v>
      </c>
      <c r="H18" s="38"/>
      <c r="I18" s="39"/>
    </row>
    <row r="19" spans="1:9" ht="18.75" customHeight="1">
      <c r="A19" s="166" t="s">
        <v>126</v>
      </c>
      <c r="B19" s="167"/>
      <c r="C19" s="75">
        <v>9</v>
      </c>
      <c r="D19" s="59">
        <f t="shared" si="0"/>
        <v>-854.2999999999997</v>
      </c>
      <c r="E19" s="59">
        <f>SUM(E12:E18)</f>
        <v>41.2</v>
      </c>
      <c r="F19" s="59">
        <f>SUM(F12:F18)</f>
        <v>-15.200000000000005</v>
      </c>
      <c r="G19" s="59">
        <f>SUM(G12:G18)</f>
        <v>-895.4999999999998</v>
      </c>
      <c r="H19" s="40"/>
      <c r="I19" s="40"/>
    </row>
    <row r="20" spans="1:9" ht="15" hidden="1">
      <c r="A20" s="14"/>
      <c r="B20" s="15"/>
      <c r="C20" s="56"/>
      <c r="D20" s="59" t="e">
        <f t="shared" si="0"/>
        <v>#REF!</v>
      </c>
      <c r="E20" s="58" t="e">
        <f>'savivaldybės funkcijos(3)'!F56+'v-f (4)'!F18+'kt_ dotacijos (6)'!F31+#REF!</f>
        <v>#REF!</v>
      </c>
      <c r="F20" s="59">
        <f aca="true" t="shared" si="1" ref="F20:G23">SUM(F13:F19)</f>
        <v>-22.100000000000005</v>
      </c>
      <c r="G20" s="59">
        <f t="shared" si="1"/>
        <v>-1801.9999999999995</v>
      </c>
      <c r="H20" s="38"/>
      <c r="I20" s="38"/>
    </row>
    <row r="21" spans="1:9" ht="15" hidden="1">
      <c r="A21" s="14"/>
      <c r="B21" s="15"/>
      <c r="C21" s="56"/>
      <c r="D21" s="59" t="e">
        <f t="shared" si="0"/>
        <v>#REF!</v>
      </c>
      <c r="E21" s="58" t="e">
        <f>'savivaldybės funkcijos(3)'!F57+'v-f (4)'!F19+'kt_ dotacijos (6)'!F32+#REF!</f>
        <v>#REF!</v>
      </c>
      <c r="F21" s="59">
        <f t="shared" si="1"/>
        <v>-35.80000000000001</v>
      </c>
      <c r="G21" s="59">
        <f t="shared" si="1"/>
        <v>-2591.2999999999993</v>
      </c>
      <c r="H21" s="38"/>
      <c r="I21" s="38"/>
    </row>
    <row r="22" spans="1:9" ht="15" hidden="1">
      <c r="A22" s="14"/>
      <c r="B22" s="15"/>
      <c r="C22" s="56"/>
      <c r="D22" s="59" t="e">
        <f t="shared" si="0"/>
        <v>#REF!</v>
      </c>
      <c r="E22" s="58" t="e">
        <f>'savivaldybės funkcijos(3)'!F58+'v-f (4)'!F20+'kt_ dotacijos (6)'!F33+#REF!</f>
        <v>#REF!</v>
      </c>
      <c r="F22" s="59">
        <f t="shared" si="1"/>
        <v>-71.60000000000002</v>
      </c>
      <c r="G22" s="59">
        <f t="shared" si="1"/>
        <v>-5200.799999999998</v>
      </c>
      <c r="H22" s="38"/>
      <c r="I22" s="38"/>
    </row>
    <row r="23" spans="1:9" ht="15" hidden="1">
      <c r="A23" s="14"/>
      <c r="B23" s="15"/>
      <c r="C23" s="56"/>
      <c r="D23" s="59" t="e">
        <f t="shared" si="0"/>
        <v>#REF!</v>
      </c>
      <c r="E23" s="58" t="e">
        <f>'savivaldybės funkcijos(3)'!F59+'v-f (4)'!F21+'kt_ dotacijos (6)'!F34+#REF!</f>
        <v>#REF!</v>
      </c>
      <c r="F23" s="59">
        <f t="shared" si="1"/>
        <v>-146.30000000000004</v>
      </c>
      <c r="G23" s="59">
        <f t="shared" si="1"/>
        <v>-10401.599999999997</v>
      </c>
      <c r="H23" s="38"/>
      <c r="I23" s="38"/>
    </row>
    <row r="24" spans="1:9" ht="15" hidden="1">
      <c r="A24" s="14"/>
      <c r="B24" s="15"/>
      <c r="C24" s="56"/>
      <c r="D24" s="59" t="e">
        <f t="shared" si="0"/>
        <v>#REF!</v>
      </c>
      <c r="E24" s="58" t="e">
        <f>'savivaldybės funkcijos(3)'!F60+'v-f (4)'!F22+'kt_ dotacijos (6)'!F35+#REF!</f>
        <v>#REF!</v>
      </c>
      <c r="F24" s="59">
        <f aca="true" t="shared" si="2" ref="F24:F36">SUM(F16:F23)</f>
        <v>-292.6000000000001</v>
      </c>
      <c r="G24" s="59">
        <f aca="true" t="shared" si="3" ref="G24:G36">SUM(G16:G23)</f>
        <v>-20803.199999999993</v>
      </c>
      <c r="H24" s="38"/>
      <c r="I24" s="38"/>
    </row>
    <row r="25" spans="1:9" ht="15" hidden="1">
      <c r="A25" s="14"/>
      <c r="B25" s="15"/>
      <c r="C25" s="56"/>
      <c r="D25" s="59" t="e">
        <f t="shared" si="0"/>
        <v>#REF!</v>
      </c>
      <c r="E25" s="58" t="e">
        <f>'savivaldybės funkcijos(3)'!F61+'v-f (4)'!F23+'kt_ dotacijos (6)'!F36+#REF!</f>
        <v>#REF!</v>
      </c>
      <c r="F25" s="59">
        <f t="shared" si="2"/>
        <v>-584.4000000000001</v>
      </c>
      <c r="G25" s="59">
        <f t="shared" si="3"/>
        <v>-41601.09999999999</v>
      </c>
      <c r="H25" s="38"/>
      <c r="I25" s="38"/>
    </row>
    <row r="26" spans="1:9" ht="15" hidden="1">
      <c r="A26" s="14"/>
      <c r="B26" s="15"/>
      <c r="C26" s="56"/>
      <c r="D26" s="59" t="e">
        <f t="shared" si="0"/>
        <v>#REF!</v>
      </c>
      <c r="E26" s="58" t="e">
        <f>'savivaldybės funkcijos(3)'!F62+'v-f (4)'!F24+'kt_ dotacijos (6)'!F37+#REF!</f>
        <v>#REF!</v>
      </c>
      <c r="F26" s="59">
        <f t="shared" si="2"/>
        <v>-1168.0000000000002</v>
      </c>
      <c r="G26" s="59">
        <f t="shared" si="3"/>
        <v>-83206.99999999997</v>
      </c>
      <c r="H26" s="38"/>
      <c r="I26" s="38"/>
    </row>
    <row r="27" spans="1:9" ht="15" hidden="1">
      <c r="A27" s="14"/>
      <c r="B27" s="15"/>
      <c r="C27" s="56"/>
      <c r="D27" s="59" t="e">
        <f t="shared" si="0"/>
        <v>#REF!</v>
      </c>
      <c r="E27" s="58" t="e">
        <f>'savivaldybės funkcijos(3)'!F63+'v-f (4)'!F25+'kt_ dotacijos (6)'!F38+#REF!</f>
        <v>#REF!</v>
      </c>
      <c r="F27" s="59">
        <f t="shared" si="2"/>
        <v>-2336.0000000000005</v>
      </c>
      <c r="G27" s="59">
        <f t="shared" si="3"/>
        <v>-166502.49999999994</v>
      </c>
      <c r="H27" s="38"/>
      <c r="I27" s="38"/>
    </row>
    <row r="28" spans="1:9" ht="15" hidden="1">
      <c r="A28" s="14"/>
      <c r="B28" s="15"/>
      <c r="C28" s="56"/>
      <c r="D28" s="59" t="e">
        <f t="shared" si="0"/>
        <v>#REF!</v>
      </c>
      <c r="E28" s="58" t="e">
        <f>'savivaldybės funkcijos(3)'!F64+'v-f (4)'!F26+'kt_ dotacijos (6)'!F39+#REF!</f>
        <v>#REF!</v>
      </c>
      <c r="F28" s="59">
        <f t="shared" si="2"/>
        <v>-4656.800000000001</v>
      </c>
      <c r="G28" s="59">
        <f t="shared" si="3"/>
        <v>-332109.4999999999</v>
      </c>
      <c r="H28" s="38"/>
      <c r="I28" s="38"/>
    </row>
    <row r="29" spans="1:9" ht="15" hidden="1">
      <c r="A29" s="14"/>
      <c r="B29" s="15"/>
      <c r="C29" s="56"/>
      <c r="D29" s="59" t="e">
        <f t="shared" si="0"/>
        <v>#REF!</v>
      </c>
      <c r="E29" s="58" t="e">
        <f>'savivaldybės funkcijos(3)'!F65+'v-f (4)'!F27+'kt_ dotacijos (6)'!F40+#REF!</f>
        <v>#REF!</v>
      </c>
      <c r="F29" s="59">
        <f t="shared" si="2"/>
        <v>-9291.500000000002</v>
      </c>
      <c r="G29" s="59">
        <f t="shared" si="3"/>
        <v>-662416.9999999998</v>
      </c>
      <c r="H29" s="38"/>
      <c r="I29" s="38"/>
    </row>
    <row r="30" spans="1:9" ht="15" hidden="1">
      <c r="A30" s="14"/>
      <c r="B30" s="15"/>
      <c r="C30" s="56"/>
      <c r="D30" s="59" t="e">
        <f t="shared" si="0"/>
        <v>#REF!</v>
      </c>
      <c r="E30" s="58" t="e">
        <f>'savivaldybės funkcijos(3)'!F66+'v-f (4)'!F28+'kt_ dotacijos (6)'!F41+#REF!</f>
        <v>#REF!</v>
      </c>
      <c r="F30" s="59">
        <f t="shared" si="2"/>
        <v>-18547.200000000004</v>
      </c>
      <c r="G30" s="59">
        <f t="shared" si="3"/>
        <v>-1322242.6999999995</v>
      </c>
      <c r="H30" s="38"/>
      <c r="I30" s="38"/>
    </row>
    <row r="31" spans="1:9" ht="15" hidden="1">
      <c r="A31" s="14"/>
      <c r="B31" s="15"/>
      <c r="C31" s="56"/>
      <c r="D31" s="59" t="e">
        <f t="shared" si="0"/>
        <v>#REF!</v>
      </c>
      <c r="E31" s="58" t="e">
        <f>'savivaldybės funkcijos(3)'!F67+'v-f (4)'!F29+'kt_ dotacijos (6)'!F42+#REF!</f>
        <v>#REF!</v>
      </c>
      <c r="F31" s="59">
        <f t="shared" si="2"/>
        <v>-37022.80000000001</v>
      </c>
      <c r="G31" s="59">
        <f t="shared" si="3"/>
        <v>-2639284.5999999987</v>
      </c>
      <c r="H31" s="38"/>
      <c r="I31" s="38"/>
    </row>
    <row r="32" spans="1:9" ht="15" hidden="1">
      <c r="A32" s="14"/>
      <c r="B32" s="15"/>
      <c r="C32" s="56"/>
      <c r="D32" s="59" t="e">
        <f t="shared" si="0"/>
        <v>#REF!</v>
      </c>
      <c r="E32" s="58" t="e">
        <f>'savivaldybės funkcijos(3)'!F68+'v-f (4)'!F30+'kt_ dotacijos (6)'!F43+#REF!</f>
        <v>#REF!</v>
      </c>
      <c r="F32" s="59">
        <f t="shared" si="2"/>
        <v>-73899.30000000002</v>
      </c>
      <c r="G32" s="59">
        <f t="shared" si="3"/>
        <v>-5268167.599999998</v>
      </c>
      <c r="H32" s="38"/>
      <c r="I32" s="38"/>
    </row>
    <row r="33" spans="1:9" ht="15" hidden="1">
      <c r="A33" s="14"/>
      <c r="B33" s="15"/>
      <c r="C33" s="56"/>
      <c r="D33" s="59" t="e">
        <f t="shared" si="0"/>
        <v>#REF!</v>
      </c>
      <c r="E33" s="58" t="e">
        <f>'savivaldybės funkcijos(3)'!F69+'v-f (4)'!F31+'kt_ dotacijos (6)'!F44+#REF!</f>
        <v>#REF!</v>
      </c>
      <c r="F33" s="59">
        <f t="shared" si="2"/>
        <v>-147506.00000000003</v>
      </c>
      <c r="G33" s="59">
        <f t="shared" si="3"/>
        <v>-10515531.999999996</v>
      </c>
      <c r="H33" s="38"/>
      <c r="I33" s="38"/>
    </row>
    <row r="34" spans="1:9" ht="15" hidden="1">
      <c r="A34" s="14"/>
      <c r="B34" s="15"/>
      <c r="C34" s="56"/>
      <c r="D34" s="59" t="e">
        <f t="shared" si="0"/>
        <v>#REF!</v>
      </c>
      <c r="E34" s="58" t="e">
        <f>'savivaldybės funkcijos(3)'!F70+'v-f (4)'!F32+'kt_ dotacijos (6)'!F45+#REF!</f>
        <v>#REF!</v>
      </c>
      <c r="F34" s="59">
        <f t="shared" si="2"/>
        <v>-294427.6000000001</v>
      </c>
      <c r="G34" s="59">
        <f t="shared" si="3"/>
        <v>-20989462.89999999</v>
      </c>
      <c r="H34" s="38"/>
      <c r="I34" s="38"/>
    </row>
    <row r="35" spans="1:9" ht="15" hidden="1">
      <c r="A35" s="14"/>
      <c r="B35" s="15"/>
      <c r="C35" s="56"/>
      <c r="D35" s="59" t="e">
        <f t="shared" si="0"/>
        <v>#REF!</v>
      </c>
      <c r="E35" s="58" t="e">
        <f>'savivaldybės funkcijos(3)'!F71+'v-f (4)'!F33+'kt_ dotacijos (6)'!F46+#REF!</f>
        <v>#REF!</v>
      </c>
      <c r="F35" s="59">
        <f t="shared" si="2"/>
        <v>-587687.2000000002</v>
      </c>
      <c r="G35" s="59">
        <f t="shared" si="3"/>
        <v>-41895718.79999998</v>
      </c>
      <c r="H35" s="38"/>
      <c r="I35" s="38"/>
    </row>
    <row r="36" spans="1:9" ht="15" hidden="1">
      <c r="A36" s="14"/>
      <c r="B36" s="15"/>
      <c r="C36" s="56"/>
      <c r="D36" s="59" t="e">
        <f t="shared" si="0"/>
        <v>#REF!</v>
      </c>
      <c r="E36" s="82" t="e">
        <f>'savivaldybės funkcijos(3)'!F72+'v-f (4)'!F34+'kt_ dotacijos (6)'!F47+#REF!</f>
        <v>#REF!</v>
      </c>
      <c r="F36" s="81">
        <f t="shared" si="2"/>
        <v>-1173038.4000000004</v>
      </c>
      <c r="G36" s="81">
        <f t="shared" si="3"/>
        <v>-83624935.09999996</v>
      </c>
      <c r="H36" s="38"/>
      <c r="I36" s="38"/>
    </row>
    <row r="37" spans="1:7" ht="18.75" customHeight="1">
      <c r="A37" s="163" t="s">
        <v>146</v>
      </c>
      <c r="B37" s="163"/>
      <c r="C37" s="83">
        <v>10</v>
      </c>
      <c r="D37" s="59">
        <f t="shared" si="0"/>
        <v>0</v>
      </c>
      <c r="E37" s="58">
        <f>'savivaldybės funkcijos(3)'!F56</f>
        <v>0</v>
      </c>
      <c r="F37" s="58">
        <f>'savivaldybės funkcijos(3)'!G56</f>
        <v>0</v>
      </c>
      <c r="G37" s="58">
        <f>'savivaldybės funkcijos(3)'!H56</f>
        <v>0</v>
      </c>
    </row>
    <row r="38" spans="1:7" ht="18.75" customHeight="1">
      <c r="A38" s="164" t="s">
        <v>147</v>
      </c>
      <c r="B38" s="164"/>
      <c r="C38" s="84">
        <v>11</v>
      </c>
      <c r="D38" s="59">
        <f>D19-D37</f>
        <v>-854.2999999999997</v>
      </c>
      <c r="E38" s="59">
        <f>E19-E37</f>
        <v>41.2</v>
      </c>
      <c r="F38" s="59">
        <f>F19-F37</f>
        <v>-15.200000000000005</v>
      </c>
      <c r="G38" s="59">
        <f>G19-G37</f>
        <v>-895.4999999999998</v>
      </c>
    </row>
    <row r="39" spans="2:6" ht="15">
      <c r="B39" s="76"/>
      <c r="D39" s="30"/>
      <c r="F39" s="31"/>
    </row>
    <row r="40" ht="15">
      <c r="D40" s="30"/>
    </row>
    <row r="41" ht="15">
      <c r="D41" s="30"/>
    </row>
  </sheetData>
  <sheetProtection/>
  <mergeCells count="19">
    <mergeCell ref="E9:F9"/>
    <mergeCell ref="D8:D11"/>
    <mergeCell ref="E8:G8"/>
    <mergeCell ref="A5:G5"/>
    <mergeCell ref="C8:C11"/>
    <mergeCell ref="A6:G6"/>
    <mergeCell ref="B8:B11"/>
    <mergeCell ref="A8:A11"/>
    <mergeCell ref="F7:G7"/>
    <mergeCell ref="A37:B37"/>
    <mergeCell ref="A38:B38"/>
    <mergeCell ref="D1:G1"/>
    <mergeCell ref="D2:G2"/>
    <mergeCell ref="D3:G3"/>
    <mergeCell ref="D4:G4"/>
    <mergeCell ref="A19:B19"/>
    <mergeCell ref="F10:F11"/>
    <mergeCell ref="E10:E11"/>
    <mergeCell ref="G9:G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Griguolienė</cp:lastModifiedBy>
  <cp:lastPrinted>2018-12-10T06:38:48Z</cp:lastPrinted>
  <dcterms:created xsi:type="dcterms:W3CDTF">2002-11-07T10:01:21Z</dcterms:created>
  <dcterms:modified xsi:type="dcterms:W3CDTF">2018-12-10T08:22:09Z</dcterms:modified>
  <cp:category/>
  <cp:version/>
  <cp:contentType/>
  <cp:contentStatus/>
</cp:coreProperties>
</file>