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830" windowWidth="11340" windowHeight="7455" activeTab="0"/>
  </bookViews>
  <sheets>
    <sheet name="pajamos (1)" sheetId="1" r:id="rId1"/>
    <sheet name=" imokos(2)" sheetId="2" r:id="rId2"/>
    <sheet name="savivaldybės funkcijos(3)" sheetId="3" r:id="rId3"/>
    <sheet name="v-f (4)" sheetId="4" r:id="rId4"/>
    <sheet name="mok krepsel(5)" sheetId="5" r:id="rId5"/>
    <sheet name="kt_ dotacijos (6)" sheetId="6" r:id="rId6"/>
    <sheet name="biud_ist_pajamos (7)" sheetId="7" r:id="rId7"/>
    <sheet name="programos(9)" sheetId="8" r:id="rId8"/>
  </sheets>
  <definedNames>
    <definedName name="_xlnm.Print_Titles" localSheetId="1">' imokos(2)'!$7:$7</definedName>
    <definedName name="_xlnm.Print_Titles" localSheetId="6">'biud_ist_pajamos (7)'!$8:$11</definedName>
    <definedName name="_xlnm.Print_Titles" localSheetId="5">'kt_ dotacijos (6)'!$7:$10</definedName>
    <definedName name="_xlnm.Print_Titles" localSheetId="4">'mok krepsel(5)'!$8:$11</definedName>
    <definedName name="_xlnm.Print_Titles" localSheetId="0">'pajamos (1)'!$8:$8</definedName>
    <definedName name="_xlnm.Print_Titles" localSheetId="2">'savivaldybės funkcijos(3)'!$8:$11</definedName>
    <definedName name="_xlnm.Print_Titles" localSheetId="3">'v-f (4)'!$8:$11</definedName>
  </definedNames>
  <calcPr fullCalcOnLoad="1"/>
</workbook>
</file>

<file path=xl/sharedStrings.xml><?xml version="1.0" encoding="utf-8"?>
<sst xmlns="http://schemas.openxmlformats.org/spreadsheetml/2006/main" count="365" uniqueCount="199">
  <si>
    <t>Eil.   Nr.</t>
  </si>
  <si>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</si>
  <si>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</si>
  <si>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</si>
  <si>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</si>
  <si>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</si>
  <si>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</si>
  <si>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</si>
  <si>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„Ryto“ pagrindinė mokykla</t>
  </si>
  <si>
    <t>„Saulės“  gimnazija</t>
  </si>
  <si>
    <t>Šateikių pagrindinė mokykla</t>
  </si>
  <si>
    <t xml:space="preserve">Alsėdžių lopšelis-darželis </t>
  </si>
  <si>
    <t>Žemaičių Kalvarijos lopšelis-darželis</t>
  </si>
  <si>
    <t>Prūsalių mokykla darželis</t>
  </si>
  <si>
    <t>Pedagoginė psichologinė tarnyba</t>
  </si>
  <si>
    <t>M.Oginskio meno mokykla</t>
  </si>
  <si>
    <t>Platelių meno mokykla</t>
  </si>
  <si>
    <t>Plungės rajono savivaldybės viešoji biblioteka</t>
  </si>
  <si>
    <t>Žemaičių Kalvarijos kultūros centras</t>
  </si>
  <si>
    <t>IŠ VISO:</t>
  </si>
  <si>
    <t xml:space="preserve">Programos pavadinimas </t>
  </si>
  <si>
    <t>Lopšelis-darželis „Nykštukas“</t>
  </si>
  <si>
    <t>Lopšelis-darželis „Pasaka“</t>
  </si>
  <si>
    <t>Lopšelis-darželis „Raudonkepuraitė“</t>
  </si>
  <si>
    <t>Lopšelis-darželis „Rūtelė“</t>
  </si>
  <si>
    <t>Lopšelis-darželis „Saulutė“</t>
  </si>
  <si>
    <t>Lopšelis-darželis „Vyturėlis“</t>
  </si>
  <si>
    <t>Ugdymo kokybės ir modernios aplinkos užtikrinimo programa</t>
  </si>
  <si>
    <t>Platelių gimnazija</t>
  </si>
  <si>
    <t>Programos kodas</t>
  </si>
  <si>
    <t>Kulių kultūros centras</t>
  </si>
  <si>
    <t>01</t>
  </si>
  <si>
    <t>02</t>
  </si>
  <si>
    <t>04</t>
  </si>
  <si>
    <t>07</t>
  </si>
  <si>
    <t>08</t>
  </si>
  <si>
    <t>06</t>
  </si>
  <si>
    <t>Įstaigos pavadinimas</t>
  </si>
  <si>
    <t>Socialinių paslaugų centras</t>
  </si>
  <si>
    <t>Eil.Nr.</t>
  </si>
  <si>
    <t>Pajamų pavadinimas</t>
  </si>
  <si>
    <t>IŠ VISO</t>
  </si>
  <si>
    <t>Plungės socialinių paslaugų centras</t>
  </si>
  <si>
    <t>Ekonominės ir projektinės veiklos programa</t>
  </si>
  <si>
    <t>Šateikių kultūros centras</t>
  </si>
  <si>
    <t>Plungės priešgaisrinės apsaugos tarnyba</t>
  </si>
  <si>
    <t xml:space="preserve">Žemaičių dailės muziejus </t>
  </si>
  <si>
    <t xml:space="preserve"> </t>
  </si>
  <si>
    <t>socialinėms paslaugoms</t>
  </si>
  <si>
    <t xml:space="preserve">socialinei paramai mokiniams </t>
  </si>
  <si>
    <t>Žlibinų kultūros centras</t>
  </si>
  <si>
    <t>Įmokos už išlaikymą švietimo, socialinės apsaugos ir kitose įstaigose</t>
  </si>
  <si>
    <t>Vyskupo M.Valančiaus pradinė mokykla</t>
  </si>
  <si>
    <t>Transporto lengvatoms kompensuoti</t>
  </si>
  <si>
    <t>Plungės vaikų globos namai</t>
  </si>
  <si>
    <t>Programos kodas, pavadinimas</t>
  </si>
  <si>
    <t>Socialinei paramai mokiniams</t>
  </si>
  <si>
    <t>Socialinėms paslaugoms</t>
  </si>
  <si>
    <t>Priešgaisrinei saugai</t>
  </si>
  <si>
    <t xml:space="preserve">Asignavimų valdytojo pavadinimas </t>
  </si>
  <si>
    <t>„Babrungo“ pagrindinės mokyklos veikla</t>
  </si>
  <si>
    <t>Vyskupo M.Valančiaus pradinės mokyklos veikla</t>
  </si>
  <si>
    <t>Platelių gimnazijos veikla</t>
  </si>
  <si>
    <t>„Ryto“ pagrindinės mokyklos veikla</t>
  </si>
  <si>
    <t>„Saulės“  gimnazijos veikla</t>
  </si>
  <si>
    <t>Suaugusiųjų švietimo centro veikla</t>
  </si>
  <si>
    <t>Šateikių pagrindinės mokyklos veikla</t>
  </si>
  <si>
    <t>Priemonės pavadinimas</t>
  </si>
  <si>
    <t>Plungės socialinių paslaugų centro veikla</t>
  </si>
  <si>
    <t>Plungės vaikų globos namų veikla</t>
  </si>
  <si>
    <t>Žemaičių dailės muziejaus veikla</t>
  </si>
  <si>
    <t>Kulių kultūros centro veikla</t>
  </si>
  <si>
    <t>Šateikių kultūros centro veikla</t>
  </si>
  <si>
    <t>Žemaičių Kalvarijos kultūros centro veikla</t>
  </si>
  <si>
    <t>Žlibinų kultūros centro veikla</t>
  </si>
  <si>
    <t>Projektinės veiklos organizavimas, siekiant pritraukti investicijas</t>
  </si>
  <si>
    <t>Savivaldybės tarybos veikla</t>
  </si>
  <si>
    <t>Savivaldybės administracijos veikla</t>
  </si>
  <si>
    <t>Plungės rajono seniūnijų veikla</t>
  </si>
  <si>
    <t>Palūkanų mokėjimas</t>
  </si>
  <si>
    <t>Savivaldybės infrastruktūros objektų planavimas, priežiūra ir statyba</t>
  </si>
  <si>
    <t>Prūsalių mokyklos darželio veikla</t>
  </si>
  <si>
    <t>Lopšelio-darželio „Nykštukas“ veikla</t>
  </si>
  <si>
    <t>Lopšelio-darželio „Pasaka“ veikla</t>
  </si>
  <si>
    <t>Lopšelio-darželio „Raudonkepuraitė“ veikla</t>
  </si>
  <si>
    <t>Lopšelio-darželio „Rūtelė“ veikla</t>
  </si>
  <si>
    <t>Lopšelio-darželio „Saulutė“ veikla</t>
  </si>
  <si>
    <t>Lopšelio-darželio „Vyturėlis“ veikla</t>
  </si>
  <si>
    <t xml:space="preserve">Alsėdžių lopšelio-darželio veikla </t>
  </si>
  <si>
    <t>M.Oginskio meno mokyklos veikla</t>
  </si>
  <si>
    <t>Platelių meno mokyklos veikla</t>
  </si>
  <si>
    <t>Pedagoginės psichologinės tarnybos veikla</t>
  </si>
  <si>
    <t>Iš viso 01 programai</t>
  </si>
  <si>
    <t>Iš viso 02 programai</t>
  </si>
  <si>
    <t>Iš viso 04 programai</t>
  </si>
  <si>
    <t>Iš viso 06 programai</t>
  </si>
  <si>
    <t>Iš viso 07 programai</t>
  </si>
  <si>
    <t>Iš viso 08 programai</t>
  </si>
  <si>
    <t>Plungės rajono savivaldybės viešosios bibliotekos veikla</t>
  </si>
  <si>
    <t>Socialiai saugios ir sveikos aplinkos kūrimo programa</t>
  </si>
  <si>
    <t>Kultūros ir sporto programa</t>
  </si>
  <si>
    <t>Savivaldybės veiklos valdymo programa</t>
  </si>
  <si>
    <t>Infrastruktūros objektų priežiūros ir ūkinių subjektų rėmimo programa</t>
  </si>
  <si>
    <t>Akademiko A. Jucio pagrindinės mokyklos veikla</t>
  </si>
  <si>
    <t>Eil. Nr.</t>
  </si>
  <si>
    <t>Plungės rajono savivaldybės administracija</t>
  </si>
  <si>
    <t>Ugdymo kokybės užtikrinimas</t>
  </si>
  <si>
    <t>Žemaičių Kalvarijos lopšelio-darželio veikla</t>
  </si>
  <si>
    <t>Plungės sporto ir rekreacijos centro veikla</t>
  </si>
  <si>
    <t>Senamiesčio mokykla</t>
  </si>
  <si>
    <t>Senamiesčio mokyklos veikla</t>
  </si>
  <si>
    <t>Platelių universalus daugiafunkcis centras</t>
  </si>
  <si>
    <t>Platelių universalaus daugiafunkcio centro veikla</t>
  </si>
  <si>
    <t>Plungės sporto ir rekreacijos centras</t>
  </si>
  <si>
    <t>Plungės rajono savivaldybės visuomenės sveikatos biuras</t>
  </si>
  <si>
    <t xml:space="preserve">                  Plungės rajono savivaldybės </t>
  </si>
  <si>
    <t xml:space="preserve">Specialiojo ugdymo centras </t>
  </si>
  <si>
    <t>Specialiojo ugdymo centro veikla</t>
  </si>
  <si>
    <t>Kulių gimnazija</t>
  </si>
  <si>
    <t>Kulių gimnazijos veikla</t>
  </si>
  <si>
    <t>Žemaičių Kalvarijos M.Valančiaus gimnazija</t>
  </si>
  <si>
    <t>Žemaičių Kalvarijos M.Valančiaus gimnazijos veikla</t>
  </si>
  <si>
    <t>Pasiruošimas dainų šventei</t>
  </si>
  <si>
    <t>Savivaldybės teikiamos paramos organizavimas</t>
  </si>
  <si>
    <t>Investicijų ir kiti projektai</t>
  </si>
  <si>
    <t xml:space="preserve">                  3 priedas</t>
  </si>
  <si>
    <t xml:space="preserve">                  5 priedas</t>
  </si>
  <si>
    <t>Plungės turizmo informacijos centras</t>
  </si>
  <si>
    <t>Plungės turizmo informacijos centro veiklos programa</t>
  </si>
  <si>
    <t>Plungės krizių centro veikla</t>
  </si>
  <si>
    <t>Plungės krizių centras</t>
  </si>
  <si>
    <t xml:space="preserve">              IŠ VISO:</t>
  </si>
  <si>
    <t>Plungės rajono savivaldybės visuomenės sveikatos biuro veikla</t>
  </si>
  <si>
    <t>tūkst. Eur</t>
  </si>
  <si>
    <t xml:space="preserve">                  4 priedas</t>
  </si>
  <si>
    <t xml:space="preserve">IŠ VISO ASIGNAVIMŲ </t>
  </si>
  <si>
    <t>Alsėdžių Stanislovo Narutavičiaus gimnazija</t>
  </si>
  <si>
    <t>Miesto šventės ir kiti reprezentaciniai renginiai</t>
  </si>
  <si>
    <t xml:space="preserve">                                                                                                                                               Plungės rajono savivaldybės </t>
  </si>
  <si>
    <t>Dotacijos:</t>
  </si>
  <si>
    <t xml:space="preserve">Plungės rajono savivaldybės </t>
  </si>
  <si>
    <t>2 priedas</t>
  </si>
  <si>
    <t xml:space="preserve">  Plungės rajono savivaldybės </t>
  </si>
  <si>
    <t xml:space="preserve">  6 priedas</t>
  </si>
  <si>
    <t xml:space="preserve">                   7 priedas</t>
  </si>
  <si>
    <t xml:space="preserve">                  9 priedas</t>
  </si>
  <si>
    <t>iš jų: paskolų grąžinimas</t>
  </si>
  <si>
    <t>IŠ VISO ASIGNAVIMŲ (9eil.-10eil.)</t>
  </si>
  <si>
    <t>Investicijų ir kiti projektai (prisidėti prie projektų)</t>
  </si>
  <si>
    <t>Alsėdžių Stanislovo Narutavičiaus gimnazijos veikla</t>
  </si>
  <si>
    <t xml:space="preserve">                                                                                                                   1 priedas</t>
  </si>
  <si>
    <t>2017 metais nepanaudotas biudžetinių lėšų likutis</t>
  </si>
  <si>
    <t>Pajamos už prekes ir paslaugas</t>
  </si>
  <si>
    <t>Pajamos už ilgalaikio ir trumpalaikio turto nuomą</t>
  </si>
  <si>
    <t xml:space="preserve">                  sprendimo Nr. T1-</t>
  </si>
  <si>
    <t>Didvyčių  daugiafunkcis centras</t>
  </si>
  <si>
    <t>57</t>
  </si>
  <si>
    <t>Didvyčių  daugiafunkcio centro veikla</t>
  </si>
  <si>
    <t xml:space="preserve">  sprendimo Nr. T1-</t>
  </si>
  <si>
    <t>Biudžetinių įstaigų pajamos už prekes ir paslaugas</t>
  </si>
  <si>
    <t>8.2.</t>
  </si>
  <si>
    <t>8.3.</t>
  </si>
  <si>
    <t xml:space="preserve">projektui „Baltijos paveldo maršrutai. Paveldo turizmo infrastruktūros plėtra Pietų Baltijos teritorijoje“ (ES lėšos) </t>
  </si>
  <si>
    <t>projektui  „Darnaus turizmo paslaugų plėtra, priimant bendrus sprendimus" (ES lėšos)</t>
  </si>
  <si>
    <t>8.34.</t>
  </si>
  <si>
    <t>8.35.</t>
  </si>
  <si>
    <t>Finansų ir biudžeto skyrius</t>
  </si>
  <si>
    <t>55.5.</t>
  </si>
  <si>
    <t>55.8.</t>
  </si>
  <si>
    <t>55.12.</t>
  </si>
  <si>
    <t>55.22.</t>
  </si>
  <si>
    <t>55.26.</t>
  </si>
  <si>
    <t>55.28.</t>
  </si>
  <si>
    <t>55.32.</t>
  </si>
  <si>
    <t>55.27.</t>
  </si>
  <si>
    <t>5.8.</t>
  </si>
  <si>
    <t>5.9.</t>
  </si>
  <si>
    <t>57.23.</t>
  </si>
  <si>
    <t>PLUNGĖS RAJONO SAVIVALDYBĖS 2018 METŲ BIUDŽETO PAJAMŲ PAKEITIMAI (PADIDINTA+, SUMAŽINTA -)</t>
  </si>
  <si>
    <t>BIUDŽETINIŲ ĮSTAIGŲ  PAJAMŲ UŽ PREKES, TEIKIAMAS PASLAUGAS IR TURTO NUOMĄ ĮMOKŲ 2018 M.  Į SAVIVALDYBĖS BIUDŽETĄ PAKEITIMAI (PADIDINTA+, SUMAŽINTA -)</t>
  </si>
  <si>
    <t>ASIGNAVIMŲ SAVARANKIŠKOSIOMS SAVIVALDYBĖS FUNKCIJOMS VYKDYTI 2018 METAIS PASKIRSTYMO PAKEITIMAI (PADIDINTA+, SUMAŽINTA -)</t>
  </si>
  <si>
    <t>2018 METŲ VALSTYBĖS BIUDŽETO SPECIALIOSIOS TIKSLINĖS DOTACIJOS  SKIRIAMOS VALSTYBINĖMS (VALSTYBĖS PERDUOTOMS SAVIVALDYBĖMS) FUNKCIJOMS ATLIKTI PASKIRSTYMO PAKEITIMAI (PADIDINTA+, SUMAŽINTA -)</t>
  </si>
  <si>
    <t>2018 METŲ VALSTYBĖS BIUDŽETO SPECIALIOSIOS TIKSLINĖS DOTACIJOS  SKIRIAMOS  MOKINIO KREPŠELIUI FINANSUOTI PASKIRSTYMO PAKEITIMAI (PADIDINTA+, SUMAŽINTA -)</t>
  </si>
  <si>
    <t>2018 METŲ KITŲ  DOTACIJŲ PASKIRSTYMO PAKEITIMAI (PADIDINTA+, SUMAŽINTA -)</t>
  </si>
  <si>
    <t>2018 METŲ BIUDŽETINIŲ ĮSTAIGŲ GAUNAMŲ LĖŠŲ IR PAJAMŲ UŽ NUOMĄ  PASKIRSTYMO PAKEITIMAI (PADIDINTA+, SUMAŽINTA -)</t>
  </si>
  <si>
    <t>PLUNGĖS RAJONO SAVIVALDYBĖS 2018 METŲ BIUDŽETO ASIGNAVIMŲ PASKIRSTYMO PAGAL 2018-2020 METŲ STRATEGINIO VEIKLOS PLANO PROGRAMAS PAKEITIMAI (PADIDINTA+, SUMAŽINTA -)</t>
  </si>
  <si>
    <t xml:space="preserve">                                                                                                                                               tarybos 2018 m. rugsėjo 27 d. </t>
  </si>
  <si>
    <t xml:space="preserve">                                                                                                                                  sprendimo Nr. T1-</t>
  </si>
  <si>
    <t xml:space="preserve">tarybos 2018 m. rugsėjo 27 d. </t>
  </si>
  <si>
    <t>sprendimo Nr. T1-</t>
  </si>
  <si>
    <t xml:space="preserve">                  tarybos 2018 m. rugsėjo 27 d. </t>
  </si>
  <si>
    <t xml:space="preserve">  tarybos 2018 m. rugsėjo 27 d. </t>
  </si>
  <si>
    <t>„Babrungo“ progimnazija</t>
  </si>
  <si>
    <t>Akademiko Adolfo Jucio progimnazija</t>
  </si>
  <si>
    <t>Plungės paslaugų ir švietimo pagalbos centras</t>
  </si>
  <si>
    <t>58</t>
  </si>
  <si>
    <t>59</t>
  </si>
  <si>
    <t>8.45.</t>
  </si>
  <si>
    <t>tarpinstitucinio bendradarbiavimo koordinatoriaus pareigybei išlaikyti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</si>
</sst>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8" fillId="0" borderId="0" xfId="0" applyNumberFormat="1" applyFont="1" applyFill="1" applyAlignment="1">
      <alignment vertical="justify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10" fillId="0" borderId="0" xfId="0" applyFont="1" applyFill="1" applyBorder="1" applyAlignment="1">
      <alignment vertical="center" wrapText="1"/>
    </xf>
    <xf numFmtId="180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quotePrefix="1">
      <alignment vertical="center" wrapText="1"/>
    </xf>
    <xf numFmtId="180" fontId="11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180" fontId="3" fillId="0" borderId="10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80" fontId="4" fillId="0" borderId="14" xfId="0" applyNumberFormat="1" applyFont="1" applyFill="1" applyBorder="1" applyAlignment="1">
      <alignment vertical="justify"/>
    </xf>
    <xf numFmtId="180" fontId="3" fillId="0" borderId="14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vertical="justify"/>
    </xf>
    <xf numFmtId="0" fontId="4" fillId="0" borderId="10" xfId="0" applyNumberFormat="1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vertical="center" wrapText="1"/>
    </xf>
    <xf numFmtId="180" fontId="3" fillId="33" borderId="10" xfId="0" applyNumberFormat="1" applyFont="1" applyFill="1" applyBorder="1" applyAlignment="1">
      <alignment vertical="justify"/>
    </xf>
    <xf numFmtId="0" fontId="3" fillId="0" borderId="14" xfId="0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 horizontal="right" wrapText="1"/>
    </xf>
    <xf numFmtId="0" fontId="12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180" fontId="12" fillId="0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80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9" fillId="0" borderId="14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50" fillId="0" borderId="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8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center" vertical="justify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justify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7.140625" style="32" customWidth="1"/>
    <col min="2" max="2" width="98.7109375" style="6" customWidth="1"/>
    <col min="3" max="3" width="12.421875" style="6" customWidth="1"/>
    <col min="4" max="16384" width="9.140625" style="6" customWidth="1"/>
  </cols>
  <sheetData>
    <row r="1" spans="2:5" ht="15" customHeight="1">
      <c r="B1" s="100" t="s">
        <v>138</v>
      </c>
      <c r="C1" s="100"/>
      <c r="D1" s="15"/>
      <c r="E1" s="15"/>
    </row>
    <row r="2" spans="2:5" ht="15" customHeight="1">
      <c r="B2" s="100" t="s">
        <v>186</v>
      </c>
      <c r="C2" s="100"/>
      <c r="D2" s="15"/>
      <c r="E2" s="15"/>
    </row>
    <row r="3" spans="2:5" ht="15" customHeight="1">
      <c r="B3" s="100" t="s">
        <v>187</v>
      </c>
      <c r="C3" s="100"/>
      <c r="D3" s="15"/>
      <c r="E3" s="15"/>
    </row>
    <row r="4" spans="2:5" ht="15" customHeight="1">
      <c r="B4" s="100" t="s">
        <v>150</v>
      </c>
      <c r="C4" s="100"/>
      <c r="D4" s="15"/>
      <c r="E4" s="15"/>
    </row>
    <row r="5" spans="2:3" ht="27.75" customHeight="1">
      <c r="B5" s="31"/>
      <c r="C5" s="3"/>
    </row>
    <row r="6" spans="2:3" ht="12.75" customHeight="1">
      <c r="B6" s="34" t="s">
        <v>178</v>
      </c>
      <c r="C6" s="3"/>
    </row>
    <row r="7" spans="2:3" ht="16.5" customHeight="1">
      <c r="B7" s="34"/>
      <c r="C7" s="3" t="s">
        <v>133</v>
      </c>
    </row>
    <row r="8" spans="1:3" ht="24.75" customHeight="1">
      <c r="A8" s="35" t="s">
        <v>39</v>
      </c>
      <c r="B8" s="5" t="s">
        <v>40</v>
      </c>
      <c r="C8" s="5" t="s">
        <v>1</v>
      </c>
    </row>
    <row r="9" spans="1:3" ht="13.5" customHeight="1">
      <c r="A9" s="68">
        <v>8</v>
      </c>
      <c r="B9" s="10" t="s">
        <v>139</v>
      </c>
      <c r="C9" s="93">
        <f>SUM(C10:C14)</f>
        <v>-137</v>
      </c>
    </row>
    <row r="10" spans="1:3" ht="13.5" customHeight="1">
      <c r="A10" s="68" t="s">
        <v>160</v>
      </c>
      <c r="B10" s="1" t="s">
        <v>49</v>
      </c>
      <c r="C10" s="64">
        <v>-67</v>
      </c>
    </row>
    <row r="11" spans="1:3" ht="13.5" customHeight="1">
      <c r="A11" s="68" t="s">
        <v>161</v>
      </c>
      <c r="B11" s="1" t="s">
        <v>48</v>
      </c>
      <c r="C11" s="64">
        <v>74.8</v>
      </c>
    </row>
    <row r="12" spans="1:3" ht="13.5" customHeight="1">
      <c r="A12" s="68" t="s">
        <v>164</v>
      </c>
      <c r="B12" s="26" t="s">
        <v>163</v>
      </c>
      <c r="C12" s="60">
        <v>-106.5</v>
      </c>
    </row>
    <row r="13" spans="1:3" ht="13.5" customHeight="1">
      <c r="A13" s="68" t="s">
        <v>165</v>
      </c>
      <c r="B13" s="26" t="s">
        <v>162</v>
      </c>
      <c r="C13" s="60">
        <v>-26.9</v>
      </c>
    </row>
    <row r="14" spans="1:3" ht="13.5" customHeight="1">
      <c r="A14" s="68" t="s">
        <v>197</v>
      </c>
      <c r="B14" s="94" t="s">
        <v>198</v>
      </c>
      <c r="C14" s="60">
        <v>-11.4</v>
      </c>
    </row>
    <row r="15" spans="1:3" ht="13.5" customHeight="1">
      <c r="A15" s="68">
        <v>12</v>
      </c>
      <c r="B15" s="1" t="s">
        <v>159</v>
      </c>
      <c r="C15" s="60">
        <v>1.5</v>
      </c>
    </row>
    <row r="16" spans="1:3" ht="13.5" customHeight="1">
      <c r="A16" s="68">
        <v>14</v>
      </c>
      <c r="B16" s="2" t="s">
        <v>51</v>
      </c>
      <c r="C16" s="64">
        <v>4.4</v>
      </c>
    </row>
    <row r="17" spans="1:3" ht="13.5" customHeight="1">
      <c r="A17" s="98" t="s">
        <v>41</v>
      </c>
      <c r="B17" s="99"/>
      <c r="C17" s="93">
        <f>SUM(C9,C15:C16)</f>
        <v>-131.1</v>
      </c>
    </row>
    <row r="18" spans="1:3" ht="13.5" customHeight="1">
      <c r="A18" s="96" t="s">
        <v>151</v>
      </c>
      <c r="B18" s="97"/>
      <c r="C18" s="64"/>
    </row>
    <row r="20" ht="15">
      <c r="C20" s="25"/>
    </row>
    <row r="21" ht="15">
      <c r="C21" s="25"/>
    </row>
  </sheetData>
  <sheetProtection/>
  <mergeCells count="6">
    <mergeCell ref="A18:B18"/>
    <mergeCell ref="A17:B17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4.140625" style="31" customWidth="1"/>
    <col min="2" max="2" width="52.140625" style="6" customWidth="1"/>
    <col min="3" max="6" width="18.7109375" style="6" customWidth="1"/>
    <col min="7" max="7" width="12.8515625" style="6" customWidth="1"/>
    <col min="8" max="8" width="9.421875" style="6" customWidth="1"/>
    <col min="9" max="9" width="26.7109375" style="6" customWidth="1"/>
    <col min="10" max="10" width="19.8515625" style="6" customWidth="1"/>
    <col min="11" max="16384" width="9.140625" style="6" customWidth="1"/>
  </cols>
  <sheetData>
    <row r="1" spans="5:10" ht="15" customHeight="1">
      <c r="E1" s="101" t="s">
        <v>140</v>
      </c>
      <c r="F1" s="101"/>
      <c r="G1" s="15"/>
      <c r="H1" s="15"/>
      <c r="I1" s="15"/>
      <c r="J1" s="33"/>
    </row>
    <row r="2" spans="5:10" ht="15" customHeight="1">
      <c r="E2" s="101" t="s">
        <v>188</v>
      </c>
      <c r="F2" s="101"/>
      <c r="G2" s="15"/>
      <c r="H2" s="15"/>
      <c r="I2" s="15"/>
      <c r="J2" s="33"/>
    </row>
    <row r="3" spans="1:10" ht="15" customHeight="1">
      <c r="A3" s="31" t="s">
        <v>47</v>
      </c>
      <c r="E3" s="101" t="s">
        <v>189</v>
      </c>
      <c r="F3" s="101"/>
      <c r="G3" s="15"/>
      <c r="H3" s="15"/>
      <c r="I3" s="15"/>
      <c r="J3" s="33"/>
    </row>
    <row r="4" spans="5:10" ht="15" customHeight="1">
      <c r="E4" s="101" t="s">
        <v>141</v>
      </c>
      <c r="F4" s="101"/>
      <c r="G4" s="15"/>
      <c r="H4" s="15"/>
      <c r="I4" s="15"/>
      <c r="J4" s="33"/>
    </row>
    <row r="5" spans="1:6" ht="44.25" customHeight="1">
      <c r="A5" s="104" t="s">
        <v>179</v>
      </c>
      <c r="B5" s="104"/>
      <c r="C5" s="104"/>
      <c r="D5" s="104"/>
      <c r="E5" s="104"/>
      <c r="F5" s="104"/>
    </row>
    <row r="6" spans="5:6" ht="21" customHeight="1">
      <c r="E6" s="105" t="s">
        <v>133</v>
      </c>
      <c r="F6" s="105"/>
    </row>
    <row r="7" spans="1:6" ht="63" customHeight="1">
      <c r="A7" s="7" t="s">
        <v>0</v>
      </c>
      <c r="B7" s="7" t="s">
        <v>37</v>
      </c>
      <c r="C7" s="7" t="s">
        <v>1</v>
      </c>
      <c r="D7" s="7" t="s">
        <v>152</v>
      </c>
      <c r="E7" s="7" t="s">
        <v>51</v>
      </c>
      <c r="F7" s="7" t="s">
        <v>153</v>
      </c>
    </row>
    <row r="8" spans="1:6" ht="14.25" customHeight="1">
      <c r="A8" s="30">
        <v>8</v>
      </c>
      <c r="B8" s="2" t="s">
        <v>9</v>
      </c>
      <c r="C8" s="17">
        <f aca="true" t="shared" si="0" ref="C8:C13">SUM(D8+F8+E8)</f>
        <v>1.5</v>
      </c>
      <c r="D8" s="17">
        <v>1.5</v>
      </c>
      <c r="E8" s="17"/>
      <c r="F8" s="17"/>
    </row>
    <row r="9" spans="1:6" ht="14.25" customHeight="1">
      <c r="A9" s="5">
        <v>12</v>
      </c>
      <c r="B9" s="2" t="s">
        <v>10</v>
      </c>
      <c r="C9" s="17">
        <f t="shared" si="0"/>
        <v>4.4</v>
      </c>
      <c r="D9" s="17"/>
      <c r="E9" s="17">
        <v>4.4</v>
      </c>
      <c r="F9" s="17"/>
    </row>
    <row r="10" spans="1:6" ht="14.25" customHeight="1">
      <c r="A10" s="30">
        <v>13</v>
      </c>
      <c r="B10" s="2" t="s">
        <v>120</v>
      </c>
      <c r="C10" s="17">
        <f t="shared" si="0"/>
        <v>4.3</v>
      </c>
      <c r="D10" s="17">
        <v>0.1</v>
      </c>
      <c r="E10" s="17">
        <v>4.2</v>
      </c>
      <c r="F10" s="17"/>
    </row>
    <row r="11" spans="1:6" ht="15">
      <c r="A11" s="5">
        <v>24</v>
      </c>
      <c r="B11" s="2" t="s">
        <v>12</v>
      </c>
      <c r="C11" s="17">
        <f t="shared" si="0"/>
        <v>-4.3</v>
      </c>
      <c r="D11" s="17">
        <v>-0.1</v>
      </c>
      <c r="E11" s="17">
        <v>-4.2</v>
      </c>
      <c r="F11" s="17"/>
    </row>
    <row r="12" spans="1:6" ht="14.25" customHeight="1">
      <c r="A12" s="30">
        <v>29</v>
      </c>
      <c r="B12" s="2" t="s">
        <v>38</v>
      </c>
      <c r="C12" s="17">
        <f t="shared" si="0"/>
        <v>6.9</v>
      </c>
      <c r="D12" s="17"/>
      <c r="E12" s="17">
        <v>6.9</v>
      </c>
      <c r="F12" s="17"/>
    </row>
    <row r="13" spans="1:6" ht="16.5" customHeight="1">
      <c r="A13" s="5">
        <v>30</v>
      </c>
      <c r="B13" s="2" t="s">
        <v>54</v>
      </c>
      <c r="C13" s="17">
        <f t="shared" si="0"/>
        <v>-6.9</v>
      </c>
      <c r="D13" s="17"/>
      <c r="E13" s="17">
        <v>-6.9</v>
      </c>
      <c r="F13" s="17"/>
    </row>
    <row r="14" spans="1:6" ht="13.5" customHeight="1">
      <c r="A14" s="102" t="s">
        <v>19</v>
      </c>
      <c r="B14" s="103"/>
      <c r="C14" s="50">
        <f>SUM(C8:C11)+SUM(C12:C13)</f>
        <v>5.8999999999999995</v>
      </c>
      <c r="D14" s="50">
        <f>SUM(D8:D11)+SUM(D12:D13)</f>
        <v>1.5</v>
      </c>
      <c r="E14" s="50">
        <f>SUM(E8:E11)+SUM(E12:E13)</f>
        <v>4.400000000000001</v>
      </c>
      <c r="F14" s="50">
        <f>SUM(F8:F11)+SUM(F12:F13)</f>
        <v>0</v>
      </c>
    </row>
    <row r="15" spans="4:5" ht="15">
      <c r="D15" s="25"/>
      <c r="E15" s="25"/>
    </row>
    <row r="16" spans="3:6" ht="15">
      <c r="C16" s="25"/>
      <c r="D16" s="25"/>
      <c r="E16" s="25"/>
      <c r="F16" s="25"/>
    </row>
    <row r="17" ht="15">
      <c r="E17" s="25"/>
    </row>
  </sheetData>
  <sheetProtection/>
  <mergeCells count="7">
    <mergeCell ref="E1:F1"/>
    <mergeCell ref="E2:F2"/>
    <mergeCell ref="E3:F3"/>
    <mergeCell ref="E4:F4"/>
    <mergeCell ref="A14:B14"/>
    <mergeCell ref="A5:F5"/>
    <mergeCell ref="E6:F6"/>
  </mergeCells>
  <printOptions/>
  <pageMargins left="0.7874015748031497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C81" sqref="C81"/>
    </sheetView>
  </sheetViews>
  <sheetFormatPr defaultColWidth="9.140625" defaultRowHeight="12.75"/>
  <cols>
    <col min="1" max="1" width="6.28125" style="48" customWidth="1"/>
    <col min="2" max="2" width="14.28125" style="48" customWidth="1"/>
    <col min="3" max="3" width="32.57421875" style="48" customWidth="1"/>
    <col min="4" max="4" width="40.7109375" style="48" customWidth="1"/>
    <col min="5" max="5" width="9.8515625" style="48" customWidth="1"/>
    <col min="6" max="6" width="8.421875" style="48" customWidth="1"/>
    <col min="7" max="7" width="11.421875" style="48" customWidth="1"/>
    <col min="8" max="8" width="9.57421875" style="48" customWidth="1"/>
    <col min="9" max="16384" width="9.140625" style="48" customWidth="1"/>
  </cols>
  <sheetData>
    <row r="1" spans="5:8" ht="12.75" customHeight="1">
      <c r="E1" s="101" t="s">
        <v>115</v>
      </c>
      <c r="F1" s="101"/>
      <c r="G1" s="101"/>
      <c r="H1" s="101"/>
    </row>
    <row r="2" spans="5:8" ht="12.75" customHeight="1">
      <c r="E2" s="101" t="s">
        <v>190</v>
      </c>
      <c r="F2" s="101"/>
      <c r="G2" s="101"/>
      <c r="H2" s="101"/>
    </row>
    <row r="3" spans="5:8" ht="12.75" customHeight="1">
      <c r="E3" s="101" t="s">
        <v>154</v>
      </c>
      <c r="F3" s="101"/>
      <c r="G3" s="101"/>
      <c r="H3" s="101"/>
    </row>
    <row r="4" spans="5:8" ht="15" customHeight="1">
      <c r="E4" s="101" t="s">
        <v>125</v>
      </c>
      <c r="F4" s="101"/>
      <c r="G4" s="101"/>
      <c r="H4" s="101"/>
    </row>
    <row r="5" spans="2:8" ht="30" customHeight="1">
      <c r="B5" s="123" t="s">
        <v>180</v>
      </c>
      <c r="C5" s="123"/>
      <c r="D5" s="123"/>
      <c r="E5" s="123"/>
      <c r="F5" s="123"/>
      <c r="G5" s="123"/>
      <c r="H5" s="123"/>
    </row>
    <row r="6" spans="2:8" ht="3.75" customHeight="1" hidden="1">
      <c r="B6" s="125"/>
      <c r="C6" s="125"/>
      <c r="D6" s="125"/>
      <c r="E6" s="125"/>
      <c r="F6" s="125"/>
      <c r="G6" s="125"/>
      <c r="H6" s="125"/>
    </row>
    <row r="7" spans="7:8" ht="11.25" customHeight="1">
      <c r="G7" s="124" t="s">
        <v>133</v>
      </c>
      <c r="H7" s="124"/>
    </row>
    <row r="8" spans="1:8" ht="10.5" customHeight="1">
      <c r="A8" s="119" t="s">
        <v>104</v>
      </c>
      <c r="B8" s="119" t="s">
        <v>55</v>
      </c>
      <c r="C8" s="119" t="s">
        <v>59</v>
      </c>
      <c r="D8" s="119" t="s">
        <v>67</v>
      </c>
      <c r="E8" s="119" t="s">
        <v>1</v>
      </c>
      <c r="F8" s="119" t="s">
        <v>2</v>
      </c>
      <c r="G8" s="119"/>
      <c r="H8" s="119"/>
    </row>
    <row r="9" spans="1:8" ht="12" customHeight="1">
      <c r="A9" s="119"/>
      <c r="B9" s="119"/>
      <c r="C9" s="119"/>
      <c r="D9" s="119"/>
      <c r="E9" s="119"/>
      <c r="F9" s="119" t="s">
        <v>3</v>
      </c>
      <c r="G9" s="119"/>
      <c r="H9" s="119" t="s">
        <v>4</v>
      </c>
    </row>
    <row r="10" spans="1:8" ht="15" customHeight="1">
      <c r="A10" s="119"/>
      <c r="B10" s="119"/>
      <c r="C10" s="119"/>
      <c r="D10" s="119"/>
      <c r="E10" s="119"/>
      <c r="F10" s="119" t="s">
        <v>5</v>
      </c>
      <c r="G10" s="119" t="s">
        <v>6</v>
      </c>
      <c r="H10" s="119"/>
    </row>
    <row r="11" spans="1:8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ht="28.5" customHeight="1">
      <c r="A12" s="45">
        <v>1</v>
      </c>
      <c r="B12" s="111" t="s">
        <v>31</v>
      </c>
      <c r="C12" s="56" t="s">
        <v>136</v>
      </c>
      <c r="D12" s="8" t="s">
        <v>149</v>
      </c>
      <c r="E12" s="17">
        <f>SUM(F12,H12)</f>
        <v>-4.6</v>
      </c>
      <c r="F12" s="17">
        <v>-4.6</v>
      </c>
      <c r="G12" s="17">
        <v>-3.5</v>
      </c>
      <c r="H12" s="17"/>
      <c r="I12" s="92"/>
    </row>
    <row r="13" spans="1:8" ht="14.25" customHeight="1">
      <c r="A13" s="45">
        <v>2</v>
      </c>
      <c r="B13" s="112"/>
      <c r="C13" s="4" t="s">
        <v>192</v>
      </c>
      <c r="D13" s="27" t="s">
        <v>60</v>
      </c>
      <c r="E13" s="17">
        <f aca="true" t="shared" si="0" ref="E13:E55">SUM(F13,H13)</f>
        <v>-2.8</v>
      </c>
      <c r="F13" s="17">
        <v>-2.8</v>
      </c>
      <c r="G13" s="17">
        <v>-1</v>
      </c>
      <c r="H13" s="17"/>
    </row>
    <row r="14" spans="1:8" ht="28.5" customHeight="1">
      <c r="A14" s="45">
        <v>3</v>
      </c>
      <c r="B14" s="112"/>
      <c r="C14" s="2" t="s">
        <v>193</v>
      </c>
      <c r="D14" s="27" t="s">
        <v>103</v>
      </c>
      <c r="E14" s="17">
        <f t="shared" si="0"/>
        <v>-3.7</v>
      </c>
      <c r="F14" s="17">
        <v>-3.7</v>
      </c>
      <c r="G14" s="17">
        <v>-2.8</v>
      </c>
      <c r="H14" s="17"/>
    </row>
    <row r="15" spans="1:8" ht="28.5" customHeight="1">
      <c r="A15" s="45">
        <v>4</v>
      </c>
      <c r="B15" s="112"/>
      <c r="C15" s="27" t="s">
        <v>52</v>
      </c>
      <c r="D15" s="27" t="s">
        <v>61</v>
      </c>
      <c r="E15" s="17">
        <f t="shared" si="0"/>
        <v>-4.2</v>
      </c>
      <c r="F15" s="17">
        <v>-4.2</v>
      </c>
      <c r="G15" s="17">
        <v>-3.2</v>
      </c>
      <c r="H15" s="17"/>
    </row>
    <row r="16" spans="1:8" ht="14.25" customHeight="1">
      <c r="A16" s="45">
        <v>5</v>
      </c>
      <c r="B16" s="112"/>
      <c r="C16" s="27" t="s">
        <v>118</v>
      </c>
      <c r="D16" s="27" t="s">
        <v>119</v>
      </c>
      <c r="E16" s="17">
        <f t="shared" si="0"/>
        <v>-2.9</v>
      </c>
      <c r="F16" s="17">
        <v>-2.9</v>
      </c>
      <c r="G16" s="17">
        <v>-2.2</v>
      </c>
      <c r="H16" s="17"/>
    </row>
    <row r="17" spans="1:8" ht="14.25" customHeight="1">
      <c r="A17" s="45">
        <v>6</v>
      </c>
      <c r="B17" s="112"/>
      <c r="C17" s="27" t="s">
        <v>28</v>
      </c>
      <c r="D17" s="27" t="s">
        <v>62</v>
      </c>
      <c r="E17" s="17">
        <f t="shared" si="0"/>
        <v>-4.4</v>
      </c>
      <c r="F17" s="17">
        <v>-4.4</v>
      </c>
      <c r="G17" s="17">
        <v>-3.4</v>
      </c>
      <c r="H17" s="17"/>
    </row>
    <row r="18" spans="1:8" ht="14.25" customHeight="1">
      <c r="A18" s="45">
        <v>7</v>
      </c>
      <c r="B18" s="112"/>
      <c r="C18" s="27" t="s">
        <v>8</v>
      </c>
      <c r="D18" s="27" t="s">
        <v>63</v>
      </c>
      <c r="E18" s="17">
        <f t="shared" si="0"/>
        <v>-7.3</v>
      </c>
      <c r="F18" s="17">
        <v>-7.3</v>
      </c>
      <c r="G18" s="17">
        <v>-5.6</v>
      </c>
      <c r="H18" s="17"/>
    </row>
    <row r="19" spans="1:8" ht="14.25" customHeight="1">
      <c r="A19" s="45">
        <v>8</v>
      </c>
      <c r="B19" s="112"/>
      <c r="C19" s="27" t="s">
        <v>9</v>
      </c>
      <c r="D19" s="27" t="s">
        <v>64</v>
      </c>
      <c r="E19" s="17">
        <f t="shared" si="0"/>
        <v>-7.6</v>
      </c>
      <c r="F19" s="17">
        <v>-7.6</v>
      </c>
      <c r="G19" s="17">
        <v>-5.8</v>
      </c>
      <c r="H19" s="17"/>
    </row>
    <row r="20" spans="1:8" ht="14.25" customHeight="1">
      <c r="A20" s="45">
        <v>9</v>
      </c>
      <c r="B20" s="112"/>
      <c r="C20" s="2" t="s">
        <v>109</v>
      </c>
      <c r="D20" s="27" t="s">
        <v>110</v>
      </c>
      <c r="E20" s="17">
        <f t="shared" si="0"/>
        <v>-5.4</v>
      </c>
      <c r="F20" s="17">
        <v>-5.4</v>
      </c>
      <c r="G20" s="17">
        <v>-4.1</v>
      </c>
      <c r="H20" s="17"/>
    </row>
    <row r="21" spans="1:8" ht="27.75" customHeight="1">
      <c r="A21" s="45">
        <v>10</v>
      </c>
      <c r="B21" s="112"/>
      <c r="C21" s="87" t="s">
        <v>194</v>
      </c>
      <c r="D21" s="27" t="s">
        <v>65</v>
      </c>
      <c r="E21" s="17">
        <f t="shared" si="0"/>
        <v>2.6</v>
      </c>
      <c r="F21" s="17">
        <v>2.6</v>
      </c>
      <c r="G21" s="17">
        <v>2</v>
      </c>
      <c r="H21" s="17"/>
    </row>
    <row r="22" spans="1:8" ht="14.25" customHeight="1">
      <c r="A22" s="45">
        <v>12</v>
      </c>
      <c r="B22" s="112"/>
      <c r="C22" s="27" t="s">
        <v>10</v>
      </c>
      <c r="D22" s="27" t="s">
        <v>66</v>
      </c>
      <c r="E22" s="17">
        <f t="shared" si="0"/>
        <v>2</v>
      </c>
      <c r="F22" s="17">
        <v>2</v>
      </c>
      <c r="G22" s="17">
        <v>-2.6</v>
      </c>
      <c r="H22" s="17"/>
    </row>
    <row r="23" spans="1:10" ht="28.5" customHeight="1">
      <c r="A23" s="45">
        <v>13</v>
      </c>
      <c r="B23" s="112"/>
      <c r="C23" s="27" t="s">
        <v>120</v>
      </c>
      <c r="D23" s="27" t="s">
        <v>121</v>
      </c>
      <c r="E23" s="17">
        <f t="shared" si="0"/>
        <v>11.8</v>
      </c>
      <c r="F23" s="17">
        <v>11.8</v>
      </c>
      <c r="G23" s="17">
        <v>6.6</v>
      </c>
      <c r="H23" s="17"/>
      <c r="I23" s="106"/>
      <c r="J23" s="107"/>
    </row>
    <row r="24" spans="1:8" ht="14.25" customHeight="1">
      <c r="A24" s="45">
        <v>14</v>
      </c>
      <c r="B24" s="112"/>
      <c r="C24" s="27" t="s">
        <v>155</v>
      </c>
      <c r="D24" s="27" t="s">
        <v>157</v>
      </c>
      <c r="E24" s="17">
        <f t="shared" si="0"/>
        <v>-1.3</v>
      </c>
      <c r="F24" s="17">
        <v>-1.3</v>
      </c>
      <c r="G24" s="17">
        <v>-1</v>
      </c>
      <c r="H24" s="17"/>
    </row>
    <row r="25" spans="1:8" ht="14.25" customHeight="1">
      <c r="A25" s="45">
        <v>15</v>
      </c>
      <c r="B25" s="112"/>
      <c r="C25" s="27" t="s">
        <v>13</v>
      </c>
      <c r="D25" s="27" t="s">
        <v>81</v>
      </c>
      <c r="E25" s="17">
        <f t="shared" si="0"/>
        <v>-3.1</v>
      </c>
      <c r="F25" s="17">
        <v>-3.1</v>
      </c>
      <c r="G25" s="17">
        <v>-2.4</v>
      </c>
      <c r="H25" s="17"/>
    </row>
    <row r="26" spans="1:8" ht="14.25" customHeight="1">
      <c r="A26" s="45">
        <v>16</v>
      </c>
      <c r="B26" s="112"/>
      <c r="C26" s="27" t="s">
        <v>21</v>
      </c>
      <c r="D26" s="27" t="s">
        <v>82</v>
      </c>
      <c r="E26" s="17">
        <f t="shared" si="0"/>
        <v>-3.3</v>
      </c>
      <c r="F26" s="17">
        <v>-3.3</v>
      </c>
      <c r="G26" s="17">
        <v>-2.5</v>
      </c>
      <c r="H26" s="17"/>
    </row>
    <row r="27" spans="1:8" ht="14.25" customHeight="1">
      <c r="A27" s="45">
        <v>17</v>
      </c>
      <c r="B27" s="112"/>
      <c r="C27" s="27" t="s">
        <v>22</v>
      </c>
      <c r="D27" s="27" t="s">
        <v>83</v>
      </c>
      <c r="E27" s="17">
        <f t="shared" si="0"/>
        <v>-3.5</v>
      </c>
      <c r="F27" s="17">
        <v>-3.5</v>
      </c>
      <c r="G27" s="17">
        <v>-2.7</v>
      </c>
      <c r="H27" s="17"/>
    </row>
    <row r="28" spans="1:8" ht="14.25" customHeight="1">
      <c r="A28" s="45">
        <v>18</v>
      </c>
      <c r="B28" s="112"/>
      <c r="C28" s="27" t="s">
        <v>23</v>
      </c>
      <c r="D28" s="27" t="s">
        <v>84</v>
      </c>
      <c r="E28" s="17">
        <f t="shared" si="0"/>
        <v>-5.3</v>
      </c>
      <c r="F28" s="17">
        <v>-5.3</v>
      </c>
      <c r="G28" s="17">
        <v>-4.1</v>
      </c>
      <c r="H28" s="17"/>
    </row>
    <row r="29" spans="1:8" ht="14.25" customHeight="1">
      <c r="A29" s="45">
        <v>19</v>
      </c>
      <c r="B29" s="112"/>
      <c r="C29" s="27" t="s">
        <v>24</v>
      </c>
      <c r="D29" s="27" t="s">
        <v>85</v>
      </c>
      <c r="E29" s="17">
        <f t="shared" si="0"/>
        <v>-3.6</v>
      </c>
      <c r="F29" s="17">
        <v>-3.6</v>
      </c>
      <c r="G29" s="17">
        <v>-2.8</v>
      </c>
      <c r="H29" s="17"/>
    </row>
    <row r="30" spans="1:8" ht="14.25" customHeight="1">
      <c r="A30" s="45">
        <v>20</v>
      </c>
      <c r="B30" s="113"/>
      <c r="C30" s="27" t="s">
        <v>25</v>
      </c>
      <c r="D30" s="27" t="s">
        <v>86</v>
      </c>
      <c r="E30" s="17">
        <f t="shared" si="0"/>
        <v>-5.3</v>
      </c>
      <c r="F30" s="17">
        <v>-5.3</v>
      </c>
      <c r="G30" s="17">
        <v>-4.1</v>
      </c>
      <c r="H30" s="17"/>
    </row>
    <row r="31" spans="1:8" ht="14.25" customHeight="1">
      <c r="A31" s="45">
        <v>21</v>
      </c>
      <c r="B31" s="112" t="s">
        <v>31</v>
      </c>
      <c r="C31" s="27" t="s">
        <v>26</v>
      </c>
      <c r="D31" s="27" t="s">
        <v>87</v>
      </c>
      <c r="E31" s="17">
        <f t="shared" si="0"/>
        <v>-5.6</v>
      </c>
      <c r="F31" s="17">
        <v>-5.6</v>
      </c>
      <c r="G31" s="17">
        <v>-4.3</v>
      </c>
      <c r="H31" s="17"/>
    </row>
    <row r="32" spans="1:8" ht="14.25" customHeight="1">
      <c r="A32" s="45">
        <v>22</v>
      </c>
      <c r="B32" s="112"/>
      <c r="C32" s="27" t="s">
        <v>11</v>
      </c>
      <c r="D32" s="27" t="s">
        <v>88</v>
      </c>
      <c r="E32" s="17">
        <f t="shared" si="0"/>
        <v>-1.8</v>
      </c>
      <c r="F32" s="17">
        <v>-1.8</v>
      </c>
      <c r="G32" s="17">
        <v>-1.9</v>
      </c>
      <c r="H32" s="17"/>
    </row>
    <row r="33" spans="1:8" ht="27" customHeight="1">
      <c r="A33" s="45">
        <v>23</v>
      </c>
      <c r="B33" s="112"/>
      <c r="C33" s="27" t="s">
        <v>111</v>
      </c>
      <c r="D33" s="27" t="s">
        <v>112</v>
      </c>
      <c r="E33" s="17">
        <f t="shared" si="0"/>
        <v>-3.4</v>
      </c>
      <c r="F33" s="17">
        <v>-3.4</v>
      </c>
      <c r="G33" s="17">
        <v>-2.6</v>
      </c>
      <c r="H33" s="17"/>
    </row>
    <row r="34" spans="1:8" ht="14.25" customHeight="1">
      <c r="A34" s="45">
        <v>24</v>
      </c>
      <c r="B34" s="112"/>
      <c r="C34" s="27" t="s">
        <v>12</v>
      </c>
      <c r="D34" s="27" t="s">
        <v>107</v>
      </c>
      <c r="E34" s="17">
        <f t="shared" si="0"/>
        <v>-27.5</v>
      </c>
      <c r="F34" s="17">
        <v>-27.5</v>
      </c>
      <c r="G34" s="17">
        <v>-14.5</v>
      </c>
      <c r="H34" s="17"/>
    </row>
    <row r="35" spans="1:8" ht="14.25" customHeight="1">
      <c r="A35" s="45">
        <v>25</v>
      </c>
      <c r="B35" s="112"/>
      <c r="C35" s="27" t="s">
        <v>15</v>
      </c>
      <c r="D35" s="27" t="s">
        <v>89</v>
      </c>
      <c r="E35" s="17">
        <f t="shared" si="0"/>
        <v>-1</v>
      </c>
      <c r="F35" s="17">
        <v>-1</v>
      </c>
      <c r="G35" s="17">
        <v>-0.8</v>
      </c>
      <c r="H35" s="17"/>
    </row>
    <row r="36" spans="1:8" ht="14.25" customHeight="1">
      <c r="A36" s="45">
        <v>26</v>
      </c>
      <c r="B36" s="112"/>
      <c r="C36" s="27" t="s">
        <v>16</v>
      </c>
      <c r="D36" s="27" t="s">
        <v>90</v>
      </c>
      <c r="E36" s="17">
        <f t="shared" si="0"/>
        <v>-3.1</v>
      </c>
      <c r="F36" s="17">
        <v>-3.1</v>
      </c>
      <c r="G36" s="17">
        <v>-2.4</v>
      </c>
      <c r="H36" s="17"/>
    </row>
    <row r="37" spans="1:8" ht="14.25" customHeight="1">
      <c r="A37" s="45">
        <v>27</v>
      </c>
      <c r="B37" s="112"/>
      <c r="C37" s="44" t="s">
        <v>113</v>
      </c>
      <c r="D37" s="44" t="s">
        <v>108</v>
      </c>
      <c r="E37" s="17">
        <f t="shared" si="0"/>
        <v>-5.4</v>
      </c>
      <c r="F37" s="17">
        <v>-5.4</v>
      </c>
      <c r="G37" s="17">
        <v>-4.2</v>
      </c>
      <c r="H37" s="17"/>
    </row>
    <row r="38" spans="1:8" ht="14.25" customHeight="1">
      <c r="A38" s="45">
        <v>28</v>
      </c>
      <c r="B38" s="113"/>
      <c r="C38" s="27" t="s">
        <v>14</v>
      </c>
      <c r="D38" s="27" t="s">
        <v>91</v>
      </c>
      <c r="E38" s="17">
        <f t="shared" si="0"/>
        <v>-2.7</v>
      </c>
      <c r="F38" s="17">
        <v>-2.7</v>
      </c>
      <c r="G38" s="17">
        <v>-1.2</v>
      </c>
      <c r="H38" s="17"/>
    </row>
    <row r="39" spans="1:8" ht="29.25" customHeight="1">
      <c r="A39" s="45">
        <v>29</v>
      </c>
      <c r="B39" s="111" t="s">
        <v>33</v>
      </c>
      <c r="C39" s="56" t="s">
        <v>136</v>
      </c>
      <c r="D39" s="114" t="s">
        <v>53</v>
      </c>
      <c r="E39" s="17">
        <f t="shared" si="0"/>
        <v>3.2</v>
      </c>
      <c r="F39" s="17">
        <v>3.2</v>
      </c>
      <c r="G39" s="17">
        <v>1.3</v>
      </c>
      <c r="H39" s="17"/>
    </row>
    <row r="40" spans="1:8" ht="14.25" customHeight="1">
      <c r="A40" s="45">
        <v>30</v>
      </c>
      <c r="B40" s="112"/>
      <c r="C40" s="4" t="s">
        <v>192</v>
      </c>
      <c r="D40" s="115"/>
      <c r="E40" s="17">
        <f t="shared" si="0"/>
        <v>1.5</v>
      </c>
      <c r="F40" s="17">
        <v>1.5</v>
      </c>
      <c r="G40" s="17">
        <v>-0.3</v>
      </c>
      <c r="H40" s="17"/>
    </row>
    <row r="41" spans="1:8" ht="14.25" customHeight="1">
      <c r="A41" s="45">
        <v>32</v>
      </c>
      <c r="B41" s="112"/>
      <c r="C41" s="27" t="s">
        <v>28</v>
      </c>
      <c r="D41" s="116"/>
      <c r="E41" s="17">
        <f t="shared" si="0"/>
        <v>1.5</v>
      </c>
      <c r="F41" s="17">
        <v>1.5</v>
      </c>
      <c r="G41" s="17"/>
      <c r="H41" s="17"/>
    </row>
    <row r="42" spans="1:8" ht="14.25" customHeight="1">
      <c r="A42" s="45">
        <v>38</v>
      </c>
      <c r="B42" s="112"/>
      <c r="C42" s="27" t="s">
        <v>130</v>
      </c>
      <c r="D42" s="27" t="s">
        <v>129</v>
      </c>
      <c r="E42" s="17">
        <f t="shared" si="0"/>
        <v>-3</v>
      </c>
      <c r="F42" s="17">
        <v>-3</v>
      </c>
      <c r="G42" s="17">
        <v>-2.3</v>
      </c>
      <c r="H42" s="17"/>
    </row>
    <row r="43" spans="1:8" ht="14.25" customHeight="1">
      <c r="A43" s="45">
        <v>39</v>
      </c>
      <c r="B43" s="112"/>
      <c r="C43" s="27" t="s">
        <v>42</v>
      </c>
      <c r="D43" s="27" t="s">
        <v>68</v>
      </c>
      <c r="E43" s="17">
        <f t="shared" si="0"/>
        <v>104.3</v>
      </c>
      <c r="F43" s="17">
        <v>104.3</v>
      </c>
      <c r="G43" s="17">
        <v>60.6</v>
      </c>
      <c r="H43" s="17"/>
    </row>
    <row r="44" spans="1:8" ht="28.5" customHeight="1">
      <c r="A44" s="45">
        <v>40</v>
      </c>
      <c r="B44" s="112"/>
      <c r="C44" s="87" t="s">
        <v>114</v>
      </c>
      <c r="D44" s="27" t="s">
        <v>132</v>
      </c>
      <c r="E44" s="17">
        <f t="shared" si="0"/>
        <v>-1.6</v>
      </c>
      <c r="F44" s="17">
        <v>-1.6</v>
      </c>
      <c r="G44" s="17">
        <v>-1.2</v>
      </c>
      <c r="H44" s="17"/>
    </row>
    <row r="45" spans="1:8" ht="16.5" customHeight="1">
      <c r="A45" s="45">
        <v>42</v>
      </c>
      <c r="B45" s="113"/>
      <c r="C45" s="27" t="s">
        <v>54</v>
      </c>
      <c r="D45" s="27" t="s">
        <v>69</v>
      </c>
      <c r="E45" s="17">
        <f t="shared" si="0"/>
        <v>-96.4</v>
      </c>
      <c r="F45" s="17">
        <v>-96.4</v>
      </c>
      <c r="G45" s="17">
        <v>-67.6</v>
      </c>
      <c r="H45" s="17"/>
    </row>
    <row r="46" spans="1:8" ht="28.5" customHeight="1">
      <c r="A46" s="45">
        <v>43</v>
      </c>
      <c r="B46" s="111" t="s">
        <v>36</v>
      </c>
      <c r="C46" s="27" t="s">
        <v>17</v>
      </c>
      <c r="D46" s="27" t="s">
        <v>98</v>
      </c>
      <c r="E46" s="17">
        <f t="shared" si="0"/>
        <v>0.2</v>
      </c>
      <c r="F46" s="17">
        <v>0.2</v>
      </c>
      <c r="G46" s="17"/>
      <c r="H46" s="17"/>
    </row>
    <row r="47" spans="1:8" ht="28.5" customHeight="1">
      <c r="A47" s="45">
        <v>44</v>
      </c>
      <c r="B47" s="126"/>
      <c r="C47" s="27" t="s">
        <v>127</v>
      </c>
      <c r="D47" s="27" t="s">
        <v>128</v>
      </c>
      <c r="E47" s="17">
        <f t="shared" si="0"/>
        <v>-0.2</v>
      </c>
      <c r="F47" s="17">
        <v>-0.2</v>
      </c>
      <c r="G47" s="17">
        <v>-0.2</v>
      </c>
      <c r="H47" s="17"/>
    </row>
    <row r="48" spans="1:8" ht="14.25" customHeight="1">
      <c r="A48" s="45">
        <v>45</v>
      </c>
      <c r="B48" s="126"/>
      <c r="C48" s="65" t="s">
        <v>46</v>
      </c>
      <c r="D48" s="27" t="s">
        <v>70</v>
      </c>
      <c r="E48" s="17">
        <f t="shared" si="0"/>
        <v>-0.4</v>
      </c>
      <c r="F48" s="17">
        <v>-0.4</v>
      </c>
      <c r="G48" s="17">
        <v>-0.3</v>
      </c>
      <c r="H48" s="17"/>
    </row>
    <row r="49" spans="1:8" ht="17.25" customHeight="1">
      <c r="A49" s="45">
        <v>49</v>
      </c>
      <c r="B49" s="126"/>
      <c r="C49" s="27" t="s">
        <v>30</v>
      </c>
      <c r="D49" s="27" t="s">
        <v>71</v>
      </c>
      <c r="E49" s="17">
        <f t="shared" si="0"/>
        <v>-0.2</v>
      </c>
      <c r="F49" s="17">
        <v>-0.2</v>
      </c>
      <c r="G49" s="17">
        <v>-0.2</v>
      </c>
      <c r="H49" s="17"/>
    </row>
    <row r="50" spans="1:8" ht="17.25" customHeight="1">
      <c r="A50" s="45">
        <v>50</v>
      </c>
      <c r="B50" s="126"/>
      <c r="C50" s="27" t="s">
        <v>44</v>
      </c>
      <c r="D50" s="27" t="s">
        <v>72</v>
      </c>
      <c r="E50" s="17">
        <f t="shared" si="0"/>
        <v>0.3</v>
      </c>
      <c r="F50" s="17">
        <v>0.3</v>
      </c>
      <c r="G50" s="17"/>
      <c r="H50" s="17"/>
    </row>
    <row r="51" spans="1:8" ht="17.25" customHeight="1">
      <c r="A51" s="45">
        <v>51</v>
      </c>
      <c r="B51" s="126"/>
      <c r="C51" s="27" t="s">
        <v>18</v>
      </c>
      <c r="D51" s="27" t="s">
        <v>73</v>
      </c>
      <c r="E51" s="17">
        <f t="shared" si="0"/>
        <v>-0.2</v>
      </c>
      <c r="F51" s="17">
        <v>-0.2</v>
      </c>
      <c r="G51" s="17">
        <v>-0.2</v>
      </c>
      <c r="H51" s="17"/>
    </row>
    <row r="52" spans="1:8" ht="17.25" customHeight="1">
      <c r="A52" s="45">
        <v>52</v>
      </c>
      <c r="B52" s="127"/>
      <c r="C52" s="27" t="s">
        <v>50</v>
      </c>
      <c r="D52" s="27" t="s">
        <v>74</v>
      </c>
      <c r="E52" s="17">
        <f t="shared" si="0"/>
        <v>2.8</v>
      </c>
      <c r="F52" s="17">
        <v>2.8</v>
      </c>
      <c r="G52" s="17">
        <v>0.7</v>
      </c>
      <c r="H52" s="17"/>
    </row>
    <row r="53" spans="1:8" ht="28.5" customHeight="1">
      <c r="A53" s="45">
        <v>53</v>
      </c>
      <c r="B53" s="88" t="s">
        <v>34</v>
      </c>
      <c r="C53" s="27" t="s">
        <v>45</v>
      </c>
      <c r="D53" s="27" t="s">
        <v>58</v>
      </c>
      <c r="E53" s="17">
        <f t="shared" si="0"/>
        <v>-2.3</v>
      </c>
      <c r="F53" s="17">
        <v>-2.3</v>
      </c>
      <c r="G53" s="17">
        <v>-1.8</v>
      </c>
      <c r="H53" s="17"/>
    </row>
    <row r="54" spans="1:8" ht="21.75" customHeight="1">
      <c r="A54" s="45">
        <v>55</v>
      </c>
      <c r="B54" s="45"/>
      <c r="C54" s="80" t="s">
        <v>7</v>
      </c>
      <c r="D54" s="81"/>
      <c r="E54" s="82">
        <f t="shared" si="0"/>
        <v>-60</v>
      </c>
      <c r="F54" s="82">
        <f>SUM(F55:F63)</f>
        <v>-108.1</v>
      </c>
      <c r="G54" s="82">
        <f>SUM(G55:G63)</f>
        <v>-8</v>
      </c>
      <c r="H54" s="82">
        <f>SUM(H55:H63)</f>
        <v>48.099999999999994</v>
      </c>
    </row>
    <row r="55" spans="1:8" ht="34.5" customHeight="1">
      <c r="A55" s="45" t="s">
        <v>167</v>
      </c>
      <c r="B55" s="118" t="s">
        <v>32</v>
      </c>
      <c r="C55" s="128" t="s">
        <v>7</v>
      </c>
      <c r="D55" s="27" t="s">
        <v>75</v>
      </c>
      <c r="E55" s="17">
        <f t="shared" si="0"/>
        <v>0</v>
      </c>
      <c r="F55" s="17"/>
      <c r="G55" s="17">
        <v>-3.9</v>
      </c>
      <c r="H55" s="17"/>
    </row>
    <row r="56" spans="1:8" ht="33.75" customHeight="1">
      <c r="A56" s="45" t="s">
        <v>168</v>
      </c>
      <c r="B56" s="119"/>
      <c r="C56" s="128"/>
      <c r="D56" s="27" t="s">
        <v>148</v>
      </c>
      <c r="E56" s="17">
        <f>SUM(F56,H56)</f>
        <v>0</v>
      </c>
      <c r="F56" s="17">
        <v>2.4</v>
      </c>
      <c r="G56" s="17"/>
      <c r="H56" s="17">
        <v>-2.4</v>
      </c>
    </row>
    <row r="57" spans="1:8" ht="16.5" customHeight="1">
      <c r="A57" s="45" t="s">
        <v>169</v>
      </c>
      <c r="B57" s="89" t="s">
        <v>33</v>
      </c>
      <c r="C57" s="87" t="s">
        <v>7</v>
      </c>
      <c r="D57" s="27" t="s">
        <v>123</v>
      </c>
      <c r="E57" s="17">
        <f aca="true" t="shared" si="1" ref="E57:E75">SUM(F57,H57)</f>
        <v>-19</v>
      </c>
      <c r="F57" s="17">
        <v>-19</v>
      </c>
      <c r="G57" s="17"/>
      <c r="H57" s="17"/>
    </row>
    <row r="58" spans="1:8" ht="15" customHeight="1">
      <c r="A58" s="45" t="s">
        <v>170</v>
      </c>
      <c r="B58" s="118" t="s">
        <v>36</v>
      </c>
      <c r="C58" s="117"/>
      <c r="D58" s="27" t="s">
        <v>122</v>
      </c>
      <c r="E58" s="17">
        <f t="shared" si="1"/>
        <v>-7.5</v>
      </c>
      <c r="F58" s="17">
        <v>-7.5</v>
      </c>
      <c r="G58" s="17"/>
      <c r="H58" s="17"/>
    </row>
    <row r="59" spans="1:8" ht="15" customHeight="1">
      <c r="A59" s="45" t="s">
        <v>177</v>
      </c>
      <c r="B59" s="119"/>
      <c r="C59" s="117"/>
      <c r="D59" s="27" t="s">
        <v>137</v>
      </c>
      <c r="E59" s="17">
        <f t="shared" si="1"/>
        <v>6.7</v>
      </c>
      <c r="F59" s="17">
        <v>6.7</v>
      </c>
      <c r="G59" s="17"/>
      <c r="H59" s="17"/>
    </row>
    <row r="60" spans="1:8" ht="15" customHeight="1">
      <c r="A60" s="45" t="s">
        <v>171</v>
      </c>
      <c r="B60" s="118" t="s">
        <v>34</v>
      </c>
      <c r="C60" s="117" t="s">
        <v>7</v>
      </c>
      <c r="D60" s="27" t="s">
        <v>76</v>
      </c>
      <c r="E60" s="17">
        <f t="shared" si="1"/>
        <v>-11</v>
      </c>
      <c r="F60" s="17">
        <v>-11</v>
      </c>
      <c r="G60" s="17">
        <v>-2</v>
      </c>
      <c r="H60" s="17"/>
    </row>
    <row r="61" spans="1:8" ht="15" customHeight="1">
      <c r="A61" s="45" t="s">
        <v>174</v>
      </c>
      <c r="B61" s="119"/>
      <c r="C61" s="117"/>
      <c r="D61" s="27" t="s">
        <v>77</v>
      </c>
      <c r="E61" s="17">
        <f t="shared" si="1"/>
        <v>-46</v>
      </c>
      <c r="F61" s="17">
        <v>-56.9</v>
      </c>
      <c r="G61" s="17">
        <v>-2.1</v>
      </c>
      <c r="H61" s="17">
        <v>10.9</v>
      </c>
    </row>
    <row r="62" spans="1:8" ht="15" customHeight="1">
      <c r="A62" s="45" t="s">
        <v>172</v>
      </c>
      <c r="B62" s="119"/>
      <c r="C62" s="117"/>
      <c r="D62" s="27" t="s">
        <v>78</v>
      </c>
      <c r="E62" s="17">
        <f t="shared" si="1"/>
        <v>14.8</v>
      </c>
      <c r="F62" s="17">
        <v>2.9</v>
      </c>
      <c r="G62" s="17"/>
      <c r="H62" s="17">
        <v>11.9</v>
      </c>
    </row>
    <row r="63" spans="1:8" ht="38.25" customHeight="1">
      <c r="A63" s="45" t="s">
        <v>173</v>
      </c>
      <c r="B63" s="90" t="s">
        <v>35</v>
      </c>
      <c r="C63" s="65" t="s">
        <v>7</v>
      </c>
      <c r="D63" s="27" t="s">
        <v>80</v>
      </c>
      <c r="E63" s="17">
        <f t="shared" si="1"/>
        <v>2</v>
      </c>
      <c r="F63" s="17">
        <v>-25.7</v>
      </c>
      <c r="G63" s="17"/>
      <c r="H63" s="17">
        <v>27.7</v>
      </c>
    </row>
    <row r="64" spans="1:8" ht="18" customHeight="1">
      <c r="A64" s="49" t="s">
        <v>156</v>
      </c>
      <c r="B64" s="88" t="s">
        <v>34</v>
      </c>
      <c r="C64" s="27" t="s">
        <v>166</v>
      </c>
      <c r="D64" s="27" t="s">
        <v>79</v>
      </c>
      <c r="E64" s="17">
        <f t="shared" si="1"/>
        <v>-23</v>
      </c>
      <c r="F64" s="17">
        <v>-23</v>
      </c>
      <c r="G64" s="17"/>
      <c r="H64" s="17"/>
    </row>
    <row r="65" spans="1:8" ht="27.75" customHeight="1">
      <c r="A65" s="49" t="s">
        <v>195</v>
      </c>
      <c r="B65" s="88" t="s">
        <v>34</v>
      </c>
      <c r="C65" s="87" t="s">
        <v>194</v>
      </c>
      <c r="D65" s="27" t="s">
        <v>65</v>
      </c>
      <c r="E65" s="17">
        <f t="shared" si="1"/>
        <v>170</v>
      </c>
      <c r="F65" s="17">
        <v>170</v>
      </c>
      <c r="G65" s="17">
        <v>105.5</v>
      </c>
      <c r="H65" s="17"/>
    </row>
    <row r="66" spans="1:8" ht="17.25" customHeight="1">
      <c r="A66" s="49" t="s">
        <v>196</v>
      </c>
      <c r="B66" s="88" t="s">
        <v>31</v>
      </c>
      <c r="C66" s="27" t="s">
        <v>50</v>
      </c>
      <c r="D66" s="27" t="s">
        <v>74</v>
      </c>
      <c r="E66" s="17">
        <f t="shared" si="1"/>
        <v>5.9</v>
      </c>
      <c r="F66" s="17">
        <v>5.9</v>
      </c>
      <c r="G66" s="17">
        <v>2.6</v>
      </c>
      <c r="H66" s="17"/>
    </row>
    <row r="67" spans="1:8" ht="15" customHeight="1">
      <c r="A67" s="108" t="s">
        <v>92</v>
      </c>
      <c r="B67" s="109"/>
      <c r="C67" s="109"/>
      <c r="D67" s="110"/>
      <c r="E67" s="17">
        <f t="shared" si="1"/>
        <v>-96.49999999999999</v>
      </c>
      <c r="F67" s="17">
        <f>SUM(F12:F38,F66)</f>
        <v>-96.49999999999999</v>
      </c>
      <c r="G67" s="17">
        <f>SUM(G12:G38,G66)</f>
        <v>-74.50000000000001</v>
      </c>
      <c r="H67" s="17">
        <f>SUM(H12:H38,H66)</f>
        <v>0</v>
      </c>
    </row>
    <row r="68" spans="1:8" ht="15" customHeight="1">
      <c r="A68" s="108" t="s">
        <v>93</v>
      </c>
      <c r="B68" s="109"/>
      <c r="C68" s="109"/>
      <c r="D68" s="110"/>
      <c r="E68" s="17">
        <f t="shared" si="1"/>
        <v>0</v>
      </c>
      <c r="F68" s="17">
        <f>SUM(F55:F56)</f>
        <v>2.4</v>
      </c>
      <c r="G68" s="17">
        <f>SUM(G55:G56)</f>
        <v>-3.9</v>
      </c>
      <c r="H68" s="17">
        <f>SUM(H55:H56)</f>
        <v>-2.4</v>
      </c>
    </row>
    <row r="69" spans="1:8" ht="15" customHeight="1">
      <c r="A69" s="108" t="s">
        <v>94</v>
      </c>
      <c r="B69" s="109"/>
      <c r="C69" s="109"/>
      <c r="D69" s="110"/>
      <c r="E69" s="17">
        <f t="shared" si="1"/>
        <v>-9.5</v>
      </c>
      <c r="F69" s="17">
        <f>SUM(F39:F45,F57)</f>
        <v>-9.5</v>
      </c>
      <c r="G69" s="17">
        <f>SUM(G39:G45,G57)</f>
        <v>-9.499999999999993</v>
      </c>
      <c r="H69" s="17">
        <f>SUM(H39:H45,H57)</f>
        <v>0</v>
      </c>
    </row>
    <row r="70" spans="1:8" ht="15" customHeight="1">
      <c r="A70" s="108" t="s">
        <v>95</v>
      </c>
      <c r="B70" s="109"/>
      <c r="C70" s="109"/>
      <c r="D70" s="110"/>
      <c r="E70" s="17">
        <f t="shared" si="1"/>
        <v>1.5</v>
      </c>
      <c r="F70" s="17">
        <f>SUM(F46:F52,,,F58:F59)</f>
        <v>1.5</v>
      </c>
      <c r="G70" s="17">
        <f>SUM(G46:G52,,,G58:G59)</f>
        <v>-0.19999999999999996</v>
      </c>
      <c r="H70" s="17">
        <f>SUM(H46:H52,,,H58:H59)</f>
        <v>0</v>
      </c>
    </row>
    <row r="71" spans="1:8" ht="15" customHeight="1">
      <c r="A71" s="108" t="s">
        <v>96</v>
      </c>
      <c r="B71" s="109"/>
      <c r="C71" s="109"/>
      <c r="D71" s="110"/>
      <c r="E71" s="17">
        <f t="shared" si="1"/>
        <v>102.5</v>
      </c>
      <c r="F71" s="17">
        <f>SUM(F53,F60:F62,F64:F65)</f>
        <v>79.7</v>
      </c>
      <c r="G71" s="17">
        <f>SUM(G53,G60:G62,G64:G65)</f>
        <v>99.6</v>
      </c>
      <c r="H71" s="17">
        <f>SUM(H53,H60:H62,H64:H65)</f>
        <v>22.8</v>
      </c>
    </row>
    <row r="72" spans="1:8" ht="15" customHeight="1">
      <c r="A72" s="108" t="s">
        <v>97</v>
      </c>
      <c r="B72" s="109"/>
      <c r="C72" s="109"/>
      <c r="D72" s="110"/>
      <c r="E72" s="17">
        <f t="shared" si="1"/>
        <v>2</v>
      </c>
      <c r="F72" s="17">
        <f>SUM(F63)</f>
        <v>-25.7</v>
      </c>
      <c r="G72" s="17">
        <f>SUM(G63)</f>
        <v>0</v>
      </c>
      <c r="H72" s="17">
        <f>SUM(H63)</f>
        <v>27.7</v>
      </c>
    </row>
    <row r="73" spans="1:8" ht="15" customHeight="1">
      <c r="A73" s="120" t="s">
        <v>19</v>
      </c>
      <c r="B73" s="121"/>
      <c r="C73" s="121"/>
      <c r="D73" s="122"/>
      <c r="E73" s="50">
        <f t="shared" si="1"/>
        <v>0</v>
      </c>
      <c r="F73" s="50">
        <f>SUM(F67:F72)</f>
        <v>-48.09999999999998</v>
      </c>
      <c r="G73" s="50">
        <f>SUM(G67:G72)</f>
        <v>11.499999999999986</v>
      </c>
      <c r="H73" s="50">
        <f>SUM(H67:H72)</f>
        <v>48.1</v>
      </c>
    </row>
    <row r="74" spans="1:8" ht="15" customHeight="1">
      <c r="A74" s="108" t="s">
        <v>146</v>
      </c>
      <c r="B74" s="109"/>
      <c r="C74" s="109"/>
      <c r="D74" s="110"/>
      <c r="E74" s="50">
        <f t="shared" si="1"/>
        <v>0</v>
      </c>
      <c r="F74" s="50"/>
      <c r="G74" s="50"/>
      <c r="H74" s="50"/>
    </row>
    <row r="75" spans="1:8" ht="15" customHeight="1">
      <c r="A75" s="120" t="s">
        <v>135</v>
      </c>
      <c r="B75" s="121"/>
      <c r="C75" s="121"/>
      <c r="D75" s="122"/>
      <c r="E75" s="50">
        <f t="shared" si="1"/>
        <v>0</v>
      </c>
      <c r="F75" s="50">
        <f>F73-F74</f>
        <v>-48.09999999999998</v>
      </c>
      <c r="G75" s="50">
        <f>G73-G74</f>
        <v>11.499999999999986</v>
      </c>
      <c r="H75" s="50">
        <f>H73-H74</f>
        <v>48.1</v>
      </c>
    </row>
    <row r="77" ht="15">
      <c r="E77" s="18"/>
    </row>
    <row r="78" ht="15">
      <c r="E78" s="18"/>
    </row>
    <row r="79" ht="12.75" customHeight="1">
      <c r="E79" s="18"/>
    </row>
  </sheetData>
  <sheetProtection/>
  <mergeCells count="38">
    <mergeCell ref="C60:C62"/>
    <mergeCell ref="C55:C56"/>
    <mergeCell ref="C8:C11"/>
    <mergeCell ref="F9:G9"/>
    <mergeCell ref="E8:E11"/>
    <mergeCell ref="B58:B59"/>
    <mergeCell ref="B12:B30"/>
    <mergeCell ref="B31:B38"/>
    <mergeCell ref="E4:H4"/>
    <mergeCell ref="A8:A11"/>
    <mergeCell ref="A67:D67"/>
    <mergeCell ref="D8:D11"/>
    <mergeCell ref="B55:B56"/>
    <mergeCell ref="B46:B52"/>
    <mergeCell ref="B8:B11"/>
    <mergeCell ref="F10:F11"/>
    <mergeCell ref="H9:H11"/>
    <mergeCell ref="G10:G11"/>
    <mergeCell ref="A74:D74"/>
    <mergeCell ref="A75:D75"/>
    <mergeCell ref="E1:H1"/>
    <mergeCell ref="E2:H2"/>
    <mergeCell ref="E3:H3"/>
    <mergeCell ref="F8:H8"/>
    <mergeCell ref="B5:H5"/>
    <mergeCell ref="G7:H7"/>
    <mergeCell ref="B6:H6"/>
    <mergeCell ref="A73:D73"/>
    <mergeCell ref="I23:J23"/>
    <mergeCell ref="A72:D72"/>
    <mergeCell ref="A71:D71"/>
    <mergeCell ref="A69:D69"/>
    <mergeCell ref="A68:D68"/>
    <mergeCell ref="B39:B45"/>
    <mergeCell ref="D39:D41"/>
    <mergeCell ref="A70:D70"/>
    <mergeCell ref="C58:C59"/>
    <mergeCell ref="B60:B62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.140625" style="15" customWidth="1"/>
    <col min="2" max="2" width="13.00390625" style="15" customWidth="1"/>
    <col min="3" max="3" width="32.8515625" style="15" customWidth="1"/>
    <col min="4" max="4" width="46.7109375" style="15" customWidth="1"/>
    <col min="5" max="8" width="11.28125" style="15" customWidth="1"/>
    <col min="9" max="9" width="10.8515625" style="15" customWidth="1"/>
    <col min="10" max="10" width="13.00390625" style="15" customWidth="1"/>
    <col min="11" max="11" width="11.421875" style="15" customWidth="1"/>
    <col min="12" max="16384" width="9.140625" style="15" customWidth="1"/>
  </cols>
  <sheetData>
    <row r="1" spans="5:8" ht="12.75" customHeight="1">
      <c r="E1" s="101" t="s">
        <v>115</v>
      </c>
      <c r="F1" s="101"/>
      <c r="G1" s="101"/>
      <c r="H1" s="101"/>
    </row>
    <row r="2" spans="5:8" ht="12.75" customHeight="1">
      <c r="E2" s="101" t="s">
        <v>190</v>
      </c>
      <c r="F2" s="101"/>
      <c r="G2" s="101"/>
      <c r="H2" s="101"/>
    </row>
    <row r="3" spans="5:8" ht="12.75" customHeight="1">
      <c r="E3" s="101" t="s">
        <v>154</v>
      </c>
      <c r="F3" s="101"/>
      <c r="G3" s="101"/>
      <c r="H3" s="101"/>
    </row>
    <row r="4" spans="5:8" ht="15">
      <c r="E4" s="101" t="s">
        <v>134</v>
      </c>
      <c r="F4" s="101"/>
      <c r="G4" s="101"/>
      <c r="H4" s="101"/>
    </row>
    <row r="6" spans="2:8" ht="30" customHeight="1">
      <c r="B6" s="140" t="s">
        <v>181</v>
      </c>
      <c r="C6" s="140"/>
      <c r="D6" s="140"/>
      <c r="E6" s="140"/>
      <c r="F6" s="140"/>
      <c r="G6" s="140"/>
      <c r="H6" s="140"/>
    </row>
    <row r="7" spans="7:8" ht="15" customHeight="1">
      <c r="G7" s="141" t="s">
        <v>133</v>
      </c>
      <c r="H7" s="141"/>
    </row>
    <row r="8" spans="1:8" ht="15" customHeight="1">
      <c r="A8" s="137" t="s">
        <v>39</v>
      </c>
      <c r="B8" s="136" t="s">
        <v>55</v>
      </c>
      <c r="C8" s="136" t="s">
        <v>59</v>
      </c>
      <c r="D8" s="136" t="s">
        <v>67</v>
      </c>
      <c r="E8" s="136" t="s">
        <v>1</v>
      </c>
      <c r="F8" s="136" t="s">
        <v>2</v>
      </c>
      <c r="G8" s="136"/>
      <c r="H8" s="136"/>
    </row>
    <row r="9" spans="1:8" ht="15" customHeight="1">
      <c r="A9" s="138"/>
      <c r="B9" s="136"/>
      <c r="C9" s="136"/>
      <c r="D9" s="136"/>
      <c r="E9" s="136"/>
      <c r="F9" s="136" t="s">
        <v>3</v>
      </c>
      <c r="G9" s="136"/>
      <c r="H9" s="136" t="s">
        <v>4</v>
      </c>
    </row>
    <row r="10" spans="1:9" ht="15" customHeight="1">
      <c r="A10" s="138"/>
      <c r="B10" s="136"/>
      <c r="C10" s="136"/>
      <c r="D10" s="136"/>
      <c r="E10" s="136"/>
      <c r="F10" s="136" t="s">
        <v>5</v>
      </c>
      <c r="G10" s="136" t="s">
        <v>6</v>
      </c>
      <c r="H10" s="136"/>
      <c r="I10" s="41"/>
    </row>
    <row r="11" spans="1:9" ht="15" customHeight="1">
      <c r="A11" s="139"/>
      <c r="B11" s="136"/>
      <c r="C11" s="136"/>
      <c r="D11" s="136"/>
      <c r="E11" s="136"/>
      <c r="F11" s="136"/>
      <c r="G11" s="136"/>
      <c r="H11" s="136"/>
      <c r="I11" s="41"/>
    </row>
    <row r="12" spans="1:9" ht="14.25" customHeight="1">
      <c r="A12" s="7">
        <v>2</v>
      </c>
      <c r="B12" s="135" t="s">
        <v>33</v>
      </c>
      <c r="C12" s="8" t="s">
        <v>7</v>
      </c>
      <c r="D12" s="9" t="s">
        <v>56</v>
      </c>
      <c r="E12" s="17">
        <f>H12+F12</f>
        <v>-67</v>
      </c>
      <c r="F12" s="17">
        <v>-67</v>
      </c>
      <c r="G12" s="17"/>
      <c r="H12" s="17"/>
      <c r="I12" s="41"/>
    </row>
    <row r="13" spans="1:9" ht="16.5" customHeight="1">
      <c r="A13" s="7">
        <v>3</v>
      </c>
      <c r="B13" s="136"/>
      <c r="C13" s="8" t="s">
        <v>7</v>
      </c>
      <c r="D13" s="9" t="s">
        <v>57</v>
      </c>
      <c r="E13" s="17">
        <f>H13+F13</f>
        <v>74.8</v>
      </c>
      <c r="F13" s="17">
        <v>74.8</v>
      </c>
      <c r="G13" s="76">
        <v>0.5</v>
      </c>
      <c r="H13" s="76"/>
      <c r="I13" s="41"/>
    </row>
    <row r="14" spans="1:9" ht="15">
      <c r="A14" s="132" t="s">
        <v>94</v>
      </c>
      <c r="B14" s="133"/>
      <c r="C14" s="133"/>
      <c r="D14" s="134"/>
      <c r="E14" s="17">
        <f>SUM(F14,H14)</f>
        <v>7.799999999999997</v>
      </c>
      <c r="F14" s="17">
        <f>SUM(F12:F13)</f>
        <v>7.799999999999997</v>
      </c>
      <c r="G14" s="17">
        <f>SUM(G12:G13)</f>
        <v>0.5</v>
      </c>
      <c r="H14" s="17">
        <f>SUM(H12:H13)</f>
        <v>0</v>
      </c>
      <c r="I14" s="22"/>
    </row>
    <row r="15" spans="1:9" ht="15">
      <c r="A15" s="129" t="s">
        <v>135</v>
      </c>
      <c r="B15" s="130"/>
      <c r="C15" s="130"/>
      <c r="D15" s="131"/>
      <c r="E15" s="50">
        <f>SUM(F15,H15)</f>
        <v>7.799999999999997</v>
      </c>
      <c r="F15" s="50">
        <f>SUM(F14)</f>
        <v>7.799999999999997</v>
      </c>
      <c r="G15" s="50">
        <f>SUM(G14)</f>
        <v>0.5</v>
      </c>
      <c r="H15" s="50">
        <f>SUM(H14)</f>
        <v>0</v>
      </c>
      <c r="I15" s="22"/>
    </row>
    <row r="16" spans="2:9" ht="15">
      <c r="B16" s="22"/>
      <c r="C16" s="22"/>
      <c r="D16" s="23"/>
      <c r="E16" s="21"/>
      <c r="F16" s="24"/>
      <c r="G16" s="24"/>
      <c r="H16" s="24"/>
      <c r="I16" s="22"/>
    </row>
    <row r="17" spans="2:9" ht="15">
      <c r="B17" s="22"/>
      <c r="C17" s="22"/>
      <c r="D17" s="23"/>
      <c r="E17" s="21"/>
      <c r="F17" s="24"/>
      <c r="G17" s="24"/>
      <c r="H17" s="24"/>
      <c r="I17" s="22"/>
    </row>
    <row r="18" spans="2:9" ht="15">
      <c r="B18" s="22"/>
      <c r="C18" s="22"/>
      <c r="D18" s="23"/>
      <c r="E18" s="21"/>
      <c r="F18" s="24"/>
      <c r="G18" s="24"/>
      <c r="H18" s="24"/>
      <c r="I18" s="22"/>
    </row>
    <row r="19" spans="2:9" ht="15">
      <c r="B19" s="22"/>
      <c r="C19" s="22"/>
      <c r="D19" s="23"/>
      <c r="E19" s="21"/>
      <c r="F19" s="24"/>
      <c r="G19" s="24"/>
      <c r="H19" s="24"/>
      <c r="I19" s="22"/>
    </row>
    <row r="20" spans="2:9" ht="15">
      <c r="B20" s="22"/>
      <c r="C20" s="22"/>
      <c r="D20" s="20"/>
      <c r="E20" s="21"/>
      <c r="F20" s="24"/>
      <c r="G20" s="24"/>
      <c r="H20" s="24"/>
      <c r="I20" s="22"/>
    </row>
    <row r="21" spans="2:9" ht="15">
      <c r="B21" s="22"/>
      <c r="C21" s="22"/>
      <c r="D21" s="22"/>
      <c r="E21" s="21"/>
      <c r="F21" s="21"/>
      <c r="G21" s="21"/>
      <c r="H21" s="21"/>
      <c r="I21" s="22"/>
    </row>
    <row r="22" spans="2:9" ht="15">
      <c r="B22" s="22"/>
      <c r="C22" s="22"/>
      <c r="D22" s="22"/>
      <c r="E22" s="22"/>
      <c r="F22" s="22"/>
      <c r="G22" s="22"/>
      <c r="H22" s="22"/>
      <c r="I22" s="22"/>
    </row>
    <row r="23" spans="2:9" ht="15">
      <c r="B23" s="22"/>
      <c r="C23" s="22"/>
      <c r="D23" s="22"/>
      <c r="E23" s="22"/>
      <c r="F23" s="22"/>
      <c r="G23" s="22"/>
      <c r="H23" s="22"/>
      <c r="I23" s="22"/>
    </row>
    <row r="24" spans="2:9" ht="15">
      <c r="B24" s="22"/>
      <c r="C24" s="22"/>
      <c r="D24" s="22"/>
      <c r="E24" s="22"/>
      <c r="F24" s="22"/>
      <c r="G24" s="22"/>
      <c r="H24" s="22"/>
      <c r="I24" s="22"/>
    </row>
    <row r="25" spans="2:9" ht="15">
      <c r="B25" s="22"/>
      <c r="C25" s="22"/>
      <c r="D25" s="22"/>
      <c r="E25" s="22"/>
      <c r="F25" s="22"/>
      <c r="G25" s="22"/>
      <c r="H25" s="22"/>
      <c r="I25" s="22"/>
    </row>
    <row r="26" spans="2:9" ht="15">
      <c r="B26" s="22"/>
      <c r="C26" s="22"/>
      <c r="D26" s="22"/>
      <c r="E26" s="22"/>
      <c r="F26" s="22"/>
      <c r="G26" s="22"/>
      <c r="H26" s="22"/>
      <c r="I26" s="22"/>
    </row>
    <row r="27" spans="2:9" ht="15">
      <c r="B27" s="22"/>
      <c r="C27" s="22"/>
      <c r="D27" s="22"/>
      <c r="E27" s="22"/>
      <c r="F27" s="22"/>
      <c r="G27" s="22"/>
      <c r="H27" s="22"/>
      <c r="I27" s="22"/>
    </row>
    <row r="28" spans="2:9" ht="15">
      <c r="B28" s="22"/>
      <c r="C28" s="22"/>
      <c r="D28" s="22"/>
      <c r="E28" s="22"/>
      <c r="F28" s="22"/>
      <c r="G28" s="22"/>
      <c r="H28" s="22"/>
      <c r="I28" s="22"/>
    </row>
    <row r="29" spans="2:9" ht="15">
      <c r="B29" s="22"/>
      <c r="C29" s="22"/>
      <c r="D29" s="22"/>
      <c r="E29" s="22"/>
      <c r="F29" s="22"/>
      <c r="G29" s="22"/>
      <c r="H29" s="22"/>
      <c r="I29" s="22"/>
    </row>
    <row r="30" spans="2:9" ht="15">
      <c r="B30" s="22"/>
      <c r="C30" s="22"/>
      <c r="D30" s="22"/>
      <c r="E30" s="22"/>
      <c r="F30" s="22"/>
      <c r="G30" s="22"/>
      <c r="H30" s="22"/>
      <c r="I30" s="22"/>
    </row>
    <row r="31" spans="2:9" ht="15">
      <c r="B31" s="22"/>
      <c r="C31" s="22"/>
      <c r="D31" s="22"/>
      <c r="E31" s="22"/>
      <c r="F31" s="22"/>
      <c r="G31" s="22"/>
      <c r="H31" s="22"/>
      <c r="I31" s="22"/>
    </row>
  </sheetData>
  <sheetProtection/>
  <mergeCells count="19">
    <mergeCell ref="E1:H1"/>
    <mergeCell ref="E2:H2"/>
    <mergeCell ref="E3:H3"/>
    <mergeCell ref="E4:H4"/>
    <mergeCell ref="B6:H6"/>
    <mergeCell ref="G7:H7"/>
    <mergeCell ref="F8:H8"/>
    <mergeCell ref="E8:E11"/>
    <mergeCell ref="F9:G9"/>
    <mergeCell ref="H9:H11"/>
    <mergeCell ref="F10:F11"/>
    <mergeCell ref="G10:G11"/>
    <mergeCell ref="A15:D15"/>
    <mergeCell ref="A14:D14"/>
    <mergeCell ref="B12:B13"/>
    <mergeCell ref="A8:A11"/>
    <mergeCell ref="B8:B11"/>
    <mergeCell ref="C8:C11"/>
    <mergeCell ref="D8:D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00390625" style="15" customWidth="1"/>
    <col min="2" max="2" width="13.00390625" style="15" customWidth="1"/>
    <col min="3" max="3" width="31.7109375" style="15" customWidth="1"/>
    <col min="4" max="4" width="36.140625" style="15" customWidth="1"/>
    <col min="5" max="8" width="10.28125" style="15" customWidth="1"/>
    <col min="9" max="9" width="9.140625" style="15" hidden="1" customWidth="1"/>
    <col min="10" max="16384" width="9.140625" style="15" customWidth="1"/>
  </cols>
  <sheetData>
    <row r="1" spans="5:8" ht="12.75" customHeight="1">
      <c r="E1" s="101" t="s">
        <v>115</v>
      </c>
      <c r="F1" s="101"/>
      <c r="G1" s="101"/>
      <c r="H1" s="101"/>
    </row>
    <row r="2" spans="5:8" ht="12.75" customHeight="1">
      <c r="E2" s="101" t="s">
        <v>190</v>
      </c>
      <c r="F2" s="101"/>
      <c r="G2" s="101"/>
      <c r="H2" s="101"/>
    </row>
    <row r="3" spans="5:8" ht="12.75" customHeight="1">
      <c r="E3" s="101" t="s">
        <v>154</v>
      </c>
      <c r="F3" s="101"/>
      <c r="G3" s="101"/>
      <c r="H3" s="101"/>
    </row>
    <row r="4" spans="5:8" ht="15.75" customHeight="1">
      <c r="E4" s="101" t="s">
        <v>126</v>
      </c>
      <c r="F4" s="101"/>
      <c r="G4" s="101"/>
      <c r="H4" s="101"/>
    </row>
    <row r="5" spans="1:9" ht="30.75" customHeight="1">
      <c r="A5" s="140" t="s">
        <v>182</v>
      </c>
      <c r="B5" s="140"/>
      <c r="C5" s="140"/>
      <c r="D5" s="140"/>
      <c r="E5" s="140"/>
      <c r="F5" s="140"/>
      <c r="G5" s="140"/>
      <c r="H5" s="140"/>
      <c r="I5" s="140"/>
    </row>
    <row r="6" spans="1:8" ht="6.75" customHeight="1">
      <c r="A6" s="142"/>
      <c r="B6" s="142"/>
      <c r="C6" s="142"/>
      <c r="D6" s="142"/>
      <c r="E6" s="142"/>
      <c r="F6" s="142"/>
      <c r="G6" s="142"/>
      <c r="H6" s="142"/>
    </row>
    <row r="7" spans="7:8" ht="15">
      <c r="G7" s="141" t="s">
        <v>133</v>
      </c>
      <c r="H7" s="141"/>
    </row>
    <row r="8" spans="1:8" ht="12" customHeight="1">
      <c r="A8" s="137" t="s">
        <v>39</v>
      </c>
      <c r="B8" s="137" t="s">
        <v>55</v>
      </c>
      <c r="C8" s="137" t="s">
        <v>59</v>
      </c>
      <c r="D8" s="137" t="s">
        <v>67</v>
      </c>
      <c r="E8" s="137" t="s">
        <v>1</v>
      </c>
      <c r="F8" s="144" t="s">
        <v>2</v>
      </c>
      <c r="G8" s="145"/>
      <c r="H8" s="146"/>
    </row>
    <row r="9" spans="1:8" ht="12.75" customHeight="1">
      <c r="A9" s="138"/>
      <c r="B9" s="138"/>
      <c r="C9" s="138"/>
      <c r="D9" s="138"/>
      <c r="E9" s="138"/>
      <c r="F9" s="144" t="s">
        <v>3</v>
      </c>
      <c r="G9" s="146"/>
      <c r="H9" s="137" t="s">
        <v>4</v>
      </c>
    </row>
    <row r="10" spans="1:8" ht="15" customHeight="1">
      <c r="A10" s="138"/>
      <c r="B10" s="138"/>
      <c r="C10" s="138"/>
      <c r="D10" s="138"/>
      <c r="E10" s="138"/>
      <c r="F10" s="137" t="s">
        <v>5</v>
      </c>
      <c r="G10" s="137" t="s">
        <v>6</v>
      </c>
      <c r="H10" s="138"/>
    </row>
    <row r="11" spans="1:8" ht="12.75" customHeight="1">
      <c r="A11" s="139"/>
      <c r="B11" s="139"/>
      <c r="C11" s="139"/>
      <c r="D11" s="139"/>
      <c r="E11" s="139"/>
      <c r="F11" s="139"/>
      <c r="G11" s="139"/>
      <c r="H11" s="139"/>
    </row>
    <row r="12" spans="1:8" ht="16.5" customHeight="1">
      <c r="A12" s="55">
        <v>8</v>
      </c>
      <c r="B12" s="147" t="s">
        <v>31</v>
      </c>
      <c r="C12" s="56" t="s">
        <v>9</v>
      </c>
      <c r="D12" s="8" t="s">
        <v>64</v>
      </c>
      <c r="E12" s="17">
        <f aca="true" t="shared" si="0" ref="E12:E19">SUM(H12+F12)</f>
        <v>27</v>
      </c>
      <c r="F12" s="17">
        <v>27</v>
      </c>
      <c r="G12" s="17">
        <v>19.2</v>
      </c>
      <c r="H12" s="17"/>
    </row>
    <row r="13" spans="1:8" ht="18.75" customHeight="1">
      <c r="A13" s="55">
        <v>10</v>
      </c>
      <c r="B13" s="147"/>
      <c r="C13" s="27" t="s">
        <v>116</v>
      </c>
      <c r="D13" s="8" t="s">
        <v>117</v>
      </c>
      <c r="E13" s="17">
        <f t="shared" si="0"/>
        <v>0</v>
      </c>
      <c r="F13" s="17"/>
      <c r="G13" s="17">
        <v>1</v>
      </c>
      <c r="H13" s="17"/>
    </row>
    <row r="14" spans="1:8" ht="27.75" customHeight="1">
      <c r="A14" s="55">
        <v>11</v>
      </c>
      <c r="B14" s="147"/>
      <c r="C14" s="1" t="s">
        <v>194</v>
      </c>
      <c r="D14" s="8" t="s">
        <v>65</v>
      </c>
      <c r="E14" s="17">
        <f t="shared" si="0"/>
        <v>2</v>
      </c>
      <c r="F14" s="17">
        <v>2</v>
      </c>
      <c r="G14" s="17">
        <v>3.3</v>
      </c>
      <c r="H14" s="17"/>
    </row>
    <row r="15" spans="1:8" ht="28.5" customHeight="1">
      <c r="A15" s="55">
        <v>13</v>
      </c>
      <c r="B15" s="147"/>
      <c r="C15" s="56" t="s">
        <v>120</v>
      </c>
      <c r="D15" s="8" t="s">
        <v>121</v>
      </c>
      <c r="E15" s="17">
        <f t="shared" si="0"/>
        <v>10.3</v>
      </c>
      <c r="F15" s="17">
        <v>10.3</v>
      </c>
      <c r="G15" s="17">
        <v>6.3</v>
      </c>
      <c r="H15" s="17"/>
    </row>
    <row r="16" spans="1:14" ht="28.5" customHeight="1">
      <c r="A16" s="55">
        <v>24</v>
      </c>
      <c r="B16" s="147"/>
      <c r="C16" s="56" t="s">
        <v>12</v>
      </c>
      <c r="D16" s="27" t="s">
        <v>107</v>
      </c>
      <c r="E16" s="17">
        <f t="shared" si="0"/>
        <v>-10.3</v>
      </c>
      <c r="F16" s="17">
        <v>-10.3</v>
      </c>
      <c r="G16" s="17">
        <v>-6.3</v>
      </c>
      <c r="H16" s="17"/>
      <c r="I16" s="18"/>
      <c r="L16" s="18"/>
      <c r="M16" s="18"/>
      <c r="N16" s="18"/>
    </row>
    <row r="17" spans="1:8" ht="16.5" customHeight="1">
      <c r="A17" s="55">
        <v>28</v>
      </c>
      <c r="B17" s="147"/>
      <c r="C17" s="56" t="s">
        <v>14</v>
      </c>
      <c r="D17" s="8" t="s">
        <v>91</v>
      </c>
      <c r="E17" s="17">
        <f t="shared" si="0"/>
        <v>-29</v>
      </c>
      <c r="F17" s="17">
        <v>-29</v>
      </c>
      <c r="G17" s="17">
        <v>-22.5</v>
      </c>
      <c r="H17" s="17"/>
    </row>
    <row r="18" spans="1:8" ht="28.5" customHeight="1">
      <c r="A18" s="55">
        <v>29</v>
      </c>
      <c r="B18" s="147"/>
      <c r="C18" s="57" t="s">
        <v>105</v>
      </c>
      <c r="D18" s="8" t="s">
        <v>106</v>
      </c>
      <c r="E18" s="17">
        <f t="shared" si="0"/>
        <v>-4.4</v>
      </c>
      <c r="F18" s="17">
        <v>-4.4</v>
      </c>
      <c r="G18" s="17"/>
      <c r="H18" s="17"/>
    </row>
    <row r="19" spans="1:8" ht="17.25" customHeight="1">
      <c r="A19" s="7">
        <v>30</v>
      </c>
      <c r="B19" s="148"/>
      <c r="C19" s="27" t="s">
        <v>50</v>
      </c>
      <c r="D19" s="27" t="s">
        <v>74</v>
      </c>
      <c r="E19" s="17">
        <f t="shared" si="0"/>
        <v>4.4</v>
      </c>
      <c r="F19" s="17">
        <v>4.4</v>
      </c>
      <c r="G19" s="17">
        <v>3.4</v>
      </c>
      <c r="H19" s="17"/>
    </row>
    <row r="20" spans="1:8" ht="15" customHeight="1">
      <c r="A20" s="129" t="s">
        <v>135</v>
      </c>
      <c r="B20" s="143"/>
      <c r="C20" s="130"/>
      <c r="D20" s="131"/>
      <c r="E20" s="50">
        <f>SUM(E12:E19)</f>
        <v>0</v>
      </c>
      <c r="F20" s="50">
        <f>SUM(F12:F19)</f>
        <v>0</v>
      </c>
      <c r="G20" s="50">
        <f>SUM(G12:G19)</f>
        <v>4.4</v>
      </c>
      <c r="H20" s="50">
        <f>SUM(H12:H19)</f>
        <v>0</v>
      </c>
    </row>
    <row r="21" spans="1:8" ht="15" customHeight="1">
      <c r="A21" s="16"/>
      <c r="B21" s="16"/>
      <c r="C21" s="16"/>
      <c r="D21" s="16"/>
      <c r="E21" s="19"/>
      <c r="F21" s="19"/>
      <c r="G21" s="19"/>
      <c r="H21" s="19"/>
    </row>
    <row r="22" spans="1:8" ht="15" customHeight="1">
      <c r="A22" s="16"/>
      <c r="B22" s="16"/>
      <c r="C22" s="16"/>
      <c r="D22" s="39"/>
      <c r="E22" s="40"/>
      <c r="F22" s="40"/>
      <c r="G22" s="40"/>
      <c r="H22" s="40"/>
    </row>
    <row r="23" spans="1:9" ht="15" customHeight="1">
      <c r="A23" s="20"/>
      <c r="B23" s="20"/>
      <c r="C23" s="20"/>
      <c r="D23" s="42"/>
      <c r="E23" s="40"/>
      <c r="F23" s="40"/>
      <c r="G23" s="40"/>
      <c r="H23" s="40"/>
      <c r="I23" s="22"/>
    </row>
    <row r="24" spans="1:9" ht="13.5" customHeight="1">
      <c r="A24" s="20"/>
      <c r="B24" s="20"/>
      <c r="C24" s="20"/>
      <c r="D24" s="42"/>
      <c r="E24" s="40"/>
      <c r="F24" s="40"/>
      <c r="G24" s="40"/>
      <c r="H24" s="40"/>
      <c r="I24" s="22"/>
    </row>
    <row r="25" spans="1:9" ht="12.75" customHeight="1">
      <c r="A25" s="22"/>
      <c r="B25" s="22"/>
      <c r="C25" s="22"/>
      <c r="D25" s="42"/>
      <c r="E25" s="40"/>
      <c r="F25" s="43"/>
      <c r="G25" s="43"/>
      <c r="H25" s="43"/>
      <c r="I25" s="22"/>
    </row>
    <row r="26" spans="1:9" ht="15">
      <c r="A26" s="22"/>
      <c r="B26" s="22"/>
      <c r="C26" s="22"/>
      <c r="D26" s="42"/>
      <c r="E26" s="40"/>
      <c r="F26" s="43"/>
      <c r="G26" s="43"/>
      <c r="H26" s="43"/>
      <c r="I26" s="22"/>
    </row>
    <row r="27" spans="1:9" ht="15">
      <c r="A27" s="22"/>
      <c r="B27" s="22"/>
      <c r="C27" s="22"/>
      <c r="D27" s="23"/>
      <c r="E27" s="21"/>
      <c r="F27" s="24"/>
      <c r="G27" s="24"/>
      <c r="H27" s="24"/>
      <c r="I27" s="22"/>
    </row>
    <row r="28" spans="1:9" ht="15">
      <c r="A28" s="22"/>
      <c r="B28" s="22"/>
      <c r="C28" s="22"/>
      <c r="D28" s="23"/>
      <c r="E28" s="21"/>
      <c r="F28" s="24"/>
      <c r="G28" s="24"/>
      <c r="H28" s="24"/>
      <c r="I28" s="22"/>
    </row>
    <row r="29" spans="1:9" ht="15">
      <c r="A29" s="22"/>
      <c r="B29" s="22"/>
      <c r="C29" s="22"/>
      <c r="D29" s="23"/>
      <c r="E29" s="21"/>
      <c r="F29" s="24"/>
      <c r="G29" s="24"/>
      <c r="H29" s="24"/>
      <c r="I29" s="22"/>
    </row>
    <row r="30" spans="1:9" ht="15">
      <c r="A30" s="22"/>
      <c r="B30" s="22"/>
      <c r="C30" s="22"/>
      <c r="D30" s="23"/>
      <c r="E30" s="21"/>
      <c r="F30" s="24"/>
      <c r="G30" s="24"/>
      <c r="H30" s="24"/>
      <c r="I30" s="22"/>
    </row>
    <row r="31" spans="1:9" ht="15">
      <c r="A31" s="22"/>
      <c r="B31" s="22"/>
      <c r="C31" s="22"/>
      <c r="D31" s="23"/>
      <c r="E31" s="21"/>
      <c r="F31" s="24"/>
      <c r="G31" s="24"/>
      <c r="H31" s="24"/>
      <c r="I31" s="22"/>
    </row>
    <row r="32" spans="1:9" ht="15">
      <c r="A32" s="22"/>
      <c r="B32" s="22"/>
      <c r="C32" s="22"/>
      <c r="D32" s="23"/>
      <c r="E32" s="21"/>
      <c r="F32" s="24"/>
      <c r="G32" s="24"/>
      <c r="H32" s="24"/>
      <c r="I32" s="22"/>
    </row>
    <row r="33" spans="1:9" ht="15">
      <c r="A33" s="22"/>
      <c r="B33" s="22"/>
      <c r="C33" s="22"/>
      <c r="D33" s="23"/>
      <c r="E33" s="21"/>
      <c r="F33" s="24"/>
      <c r="G33" s="24"/>
      <c r="H33" s="24"/>
      <c r="I33" s="22"/>
    </row>
    <row r="34" spans="1:9" ht="15">
      <c r="A34" s="22"/>
      <c r="B34" s="22"/>
      <c r="C34" s="22"/>
      <c r="D34" s="23"/>
      <c r="E34" s="21"/>
      <c r="F34" s="24"/>
      <c r="G34" s="24"/>
      <c r="H34" s="24"/>
      <c r="I34" s="22"/>
    </row>
    <row r="35" spans="1:9" ht="15">
      <c r="A35" s="22"/>
      <c r="B35" s="22"/>
      <c r="C35" s="22"/>
      <c r="D35" s="22"/>
      <c r="E35" s="21"/>
      <c r="F35" s="21"/>
      <c r="G35" s="21"/>
      <c r="H35" s="21"/>
      <c r="I35" s="22"/>
    </row>
    <row r="36" spans="1:9" ht="1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5">
      <c r="A45" s="22"/>
      <c r="B45" s="22"/>
      <c r="C45" s="22"/>
      <c r="D45" s="22"/>
      <c r="E45" s="22"/>
      <c r="F45" s="22"/>
      <c r="G45" s="22"/>
      <c r="H45" s="22"/>
      <c r="I45" s="22"/>
    </row>
  </sheetData>
  <sheetProtection/>
  <mergeCells count="19">
    <mergeCell ref="A20:D20"/>
    <mergeCell ref="F8:H8"/>
    <mergeCell ref="F9:G9"/>
    <mergeCell ref="F10:F11"/>
    <mergeCell ref="H9:H11"/>
    <mergeCell ref="D8:D11"/>
    <mergeCell ref="B8:B11"/>
    <mergeCell ref="A8:A11"/>
    <mergeCell ref="B12:B19"/>
    <mergeCell ref="C8:C11"/>
    <mergeCell ref="E8:E11"/>
    <mergeCell ref="G10:G11"/>
    <mergeCell ref="G7:H7"/>
    <mergeCell ref="E1:H1"/>
    <mergeCell ref="E2:H2"/>
    <mergeCell ref="E3:H3"/>
    <mergeCell ref="E4:H4"/>
    <mergeCell ref="A5:I5"/>
    <mergeCell ref="A6:H6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5.00390625" style="58" customWidth="1"/>
    <col min="2" max="2" width="16.7109375" style="58" customWidth="1"/>
    <col min="3" max="3" width="32.421875" style="58" customWidth="1"/>
    <col min="4" max="4" width="45.8515625" style="58" customWidth="1"/>
    <col min="5" max="6" width="7.421875" style="58" customWidth="1"/>
    <col min="7" max="7" width="10.28125" style="58" customWidth="1"/>
    <col min="8" max="8" width="7.140625" style="58" customWidth="1"/>
    <col min="9" max="9" width="9.140625" style="58" hidden="1" customWidth="1"/>
    <col min="10" max="11" width="9.140625" style="58" customWidth="1"/>
    <col min="12" max="12" width="53.8515625" style="58" customWidth="1"/>
    <col min="13" max="16384" width="9.140625" style="58" customWidth="1"/>
  </cols>
  <sheetData>
    <row r="1" spans="5:8" ht="15" customHeight="1">
      <c r="E1" s="149" t="s">
        <v>142</v>
      </c>
      <c r="F1" s="149"/>
      <c r="G1" s="149"/>
      <c r="H1" s="149"/>
    </row>
    <row r="2" spans="5:8" ht="15" customHeight="1">
      <c r="E2" s="149" t="s">
        <v>191</v>
      </c>
      <c r="F2" s="149"/>
      <c r="G2" s="149"/>
      <c r="H2" s="149"/>
    </row>
    <row r="3" spans="5:8" ht="15" customHeight="1">
      <c r="E3" s="149" t="s">
        <v>158</v>
      </c>
      <c r="F3" s="149"/>
      <c r="G3" s="149"/>
      <c r="H3" s="149"/>
    </row>
    <row r="4" spans="5:8" ht="15" customHeight="1">
      <c r="E4" s="149" t="s">
        <v>143</v>
      </c>
      <c r="F4" s="149"/>
      <c r="G4" s="149"/>
      <c r="H4" s="149"/>
    </row>
    <row r="5" spans="1:9" ht="13.5" customHeight="1">
      <c r="A5" s="150" t="s">
        <v>183</v>
      </c>
      <c r="B5" s="150"/>
      <c r="C5" s="150"/>
      <c r="D5" s="150"/>
      <c r="E5" s="150"/>
      <c r="F5" s="150"/>
      <c r="G5" s="150"/>
      <c r="H5" s="150"/>
      <c r="I5" s="150"/>
    </row>
    <row r="6" spans="7:8" ht="14.25" customHeight="1">
      <c r="G6" s="151" t="s">
        <v>133</v>
      </c>
      <c r="H6" s="151"/>
    </row>
    <row r="7" spans="1:8" ht="15.75" customHeight="1">
      <c r="A7" s="153" t="s">
        <v>39</v>
      </c>
      <c r="B7" s="153" t="s">
        <v>55</v>
      </c>
      <c r="C7" s="153" t="s">
        <v>59</v>
      </c>
      <c r="D7" s="153" t="s">
        <v>67</v>
      </c>
      <c r="E7" s="153" t="s">
        <v>1</v>
      </c>
      <c r="F7" s="96" t="s">
        <v>2</v>
      </c>
      <c r="G7" s="152"/>
      <c r="H7" s="97"/>
    </row>
    <row r="8" spans="1:8" ht="12.75" customHeight="1">
      <c r="A8" s="153"/>
      <c r="B8" s="153"/>
      <c r="C8" s="153"/>
      <c r="D8" s="153"/>
      <c r="E8" s="153"/>
      <c r="F8" s="96" t="s">
        <v>3</v>
      </c>
      <c r="G8" s="97"/>
      <c r="H8" s="153" t="s">
        <v>4</v>
      </c>
    </row>
    <row r="9" spans="1:8" ht="15" customHeight="1">
      <c r="A9" s="153"/>
      <c r="B9" s="153"/>
      <c r="C9" s="153"/>
      <c r="D9" s="153"/>
      <c r="E9" s="153"/>
      <c r="F9" s="153" t="s">
        <v>5</v>
      </c>
      <c r="G9" s="153" t="s">
        <v>6</v>
      </c>
      <c r="H9" s="153"/>
    </row>
    <row r="10" spans="1:8" ht="15" customHeight="1">
      <c r="A10" s="153"/>
      <c r="B10" s="153"/>
      <c r="C10" s="153"/>
      <c r="D10" s="153"/>
      <c r="E10" s="153"/>
      <c r="F10" s="153"/>
      <c r="G10" s="153"/>
      <c r="H10" s="153"/>
    </row>
    <row r="11" spans="1:8" ht="18" customHeight="1">
      <c r="A11" s="69">
        <v>1</v>
      </c>
      <c r="B11" s="91" t="s">
        <v>31</v>
      </c>
      <c r="C11" s="83" t="s">
        <v>116</v>
      </c>
      <c r="D11" s="78" t="s">
        <v>117</v>
      </c>
      <c r="E11" s="79">
        <f>SUM(F11,H11)</f>
        <v>-6</v>
      </c>
      <c r="F11" s="79">
        <v>-6</v>
      </c>
      <c r="G11" s="79"/>
      <c r="H11" s="79"/>
    </row>
    <row r="12" spans="1:8" ht="15" customHeight="1">
      <c r="A12" s="69">
        <v>5</v>
      </c>
      <c r="B12" s="135" t="s">
        <v>32</v>
      </c>
      <c r="C12" s="159" t="s">
        <v>7</v>
      </c>
      <c r="D12" s="84" t="s">
        <v>124</v>
      </c>
      <c r="E12" s="85">
        <f aca="true" t="shared" si="0" ref="E12:E25">SUM(F12,H12)</f>
        <v>-133.4</v>
      </c>
      <c r="F12" s="85">
        <f>SUM(F13:F14)</f>
        <v>-51.5</v>
      </c>
      <c r="G12" s="85">
        <f>SUM(G13:G14)</f>
        <v>-13.5</v>
      </c>
      <c r="H12" s="85">
        <f>SUM(H13:H14)</f>
        <v>-81.9</v>
      </c>
    </row>
    <row r="13" spans="1:8" ht="27.75" customHeight="1">
      <c r="A13" s="69" t="s">
        <v>175</v>
      </c>
      <c r="B13" s="136"/>
      <c r="C13" s="159"/>
      <c r="D13" s="26" t="s">
        <v>163</v>
      </c>
      <c r="E13" s="60">
        <f t="shared" si="0"/>
        <v>-106.5</v>
      </c>
      <c r="F13" s="71">
        <v>-28.3</v>
      </c>
      <c r="G13" s="60">
        <v>-6.8</v>
      </c>
      <c r="H13" s="60">
        <v>-78.2</v>
      </c>
    </row>
    <row r="14" spans="1:8" ht="43.5" customHeight="1">
      <c r="A14" s="69" t="s">
        <v>176</v>
      </c>
      <c r="B14" s="136"/>
      <c r="C14" s="159"/>
      <c r="D14" s="26" t="s">
        <v>162</v>
      </c>
      <c r="E14" s="60">
        <f t="shared" si="0"/>
        <v>-26.9</v>
      </c>
      <c r="F14" s="71">
        <v>-23.2</v>
      </c>
      <c r="G14" s="60">
        <v>-6.7</v>
      </c>
      <c r="H14" s="60">
        <v>-3.7</v>
      </c>
    </row>
    <row r="15" spans="1:9" ht="21" customHeight="1">
      <c r="A15" s="70">
        <v>6</v>
      </c>
      <c r="B15" s="86" t="s">
        <v>33</v>
      </c>
      <c r="C15" s="8" t="s">
        <v>54</v>
      </c>
      <c r="D15" s="44" t="s">
        <v>69</v>
      </c>
      <c r="E15" s="60">
        <f t="shared" si="0"/>
        <v>-23.4</v>
      </c>
      <c r="F15" s="60">
        <v>-23.4</v>
      </c>
      <c r="G15" s="60">
        <v>-18</v>
      </c>
      <c r="H15" s="60"/>
      <c r="I15" s="61"/>
    </row>
    <row r="16" spans="1:9" ht="21" customHeight="1">
      <c r="A16" s="70">
        <v>7</v>
      </c>
      <c r="B16" s="91" t="s">
        <v>34</v>
      </c>
      <c r="C16" s="8" t="s">
        <v>7</v>
      </c>
      <c r="D16" s="95" t="s">
        <v>77</v>
      </c>
      <c r="E16" s="60">
        <f t="shared" si="0"/>
        <v>-11.4</v>
      </c>
      <c r="F16" s="60">
        <v>-11.4</v>
      </c>
      <c r="G16" s="60">
        <v>-8.7</v>
      </c>
      <c r="H16" s="60"/>
      <c r="I16" s="61"/>
    </row>
    <row r="17" spans="1:9" ht="18.75" customHeight="1">
      <c r="A17" s="70">
        <v>11</v>
      </c>
      <c r="B17" s="158" t="s">
        <v>31</v>
      </c>
      <c r="C17" s="2" t="s">
        <v>193</v>
      </c>
      <c r="D17" s="27" t="s">
        <v>103</v>
      </c>
      <c r="E17" s="60">
        <f t="shared" si="0"/>
        <v>1.3</v>
      </c>
      <c r="F17" s="60">
        <v>1.3</v>
      </c>
      <c r="G17" s="60">
        <v>1</v>
      </c>
      <c r="H17" s="60"/>
      <c r="I17" s="61"/>
    </row>
    <row r="18" spans="1:9" ht="18.75" customHeight="1">
      <c r="A18" s="70">
        <v>15</v>
      </c>
      <c r="B18" s="147"/>
      <c r="C18" s="2" t="s">
        <v>109</v>
      </c>
      <c r="D18" s="27" t="s">
        <v>110</v>
      </c>
      <c r="E18" s="60">
        <f t="shared" si="0"/>
        <v>1.4</v>
      </c>
      <c r="F18" s="60">
        <v>1.4</v>
      </c>
      <c r="G18" s="60">
        <v>1.1</v>
      </c>
      <c r="H18" s="60"/>
      <c r="I18" s="61"/>
    </row>
    <row r="19" spans="1:9" ht="28.5" customHeight="1">
      <c r="A19" s="70">
        <v>16</v>
      </c>
      <c r="B19" s="148"/>
      <c r="C19" s="26" t="s">
        <v>194</v>
      </c>
      <c r="D19" s="8" t="s">
        <v>65</v>
      </c>
      <c r="E19" s="60">
        <f t="shared" si="0"/>
        <v>3.3</v>
      </c>
      <c r="F19" s="60">
        <v>3.3</v>
      </c>
      <c r="G19" s="60">
        <v>2.5</v>
      </c>
      <c r="H19" s="60"/>
      <c r="I19" s="61"/>
    </row>
    <row r="20" spans="1:9" ht="17.25" customHeight="1">
      <c r="A20" s="70">
        <v>22</v>
      </c>
      <c r="B20" s="86" t="s">
        <v>33</v>
      </c>
      <c r="C20" s="27" t="s">
        <v>42</v>
      </c>
      <c r="D20" s="27" t="s">
        <v>68</v>
      </c>
      <c r="E20" s="60">
        <f t="shared" si="0"/>
        <v>23.4</v>
      </c>
      <c r="F20" s="60">
        <v>23.4</v>
      </c>
      <c r="G20" s="60">
        <v>18</v>
      </c>
      <c r="H20" s="60"/>
      <c r="I20" s="61"/>
    </row>
    <row r="21" spans="1:9" ht="15" customHeight="1">
      <c r="A21" s="155" t="s">
        <v>92</v>
      </c>
      <c r="B21" s="156"/>
      <c r="C21" s="156"/>
      <c r="D21" s="157"/>
      <c r="E21" s="60">
        <f t="shared" si="0"/>
        <v>0</v>
      </c>
      <c r="F21" s="60">
        <f>SUM(F11,F17:F19)</f>
        <v>0</v>
      </c>
      <c r="G21" s="60">
        <f>SUM(G11,G17:G19)</f>
        <v>4.6</v>
      </c>
      <c r="H21" s="60">
        <f>SUM(H11,H17:H19)</f>
        <v>0</v>
      </c>
      <c r="I21" s="60">
        <f>SUM(I11:I11)</f>
        <v>0</v>
      </c>
    </row>
    <row r="22" spans="1:9" ht="15" customHeight="1">
      <c r="A22" s="155" t="s">
        <v>93</v>
      </c>
      <c r="B22" s="156"/>
      <c r="C22" s="156"/>
      <c r="D22" s="157"/>
      <c r="E22" s="60">
        <f t="shared" si="0"/>
        <v>-133.4</v>
      </c>
      <c r="F22" s="60">
        <f>SUM(F13:F14)</f>
        <v>-51.5</v>
      </c>
      <c r="G22" s="60">
        <f>SUM(G13:G14)</f>
        <v>-13.5</v>
      </c>
      <c r="H22" s="60">
        <f>SUM(H13:H14)</f>
        <v>-81.9</v>
      </c>
      <c r="I22" s="61"/>
    </row>
    <row r="23" spans="1:9" ht="15" customHeight="1">
      <c r="A23" s="96" t="s">
        <v>94</v>
      </c>
      <c r="B23" s="152"/>
      <c r="C23" s="152"/>
      <c r="D23" s="97"/>
      <c r="E23" s="60">
        <f t="shared" si="0"/>
        <v>0</v>
      </c>
      <c r="F23" s="60">
        <f>SUM(F15,F20)</f>
        <v>0</v>
      </c>
      <c r="G23" s="60">
        <f>SUM(G15,G20)</f>
        <v>0</v>
      </c>
      <c r="H23" s="60">
        <f>SUM(H15,H20)</f>
        <v>0</v>
      </c>
      <c r="I23" s="61"/>
    </row>
    <row r="24" spans="1:9" ht="15" customHeight="1">
      <c r="A24" s="96" t="s">
        <v>96</v>
      </c>
      <c r="B24" s="152"/>
      <c r="C24" s="152"/>
      <c r="D24" s="97"/>
      <c r="E24" s="60">
        <f t="shared" si="0"/>
        <v>-11.4</v>
      </c>
      <c r="F24" s="60">
        <f>SUM(F16)</f>
        <v>-11.4</v>
      </c>
      <c r="G24" s="60">
        <f>SUM(G16)</f>
        <v>-8.7</v>
      </c>
      <c r="H24" s="60">
        <f>SUM(H16)</f>
        <v>0</v>
      </c>
      <c r="I24" s="61"/>
    </row>
    <row r="25" spans="1:8" ht="15" customHeight="1">
      <c r="A25" s="98" t="s">
        <v>135</v>
      </c>
      <c r="B25" s="154"/>
      <c r="C25" s="154"/>
      <c r="D25" s="99"/>
      <c r="E25" s="62">
        <f t="shared" si="0"/>
        <v>-144.8</v>
      </c>
      <c r="F25" s="62">
        <f>SUM(F21:F24)</f>
        <v>-62.9</v>
      </c>
      <c r="G25" s="62">
        <f>SUM(G21:G24)</f>
        <v>-17.6</v>
      </c>
      <c r="H25" s="62">
        <f>SUM(H21:H24)</f>
        <v>-81.9</v>
      </c>
    </row>
    <row r="26" spans="1:8" ht="15" customHeight="1">
      <c r="A26" s="59"/>
      <c r="B26" s="59"/>
      <c r="C26" s="59"/>
      <c r="D26" s="59"/>
      <c r="E26" s="63"/>
      <c r="F26" s="63"/>
      <c r="G26" s="63"/>
      <c r="H26" s="63"/>
    </row>
    <row r="27" spans="1:9" ht="15" customHeight="1">
      <c r="A27" s="59"/>
      <c r="B27" s="59"/>
      <c r="C27" s="59"/>
      <c r="D27" s="59"/>
      <c r="E27" s="63"/>
      <c r="F27" s="63"/>
      <c r="G27" s="63"/>
      <c r="H27" s="63"/>
      <c r="I27" s="63"/>
    </row>
  </sheetData>
  <sheetProtection/>
  <mergeCells count="24">
    <mergeCell ref="A25:D25"/>
    <mergeCell ref="A22:D22"/>
    <mergeCell ref="A23:D23"/>
    <mergeCell ref="A21:D21"/>
    <mergeCell ref="C7:C10"/>
    <mergeCell ref="B17:B19"/>
    <mergeCell ref="B12:B14"/>
    <mergeCell ref="A24:D24"/>
    <mergeCell ref="B7:B10"/>
    <mergeCell ref="C12:C14"/>
    <mergeCell ref="F7:H7"/>
    <mergeCell ref="F8:G8"/>
    <mergeCell ref="F9:F10"/>
    <mergeCell ref="A7:A10"/>
    <mergeCell ref="D7:D10"/>
    <mergeCell ref="E7:E10"/>
    <mergeCell ref="H8:H10"/>
    <mergeCell ref="G9:G10"/>
    <mergeCell ref="E1:H1"/>
    <mergeCell ref="E2:H2"/>
    <mergeCell ref="E3:H3"/>
    <mergeCell ref="E4:H4"/>
    <mergeCell ref="A5:I5"/>
    <mergeCell ref="G6:H6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2" sqref="C12:H13"/>
    </sheetView>
  </sheetViews>
  <sheetFormatPr defaultColWidth="9.140625" defaultRowHeight="12.75"/>
  <cols>
    <col min="1" max="1" width="4.00390625" style="15" customWidth="1"/>
    <col min="2" max="2" width="13.00390625" style="15" customWidth="1"/>
    <col min="3" max="3" width="31.7109375" style="15" customWidth="1"/>
    <col min="4" max="4" width="37.7109375" style="15" customWidth="1"/>
    <col min="5" max="6" width="10.7109375" style="15" customWidth="1"/>
    <col min="7" max="7" width="11.421875" style="15" customWidth="1"/>
    <col min="8" max="8" width="10.00390625" style="15" customWidth="1"/>
    <col min="9" max="16384" width="9.140625" style="15" customWidth="1"/>
  </cols>
  <sheetData>
    <row r="1" spans="5:8" ht="12.75" customHeight="1">
      <c r="E1" s="101" t="s">
        <v>115</v>
      </c>
      <c r="F1" s="101"/>
      <c r="G1" s="101"/>
      <c r="H1" s="101"/>
    </row>
    <row r="2" spans="5:8" ht="12.75" customHeight="1">
      <c r="E2" s="101" t="s">
        <v>190</v>
      </c>
      <c r="F2" s="101"/>
      <c r="G2" s="101"/>
      <c r="H2" s="101"/>
    </row>
    <row r="3" spans="5:8" ht="12.75" customHeight="1">
      <c r="E3" s="101" t="s">
        <v>154</v>
      </c>
      <c r="F3" s="101"/>
      <c r="G3" s="101"/>
      <c r="H3" s="101"/>
    </row>
    <row r="4" spans="5:8" ht="13.5" customHeight="1">
      <c r="E4" s="101" t="s">
        <v>144</v>
      </c>
      <c r="F4" s="101"/>
      <c r="G4" s="101"/>
      <c r="H4" s="101"/>
    </row>
    <row r="5" ht="12" customHeight="1"/>
    <row r="6" spans="1:8" ht="33" customHeight="1">
      <c r="A6" s="140" t="s">
        <v>184</v>
      </c>
      <c r="B6" s="140"/>
      <c r="C6" s="140"/>
      <c r="D6" s="140"/>
      <c r="E6" s="140"/>
      <c r="F6" s="140"/>
      <c r="G6" s="140"/>
      <c r="H6" s="140"/>
    </row>
    <row r="7" spans="7:8" ht="15" customHeight="1">
      <c r="G7" s="141" t="s">
        <v>133</v>
      </c>
      <c r="H7" s="141"/>
    </row>
    <row r="8" spans="1:8" ht="15.75" customHeight="1">
      <c r="A8" s="159" t="s">
        <v>39</v>
      </c>
      <c r="B8" s="136" t="s">
        <v>55</v>
      </c>
      <c r="C8" s="136" t="s">
        <v>59</v>
      </c>
      <c r="D8" s="136" t="s">
        <v>67</v>
      </c>
      <c r="E8" s="136" t="s">
        <v>1</v>
      </c>
      <c r="F8" s="136" t="s">
        <v>2</v>
      </c>
      <c r="G8" s="136"/>
      <c r="H8" s="136"/>
    </row>
    <row r="9" spans="1:8" ht="17.25" customHeight="1">
      <c r="A9" s="159"/>
      <c r="B9" s="136"/>
      <c r="C9" s="136"/>
      <c r="D9" s="136"/>
      <c r="E9" s="136"/>
      <c r="F9" s="136" t="s">
        <v>3</v>
      </c>
      <c r="G9" s="136"/>
      <c r="H9" s="136" t="s">
        <v>4</v>
      </c>
    </row>
    <row r="10" spans="1:8" ht="15" customHeight="1">
      <c r="A10" s="159"/>
      <c r="B10" s="136"/>
      <c r="C10" s="136"/>
      <c r="D10" s="136"/>
      <c r="E10" s="136"/>
      <c r="F10" s="136" t="s">
        <v>5</v>
      </c>
      <c r="G10" s="136" t="s">
        <v>6</v>
      </c>
      <c r="H10" s="136"/>
    </row>
    <row r="11" spans="1:8" ht="12.75" customHeight="1">
      <c r="A11" s="159"/>
      <c r="B11" s="136"/>
      <c r="C11" s="136"/>
      <c r="D11" s="136"/>
      <c r="E11" s="136"/>
      <c r="F11" s="136"/>
      <c r="G11" s="136"/>
      <c r="H11" s="136"/>
    </row>
    <row r="12" spans="1:8" ht="14.25" customHeight="1">
      <c r="A12" s="7">
        <v>7</v>
      </c>
      <c r="B12" s="158" t="s">
        <v>31</v>
      </c>
      <c r="C12" s="8" t="s">
        <v>118</v>
      </c>
      <c r="D12" s="8" t="s">
        <v>119</v>
      </c>
      <c r="E12" s="17">
        <f aca="true" t="shared" si="0" ref="E12:E18">SUM(F12,H12)</f>
        <v>0</v>
      </c>
      <c r="F12" s="7"/>
      <c r="G12" s="17">
        <v>-0.7</v>
      </c>
      <c r="H12" s="7"/>
    </row>
    <row r="13" spans="1:8" ht="14.25" customHeight="1">
      <c r="A13" s="7">
        <v>8</v>
      </c>
      <c r="B13" s="147"/>
      <c r="C13" s="8" t="s">
        <v>9</v>
      </c>
      <c r="D13" s="8" t="s">
        <v>64</v>
      </c>
      <c r="E13" s="17">
        <f t="shared" si="0"/>
        <v>1.5</v>
      </c>
      <c r="F13" s="17">
        <v>1.5</v>
      </c>
      <c r="G13" s="17">
        <v>0.7</v>
      </c>
      <c r="H13" s="17"/>
    </row>
    <row r="14" spans="1:8" ht="14.25" customHeight="1">
      <c r="A14" s="7">
        <v>12</v>
      </c>
      <c r="B14" s="147"/>
      <c r="C14" s="8" t="s">
        <v>10</v>
      </c>
      <c r="D14" s="8" t="s">
        <v>66</v>
      </c>
      <c r="E14" s="17">
        <f t="shared" si="0"/>
        <v>4.4</v>
      </c>
      <c r="F14" s="17">
        <v>4.4</v>
      </c>
      <c r="G14" s="17"/>
      <c r="H14" s="17"/>
    </row>
    <row r="15" spans="1:8" ht="28.5" customHeight="1">
      <c r="A15" s="7">
        <v>13</v>
      </c>
      <c r="B15" s="147"/>
      <c r="C15" s="8" t="s">
        <v>120</v>
      </c>
      <c r="D15" s="8" t="s">
        <v>121</v>
      </c>
      <c r="E15" s="17">
        <f t="shared" si="0"/>
        <v>4.3</v>
      </c>
      <c r="F15" s="17">
        <v>4.3</v>
      </c>
      <c r="G15" s="17"/>
      <c r="H15" s="17"/>
    </row>
    <row r="16" spans="1:8" ht="14.25" customHeight="1">
      <c r="A16" s="7">
        <v>24</v>
      </c>
      <c r="B16" s="148"/>
      <c r="C16" s="8" t="s">
        <v>12</v>
      </c>
      <c r="D16" s="27" t="s">
        <v>107</v>
      </c>
      <c r="E16" s="17">
        <f t="shared" si="0"/>
        <v>-4.3</v>
      </c>
      <c r="F16" s="17">
        <v>-4.3</v>
      </c>
      <c r="G16" s="17"/>
      <c r="H16" s="17"/>
    </row>
    <row r="17" spans="1:8" ht="14.25" customHeight="1">
      <c r="A17" s="7">
        <v>29</v>
      </c>
      <c r="B17" s="160" t="s">
        <v>33</v>
      </c>
      <c r="C17" s="27" t="s">
        <v>42</v>
      </c>
      <c r="D17" s="27" t="s">
        <v>68</v>
      </c>
      <c r="E17" s="17">
        <f t="shared" si="0"/>
        <v>6.9</v>
      </c>
      <c r="F17" s="17">
        <v>6.9</v>
      </c>
      <c r="G17" s="17"/>
      <c r="H17" s="17"/>
    </row>
    <row r="18" spans="1:8" ht="14.25" customHeight="1">
      <c r="A18" s="7">
        <v>30</v>
      </c>
      <c r="B18" s="161"/>
      <c r="C18" s="8" t="s">
        <v>54</v>
      </c>
      <c r="D18" s="8" t="s">
        <v>69</v>
      </c>
      <c r="E18" s="17">
        <f t="shared" si="0"/>
        <v>-6.9</v>
      </c>
      <c r="F18" s="17">
        <v>-6.9</v>
      </c>
      <c r="G18" s="17"/>
      <c r="H18" s="17"/>
    </row>
    <row r="19" spans="1:8" ht="15" customHeight="1">
      <c r="A19" s="132" t="s">
        <v>92</v>
      </c>
      <c r="B19" s="133"/>
      <c r="C19" s="133"/>
      <c r="D19" s="134"/>
      <c r="E19" s="17">
        <f>SUM(F19,H19)</f>
        <v>5.8999999999999995</v>
      </c>
      <c r="F19" s="17">
        <f>SUM(F12:F16)</f>
        <v>5.8999999999999995</v>
      </c>
      <c r="G19" s="17">
        <f>SUM(G12:G16)</f>
        <v>0</v>
      </c>
      <c r="H19" s="17">
        <f>SUM(H12:H16)</f>
        <v>0</v>
      </c>
    </row>
    <row r="20" spans="1:13" ht="15" customHeight="1">
      <c r="A20" s="144" t="s">
        <v>94</v>
      </c>
      <c r="B20" s="145"/>
      <c r="C20" s="145"/>
      <c r="D20" s="146"/>
      <c r="E20" s="17">
        <f>SUM(F20,H20)</f>
        <v>0</v>
      </c>
      <c r="F20" s="17">
        <f>SUM(F17:F18)</f>
        <v>0</v>
      </c>
      <c r="G20" s="17">
        <f>SUM(G17:G18)</f>
        <v>0</v>
      </c>
      <c r="H20" s="17">
        <f>SUM(H17:H18)</f>
        <v>0</v>
      </c>
      <c r="K20" s="18"/>
      <c r="L20" s="18"/>
      <c r="M20" s="18"/>
    </row>
    <row r="21" spans="1:8" ht="15" customHeight="1">
      <c r="A21" s="129" t="s">
        <v>135</v>
      </c>
      <c r="B21" s="130"/>
      <c r="C21" s="130"/>
      <c r="D21" s="131"/>
      <c r="E21" s="50">
        <f>F21+H21</f>
        <v>5.8999999999999995</v>
      </c>
      <c r="F21" s="50">
        <f>SUM(F19:F20)</f>
        <v>5.8999999999999995</v>
      </c>
      <c r="G21" s="50">
        <f>SUM(G19:G20)</f>
        <v>0</v>
      </c>
      <c r="H21" s="50">
        <f>SUM(H19:H20)</f>
        <v>0</v>
      </c>
    </row>
    <row r="23" spans="6:8" ht="15">
      <c r="F23" s="18"/>
      <c r="G23" s="18"/>
      <c r="H23" s="18"/>
    </row>
    <row r="24" spans="5:8" ht="15">
      <c r="E24" s="18"/>
      <c r="F24" s="18"/>
      <c r="G24" s="18"/>
      <c r="H24" s="18"/>
    </row>
    <row r="25" spans="5:8" ht="15">
      <c r="E25" s="18"/>
      <c r="F25" s="18"/>
      <c r="G25" s="18"/>
      <c r="H25" s="18"/>
    </row>
    <row r="26" ht="15">
      <c r="F26" s="18"/>
    </row>
    <row r="27" spans="5:8" ht="15">
      <c r="E27" s="18"/>
      <c r="F27" s="18"/>
      <c r="G27" s="18"/>
      <c r="H27" s="18"/>
    </row>
  </sheetData>
  <sheetProtection/>
  <mergeCells count="21">
    <mergeCell ref="F9:G9"/>
    <mergeCell ref="H9:H11"/>
    <mergeCell ref="B12:B16"/>
    <mergeCell ref="F8:H8"/>
    <mergeCell ref="A21:D21"/>
    <mergeCell ref="G10:G11"/>
    <mergeCell ref="B17:B18"/>
    <mergeCell ref="A19:D19"/>
    <mergeCell ref="A20:D20"/>
    <mergeCell ref="E8:E11"/>
    <mergeCell ref="F10:F11"/>
    <mergeCell ref="E1:H1"/>
    <mergeCell ref="E2:H2"/>
    <mergeCell ref="E3:H3"/>
    <mergeCell ref="E4:H4"/>
    <mergeCell ref="A6:H6"/>
    <mergeCell ref="A8:A11"/>
    <mergeCell ref="D8:D11"/>
    <mergeCell ref="G7:H7"/>
    <mergeCell ref="B8:B11"/>
    <mergeCell ref="C8:C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7.8515625" style="11" customWidth="1"/>
    <col min="2" max="2" width="61.28125" style="11" customWidth="1"/>
    <col min="3" max="3" width="3.7109375" style="11" customWidth="1"/>
    <col min="4" max="4" width="13.421875" style="11" customWidth="1"/>
    <col min="5" max="5" width="12.00390625" style="11" customWidth="1"/>
    <col min="6" max="6" width="11.421875" style="11" customWidth="1"/>
    <col min="7" max="7" width="10.421875" style="11" customWidth="1"/>
    <col min="8" max="16384" width="9.140625" style="11" customWidth="1"/>
  </cols>
  <sheetData>
    <row r="1" spans="4:7" ht="12.75" customHeight="1">
      <c r="D1" s="101" t="s">
        <v>115</v>
      </c>
      <c r="E1" s="101"/>
      <c r="F1" s="101"/>
      <c r="G1" s="101"/>
    </row>
    <row r="2" spans="4:7" ht="12.75" customHeight="1">
      <c r="D2" s="101" t="s">
        <v>190</v>
      </c>
      <c r="E2" s="101"/>
      <c r="F2" s="101"/>
      <c r="G2" s="101"/>
    </row>
    <row r="3" spans="4:7" ht="12.75" customHeight="1">
      <c r="D3" s="101" t="s">
        <v>154</v>
      </c>
      <c r="E3" s="101"/>
      <c r="F3" s="101"/>
      <c r="G3" s="101"/>
    </row>
    <row r="4" spans="4:7" ht="15">
      <c r="D4" s="164" t="s">
        <v>145</v>
      </c>
      <c r="E4" s="164"/>
      <c r="F4" s="164"/>
      <c r="G4" s="164"/>
    </row>
    <row r="5" spans="1:7" ht="32.25" customHeight="1">
      <c r="A5" s="168" t="s">
        <v>185</v>
      </c>
      <c r="B5" s="168"/>
      <c r="C5" s="168"/>
      <c r="D5" s="168"/>
      <c r="E5" s="168"/>
      <c r="F5" s="168"/>
      <c r="G5" s="168"/>
    </row>
    <row r="6" spans="1:7" ht="15" customHeight="1">
      <c r="A6" s="168"/>
      <c r="B6" s="168"/>
      <c r="C6" s="168"/>
      <c r="D6" s="168"/>
      <c r="E6" s="168"/>
      <c r="F6" s="168"/>
      <c r="G6" s="168"/>
    </row>
    <row r="7" spans="6:7" ht="15">
      <c r="F7" s="170" t="s">
        <v>133</v>
      </c>
      <c r="G7" s="170"/>
    </row>
    <row r="8" spans="1:7" ht="15" customHeight="1">
      <c r="A8" s="119" t="s">
        <v>29</v>
      </c>
      <c r="B8" s="119" t="s">
        <v>20</v>
      </c>
      <c r="C8" s="169" t="s">
        <v>39</v>
      </c>
      <c r="D8" s="167" t="s">
        <v>1</v>
      </c>
      <c r="E8" s="167" t="s">
        <v>2</v>
      </c>
      <c r="F8" s="167"/>
      <c r="G8" s="167"/>
    </row>
    <row r="9" spans="1:7" ht="15" customHeight="1">
      <c r="A9" s="119"/>
      <c r="B9" s="119"/>
      <c r="C9" s="126"/>
      <c r="D9" s="167"/>
      <c r="E9" s="167" t="s">
        <v>3</v>
      </c>
      <c r="F9" s="167"/>
      <c r="G9" s="119" t="s">
        <v>4</v>
      </c>
    </row>
    <row r="10" spans="1:7" ht="15" customHeight="1">
      <c r="A10" s="119"/>
      <c r="B10" s="119"/>
      <c r="C10" s="126"/>
      <c r="D10" s="167"/>
      <c r="E10" s="167" t="s">
        <v>5</v>
      </c>
      <c r="F10" s="167" t="s">
        <v>6</v>
      </c>
      <c r="G10" s="119"/>
    </row>
    <row r="11" spans="1:7" ht="19.5" customHeight="1">
      <c r="A11" s="119"/>
      <c r="B11" s="119"/>
      <c r="C11" s="127"/>
      <c r="D11" s="167"/>
      <c r="E11" s="167"/>
      <c r="F11" s="167"/>
      <c r="G11" s="119"/>
    </row>
    <row r="12" spans="1:9" ht="30.75" customHeight="1">
      <c r="A12" s="46" t="s">
        <v>31</v>
      </c>
      <c r="B12" s="12" t="s">
        <v>27</v>
      </c>
      <c r="C12" s="51">
        <v>1</v>
      </c>
      <c r="D12" s="77">
        <f aca="true" t="shared" si="0" ref="D12:D36">SUM(E12,G12)</f>
        <v>-90.59999999999998</v>
      </c>
      <c r="E12" s="77">
        <f>SUM('savivaldybės funkcijos(3)'!F67,'mok krepsel(5)'!F20,'kt_ dotacijos (6)'!F21,'biud_ist_pajamos (7)'!F19)</f>
        <v>-90.59999999999998</v>
      </c>
      <c r="F12" s="77">
        <f>SUM('savivaldybės funkcijos(3)'!G67,'mok krepsel(5)'!G20,'kt_ dotacijos (6)'!G21,'biud_ist_pajamos (7)'!G19)</f>
        <v>-65.50000000000001</v>
      </c>
      <c r="G12" s="77">
        <f>SUM('savivaldybės funkcijos(3)'!H67,'mok krepsel(5)'!H20,'kt_ dotacijos (6)'!H21,'biud_ist_pajamos (7)'!H19)</f>
        <v>0</v>
      </c>
      <c r="I12" s="28"/>
    </row>
    <row r="13" spans="1:9" ht="30.75" customHeight="1">
      <c r="A13" s="47" t="s">
        <v>32</v>
      </c>
      <c r="B13" s="12" t="s">
        <v>43</v>
      </c>
      <c r="C13" s="51">
        <v>2</v>
      </c>
      <c r="D13" s="53">
        <f t="shared" si="0"/>
        <v>-133.4</v>
      </c>
      <c r="E13" s="53">
        <f>SUM('savivaldybės funkcijos(3)'!F68,'kt_ dotacijos (6)'!F22)</f>
        <v>-49.1</v>
      </c>
      <c r="F13" s="53">
        <f>SUM('savivaldybės funkcijos(3)'!G68,'kt_ dotacijos (6)'!G22)</f>
        <v>-17.4</v>
      </c>
      <c r="G13" s="53">
        <f>SUM('savivaldybės funkcijos(3)'!H68,'kt_ dotacijos (6)'!H22)</f>
        <v>-84.30000000000001</v>
      </c>
      <c r="I13" s="28"/>
    </row>
    <row r="14" spans="1:9" ht="30.75" customHeight="1">
      <c r="A14" s="47" t="s">
        <v>33</v>
      </c>
      <c r="B14" s="12" t="s">
        <v>99</v>
      </c>
      <c r="C14" s="51">
        <v>4</v>
      </c>
      <c r="D14" s="53">
        <f t="shared" si="0"/>
        <v>-1.7000000000000028</v>
      </c>
      <c r="E14" s="53">
        <f>SUM('savivaldybės funkcijos(3)'!F69,'v-f (4)'!F14,'kt_ dotacijos (6)'!F23,'biud_ist_pajamos (7)'!F20)</f>
        <v>-1.7000000000000028</v>
      </c>
      <c r="F14" s="53">
        <f>SUM('savivaldybės funkcijos(3)'!G69,'v-f (4)'!G14,'kt_ dotacijos (6)'!G23,'biud_ist_pajamos (7)'!G20)</f>
        <v>-8.999999999999993</v>
      </c>
      <c r="G14" s="53">
        <f>SUM('savivaldybės funkcijos(3)'!H69,'v-f (4)'!H14,'kt_ dotacijos (6)'!H23,'biud_ist_pajamos (7)'!H20)</f>
        <v>0</v>
      </c>
      <c r="I14" s="28"/>
    </row>
    <row r="15" spans="1:9" ht="30.75" customHeight="1">
      <c r="A15" s="47" t="s">
        <v>36</v>
      </c>
      <c r="B15" s="12" t="s">
        <v>100</v>
      </c>
      <c r="C15" s="51">
        <v>6</v>
      </c>
      <c r="D15" s="53">
        <f t="shared" si="0"/>
        <v>1.5</v>
      </c>
      <c r="E15" s="53">
        <f>SUM('savivaldybės funkcijos(3)'!F70)</f>
        <v>1.5</v>
      </c>
      <c r="F15" s="53">
        <f>SUM('savivaldybės funkcijos(3)'!G70)</f>
        <v>-0.19999999999999996</v>
      </c>
      <c r="G15" s="53">
        <f>SUM('savivaldybės funkcijos(3)'!H70)</f>
        <v>0</v>
      </c>
      <c r="I15" s="28"/>
    </row>
    <row r="16" spans="1:9" ht="30.75" customHeight="1">
      <c r="A16" s="47" t="s">
        <v>34</v>
      </c>
      <c r="B16" s="12" t="s">
        <v>101</v>
      </c>
      <c r="C16" s="51">
        <v>7</v>
      </c>
      <c r="D16" s="53">
        <f t="shared" si="0"/>
        <v>91.1</v>
      </c>
      <c r="E16" s="53">
        <f>SUM('savivaldybės funkcijos(3)'!F71,'kt_ dotacijos (6)'!F24)</f>
        <v>68.3</v>
      </c>
      <c r="F16" s="53">
        <f>SUM('savivaldybės funkcijos(3)'!G71,'kt_ dotacijos (6)'!G24)</f>
        <v>90.89999999999999</v>
      </c>
      <c r="G16" s="53">
        <f>SUM('savivaldybės funkcijos(3)'!H71,'kt_ dotacijos (6)'!H24)</f>
        <v>22.8</v>
      </c>
      <c r="I16" s="28"/>
    </row>
    <row r="17" spans="1:9" ht="30.75" customHeight="1">
      <c r="A17" s="47" t="s">
        <v>35</v>
      </c>
      <c r="B17" s="12" t="s">
        <v>102</v>
      </c>
      <c r="C17" s="51">
        <v>8</v>
      </c>
      <c r="D17" s="53">
        <f t="shared" si="0"/>
        <v>2</v>
      </c>
      <c r="E17" s="53">
        <f>SUM('savivaldybės funkcijos(3)'!F72)</f>
        <v>-25.7</v>
      </c>
      <c r="F17" s="53">
        <f>SUM('savivaldybės funkcijos(3)'!G72)</f>
        <v>0</v>
      </c>
      <c r="G17" s="53">
        <f>SUM('savivaldybės funkcijos(3)'!H72)</f>
        <v>27.7</v>
      </c>
      <c r="H17" s="36"/>
      <c r="I17" s="37"/>
    </row>
    <row r="18" spans="1:9" ht="18.75" customHeight="1">
      <c r="A18" s="165" t="s">
        <v>131</v>
      </c>
      <c r="B18" s="166"/>
      <c r="C18" s="66">
        <v>9</v>
      </c>
      <c r="D18" s="54">
        <f t="shared" si="0"/>
        <v>-131.1</v>
      </c>
      <c r="E18" s="54">
        <f>SUM(E12:E17)</f>
        <v>-97.29999999999998</v>
      </c>
      <c r="F18" s="54">
        <f>SUM(F12:F17)</f>
        <v>-1.200000000000017</v>
      </c>
      <c r="G18" s="54">
        <f>SUM(G12:G17)</f>
        <v>-33.80000000000001</v>
      </c>
      <c r="H18" s="38"/>
      <c r="I18" s="38"/>
    </row>
    <row r="19" spans="1:9" ht="15" hidden="1">
      <c r="A19" s="13"/>
      <c r="B19" s="14"/>
      <c r="C19" s="52"/>
      <c r="D19" s="54" t="e">
        <f t="shared" si="0"/>
        <v>#REF!</v>
      </c>
      <c r="E19" s="53" t="e">
        <f>'savivaldybės funkcijos(3)'!F74+'v-f (4)'!F19+'kt_ dotacijos (6)'!F28+#REF!</f>
        <v>#REF!</v>
      </c>
      <c r="F19" s="54">
        <f>SUM(F13:F18)</f>
        <v>63.09999999999998</v>
      </c>
      <c r="G19" s="54">
        <f>SUM(G13:G18)</f>
        <v>-67.60000000000002</v>
      </c>
      <c r="H19" s="36"/>
      <c r="I19" s="36"/>
    </row>
    <row r="20" spans="1:9" ht="15" hidden="1">
      <c r="A20" s="13"/>
      <c r="B20" s="14"/>
      <c r="C20" s="52"/>
      <c r="D20" s="54" t="e">
        <f t="shared" si="0"/>
        <v>#REF!</v>
      </c>
      <c r="E20" s="53" t="e">
        <f>'savivaldybės funkcijos(3)'!F75+'v-f (4)'!F20+'kt_ dotacijos (6)'!F29+#REF!</f>
        <v>#REF!</v>
      </c>
      <c r="F20" s="54">
        <f>SUM(F14:F19)</f>
        <v>143.59999999999997</v>
      </c>
      <c r="G20" s="54">
        <f>SUM(G14:G19)</f>
        <v>-50.900000000000034</v>
      </c>
      <c r="H20" s="36"/>
      <c r="I20" s="36"/>
    </row>
    <row r="21" spans="1:9" ht="15" hidden="1">
      <c r="A21" s="13"/>
      <c r="B21" s="14"/>
      <c r="C21" s="52"/>
      <c r="D21" s="54" t="e">
        <f t="shared" si="0"/>
        <v>#REF!</v>
      </c>
      <c r="E21" s="53" t="e">
        <f>'savivaldybės funkcijos(3)'!F76+'v-f (4)'!F21+'kt_ dotacijos (6)'!F30+#REF!</f>
        <v>#REF!</v>
      </c>
      <c r="F21" s="54">
        <f>SUM(F14:F20)</f>
        <v>287.19999999999993</v>
      </c>
      <c r="G21" s="54">
        <f>SUM(G14:G20)</f>
        <v>-101.80000000000007</v>
      </c>
      <c r="H21" s="36"/>
      <c r="I21" s="36"/>
    </row>
    <row r="22" spans="1:9" ht="15" hidden="1">
      <c r="A22" s="13"/>
      <c r="B22" s="14"/>
      <c r="C22" s="52"/>
      <c r="D22" s="54" t="e">
        <f t="shared" si="0"/>
        <v>#REF!</v>
      </c>
      <c r="E22" s="53" t="e">
        <f>'savivaldybės funkcijos(3)'!F77+'v-f (4)'!F22+'kt_ dotacijos (6)'!F31+#REF!</f>
        <v>#REF!</v>
      </c>
      <c r="F22" s="54">
        <f>SUM(F15:F21)</f>
        <v>583.3999999999999</v>
      </c>
      <c r="G22" s="54">
        <f>SUM(G15:G21)</f>
        <v>-203.60000000000014</v>
      </c>
      <c r="H22" s="36"/>
      <c r="I22" s="36"/>
    </row>
    <row r="23" spans="1:9" ht="15" hidden="1">
      <c r="A23" s="13"/>
      <c r="B23" s="14"/>
      <c r="C23" s="52"/>
      <c r="D23" s="54" t="e">
        <f t="shared" si="0"/>
        <v>#REF!</v>
      </c>
      <c r="E23" s="53" t="e">
        <f>'savivaldybės funkcijos(3)'!F78+'v-f (4)'!F23+'kt_ dotacijos (6)'!F32+#REF!</f>
        <v>#REF!</v>
      </c>
      <c r="F23" s="54">
        <f aca="true" t="shared" si="1" ref="F23:F35">SUM(F15:F22)</f>
        <v>1166.7999999999997</v>
      </c>
      <c r="G23" s="54">
        <f aca="true" t="shared" si="2" ref="G23:G35">SUM(G15:G22)</f>
        <v>-407.2000000000003</v>
      </c>
      <c r="H23" s="36"/>
      <c r="I23" s="36"/>
    </row>
    <row r="24" spans="1:9" ht="15" hidden="1">
      <c r="A24" s="13"/>
      <c r="B24" s="14"/>
      <c r="C24" s="52"/>
      <c r="D24" s="54" t="e">
        <f t="shared" si="0"/>
        <v>#REF!</v>
      </c>
      <c r="E24" s="53" t="e">
        <f>'savivaldybės funkcijos(3)'!F79+'v-f (4)'!F24+'kt_ dotacijos (6)'!F33+#REF!</f>
        <v>#REF!</v>
      </c>
      <c r="F24" s="54">
        <f t="shared" si="1"/>
        <v>2333.7999999999993</v>
      </c>
      <c r="G24" s="54">
        <f t="shared" si="2"/>
        <v>-814.4000000000005</v>
      </c>
      <c r="H24" s="36"/>
      <c r="I24" s="36"/>
    </row>
    <row r="25" spans="1:9" ht="15" hidden="1">
      <c r="A25" s="13"/>
      <c r="B25" s="14"/>
      <c r="C25" s="52"/>
      <c r="D25" s="54" t="e">
        <f t="shared" si="0"/>
        <v>#REF!</v>
      </c>
      <c r="E25" s="53" t="e">
        <f>'savivaldybės funkcijos(3)'!F80+'v-f (4)'!F25+'kt_ dotacijos (6)'!F34+#REF!</f>
        <v>#REF!</v>
      </c>
      <c r="F25" s="54">
        <f t="shared" si="1"/>
        <v>4576.699999999999</v>
      </c>
      <c r="G25" s="54">
        <f t="shared" si="2"/>
        <v>-1651.600000000001</v>
      </c>
      <c r="H25" s="36"/>
      <c r="I25" s="36"/>
    </row>
    <row r="26" spans="1:9" ht="15" hidden="1">
      <c r="A26" s="13"/>
      <c r="B26" s="14"/>
      <c r="C26" s="52"/>
      <c r="D26" s="54" t="e">
        <f t="shared" si="0"/>
        <v>#REF!</v>
      </c>
      <c r="E26" s="53" t="e">
        <f>'savivaldybės funkcijos(3)'!F81+'v-f (4)'!F26+'kt_ dotacijos (6)'!F35+#REF!</f>
        <v>#REF!</v>
      </c>
      <c r="F26" s="54">
        <f t="shared" si="1"/>
        <v>9153.399999999998</v>
      </c>
      <c r="G26" s="54">
        <f t="shared" si="2"/>
        <v>-3330.9000000000024</v>
      </c>
      <c r="H26" s="36"/>
      <c r="I26" s="36"/>
    </row>
    <row r="27" spans="1:9" ht="15" hidden="1">
      <c r="A27" s="13"/>
      <c r="B27" s="14"/>
      <c r="C27" s="52"/>
      <c r="D27" s="54" t="e">
        <f t="shared" si="0"/>
        <v>#REF!</v>
      </c>
      <c r="E27" s="53" t="e">
        <f>'savivaldybės funkcijos(3)'!F82+'v-f (4)'!F27+'kt_ dotacijos (6)'!F36+#REF!</f>
        <v>#REF!</v>
      </c>
      <c r="F27" s="54">
        <f t="shared" si="1"/>
        <v>18307.999999999996</v>
      </c>
      <c r="G27" s="54">
        <f t="shared" si="2"/>
        <v>-6628.000000000005</v>
      </c>
      <c r="H27" s="36"/>
      <c r="I27" s="36"/>
    </row>
    <row r="28" spans="1:9" ht="15" hidden="1">
      <c r="A28" s="13"/>
      <c r="B28" s="14"/>
      <c r="C28" s="52"/>
      <c r="D28" s="54" t="e">
        <f t="shared" si="0"/>
        <v>#REF!</v>
      </c>
      <c r="E28" s="53" t="e">
        <f>'savivaldybės funkcijos(3)'!F83+'v-f (4)'!F28+'kt_ dotacijos (6)'!F37+#REF!</f>
        <v>#REF!</v>
      </c>
      <c r="F28" s="54">
        <f t="shared" si="1"/>
        <v>36552.899999999994</v>
      </c>
      <c r="G28" s="54">
        <f t="shared" si="2"/>
        <v>-13188.400000000009</v>
      </c>
      <c r="H28" s="36"/>
      <c r="I28" s="36"/>
    </row>
    <row r="29" spans="1:9" ht="15" hidden="1">
      <c r="A29" s="13"/>
      <c r="B29" s="14"/>
      <c r="C29" s="52"/>
      <c r="D29" s="54" t="e">
        <f t="shared" si="0"/>
        <v>#REF!</v>
      </c>
      <c r="E29" s="53" t="e">
        <f>'savivaldybės funkcijos(3)'!F84+'v-f (4)'!F29+'kt_ dotacijos (6)'!F38+#REF!</f>
        <v>#REF!</v>
      </c>
      <c r="F29" s="54">
        <f t="shared" si="1"/>
        <v>72962.19999999998</v>
      </c>
      <c r="G29" s="54">
        <f t="shared" si="2"/>
        <v>-26325.900000000016</v>
      </c>
      <c r="H29" s="36"/>
      <c r="I29" s="36"/>
    </row>
    <row r="30" spans="1:9" ht="15" hidden="1">
      <c r="A30" s="13"/>
      <c r="B30" s="14"/>
      <c r="C30" s="52"/>
      <c r="D30" s="54" t="e">
        <f t="shared" si="0"/>
        <v>#REF!</v>
      </c>
      <c r="E30" s="53" t="e">
        <f>'savivaldybės funkcijos(3)'!F85+'v-f (4)'!F30+'kt_ dotacijos (6)'!F39+#REF!</f>
        <v>#REF!</v>
      </c>
      <c r="F30" s="54">
        <f t="shared" si="1"/>
        <v>145637.19999999995</v>
      </c>
      <c r="G30" s="54">
        <f t="shared" si="2"/>
        <v>-52550.00000000003</v>
      </c>
      <c r="H30" s="36"/>
      <c r="I30" s="36"/>
    </row>
    <row r="31" spans="1:9" ht="15" hidden="1">
      <c r="A31" s="13"/>
      <c r="B31" s="14"/>
      <c r="C31" s="52"/>
      <c r="D31" s="54" t="e">
        <f t="shared" si="0"/>
        <v>#REF!</v>
      </c>
      <c r="E31" s="53" t="e">
        <f>'savivaldybės funkcijos(3)'!F86+'v-f (4)'!F31+'kt_ dotacijos (6)'!F40+#REF!</f>
        <v>#REF!</v>
      </c>
      <c r="F31" s="54">
        <f t="shared" si="1"/>
        <v>290690.99999999994</v>
      </c>
      <c r="G31" s="54">
        <f t="shared" si="2"/>
        <v>-104896.40000000007</v>
      </c>
      <c r="H31" s="36"/>
      <c r="I31" s="36"/>
    </row>
    <row r="32" spans="1:9" ht="15" hidden="1">
      <c r="A32" s="13"/>
      <c r="B32" s="14"/>
      <c r="C32" s="52"/>
      <c r="D32" s="54" t="e">
        <f t="shared" si="0"/>
        <v>#REF!</v>
      </c>
      <c r="E32" s="53" t="e">
        <f>'savivaldybės funkcijos(3)'!F87+'v-f (4)'!F32+'kt_ dotacijos (6)'!F41+#REF!</f>
        <v>#REF!</v>
      </c>
      <c r="F32" s="54">
        <f t="shared" si="1"/>
        <v>580215.2</v>
      </c>
      <c r="G32" s="54">
        <f t="shared" si="2"/>
        <v>-209385.60000000015</v>
      </c>
      <c r="H32" s="36"/>
      <c r="I32" s="36"/>
    </row>
    <row r="33" spans="1:9" ht="15" hidden="1">
      <c r="A33" s="13"/>
      <c r="B33" s="14"/>
      <c r="C33" s="52"/>
      <c r="D33" s="54" t="e">
        <f t="shared" si="0"/>
        <v>#REF!</v>
      </c>
      <c r="E33" s="53" t="e">
        <f>'savivaldybės funkcijos(3)'!F88+'v-f (4)'!F33+'kt_ dotacijos (6)'!F42+#REF!</f>
        <v>#REF!</v>
      </c>
      <c r="F33" s="54">
        <f t="shared" si="1"/>
        <v>1158096.5999999999</v>
      </c>
      <c r="G33" s="54">
        <f t="shared" si="2"/>
        <v>-417956.8000000003</v>
      </c>
      <c r="H33" s="36"/>
      <c r="I33" s="36"/>
    </row>
    <row r="34" spans="1:9" ht="15" hidden="1">
      <c r="A34" s="13"/>
      <c r="B34" s="14"/>
      <c r="C34" s="52"/>
      <c r="D34" s="54" t="e">
        <f t="shared" si="0"/>
        <v>#REF!</v>
      </c>
      <c r="E34" s="53" t="e">
        <f>'savivaldybės funkcijos(3)'!F89+'v-f (4)'!F34+'kt_ dotacijos (6)'!F43+#REF!</f>
        <v>#REF!</v>
      </c>
      <c r="F34" s="54">
        <f t="shared" si="1"/>
        <v>2311616.5</v>
      </c>
      <c r="G34" s="54">
        <f t="shared" si="2"/>
        <v>-834262.0000000006</v>
      </c>
      <c r="H34" s="36"/>
      <c r="I34" s="36"/>
    </row>
    <row r="35" spans="1:9" ht="15" hidden="1">
      <c r="A35" s="13"/>
      <c r="B35" s="14"/>
      <c r="C35" s="52"/>
      <c r="D35" s="54" t="e">
        <f t="shared" si="0"/>
        <v>#REF!</v>
      </c>
      <c r="E35" s="73" t="e">
        <f>'savivaldybės funkcijos(3)'!F90+'v-f (4)'!F35+'kt_ dotacijos (6)'!F44+#REF!</f>
        <v>#REF!</v>
      </c>
      <c r="F35" s="72">
        <f t="shared" si="1"/>
        <v>4614079.6</v>
      </c>
      <c r="G35" s="72">
        <f t="shared" si="2"/>
        <v>-1665193.100000001</v>
      </c>
      <c r="H35" s="36"/>
      <c r="I35" s="36"/>
    </row>
    <row r="36" spans="1:7" ht="18.75" customHeight="1">
      <c r="A36" s="162" t="s">
        <v>146</v>
      </c>
      <c r="B36" s="162"/>
      <c r="C36" s="74">
        <v>10</v>
      </c>
      <c r="D36" s="54">
        <f t="shared" si="0"/>
        <v>0</v>
      </c>
      <c r="E36" s="53">
        <f>'savivaldybės funkcijos(3)'!F74</f>
        <v>0</v>
      </c>
      <c r="F36" s="53">
        <f>'savivaldybės funkcijos(3)'!G74</f>
        <v>0</v>
      </c>
      <c r="G36" s="53">
        <f>'savivaldybės funkcijos(3)'!H74</f>
        <v>0</v>
      </c>
    </row>
    <row r="37" spans="1:7" ht="18.75" customHeight="1">
      <c r="A37" s="163" t="s">
        <v>147</v>
      </c>
      <c r="B37" s="163"/>
      <c r="C37" s="75">
        <v>11</v>
      </c>
      <c r="D37" s="54">
        <f>D18-D36</f>
        <v>-131.1</v>
      </c>
      <c r="E37" s="54">
        <f>E18-E36</f>
        <v>-97.29999999999998</v>
      </c>
      <c r="F37" s="54">
        <f>F18-F36</f>
        <v>-1.200000000000017</v>
      </c>
      <c r="G37" s="54">
        <f>G18-G36</f>
        <v>-33.80000000000001</v>
      </c>
    </row>
    <row r="38" spans="2:6" ht="15">
      <c r="B38" s="67"/>
      <c r="D38" s="28"/>
      <c r="F38" s="29"/>
    </row>
    <row r="39" ht="15">
      <c r="D39" s="28"/>
    </row>
    <row r="40" ht="15">
      <c r="D40" s="28"/>
    </row>
  </sheetData>
  <sheetProtection/>
  <mergeCells count="19">
    <mergeCell ref="E9:F9"/>
    <mergeCell ref="D8:D11"/>
    <mergeCell ref="E8:G8"/>
    <mergeCell ref="A5:G5"/>
    <mergeCell ref="C8:C11"/>
    <mergeCell ref="A6:G6"/>
    <mergeCell ref="B8:B11"/>
    <mergeCell ref="A8:A11"/>
    <mergeCell ref="F7:G7"/>
    <mergeCell ref="A36:B36"/>
    <mergeCell ref="A37:B37"/>
    <mergeCell ref="D1:G1"/>
    <mergeCell ref="D2:G2"/>
    <mergeCell ref="D3:G3"/>
    <mergeCell ref="D4:G4"/>
    <mergeCell ref="A18:B18"/>
    <mergeCell ref="F10:F11"/>
    <mergeCell ref="E10:E11"/>
    <mergeCell ref="G9:G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Griguolienė</cp:lastModifiedBy>
  <cp:lastPrinted>2018-09-20T06:10:12Z</cp:lastPrinted>
  <dcterms:created xsi:type="dcterms:W3CDTF">2002-11-07T10:01:21Z</dcterms:created>
  <dcterms:modified xsi:type="dcterms:W3CDTF">2018-09-21T07:45:47Z</dcterms:modified>
  <cp:category/>
  <cp:version/>
  <cp:contentType/>
  <cp:contentStatus/>
</cp:coreProperties>
</file>