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l.jauniskiene\Documents\nuo darbastalio\SPRENDIMU_PR\2020 m\2020-12-30\Biudžetas\"/>
    </mc:Choice>
  </mc:AlternateContent>
  <xr:revisionPtr revIDLastSave="0" documentId="8_{9469418D-BC06-4CD9-9771-F06C8C851C0F}" xr6:coauthVersionLast="45" xr6:coauthVersionMax="45" xr10:uidLastSave="{00000000-0000-0000-0000-000000000000}"/>
  <bookViews>
    <workbookView xWindow="5760" yWindow="3396" windowWidth="17280" windowHeight="8964" tabRatio="457" activeTab="1" xr2:uid="{00000000-000D-0000-FFFF-FFFF00000000}"/>
  </bookViews>
  <sheets>
    <sheet name="PAJAMOS" sheetId="1" r:id="rId1"/>
    <sheet name="Asignavimai" sheetId="2" r:id="rId2"/>
    <sheet name="BIP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Asignavimai!$A$15:$AA$289</definedName>
    <definedName name="_xlnm.Print_Titles" localSheetId="1">Asignavimai!$11:$15</definedName>
    <definedName name="_xlnm.Print_Titles" localSheetId="0">PAJAMOS!$10:$10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  <c r="C74" i="1" l="1"/>
  <c r="C75" i="1"/>
  <c r="C76" i="1"/>
  <c r="C89" i="1"/>
  <c r="C88" i="1"/>
  <c r="C72" i="1"/>
  <c r="C71" i="1"/>
  <c r="C86" i="1"/>
  <c r="C43" i="1"/>
  <c r="C39" i="1"/>
  <c r="C38" i="1"/>
  <c r="C37" i="1"/>
  <c r="C30" i="1"/>
  <c r="C18" i="1"/>
  <c r="F23" i="3" l="1"/>
  <c r="D23" i="3"/>
  <c r="F19" i="3"/>
  <c r="F18" i="3"/>
  <c r="D18" i="3"/>
  <c r="F17" i="3"/>
  <c r="D17" i="3"/>
  <c r="E14" i="3"/>
  <c r="C45" i="1" l="1"/>
  <c r="C52" i="1" l="1"/>
  <c r="C33" i="1"/>
  <c r="C60" i="1"/>
  <c r="C59" i="1"/>
  <c r="C58" i="1"/>
  <c r="C57" i="1"/>
  <c r="C56" i="1"/>
  <c r="C55" i="1"/>
  <c r="C54" i="1"/>
  <c r="C53" i="1"/>
  <c r="C51" i="1" l="1"/>
  <c r="C50" i="1"/>
  <c r="C49" i="1"/>
  <c r="C29" i="1"/>
  <c r="E27" i="3" l="1"/>
  <c r="E26" i="3"/>
  <c r="F25" i="3"/>
  <c r="D24" i="3"/>
  <c r="F22" i="3"/>
  <c r="D22" i="3"/>
  <c r="F21" i="3"/>
  <c r="D21" i="3"/>
  <c r="F20" i="3"/>
  <c r="D20" i="3"/>
  <c r="F13" i="3"/>
  <c r="F12" i="3"/>
  <c r="F11" i="3"/>
  <c r="C85" i="1" l="1"/>
  <c r="C84" i="1"/>
  <c r="C82" i="1"/>
  <c r="C81" i="1"/>
  <c r="C80" i="1"/>
  <c r="C79" i="1"/>
  <c r="C78" i="1"/>
  <c r="C69" i="1"/>
  <c r="C68" i="1"/>
  <c r="C48" i="1"/>
  <c r="C46" i="1"/>
  <c r="C35" i="1"/>
  <c r="C34" i="1"/>
  <c r="C36" i="1"/>
  <c r="C40" i="1"/>
  <c r="C41" i="1"/>
  <c r="C42" i="1"/>
  <c r="C31" i="1"/>
  <c r="C32" i="1"/>
  <c r="C27" i="1"/>
  <c r="C28" i="1"/>
  <c r="C26" i="1"/>
  <c r="C25" i="1"/>
  <c r="C24" i="1"/>
  <c r="C23" i="1"/>
  <c r="C22" i="1"/>
  <c r="C21" i="1"/>
  <c r="C16" i="1"/>
  <c r="C15" i="1"/>
  <c r="C14" i="1"/>
  <c r="C12" i="1"/>
  <c r="G27" i="3" l="1"/>
  <c r="E28" i="3" l="1"/>
  <c r="D28" i="3"/>
  <c r="C13" i="1" l="1"/>
  <c r="C77" i="1"/>
  <c r="C70" i="1"/>
  <c r="C67" i="1" s="1"/>
  <c r="C83" i="1"/>
  <c r="C20" i="1"/>
  <c r="C17" i="1"/>
  <c r="C11" i="1" l="1"/>
  <c r="G26" i="3" l="1"/>
  <c r="G13" i="3" l="1"/>
  <c r="G12" i="3"/>
  <c r="G15" i="3"/>
  <c r="G22" i="3"/>
  <c r="G19" i="3"/>
  <c r="G20" i="3"/>
  <c r="G21" i="3"/>
  <c r="G18" i="3"/>
  <c r="G17" i="3"/>
  <c r="G11" i="3"/>
  <c r="G23" i="3"/>
  <c r="G25" i="3"/>
  <c r="G24" i="3"/>
  <c r="C73" i="1" l="1"/>
  <c r="C66" i="1" s="1"/>
  <c r="F14" i="3" l="1"/>
  <c r="G14" i="3" l="1"/>
  <c r="F16" i="3" l="1"/>
  <c r="G16" i="3" l="1"/>
  <c r="G28" i="3" s="1"/>
  <c r="F28" i="3"/>
  <c r="C63" i="1" l="1"/>
  <c r="C62" i="1"/>
  <c r="C61" i="1" l="1"/>
  <c r="C65" i="1" l="1"/>
  <c r="C47" i="1" l="1"/>
  <c r="C44" i="1" l="1"/>
  <c r="C19" i="1" s="1"/>
  <c r="C87" i="1" s="1"/>
  <c r="C90" i="1" s="1"/>
</calcChain>
</file>

<file path=xl/sharedStrings.xml><?xml version="1.0" encoding="utf-8"?>
<sst xmlns="http://schemas.openxmlformats.org/spreadsheetml/2006/main" count="1227" uniqueCount="393">
  <si>
    <t>1.</t>
  </si>
  <si>
    <t>1.1.</t>
  </si>
  <si>
    <t>Gyventojų pajamų mokestis</t>
  </si>
  <si>
    <t>1.2.</t>
  </si>
  <si>
    <t xml:space="preserve">Turto mokesčiai </t>
  </si>
  <si>
    <t>Žemės mokestis</t>
  </si>
  <si>
    <t>Paveldimo turto mokestis</t>
  </si>
  <si>
    <t>Nekilnojamojo turto mokestis</t>
  </si>
  <si>
    <t>1.3.</t>
  </si>
  <si>
    <t>Prekių ir paslaugų mokesčiai</t>
  </si>
  <si>
    <t>2.</t>
  </si>
  <si>
    <t>2.1.</t>
  </si>
  <si>
    <t>Turto pajamos</t>
  </si>
  <si>
    <t>Nuomos mokestis už valstybinę žemę ir valstybinio vidaus vandenų fondo vandens telkinius</t>
  </si>
  <si>
    <t>2.2.</t>
  </si>
  <si>
    <t>Pajamos iš baudų ir konfiskacijų</t>
  </si>
  <si>
    <t>2.4.</t>
  </si>
  <si>
    <t>Kitos neišvardytos pajamos</t>
  </si>
  <si>
    <t>3.</t>
  </si>
  <si>
    <t>4.</t>
  </si>
  <si>
    <t>5.</t>
  </si>
  <si>
    <t>6.</t>
  </si>
  <si>
    <t>Mokesčiai už aplinkos teršimą</t>
  </si>
  <si>
    <t>7.</t>
  </si>
  <si>
    <t>Mokestis už medžiojamųjų gyvūnų išteklius</t>
  </si>
  <si>
    <t>Kiti mokesčiai už valstybinius gamtos išteklius</t>
  </si>
  <si>
    <t>8.</t>
  </si>
  <si>
    <t>Lazdijų rajono savivaldybės tarybos</t>
  </si>
  <si>
    <t>(tūkst. Eur)</t>
  </si>
  <si>
    <t>PAJAMŲ PAVADINIMAS</t>
  </si>
  <si>
    <t xml:space="preserve">IŠ VISO </t>
  </si>
  <si>
    <t>EIL. NR.</t>
  </si>
  <si>
    <t>3.1.</t>
  </si>
  <si>
    <t>3.1.1.</t>
  </si>
  <si>
    <t>3.1.3.</t>
  </si>
  <si>
    <t>1.2.1.</t>
  </si>
  <si>
    <t>1.2.2.</t>
  </si>
  <si>
    <t>1.2.3.</t>
  </si>
  <si>
    <t>Būsto nuomos ar išperkamosios būsto nuomos mokesčių dalies kompensacijoms</t>
  </si>
  <si>
    <t>Civilinei saugai</t>
  </si>
  <si>
    <t>Civilinės būklės aktams registruoti</t>
  </si>
  <si>
    <t>Duomenų teikimas valstybės suteiktos pagalbos registrui</t>
  </si>
  <si>
    <t>Gyvenamosios vietos deklaravimo duomenims ir gyvenamosios vietos neturinčių asmenų apskaitos duomenims tvarkyti</t>
  </si>
  <si>
    <t>Gyventojų registrui tvarkyti ir duomenims valstybės registrams teikti</t>
  </si>
  <si>
    <t>Jaunimo teisių apsaugai</t>
  </si>
  <si>
    <t>Melioracijai</t>
  </si>
  <si>
    <t>Neveiksnių asmenų būklės peržiūrėjimui užtikrinti</t>
  </si>
  <si>
    <t>Pirminei teisinei pagalbai teikti</t>
  </si>
  <si>
    <t>Priešgaisrinei saugai</t>
  </si>
  <si>
    <t>Savivaldybei priskirtiems archyviniams dokumentams tvarkyti</t>
  </si>
  <si>
    <t xml:space="preserve">Socialinei paramai mokiniams </t>
  </si>
  <si>
    <t>Socialinėms išmokoms ir kompensacijoms skaičiuoti ir mokėti</t>
  </si>
  <si>
    <t>Socialinėms paslaugoms</t>
  </si>
  <si>
    <t>Valstybinės kalbos vartojimo ir taisyklingumo kontrolė</t>
  </si>
  <si>
    <t>Visuomenės sveikatos priežiūros funkcijoms vykdyti</t>
  </si>
  <si>
    <t>Žemės ūkio funkcijoms atlikti</t>
  </si>
  <si>
    <t>Savivaldybių mokykloms (klasėms ar grupėms), skirtoms šalies (regiono) mokiniams, turintiems specialiųjų ugdymosi poreikių</t>
  </si>
  <si>
    <t>9.</t>
  </si>
  <si>
    <t>Eil. Nr.</t>
  </si>
  <si>
    <t>Iš viso</t>
  </si>
  <si>
    <t>Iš jų</t>
  </si>
  <si>
    <t>išlaidoms</t>
  </si>
  <si>
    <t>iš viso</t>
  </si>
  <si>
    <t>Lazdijų rajono savivaldybės kontrolės ir audito tarnyba</t>
  </si>
  <si>
    <t>Savivaldybės kontrolės ir audito tarnybos darbo organizavimas</t>
  </si>
  <si>
    <t>Lazdijų rajono savivaldybės administracija</t>
  </si>
  <si>
    <t>2.1.1.</t>
  </si>
  <si>
    <t>Savivaldybės tarybos darbo organizavimas</t>
  </si>
  <si>
    <t>2.1.2.</t>
  </si>
  <si>
    <t>Savivaldybės administracijos darbo organizavimas</t>
  </si>
  <si>
    <t>Žemės ūkio funkcijų vykdymas</t>
  </si>
  <si>
    <t>2.1.4.</t>
  </si>
  <si>
    <t>Archyvinių dokumentų tvarkymas</t>
  </si>
  <si>
    <t>2.1.5.</t>
  </si>
  <si>
    <t>Mobilizacijos administravimas</t>
  </si>
  <si>
    <t>Pirminės teisinės pagalbos teikimas</t>
  </si>
  <si>
    <t>2.1.7.</t>
  </si>
  <si>
    <t>Gyvenamosios vietos deklaravimas</t>
  </si>
  <si>
    <t>2.1.8.</t>
  </si>
  <si>
    <t>2.1.9.</t>
  </si>
  <si>
    <t>2.1.10.</t>
  </si>
  <si>
    <t>2.1.11.</t>
  </si>
  <si>
    <t>2.1.12.</t>
  </si>
  <si>
    <t>Gyventojų registro tvarkymas ir duomenų teikimas</t>
  </si>
  <si>
    <t>2.1.13.</t>
  </si>
  <si>
    <t>2.1.14.</t>
  </si>
  <si>
    <t>Civilinės būklės aktų registravimas</t>
  </si>
  <si>
    <t>2.1.15.</t>
  </si>
  <si>
    <t>Civilinės saugos organizavimas</t>
  </si>
  <si>
    <t>2.1.16.</t>
  </si>
  <si>
    <t>2.1.17.</t>
  </si>
  <si>
    <t>Kitos bendrosios paslaugos</t>
  </si>
  <si>
    <t>2.1.18.</t>
  </si>
  <si>
    <t>2.1.19.</t>
  </si>
  <si>
    <t>Vaikų vasaros poilsio programų organizavimas</t>
  </si>
  <si>
    <t>Jaunimo poilsio programų organizavimas</t>
  </si>
  <si>
    <t>Vaikų ir paauglių nusikalstamumo prevencijos programų vykdymas</t>
  </si>
  <si>
    <t>2.3.</t>
  </si>
  <si>
    <t>2.3.1.</t>
  </si>
  <si>
    <t>Lazdijų rajono policijos komisariato programos dalinis finansavimas</t>
  </si>
  <si>
    <t>Polderinių siurblinių eksploatavimas ir polderinių melioracijos griovių priežiūra</t>
  </si>
  <si>
    <t>Melioracijos statinių priežiūra ir remonto, avarinių gedimų šalinimo darbai</t>
  </si>
  <si>
    <t>Dalies būsto nuomos mokesčio kompensavimas</t>
  </si>
  <si>
    <t>Mokinių aprūpinimas mokinio reikmenimis</t>
  </si>
  <si>
    <t>Lazdijų rajono savivaldybės administracijos Būdviečio seniūnija</t>
  </si>
  <si>
    <t>Gatvių apšvietimas seniūnijose</t>
  </si>
  <si>
    <t>Vietinių kelių ir gatvių priežiūra žiemą</t>
  </si>
  <si>
    <t>Lazdijų rajono savivaldybės administracijos Kapčiamiesčio seniūnija</t>
  </si>
  <si>
    <t>4.1.</t>
  </si>
  <si>
    <t>Lazdijų rajono savivaldybės administracijos Krosnos seniūnija</t>
  </si>
  <si>
    <t>Lazdijų rajono savivaldybės administracijos Kučiūnų seniūnija</t>
  </si>
  <si>
    <t>Lazdijų rajono savivaldybės administracijos Lazdijų miesto seniūnija</t>
  </si>
  <si>
    <t>Lazdijų rajono savivaldybės administracijos Lazdijų seniūnija</t>
  </si>
  <si>
    <t>Lazdijų rajono savivaldybės administracijos Noragėlių seniūnija</t>
  </si>
  <si>
    <t>10.</t>
  </si>
  <si>
    <t>Lazdijų rajono savivaldybės administracijos Seirijų seniūnija</t>
  </si>
  <si>
    <t>11.</t>
  </si>
  <si>
    <t>12.</t>
  </si>
  <si>
    <t>13.</t>
  </si>
  <si>
    <t>Lazdijų rajono savivaldybės administracijos Šventežerio seniūnija</t>
  </si>
  <si>
    <t>14.</t>
  </si>
  <si>
    <t>Lazdijų rajono savivaldybės administracijos Veisiejų  seniūnija</t>
  </si>
  <si>
    <t>15.</t>
  </si>
  <si>
    <t>Lazdijų rajono savivaldybės visuomenės sveikatos biuras</t>
  </si>
  <si>
    <t>16.</t>
  </si>
  <si>
    <t>Lazdijų rajono savivaldybės viešoji biblioteka</t>
  </si>
  <si>
    <t>17.</t>
  </si>
  <si>
    <t>Lazdijų krašto muziejus</t>
  </si>
  <si>
    <t>Lazdijų mokykla- darželis „Kregždutė“</t>
  </si>
  <si>
    <t>Mokinių maitinimas Lazdijų rajono savivaldybės mokyklose</t>
  </si>
  <si>
    <t>Lazdijų mokykla- darželis „Vyturėlis“</t>
  </si>
  <si>
    <t>Lazdijų r. Aštriosios Kirsnos mokykla</t>
  </si>
  <si>
    <t>Lazdijų r. Kapčiamiesčio Emilijos Pliaterytės mokykla</t>
  </si>
  <si>
    <t>Lazdijų r. Krosnos mokykla</t>
  </si>
  <si>
    <t>Lazdijų r. Kučiūnų mokykla</t>
  </si>
  <si>
    <t>Lazdijų r. Stebulių mokykla</t>
  </si>
  <si>
    <t>Lazdijų r. Šeštokų mokykla</t>
  </si>
  <si>
    <t>Lazdijų r. Šventežerio mokykla</t>
  </si>
  <si>
    <t>Lazdijų r. Seirijų Antano Žmuidzinavičiaus gimnazija</t>
  </si>
  <si>
    <t>Lazdijų Motiejaus Gustaičio gimnazija</t>
  </si>
  <si>
    <t>Lazdijų r. Lazdijų meno mokykla</t>
  </si>
  <si>
    <t>Lazdijų rajono savivaldybės socialinės globos centras „Židinys“</t>
  </si>
  <si>
    <t>Lazdijų rajono savivaldybės priešgaisrinė tarnyba</t>
  </si>
  <si>
    <t>Lazdijų rajono savivaldybės administracija (Finansų skyrius)</t>
  </si>
  <si>
    <t>IŠ VISO:</t>
  </si>
  <si>
    <t>Finansinių įsipareigojimų vykdymas (paskolų grąžinimas)</t>
  </si>
  <si>
    <t>iš jų: turinti tikslinę paskirtį</t>
  </si>
  <si>
    <t>Programos kodas</t>
  </si>
  <si>
    <t xml:space="preserve">Asignavimų valdytojai                                                             (įstaigų vadovai)                                       </t>
  </si>
  <si>
    <t>Įmokos už išlaikymą švietimo, socialinės apsaugos ir kitose įstaigose</t>
  </si>
  <si>
    <t xml:space="preserve">Iš viso  </t>
  </si>
  <si>
    <t>iš jų: turtui įsigyti</t>
  </si>
  <si>
    <t>Lazdijų mokykla-darželis „Kregždutė“</t>
  </si>
  <si>
    <t>Lazdijų mokykla-darželis „Vyturėlis“</t>
  </si>
  <si>
    <t>Lazdijų meno mokykla</t>
  </si>
  <si>
    <t>Pagal programas:</t>
  </si>
  <si>
    <t>Lazdijų rajono savivaldybės administracijos Šeštokų seniūnija</t>
  </si>
  <si>
    <t>Pagal finansavimo šaltinius</t>
  </si>
  <si>
    <t>Sandoriams dėl turto bei įsipareigoji-mams vykdyti</t>
  </si>
  <si>
    <t>Neveiksnių asmenų būklės peržiūrėjimo komisijos darbo organizavimas</t>
  </si>
  <si>
    <t>IŠ VISO PAJAMŲ</t>
  </si>
  <si>
    <t>IŠ VISO</t>
  </si>
  <si>
    <t>1.3.1.</t>
  </si>
  <si>
    <t>PATVIRTINTA</t>
  </si>
  <si>
    <t>Savivaldybės biudžetinių įstaigų, veiklos programų ir priemonių pavadinimai</t>
  </si>
  <si>
    <t>Socialinės paramos administravimas</t>
  </si>
  <si>
    <t>2.1.20.</t>
  </si>
  <si>
    <t>2.1.21.</t>
  </si>
  <si>
    <t>2.3.3.</t>
  </si>
  <si>
    <t xml:space="preserve">Vietinių kelių ir gatvių priežiūra žiemą </t>
  </si>
  <si>
    <t>Iš viso:</t>
  </si>
  <si>
    <t>Pajamos už ilgalaikio ir trumpalaikio materialiojo turto nuomą</t>
  </si>
  <si>
    <t>2.3.2.</t>
  </si>
  <si>
    <t>Savivaldybių patvirtintoms užimtumo didinimo programoms įgyvendinti</t>
  </si>
  <si>
    <t>iš jų: darbo užmokes-čiui</t>
  </si>
  <si>
    <t>Biudžetinių įstaigų pajamų ir Aplinkos apsaugos rėmimo specialiosios programos lėšos</t>
  </si>
  <si>
    <t xml:space="preserve">4. </t>
  </si>
  <si>
    <t>MOKESČIAI</t>
  </si>
  <si>
    <t>DOTACIJOS IŠ KITŲ VALDŽIOS SEKTORIAUS SUBJEKTŲ</t>
  </si>
  <si>
    <t>Speciali tikslinė dotacija valstybinėms (valstybės perduotoms savivaldybėms) funkcijoms atlikti, iš jų:</t>
  </si>
  <si>
    <t>Dalyvauti rengiant ir vykdant mobilizaciją, demobilizaciją, priimančios šalies paramą</t>
  </si>
  <si>
    <t>Savivaldybei priskirtai valstybinei žemei ir kitam valstybės turtui valdyti, naudoti ir disponuoti juo patikėjimo teise</t>
  </si>
  <si>
    <t>Savivaldybėms priskirtų geodezijos ir kartografijos darbų (savivaldybių erdvinių duomenų rinkinių tvarkymas) organizavimas ir vykdymas</t>
  </si>
  <si>
    <t>Ugdymo reikmėms finansuoti</t>
  </si>
  <si>
    <t>Dotacija savivaldybėms iš Europos sąjungos, kitos tarptautinės finansinės paramos ir bendrojo finansavimo lėšų</t>
  </si>
  <si>
    <t>Palūkanos už dopozitus</t>
  </si>
  <si>
    <t>3.2.</t>
  </si>
  <si>
    <t>3.1.2</t>
  </si>
  <si>
    <t>3.1.3.1</t>
  </si>
  <si>
    <t>3.1.3.2.</t>
  </si>
  <si>
    <t>3.2.1</t>
  </si>
  <si>
    <t>3.2.2</t>
  </si>
  <si>
    <t>3.2.3</t>
  </si>
  <si>
    <t>Biudžetinių įstaigų pajamos už prekes ir paslaugas</t>
  </si>
  <si>
    <t>Įmokos už išlaikymą švietimo, socialinių paslaugų ir kitose įstaigose</t>
  </si>
  <si>
    <t>3.2.4.</t>
  </si>
  <si>
    <t>Valstybės rinkliava</t>
  </si>
  <si>
    <t>3.2.4.2.</t>
  </si>
  <si>
    <t>3.2.4.1.</t>
  </si>
  <si>
    <t>3.2.4.2.1</t>
  </si>
  <si>
    <t>3.3</t>
  </si>
  <si>
    <t>3.4</t>
  </si>
  <si>
    <t>MATERIALIOJO IR NEMATERIALIOJO TURTO REALIZAVIMO PAJAMOS</t>
  </si>
  <si>
    <t xml:space="preserve">3. </t>
  </si>
  <si>
    <t>KITOS PAJAMOS</t>
  </si>
  <si>
    <t>Žemės realizavimo pajamos</t>
  </si>
  <si>
    <t>Kito ilgalaikio materialiojo turto realizavimo pajamos</t>
  </si>
  <si>
    <t>4.2.</t>
  </si>
  <si>
    <t>Kitos tikslinės dotacijos, iš jų:</t>
  </si>
  <si>
    <t>Mokesčiai už valstybinius gamtos išteklius, iš jų:</t>
  </si>
  <si>
    <t>Pajamos už prekes ir paslaugas, iš jų:</t>
  </si>
  <si>
    <t>Rinkliavos, iš jų:</t>
  </si>
  <si>
    <t>2.1.23.</t>
  </si>
  <si>
    <t>Mokytojų, dirbančių pagal neformaliojo vaikų švietimo (išskyrus ikimokyklinio ir priešmokyklinio ugdymo) programas savivaldybių mokyklose, darbui apmokėti</t>
  </si>
  <si>
    <t>Vietinė rinkliava, iš jų:</t>
  </si>
  <si>
    <t>už komunalinių atliekų surinkimą iš atliekų turėtojų ir atliekų tvarkymą</t>
  </si>
  <si>
    <t>Specialioji tikslinė dotacija ugdymo reikmėms finansuoti</t>
  </si>
  <si>
    <t>Europos sąjungos, kitos tarptautinės finansinės paramos ir bendrojo finansavimo lėšos</t>
  </si>
  <si>
    <t xml:space="preserve"> Specialiosios tikslinės dotacijos valstybinėms (valstybės perduotoms savivaldybėms) funkcijoms atlikti, kitos dotacijos ir Valstybės investicijų programos lėšos</t>
  </si>
  <si>
    <t>Rengti ir įgyvendinti efektyvias visuomenės sveikatinimo priemones</t>
  </si>
  <si>
    <t>Jaunimo teisių apsauga</t>
  </si>
  <si>
    <t>Lazdijų rajono neįgaliujų draugijai - vežiojimo į hemodializės procedūras išlaidoms padengti</t>
  </si>
  <si>
    <t>2.3.4.</t>
  </si>
  <si>
    <t>Tarpinstitucinio bendradarbiavimo koordinatoriaus pareigybei išlaikyti</t>
  </si>
  <si>
    <t>2.3.5.</t>
  </si>
  <si>
    <t>2.3.6.</t>
  </si>
  <si>
    <t>Skolintos lėšos</t>
  </si>
  <si>
    <t>Savivaldybės biudžeto ir skolintos lėšos savarankiškoms funkcijoms vykdyti</t>
  </si>
  <si>
    <t>Vietinės reikšmės keliams (gatvėms) tiesti, rekonstruoti, taisyti (remontuoti), prižiūrėti ir saugaus eismo sąlygoms užtikrinti; vietinės reikšmės keliams su žvyro danga asfaltuoti</t>
  </si>
  <si>
    <t>2.3.7.</t>
  </si>
  <si>
    <t>Lazdijų r.Veisiejų Sigito Gedos gimnazija</t>
  </si>
  <si>
    <t>2.3.8.</t>
  </si>
  <si>
    <t xml:space="preserve">2020 METŲ LAZDIJŲ RAJONO SAVIVALDYBĖS BIUDŽETO PAJAMOS </t>
  </si>
  <si>
    <t>2019 metais nepanaudota pajamų dalis:</t>
  </si>
  <si>
    <t>2.1.24.</t>
  </si>
  <si>
    <t xml:space="preserve">2020 METŲ LAZDIJŲ RAJONO SAVIVALDYBĖS BIUDŽETO ASIGNAVIMAI PAGAL BIUDŽETINES ĮSTAIGAS, VEIKLOS PROGRAMAS IR FINANSAVIMO ŠALTINIUS </t>
  </si>
  <si>
    <t>2019 m. nepanaudota pajamų dalis</t>
  </si>
  <si>
    <t>01 Savivaldybės funkcijų vykdymo ir veiklos tobulinimo programa</t>
  </si>
  <si>
    <t>Savivaldybės administracijos seniūnijų darbo organizavimas</t>
  </si>
  <si>
    <t>Savivaldybės mero fondo lėšų naudojimas</t>
  </si>
  <si>
    <t>Administracijos direktoriaus rezervo lėšų naudojimas</t>
  </si>
  <si>
    <t>Savivaldybei nuosavybės teise priklausančio ir patikėjimo
teise valdomo turto valdymas, naudojimas ir disponavimas</t>
  </si>
  <si>
    <t>Kvalifikacijos kėlimas ir kompetencijų stiprinimas</t>
  </si>
  <si>
    <t>Transporto išlaikymas ir atnaujinimas</t>
  </si>
  <si>
    <t>Informacinių technologijų palaikymas bei plėtra savivaldybės administracijoje</t>
  </si>
  <si>
    <t>Savivaldybei priskirtos valstybinės žemės ir kito valstybės turto valdymas, naudojimas ir disponavimas juo patikėjimo teise</t>
  </si>
  <si>
    <t>Savivaldybės erdvinių duomenų rinkinio tvarkymas</t>
  </si>
  <si>
    <t>SVP programos kodas</t>
  </si>
  <si>
    <t>SVP tikslo kodas</t>
  </si>
  <si>
    <t>SVP uždavinio kodas</t>
  </si>
  <si>
    <t>SVP priemonės kodas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</si>
  <si>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</si>
  <si>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</si>
  <si>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</si>
  <si>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</si>
  <si>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</si>
  <si>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</si>
  <si>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</si>
  <si>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</si>
  <si>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</si>
  <si>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</si>
  <si>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</si>
  <si>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</si>
  <si>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</si>
  <si>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</si>
  <si>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02 Užimtumo, verslo ir nevyriausybinių organizacijų plėtros programa</t>
  </si>
  <si>
    <t>Finansinės paramos smulkaus ir vidutinio verslo subjektams teikimas</t>
  </si>
  <si>
    <t>Užimtumo didinimo programos vykdymas</t>
  </si>
  <si>
    <t>Moksleivių ir (ar) studentų įdarbinimo rėmimas</t>
  </si>
  <si>
    <t>Nevyriausybinių organizacijų projektų bendrafinansavimas</t>
  </si>
  <si>
    <t>Nevyriausybinių organizacijų ir religinių bendruomenių rėmimas</t>
  </si>
  <si>
    <t>03 Kaimo ir žemės ūkio plėtros, melioracijos programa</t>
  </si>
  <si>
    <t>Ūkininkų patirtų nuostolių dalinis kompensavimas</t>
  </si>
  <si>
    <t>Konsultacijų ir kitų viešųjų paslaugų teikimas ūkininkams</t>
  </si>
  <si>
    <t>Mokinių pavežėjimo į mokyklą ir atgal į namus užtikrinimas</t>
  </si>
  <si>
    <t>Ugdymo įstaigų vadovų, mokytojų ir kitų asmenų kompetencijų kėlimas ir pedagoginės, psichologinės pagalbos teikimas</t>
  </si>
  <si>
    <t>16</t>
  </si>
  <si>
    <t>Mokymo lėšos, apskaičiuotos savivaldybei</t>
  </si>
  <si>
    <t>Neformaliojo vaikų švietimo programų vykdymas</t>
  </si>
  <si>
    <t>Neformaliojo suaugusiųjų švietimo programų organizavimas</t>
  </si>
  <si>
    <t>Gabių ir talentingų vaikų bei jaunimo skatinimas</t>
  </si>
  <si>
    <t>Mokinių mokymo plaukti pamokų organizavimas</t>
  </si>
  <si>
    <t>Savivaldybės įstaigoms reikalingų specialybių darbuotojų studijų išlaidų kompensavimas</t>
  </si>
  <si>
    <t>Sąlygų vaikų, jaunimo ir suaugusiųjų saviraiškai per sportą sudarymas, fizinio ugdymo ir sportinės veiklos organizavimas</t>
  </si>
  <si>
    <t>Sporto srityje veikiančių fizinių ir juridinių asmenų veiklos finansavimas iš savivaldybės biudžeto</t>
  </si>
  <si>
    <t>04 Švietimo ir sporto plėtojimo programa</t>
  </si>
  <si>
    <t>05 Kultūros ir turizmo plėtros programa</t>
  </si>
  <si>
    <t>Kultūrinės veiklos ir paslaugų teikimo užtikrinimas bei plėtra</t>
  </si>
  <si>
    <t>Lazdijų rajono savivaldybės renginių organizavimas</t>
  </si>
  <si>
    <t>Meno kolektyvų ir su meno kolektyvų veikla susijusių kultūrinių projektų finansavimas</t>
  </si>
  <si>
    <t>Etninės kultūros išsaugojimo ir puoselėjimo programų ir projektų finansavimas</t>
  </si>
  <si>
    <t>Pasiruošimo ir dalyvavimo Dainų šventėje finansavimas</t>
  </si>
  <si>
    <t>Turizmo informacinių ir rinkodaros paslaugų plėtra, turizmo skatinimas ir populiarinimas</t>
  </si>
  <si>
    <t>06 Sveikatos priežiūros plėtojimo programa</t>
  </si>
  <si>
    <t>Sveikatos priežiūros paslaugų kokybės gerinimas (VšĮ ,,Lazdijų ligoninė“)</t>
  </si>
  <si>
    <t>Sveikatos priežiūros paslaugų kokybės gerinimas (VšĮ „Lazdijų savivaldybės pirminės sveikatos priežiūros centras“)</t>
  </si>
  <si>
    <t>Dantų protezavimo paslaugų kompensavimas iš savivaldybės biudžeto lėšų</t>
  </si>
  <si>
    <t>Medicinos punktų paslaugų kokybės gerinimas</t>
  </si>
  <si>
    <t>07  Socialinės apsaugos plėtojimo, skurdo bei socialinės atskirties mažinimo programa</t>
  </si>
  <si>
    <t>Dalyvavimas vykdant Europos pagalbos labiausiai skurstantiems asmenims fondo projektus</t>
  </si>
  <si>
    <t>Socialinių pašalpų mokėjimas</t>
  </si>
  <si>
    <t>Būsto šildymo išlaidų, geriamojo vandens išlaidų ir karšto vandens išlaidų kompensavimas</t>
  </si>
  <si>
    <t>Piniginės paramos iš savivaldybės biudžeto lėšų teikimas</t>
  </si>
  <si>
    <t>Kredito ir palūkanų įmokas apmokėjimas</t>
  </si>
  <si>
    <t>Laidojimo pašalpų mokėjimas</t>
  </si>
  <si>
    <t>Apmokėjimas vežėjams už suteiktas transporto lengvatas</t>
  </si>
  <si>
    <t>Bendrųjų socialinių paslaugų teikimas</t>
  </si>
  <si>
    <t>Socialinių globos paslaugų organizavimas ir finansavimas</t>
  </si>
  <si>
    <t>Slaugos lovų išlaikymo viešojoje įstaigoje „Lazdijų ligoninė“ finansavimas asmenims, kurių gydymas nėra finansuojamos iš PSDF lėšų</t>
  </si>
  <si>
    <t>Socialinių priežiūros paslaugų organizavimas ir finansavimas</t>
  </si>
  <si>
    <t>Socialinės priežiūros paslaugų VšĮ Lazdijų socialinių paslaugų centre finansavimas</t>
  </si>
  <si>
    <t>Būsto pritaikymo neįgaliųjų poreikiams organizavimas ir administravimas</t>
  </si>
  <si>
    <t>Naujagimių kraitelių dovanojimas</t>
  </si>
  <si>
    <t>Savivaldybės būstų remontas, kitos susijusios išlaidos</t>
  </si>
  <si>
    <t>08 Infrastruktūros, teritorijų planavimo ir aplinkos kokybės gerinimo programa</t>
  </si>
  <si>
    <t>Vietinės reikšmės kelių statyba, rekonstrukcija, kapitalinis remontas</t>
  </si>
  <si>
    <t>Vietinės reikšmės kelių priežiūra, paprastasis remontas, greideriavimas</t>
  </si>
  <si>
    <t>Gatvių ir kitų viešųjų erdvių apšvietimo tinklų įrengimas/atnaujinimas</t>
  </si>
  <si>
    <t>Vaizdo stebėjimo kamerų viešosiose vietose priežiūra ir atnaujinimas</t>
  </si>
  <si>
    <t>Aplinkos apsaugos rėmimo specialiosios programos, savivaldybės aplinkos monitoringo programos priemonių vykdymas</t>
  </si>
  <si>
    <t>Želdinių atkuriomosios vertės atstatymas</t>
  </si>
  <si>
    <t>Atliekų išvežimas ir tvarkymas</t>
  </si>
  <si>
    <t>Keleivių vežimo reguliaraus susisiekimo autobusų maršrutais rėmimas</t>
  </si>
  <si>
    <t>Teritorijų planavimo dokumentų parengimas ir su jais susijusių matavimų atlikimo organizavimas</t>
  </si>
  <si>
    <t>Geriamo vandens tiekimo, nuotekų šalinimo tinklų, siurblinių modernizavimas ir plėtra</t>
  </si>
  <si>
    <t>09 Investicijų programa</t>
  </si>
  <si>
    <t>Paraiškų ir kitos dokumentacijos rengimas naujiems projektams įgyvendinti ir jų įgyvendinimas</t>
  </si>
  <si>
    <t>Savivaldybės įstaigų projektų bendrafinansavimas</t>
  </si>
  <si>
    <t>Projektų įgyvendinimas</t>
  </si>
  <si>
    <t xml:space="preserve">Bendruomenės iniciatyvų, skirtų gyvenamajai aplinkai gerinti, projektų idėjų finansavimas </t>
  </si>
  <si>
    <t>Viešųjų erdvių (kapinių, parkų, šalikelių ir kt.) priežiūra seniūnijose</t>
  </si>
  <si>
    <t>06 Visuomenės ir asmens sveikatos priežiūros programa</t>
  </si>
  <si>
    <t>Lazdijų viešosios bibliotekos veiklos organizavimas</t>
  </si>
  <si>
    <t>Lazdijų krašto muziejaus veiklos organizavimas</t>
  </si>
  <si>
    <t>Ugdymo programų įgyvendinimas ir tinkamos ugdymosi aplinkos užtikinimas Lazdijų r. Kučiūnų mokykloje</t>
  </si>
  <si>
    <t>Ugdymo programų įgyvendinimas ir tinkamos ugdymosi aplinkos užtikinimas Lazdijų r. Seirijų Antano Žmuidzinavičiaus gimnazijoje</t>
  </si>
  <si>
    <t>Ugdymo programų įgyvendinimas ir tinkamos ugdymosi aplinkos užtikinimas Lazdijų r. Stebulių mokykloje</t>
  </si>
  <si>
    <t>Ugdymo programų įgyvendinimas ir tinkamos ugdymosi aplinkos užtikinimas Lazdijų r. Šeštokų mokykloje</t>
  </si>
  <si>
    <t>Ugdymo programų įgyvendinimas ir tinkamos ugdymosi aplinkos užtikinimas Lazdijų r. Šventežerio mokykloje</t>
  </si>
  <si>
    <t>Ugdymo programų įgyvendinimas ir tinkamos ugdymosi aplinkos užtikinimas Lazdijų r. Veisiejų Sigito Gedos gimnazijoje</t>
  </si>
  <si>
    <t>Lazdijų meno mokyklos veiklos organizavimas</t>
  </si>
  <si>
    <t>Socialinių paslaugų šeimoms, globėjams, be tėvų globos likusiems vaikams teikimas socialinės globos centre „Židinys“</t>
  </si>
  <si>
    <t>Gaisrų gesinimas, pirminių pagalbos darbų vykdymas, gaisrininkų savanorių veiklos organizavimas ir gaisrų prevencijos organizavimas</t>
  </si>
  <si>
    <t>Paskolų grąžinimas ir jų aptarnavimas</t>
  </si>
  <si>
    <t>07 Socialinės apsaugos plėtojimo, skurdo bei socialinės atskirties mažinimo programa</t>
  </si>
  <si>
    <t>08 Infrastruktūros, teritorijų planavimo ir aplinkos kokybės gerinimo programaVisuomenės ir asmens sveikatos priežiūros programa</t>
  </si>
  <si>
    <t>iš jų: darbo užmokesčiui</t>
  </si>
  <si>
    <t>01/07</t>
  </si>
  <si>
    <t>2020 METŲ LAZDIJŲ RAJONO SAVIVALDYBĖS BIUDŽETINIŲ ĮSTAIGŲ PAJAMOS</t>
  </si>
  <si>
    <t>Socialinio būsto fondo plėtojimas</t>
  </si>
  <si>
    <t>Koordinuotai teikiamų švietimo pagalbos, socialinių ir sveikatos priežiūros paslaugų koordinavimas</t>
  </si>
  <si>
    <t>Socialinės reabilitacijos paslaugų neįgaliesiems bendruomenėje projektų ir neįgaliųjų socialinės integracijos per kūno kultūrą ir sportą projektų finansavimas</t>
  </si>
  <si>
    <t>COVID-19 ligos sukeltų padarinių poveikio mažinimo veiksmų įgyvendinimas</t>
  </si>
  <si>
    <t>Valstybės investicijų programos lėšos, skirtos švietimo įstaigų modernizavimui (Vėdinimo ir kondicionavimo sistemoms savivaldybių egzaminų centruose 2020 metais įrengti)</t>
  </si>
  <si>
    <t>Valstybės investicijų programos lėšos, skirtos Lazdijų Motiejaus Gustaičio gimnazijos ugdymo aplinkos kokybės gerinimui</t>
  </si>
  <si>
    <t>Valstybės investicijų programos lėšos, skirtos Pastatų komplekso Lazdijuose, Vytauto g. 18, rekonstravimas, Laisvės kovų muziejaus, fondų saugyklos ir edukacijos erdvės juose įrengimas bei įveiklinimas, II etapas</t>
  </si>
  <si>
    <t xml:space="preserve">Ugdymo programų įgyvendinimas ir tinkamos ugdymosi aplinkos užtikrinimas Lazdijų mokykloje-darželyje "Kregždutė" </t>
  </si>
  <si>
    <t>Ugdymo programų įgyvendinimas ir tinkamos ugdymosi aplinkos užtikrinimas Lazdijų mokykloje-darželyje "Vyturėlis"</t>
  </si>
  <si>
    <t>Ugdymo programų įgyvendinimas ir tinkamos ugdymosi aplinkos užtikrinimas Lazdijų Motiejaus Gustaičio gimnazijoje</t>
  </si>
  <si>
    <t>Ugdymo programų įgyvendinimas ir tinkamos ugdymosi aplinkos užtikrinimas Lazdijų r. Aštriosios Kirsnos mokykla</t>
  </si>
  <si>
    <t>Ugdymo programų įgyvendinimas ir tinkamos ugdymosi aplinkos užtikrinimas Lazdijų r. Kapčiamiesčio Emilijos Pliaterytės mokykloje</t>
  </si>
  <si>
    <t>Ugdymo programų įgyvendinimas ir tinkamos ugdymosi aplinkos užtikrinimas Lazdijų r. Krosnos mokykloje</t>
  </si>
  <si>
    <t>Savivaldybės teritorijoje esančių nekilnojamųjų kultūros paveldo vertybių ir architektūrinę, kultūrinę, sakralinę reikšmę turinčių objektų tvarkymo ir pritaikymo visuomenės ir turizmo poreikiams finansavimas</t>
  </si>
  <si>
    <t xml:space="preserve">(Lazdijų rajono savivaldybės tarybos </t>
  </si>
  <si>
    <t>redakcija)</t>
  </si>
  <si>
    <t>2020 m. vasario 28 d. sprendimu Nr. 5TS-260</t>
  </si>
  <si>
    <t>2.3.9.</t>
  </si>
  <si>
    <t>2.3.10.</t>
  </si>
  <si>
    <t>2.3.11.</t>
  </si>
  <si>
    <t>2.3.12.</t>
  </si>
  <si>
    <t>2.3.13.</t>
  </si>
  <si>
    <t>Savivaldybių patirtoms materialinių išteklių teikimo, siekiant šalinti COVID-19 ligos (koronaviruso infekcijos) padarinius ir valdyti jos plitimą esant valstybės lygio ektremaliajai situacijai, išlaidoms kompensuoti</t>
  </si>
  <si>
    <t>Priemokoms švietimo įstaigų psichologams formuluojant papildomas užduotis individualiam darbui teikiant pagalbą pchologinių sunkumų patiriantiems mokiniams</t>
  </si>
  <si>
    <t>Mokytojų, dirbančių pagal ikimokyklinio, priešmokyklinio, bendrojo ugdymo ir profesinio mokymo programas, skaičiui optimizuoti</t>
  </si>
  <si>
    <t>2.3.14.</t>
  </si>
  <si>
    <t>2.3.15.</t>
  </si>
  <si>
    <t>2.3.16.</t>
  </si>
  <si>
    <t>2.3.17.</t>
  </si>
  <si>
    <t xml:space="preserve">Priemonei „Skiriant piniginę socialinę paramą nepasiturintiems gyventojams, laikinai nevertinti turimo turto ir padidinti valstybės remiamų pajamų (VRP) dydį nuo 1 VRP iki 1,1 VRP teisei į socialinę pašalpą nustatyti“ įgyvendinti </t>
  </si>
  <si>
    <t>Vaikų vasaros stovykloms ir kitoms neformaliojo vaikų švietimo veikloms finansuoti</t>
  </si>
  <si>
    <t>Premijoms savivaldybės socialinių paslaugų įstaigose dirbantiems darbuotojams išmokėti</t>
  </si>
  <si>
    <t>Viešosios įstaigos Lazdijų ligoninės sveikatos priežiūros paslaugų kokybės gerinimui</t>
  </si>
  <si>
    <t>Sportininkų apgyvendinimo patalpų Lazdijuose, Lazdijos g. 5, įrengimui</t>
  </si>
  <si>
    <t>Psichikos sveikatai stiprinti</t>
  </si>
  <si>
    <t>Skaitmeninio ugdymo plėtrai</t>
  </si>
  <si>
    <t>2.3.18.</t>
  </si>
  <si>
    <t>2.3.19.</t>
  </si>
  <si>
    <t>Asbesto turinčių gaminių atliekų surinkimui</t>
  </si>
  <si>
    <t xml:space="preserve">Privačių namų prijungimas prie centralizuotos nuotekų surinkimo infrastruktūros Lazdijų ir Veisiejų miestuose </t>
  </si>
  <si>
    <t>2020 m. gruodžio  d. sprendimo Nr. 5TS-</t>
  </si>
  <si>
    <t>2020 m. gruodžio     d. sprendimo Nr. 5TS-</t>
  </si>
  <si>
    <t>2.3.20.</t>
  </si>
  <si>
    <t>Valstybės investicijų programos lėšos projektui „VšĮ Lazdijų sporto centras sporto salės rekonstrukcija (Lazdijos g. 5)“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</si>
</sst>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6" fillId="0" borderId="0"/>
    <xf numFmtId="0" fontId="4" fillId="0" borderId="0"/>
    <xf numFmtId="0" fontId="1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5" fillId="0" borderId="0" xfId="0" applyFont="1" applyFill="1" applyAlignment="1">
      <alignment horizontal="right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Protection="1">
      <protection locked="0"/>
    </xf>
    <xf numFmtId="0" fontId="12" fillId="0" borderId="2" xfId="2" applyFont="1" applyFill="1" applyBorder="1" applyAlignment="1" applyProtection="1">
      <alignment wrapText="1"/>
      <protection locked="0"/>
    </xf>
    <xf numFmtId="0" fontId="13" fillId="0" borderId="2" xfId="2" applyFont="1" applyFill="1" applyBorder="1" applyAlignment="1" applyProtection="1">
      <alignment wrapText="1"/>
      <protection locked="0"/>
    </xf>
    <xf numFmtId="0" fontId="8" fillId="0" borderId="0" xfId="0" applyFont="1" applyFill="1"/>
    <xf numFmtId="49" fontId="8" fillId="0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8" fillId="0" borderId="0" xfId="0" applyNumberFormat="1" applyFont="1" applyFill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/>
    <xf numFmtId="0" fontId="15" fillId="0" borderId="0" xfId="1" applyFont="1" applyFill="1" applyBorder="1" applyProtection="1">
      <protection locked="0"/>
    </xf>
    <xf numFmtId="0" fontId="5" fillId="0" borderId="0" xfId="0" applyFont="1" applyFill="1" applyAlignment="1">
      <alignment horizontal="left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4" fillId="0" borderId="3" xfId="0" applyFont="1" applyFill="1" applyBorder="1" applyAlignment="1">
      <alignment horizontal="justify"/>
    </xf>
    <xf numFmtId="0" fontId="14" fillId="0" borderId="0" xfId="0" applyFont="1" applyFill="1"/>
    <xf numFmtId="0" fontId="14" fillId="0" borderId="2" xfId="0" applyFont="1" applyFill="1" applyBorder="1" applyAlignment="1">
      <alignment horizontal="justify"/>
    </xf>
    <xf numFmtId="0" fontId="8" fillId="0" borderId="3" xfId="0" applyFont="1" applyFill="1" applyBorder="1"/>
    <xf numFmtId="0" fontId="8" fillId="0" borderId="2" xfId="0" applyFont="1" applyFill="1" applyBorder="1" applyAlignment="1">
      <alignment horizontal="justify"/>
    </xf>
    <xf numFmtId="0" fontId="8" fillId="0" borderId="2" xfId="0" applyFont="1" applyFill="1" applyBorder="1"/>
    <xf numFmtId="0" fontId="14" fillId="0" borderId="4" xfId="0" applyFont="1" applyFill="1" applyBorder="1" applyAlignment="1"/>
    <xf numFmtId="49" fontId="14" fillId="0" borderId="2" xfId="0" applyNumberFormat="1" applyFont="1" applyFill="1" applyBorder="1"/>
    <xf numFmtId="49" fontId="14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64" fontId="14" fillId="0" borderId="2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49" fontId="14" fillId="0" borderId="4" xfId="0" applyNumberFormat="1" applyFont="1" applyFill="1" applyBorder="1" applyAlignment="1"/>
    <xf numFmtId="49" fontId="14" fillId="0" borderId="5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/>
    <xf numFmtId="49" fontId="14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horizontal="justify"/>
    </xf>
    <xf numFmtId="49" fontId="8" fillId="0" borderId="2" xfId="0" applyNumberFormat="1" applyFont="1" applyFill="1" applyBorder="1"/>
    <xf numFmtId="49" fontId="8" fillId="0" borderId="2" xfId="0" applyNumberFormat="1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/>
    <xf numFmtId="0" fontId="19" fillId="0" borderId="2" xfId="0" applyFont="1" applyFill="1" applyBorder="1"/>
    <xf numFmtId="0" fontId="19" fillId="0" borderId="2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5" fontId="8" fillId="0" borderId="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/>
    <xf numFmtId="165" fontId="8" fillId="0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5" fontId="8" fillId="0" borderId="6" xfId="0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/>
    <xf numFmtId="165" fontId="19" fillId="0" borderId="2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0" fontId="8" fillId="0" borderId="8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/>
    <xf numFmtId="3" fontId="14" fillId="0" borderId="2" xfId="0" applyNumberFormat="1" applyFont="1" applyFill="1" applyBorder="1" applyAlignment="1"/>
    <xf numFmtId="3" fontId="8" fillId="0" borderId="9" xfId="0" applyNumberFormat="1" applyFont="1" applyFill="1" applyBorder="1" applyAlignment="1">
      <alignment wrapText="1"/>
    </xf>
    <xf numFmtId="3" fontId="14" fillId="0" borderId="9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/>
    <xf numFmtId="3" fontId="14" fillId="0" borderId="8" xfId="0" applyNumberFormat="1" applyFont="1" applyFill="1" applyBorder="1" applyAlignment="1"/>
    <xf numFmtId="3" fontId="8" fillId="0" borderId="0" xfId="0" applyNumberFormat="1" applyFont="1" applyFill="1"/>
    <xf numFmtId="3" fontId="8" fillId="0" borderId="6" xfId="0" applyNumberFormat="1" applyFont="1" applyFill="1" applyBorder="1" applyAlignment="1"/>
    <xf numFmtId="3" fontId="14" fillId="0" borderId="6" xfId="0" applyNumberFormat="1" applyFont="1" applyFill="1" applyBorder="1" applyAlignment="1"/>
    <xf numFmtId="3" fontId="14" fillId="0" borderId="7" xfId="0" applyNumberFormat="1" applyFont="1" applyFill="1" applyBorder="1" applyAlignment="1"/>
    <xf numFmtId="164" fontId="8" fillId="0" borderId="2" xfId="4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0" fontId="10" fillId="0" borderId="2" xfId="1" applyFont="1" applyFill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9" fillId="0" borderId="2" xfId="1" applyFont="1" applyFill="1" applyBorder="1" applyAlignment="1" applyProtection="1">
      <alignment wrapText="1"/>
      <protection locked="0"/>
    </xf>
    <xf numFmtId="0" fontId="7" fillId="0" borderId="2" xfId="1" applyFont="1" applyFill="1" applyBorder="1" applyAlignment="1" applyProtection="1">
      <alignment wrapText="1"/>
      <protection locked="0"/>
    </xf>
    <xf numFmtId="164" fontId="7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 applyProtection="1">
      <alignment horizontal="left" wrapText="1"/>
      <protection locked="0"/>
    </xf>
    <xf numFmtId="0" fontId="7" fillId="0" borderId="2" xfId="1" applyFont="1" applyFill="1" applyBorder="1" applyAlignment="1" applyProtection="1">
      <alignment vertical="top" wrapText="1"/>
      <protection locked="0"/>
    </xf>
    <xf numFmtId="0" fontId="9" fillId="0" borderId="2" xfId="1" applyFont="1" applyFill="1" applyBorder="1" applyAlignment="1" applyProtection="1">
      <alignment horizontal="right" wrapText="1"/>
      <protection locked="0"/>
    </xf>
    <xf numFmtId="0" fontId="10" fillId="0" borderId="2" xfId="1" applyFont="1" applyFill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left" wrapText="1"/>
      <protection locked="0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 applyProtection="1">
      <alignment horizontal="left"/>
      <protection locked="0"/>
    </xf>
    <xf numFmtId="14" fontId="7" fillId="0" borderId="2" xfId="1" quotePrefix="1" applyNumberFormat="1" applyFont="1" applyFill="1" applyBorder="1" applyAlignment="1" applyProtection="1">
      <alignment horizontal="left"/>
      <protection locked="0"/>
    </xf>
    <xf numFmtId="49" fontId="9" fillId="0" borderId="2" xfId="1" applyNumberFormat="1" applyFont="1" applyFill="1" applyBorder="1" applyAlignment="1" applyProtection="1">
      <alignment horizontal="left"/>
      <protection locked="0"/>
    </xf>
    <xf numFmtId="49" fontId="7" fillId="0" borderId="2" xfId="1" applyNumberFormat="1" applyFont="1" applyFill="1" applyBorder="1" applyAlignment="1" applyProtection="1">
      <alignment horizontal="left"/>
      <protection locked="0"/>
    </xf>
    <xf numFmtId="49" fontId="15" fillId="0" borderId="2" xfId="1" applyNumberFormat="1" applyFont="1" applyFill="1" applyBorder="1" applyAlignment="1" applyProtection="1">
      <alignment horizontal="left"/>
      <protection locked="0"/>
    </xf>
    <xf numFmtId="0" fontId="15" fillId="0" borderId="2" xfId="1" applyFont="1" applyFill="1" applyBorder="1" applyAlignment="1" applyProtection="1">
      <alignment horizontal="left" wrapText="1"/>
      <protection locked="0"/>
    </xf>
    <xf numFmtId="49" fontId="7" fillId="0" borderId="2" xfId="1" applyNumberFormat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8" fillId="0" borderId="2" xfId="1" applyFont="1" applyFill="1" applyBorder="1" applyAlignment="1" applyProtection="1">
      <alignment wrapText="1"/>
      <protection locked="0"/>
    </xf>
    <xf numFmtId="49" fontId="18" fillId="0" borderId="2" xfId="1" applyNumberFormat="1" applyFont="1" applyFill="1" applyBorder="1" applyAlignment="1" applyProtection="1">
      <alignment horizontal="left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Protection="1">
      <protection locked="0"/>
    </xf>
    <xf numFmtId="0" fontId="9" fillId="0" borderId="2" xfId="1" applyFont="1" applyFill="1" applyBorder="1" applyProtection="1">
      <protection locked="0"/>
    </xf>
    <xf numFmtId="49" fontId="7" fillId="0" borderId="2" xfId="1" applyNumberFormat="1" applyFont="1" applyFill="1" applyBorder="1" applyProtection="1">
      <protection locked="0"/>
    </xf>
    <xf numFmtId="0" fontId="18" fillId="0" borderId="2" xfId="1" applyFont="1" applyFill="1" applyBorder="1" applyProtection="1">
      <protection locked="0"/>
    </xf>
    <xf numFmtId="0" fontId="15" fillId="0" borderId="2" xfId="1" applyFont="1" applyFill="1" applyBorder="1" applyProtection="1"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2" xfId="1" applyNumberFormat="1" applyFont="1" applyFill="1" applyBorder="1" applyAlignment="1" applyProtection="1">
      <alignment horizontal="right" wrapText="1"/>
      <protection locked="0"/>
    </xf>
    <xf numFmtId="164" fontId="11" fillId="0" borderId="2" xfId="1" applyNumberFormat="1" applyFont="1" applyFill="1" applyBorder="1" applyAlignment="1" applyProtection="1">
      <alignment horizontal="right" wrapText="1"/>
      <protection locked="0"/>
    </xf>
    <xf numFmtId="164" fontId="7" fillId="0" borderId="2" xfId="1" applyNumberFormat="1" applyFont="1" applyFill="1" applyBorder="1" applyAlignment="1" applyProtection="1">
      <alignment horizontal="right" wrapText="1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2" xfId="0" applyNumberFormat="1" applyFont="1" applyBorder="1" applyAlignment="1">
      <alignment horizontal="right" wrapText="1"/>
    </xf>
    <xf numFmtId="164" fontId="7" fillId="0" borderId="2" xfId="1" applyNumberFormat="1" applyFont="1" applyFill="1" applyBorder="1" applyAlignment="1" applyProtection="1">
      <alignment horizontal="right" vertical="top" wrapText="1"/>
      <protection locked="0"/>
    </xf>
    <xf numFmtId="164" fontId="18" fillId="0" borderId="2" xfId="1" applyNumberFormat="1" applyFont="1" applyFill="1" applyBorder="1" applyAlignment="1" applyProtection="1">
      <alignment horizontal="right" wrapText="1"/>
      <protection locked="0"/>
    </xf>
    <xf numFmtId="164" fontId="12" fillId="0" borderId="2" xfId="2" applyNumberFormat="1" applyFont="1" applyFill="1" applyBorder="1" applyAlignment="1" applyProtection="1">
      <alignment horizontal="right" wrapText="1"/>
      <protection locked="0"/>
    </xf>
    <xf numFmtId="164" fontId="13" fillId="0" borderId="2" xfId="2" applyNumberFormat="1" applyFont="1" applyFill="1" applyBorder="1" applyAlignment="1" applyProtection="1">
      <alignment horizontal="right" wrapText="1"/>
      <protection locked="0"/>
    </xf>
    <xf numFmtId="164" fontId="15" fillId="0" borderId="2" xfId="1" applyNumberFormat="1" applyFont="1" applyFill="1" applyBorder="1" applyAlignment="1" applyProtection="1">
      <alignment horizontal="right" wrapText="1"/>
      <protection locked="0"/>
    </xf>
    <xf numFmtId="0" fontId="14" fillId="0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7" fillId="0" borderId="2" xfId="1" applyFont="1" applyFill="1" applyBorder="1" applyAlignment="1" applyProtection="1">
      <alignment horizontal="center" vertical="center" textRotation="90"/>
      <protection locked="0"/>
    </xf>
    <xf numFmtId="0" fontId="14" fillId="0" borderId="0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Įprastas" xfId="0" builtinId="0"/>
    <cellStyle name="Įprastas 2" xfId="2" xr:uid="{00000000-0005-0000-0000-000001000000}"/>
    <cellStyle name="Įprastas 2 2" xfId="4" xr:uid="{00000000-0005-0000-0000-000002000000}"/>
    <cellStyle name="Įprastas 2 3" xfId="8" xr:uid="{00000000-0005-0000-0000-000003000000}"/>
    <cellStyle name="Įprastas 2 3 2" xfId="12" xr:uid="{5D412018-D81A-473A-B963-60CB3B452CC9}"/>
    <cellStyle name="Įprastas 2 3 2 2" xfId="16" xr:uid="{53D23432-750D-4401-8BCA-98EC8D4A5FE6}"/>
    <cellStyle name="Įprastas 2 3 3" xfId="10" xr:uid="{6F8C30AC-E604-4777-8060-0D2278FF7DA0}"/>
    <cellStyle name="Įprastas 2 3 4" xfId="14" xr:uid="{284A52F6-5E08-448E-B082-747B29DA07C6}"/>
    <cellStyle name="Įprastas 2 4" xfId="11" xr:uid="{35E14DDC-BA54-4118-99EE-2E628CBE96D3}"/>
    <cellStyle name="Įprastas 2 4 2" xfId="15" xr:uid="{967723B2-7907-4730-972A-93FC0420DD52}"/>
    <cellStyle name="Įprastas 2 5" xfId="9" xr:uid="{39147A38-3B7D-4BE5-ABC1-DE74FA7CFE91}"/>
    <cellStyle name="Įprastas 2 6" xfId="13" xr:uid="{C6CA6C2D-0C30-4578-936D-C6DDAEC1043D}"/>
    <cellStyle name="Įprastas 3" xfId="3" xr:uid="{00000000-0005-0000-0000-000004000000}"/>
    <cellStyle name="Įprastas 3 2" xfId="6" xr:uid="{00000000-0005-0000-0000-000005000000}"/>
    <cellStyle name="Įprastas 4" xfId="5" xr:uid="{00000000-0005-0000-0000-000006000000}"/>
    <cellStyle name="Įprastas 4 2" xfId="7" xr:uid="{00000000-0005-0000-0000-000007000000}"/>
    <cellStyle name="Paprastas 2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.E%20(10700845)/1.3.E-721/Pajam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.E%20(10700845)/1.3.E-721/BIP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.E%20(10700845)/1.3.E-721/Biud&#382;eto%20tikslinimas/Biudzeto%20tikslinimas2020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.E%20(10700845)/1.3.E-721/Biud&#382;eto%20tikslinimas/Reorganizuotu%20mokyklu%20asignavim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JAMOS"/>
      <sheetName val="Lapas2"/>
      <sheetName val="Analize"/>
      <sheetName val="Lapas1"/>
    </sheetNames>
    <sheetDataSet>
      <sheetData sheetId="0">
        <row r="6">
          <cell r="C6">
            <v>11895000</v>
          </cell>
        </row>
        <row r="8">
          <cell r="C8">
            <v>235000</v>
          </cell>
        </row>
        <row r="9">
          <cell r="C9">
            <v>4000</v>
          </cell>
        </row>
        <row r="10">
          <cell r="C10">
            <v>133000</v>
          </cell>
        </row>
        <row r="12">
          <cell r="C12">
            <v>28000</v>
          </cell>
        </row>
        <row r="13">
          <cell r="C13">
            <v>570000</v>
          </cell>
        </row>
        <row r="14">
          <cell r="C14">
            <v>553000</v>
          </cell>
        </row>
        <row r="16">
          <cell r="C16">
            <v>44000</v>
          </cell>
        </row>
        <row r="17">
          <cell r="C17">
            <v>1000</v>
          </cell>
        </row>
        <row r="18">
          <cell r="C18">
            <v>16000</v>
          </cell>
        </row>
        <row r="19">
          <cell r="C19">
            <v>2000</v>
          </cell>
        </row>
        <row r="20">
          <cell r="C20">
            <v>6000</v>
          </cell>
        </row>
        <row r="21">
          <cell r="C21">
            <v>15000</v>
          </cell>
        </row>
        <row r="26">
          <cell r="C26">
            <v>1600</v>
          </cell>
        </row>
        <row r="27">
          <cell r="C27">
            <v>15300</v>
          </cell>
        </row>
        <row r="28">
          <cell r="C28">
            <v>21900</v>
          </cell>
        </row>
        <row r="29">
          <cell r="C29">
            <v>8600</v>
          </cell>
        </row>
        <row r="30">
          <cell r="C30">
            <v>100</v>
          </cell>
        </row>
        <row r="31">
          <cell r="C31">
            <v>8108</v>
          </cell>
        </row>
        <row r="32">
          <cell r="C32">
            <v>10500</v>
          </cell>
        </row>
        <row r="33">
          <cell r="C33">
            <v>300</v>
          </cell>
        </row>
        <row r="34">
          <cell r="C34">
            <v>15000</v>
          </cell>
        </row>
        <row r="35">
          <cell r="C35">
            <v>173000</v>
          </cell>
          <cell r="D35">
            <v>281000</v>
          </cell>
        </row>
        <row r="36">
          <cell r="C36">
            <v>3800</v>
          </cell>
          <cell r="F36">
            <v>-1300</v>
          </cell>
        </row>
        <row r="37">
          <cell r="C37">
            <v>3200</v>
          </cell>
        </row>
        <row r="38">
          <cell r="C38">
            <v>754900</v>
          </cell>
        </row>
        <row r="39">
          <cell r="C39">
            <v>230900</v>
          </cell>
          <cell r="E39">
            <v>3600</v>
          </cell>
        </row>
        <row r="40">
          <cell r="C40">
            <v>290</v>
          </cell>
        </row>
        <row r="41">
          <cell r="C41">
            <v>13800</v>
          </cell>
        </row>
        <row r="42">
          <cell r="C42">
            <v>258400</v>
          </cell>
          <cell r="F42">
            <v>15600</v>
          </cell>
        </row>
        <row r="43">
          <cell r="C43">
            <v>143900</v>
          </cell>
          <cell r="F43">
            <v>-5000</v>
          </cell>
        </row>
        <row r="44">
          <cell r="C44">
            <v>765300</v>
          </cell>
          <cell r="E44">
            <v>71300</v>
          </cell>
          <cell r="F44">
            <v>140000</v>
          </cell>
        </row>
        <row r="45">
          <cell r="C45">
            <v>8228</v>
          </cell>
        </row>
        <row r="46">
          <cell r="C46">
            <v>178700</v>
          </cell>
        </row>
        <row r="47">
          <cell r="C47">
            <v>200300</v>
          </cell>
        </row>
        <row r="48">
          <cell r="C48">
            <v>4868700</v>
          </cell>
          <cell r="F48">
            <v>94600</v>
          </cell>
        </row>
        <row r="50">
          <cell r="C50">
            <v>28800</v>
          </cell>
        </row>
        <row r="52">
          <cell r="C52">
            <v>17100</v>
          </cell>
          <cell r="E52">
            <v>8400</v>
          </cell>
        </row>
        <row r="53">
          <cell r="C53">
            <v>2108600</v>
          </cell>
          <cell r="D53">
            <v>711700</v>
          </cell>
        </row>
        <row r="54">
          <cell r="C54">
            <v>15528</v>
          </cell>
        </row>
        <row r="55">
          <cell r="D55">
            <v>23306</v>
          </cell>
        </row>
        <row r="56">
          <cell r="D56">
            <v>1013000</v>
          </cell>
        </row>
        <row r="57">
          <cell r="D57">
            <v>214000</v>
          </cell>
        </row>
        <row r="58">
          <cell r="E58">
            <v>84940</v>
          </cell>
        </row>
        <row r="59">
          <cell r="E59">
            <v>1232</v>
          </cell>
        </row>
        <row r="60">
          <cell r="E60">
            <v>44307</v>
          </cell>
        </row>
        <row r="61">
          <cell r="E61">
            <v>47500</v>
          </cell>
        </row>
        <row r="62">
          <cell r="E62">
            <v>17210</v>
          </cell>
        </row>
        <row r="63">
          <cell r="E63">
            <v>300000</v>
          </cell>
        </row>
        <row r="64">
          <cell r="E64">
            <v>350000</v>
          </cell>
        </row>
        <row r="65">
          <cell r="E65">
            <v>9534</v>
          </cell>
        </row>
        <row r="66">
          <cell r="E66">
            <v>552000</v>
          </cell>
        </row>
        <row r="67">
          <cell r="I67">
            <v>18200</v>
          </cell>
        </row>
        <row r="68">
          <cell r="I68">
            <v>16045</v>
          </cell>
        </row>
        <row r="69">
          <cell r="I69">
            <v>30900</v>
          </cell>
        </row>
        <row r="70">
          <cell r="I70">
            <v>35000</v>
          </cell>
        </row>
        <row r="71">
          <cell r="I71">
            <v>1100000</v>
          </cell>
        </row>
        <row r="76">
          <cell r="C76">
            <v>14000</v>
          </cell>
        </row>
        <row r="79">
          <cell r="C79">
            <v>16500</v>
          </cell>
          <cell r="D79">
            <v>16500</v>
          </cell>
        </row>
        <row r="80">
          <cell r="C80">
            <v>8500</v>
          </cell>
          <cell r="D80">
            <v>500</v>
          </cell>
        </row>
        <row r="84">
          <cell r="C84">
            <v>12400</v>
          </cell>
        </row>
        <row r="85">
          <cell r="C85">
            <v>29530</v>
          </cell>
        </row>
        <row r="86">
          <cell r="C86">
            <v>216870</v>
          </cell>
        </row>
        <row r="88">
          <cell r="C88">
            <v>756200</v>
          </cell>
        </row>
        <row r="90">
          <cell r="C90">
            <v>1589452.41</v>
          </cell>
        </row>
        <row r="91">
          <cell r="C91">
            <v>567810.47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iųjų programų lėšų a (2)"/>
      <sheetName val="BIP_2020"/>
    </sheetNames>
    <sheetDataSet>
      <sheetData sheetId="0"/>
      <sheetData sheetId="1">
        <row r="6">
          <cell r="I6">
            <v>50105</v>
          </cell>
        </row>
        <row r="7">
          <cell r="I7">
            <v>27400</v>
          </cell>
        </row>
        <row r="8">
          <cell r="I8">
            <v>33095</v>
          </cell>
        </row>
        <row r="9">
          <cell r="H9">
            <v>7900</v>
          </cell>
        </row>
        <row r="10">
          <cell r="I10">
            <v>290</v>
          </cell>
        </row>
        <row r="11">
          <cell r="G11">
            <v>1300</v>
          </cell>
          <cell r="I11">
            <v>1300</v>
          </cell>
        </row>
        <row r="12">
          <cell r="G12">
            <v>650</v>
          </cell>
          <cell r="I12">
            <v>2500</v>
          </cell>
        </row>
        <row r="13">
          <cell r="I13">
            <v>280</v>
          </cell>
        </row>
        <row r="14">
          <cell r="G14">
            <v>550</v>
          </cell>
          <cell r="I14">
            <v>6000</v>
          </cell>
        </row>
        <row r="15">
          <cell r="G15">
            <v>1200</v>
          </cell>
          <cell r="I15">
            <v>1900</v>
          </cell>
        </row>
        <row r="16">
          <cell r="G16">
            <v>230</v>
          </cell>
          <cell r="I16">
            <v>600</v>
          </cell>
        </row>
        <row r="17">
          <cell r="G17">
            <v>1600</v>
          </cell>
          <cell r="I17">
            <v>17000</v>
          </cell>
        </row>
        <row r="18">
          <cell r="G18">
            <v>24000</v>
          </cell>
        </row>
        <row r="19">
          <cell r="I19">
            <v>76400</v>
          </cell>
        </row>
        <row r="20">
          <cell r="H20">
            <v>1500</v>
          </cell>
        </row>
        <row r="21">
          <cell r="H21">
            <v>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4"/>
      <sheetName val="Pajamos 2020"/>
      <sheetName val="Lapas1"/>
      <sheetName val="2020 biudžetas (3)"/>
      <sheetName val="2020 biudžetas"/>
      <sheetName val="Svarstymui su vadovais"/>
      <sheetName val="Prašomos investicijos"/>
      <sheetName val="SAV_B_LIK priemones"/>
      <sheetName val="Biudžeto programos"/>
      <sheetName val="Diagrama"/>
      <sheetName val="1 progr."/>
      <sheetName val="2 progr."/>
      <sheetName val="Pagal seniūnijas"/>
      <sheetName val="3 progr."/>
      <sheetName val="4 progr."/>
      <sheetName val="4 progr.mokyklos"/>
      <sheetName val="5 progr."/>
      <sheetName val="6 progr."/>
      <sheetName val="7 progr."/>
      <sheetName val="8 progr."/>
      <sheetName val="9 progr."/>
    </sheetNames>
    <sheetDataSet>
      <sheetData sheetId="0"/>
      <sheetData sheetId="1"/>
      <sheetData sheetId="2"/>
      <sheetData sheetId="3"/>
      <sheetData sheetId="4">
        <row r="7">
          <cell r="T7">
            <v>-45000</v>
          </cell>
        </row>
        <row r="298">
          <cell r="AL298">
            <v>2914.84</v>
          </cell>
        </row>
        <row r="304">
          <cell r="AL304">
            <v>-290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Kirsna"/>
      <sheetName val="Kapciamiestis"/>
      <sheetName val="Krosna"/>
      <sheetName val="Kuciunai"/>
      <sheetName val="Stebuliai"/>
    </sheetNames>
    <sheetDataSet>
      <sheetData sheetId="0">
        <row r="16">
          <cell r="H16">
            <v>7219.8</v>
          </cell>
        </row>
      </sheetData>
      <sheetData sheetId="1">
        <row r="14">
          <cell r="H14">
            <v>412.29</v>
          </cell>
        </row>
        <row r="31">
          <cell r="H31">
            <v>1400</v>
          </cell>
        </row>
        <row r="32">
          <cell r="H32">
            <v>922.77</v>
          </cell>
        </row>
      </sheetData>
      <sheetData sheetId="2">
        <row r="15">
          <cell r="H15">
            <v>2013.72</v>
          </cell>
        </row>
        <row r="44">
          <cell r="H44">
            <v>1512.36</v>
          </cell>
        </row>
        <row r="45">
          <cell r="H45">
            <v>332.48</v>
          </cell>
        </row>
        <row r="46">
          <cell r="H46">
            <v>500</v>
          </cell>
        </row>
      </sheetData>
      <sheetData sheetId="3">
        <row r="15">
          <cell r="H15">
            <v>849.86</v>
          </cell>
        </row>
        <row r="44">
          <cell r="H44">
            <v>280</v>
          </cell>
        </row>
      </sheetData>
      <sheetData sheetId="4">
        <row r="15">
          <cell r="H15">
            <v>796.61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1"/>
  <sheetViews>
    <sheetView showZeros="0" topLeftCell="A66" zoomScaleNormal="100" workbookViewId="0">
      <selection activeCell="C87" sqref="C87"/>
    </sheetView>
  </sheetViews>
  <sheetFormatPr defaultColWidth="9.109375" defaultRowHeight="15.75" customHeight="1" x14ac:dyDescent="0.25"/>
  <cols>
    <col min="1" max="1" width="9.33203125" style="8" customWidth="1"/>
    <col min="2" max="2" width="81" style="8" customWidth="1"/>
    <col min="3" max="3" width="19.44140625" style="73" customWidth="1"/>
    <col min="4" max="16384" width="9.109375" style="8"/>
  </cols>
  <sheetData>
    <row r="1" spans="1:3" ht="13.8" x14ac:dyDescent="0.25">
      <c r="C1" s="59" t="s">
        <v>163</v>
      </c>
    </row>
    <row r="2" spans="1:3" ht="13.8" x14ac:dyDescent="0.25">
      <c r="C2" s="59" t="s">
        <v>27</v>
      </c>
    </row>
    <row r="3" spans="1:3" ht="15.75" customHeight="1" x14ac:dyDescent="0.25">
      <c r="C3" s="59" t="s">
        <v>365</v>
      </c>
    </row>
    <row r="4" spans="1:3" ht="15.75" customHeight="1" x14ac:dyDescent="0.25">
      <c r="C4" s="92" t="s">
        <v>363</v>
      </c>
    </row>
    <row r="5" spans="1:3" ht="15.75" customHeight="1" x14ac:dyDescent="0.25">
      <c r="C5" s="92" t="s">
        <v>389</v>
      </c>
    </row>
    <row r="6" spans="1:3" ht="15.75" customHeight="1" x14ac:dyDescent="0.25">
      <c r="C6" s="92" t="s">
        <v>364</v>
      </c>
    </row>
    <row r="7" spans="1:3" ht="9.75" customHeight="1" x14ac:dyDescent="0.25">
      <c r="C7" s="60"/>
    </row>
    <row r="8" spans="1:3" ht="13.8" x14ac:dyDescent="0.25">
      <c r="A8" s="141" t="s">
        <v>232</v>
      </c>
      <c r="B8" s="141"/>
      <c r="C8" s="141"/>
    </row>
    <row r="9" spans="1:3" ht="13.8" x14ac:dyDescent="0.25">
      <c r="C9" s="61" t="s">
        <v>28</v>
      </c>
    </row>
    <row r="10" spans="1:3" ht="32.25" customHeight="1" x14ac:dyDescent="0.25">
      <c r="A10" s="29" t="s">
        <v>31</v>
      </c>
      <c r="B10" s="30" t="s">
        <v>29</v>
      </c>
      <c r="C10" s="62" t="s">
        <v>30</v>
      </c>
    </row>
    <row r="11" spans="1:3" s="33" customFormat="1" ht="16.5" customHeight="1" x14ac:dyDescent="0.25">
      <c r="A11" s="31" t="s">
        <v>0</v>
      </c>
      <c r="B11" s="32" t="s">
        <v>177</v>
      </c>
      <c r="C11" s="63">
        <f>C12+C13+C17</f>
        <v>12281</v>
      </c>
    </row>
    <row r="12" spans="1:3" s="33" customFormat="1" ht="16.5" customHeight="1" x14ac:dyDescent="0.25">
      <c r="A12" s="31" t="s">
        <v>1</v>
      </c>
      <c r="B12" s="34" t="s">
        <v>2</v>
      </c>
      <c r="C12" s="63">
        <f>ROUND([1]PAJAMOS!$C$6/1000,2)</f>
        <v>11895</v>
      </c>
    </row>
    <row r="13" spans="1:3" s="33" customFormat="1" ht="16.5" customHeight="1" x14ac:dyDescent="0.25">
      <c r="A13" s="31" t="s">
        <v>3</v>
      </c>
      <c r="B13" s="34" t="s">
        <v>4</v>
      </c>
      <c r="C13" s="63">
        <f>C14+C15+C16</f>
        <v>372</v>
      </c>
    </row>
    <row r="14" spans="1:3" ht="16.5" customHeight="1" x14ac:dyDescent="0.25">
      <c r="A14" s="35" t="s">
        <v>35</v>
      </c>
      <c r="B14" s="36" t="s">
        <v>5</v>
      </c>
      <c r="C14" s="64">
        <f>+ROUND([1]PAJAMOS!$C$8/1000,2)</f>
        <v>235</v>
      </c>
    </row>
    <row r="15" spans="1:3" ht="16.5" customHeight="1" x14ac:dyDescent="0.25">
      <c r="A15" s="35" t="s">
        <v>36</v>
      </c>
      <c r="B15" s="36" t="s">
        <v>6</v>
      </c>
      <c r="C15" s="64">
        <f>+ROUND([1]PAJAMOS!$C$9/1000,2)</f>
        <v>4</v>
      </c>
    </row>
    <row r="16" spans="1:3" ht="16.5" customHeight="1" x14ac:dyDescent="0.25">
      <c r="A16" s="35" t="s">
        <v>37</v>
      </c>
      <c r="B16" s="36" t="s">
        <v>7</v>
      </c>
      <c r="C16" s="64">
        <f>+ROUND([1]PAJAMOS!$C$10/1000,2)</f>
        <v>133</v>
      </c>
    </row>
    <row r="17" spans="1:3" s="33" customFormat="1" ht="16.5" customHeight="1" x14ac:dyDescent="0.25">
      <c r="A17" s="31" t="s">
        <v>8</v>
      </c>
      <c r="B17" s="34" t="s">
        <v>9</v>
      </c>
      <c r="C17" s="63">
        <f>C18</f>
        <v>14</v>
      </c>
    </row>
    <row r="18" spans="1:3" ht="16.5" customHeight="1" x14ac:dyDescent="0.25">
      <c r="A18" s="37" t="s">
        <v>162</v>
      </c>
      <c r="B18" s="36" t="s">
        <v>22</v>
      </c>
      <c r="C18" s="64">
        <f>+ROUND([1]PAJAMOS!$C$76/1000,2)</f>
        <v>14</v>
      </c>
    </row>
    <row r="19" spans="1:3" s="33" customFormat="1" ht="16.5" customHeight="1" x14ac:dyDescent="0.25">
      <c r="A19" s="38" t="s">
        <v>10</v>
      </c>
      <c r="B19" s="38" t="s">
        <v>178</v>
      </c>
      <c r="C19" s="65">
        <f>C20+C43+C44+C65</f>
        <v>15031.960000000001</v>
      </c>
    </row>
    <row r="20" spans="1:3" ht="31.5" customHeight="1" x14ac:dyDescent="0.25">
      <c r="A20" s="39" t="s">
        <v>11</v>
      </c>
      <c r="B20" s="40" t="s">
        <v>179</v>
      </c>
      <c r="C20" s="63">
        <f>SUM(C21:C42)</f>
        <v>3321.33</v>
      </c>
    </row>
    <row r="21" spans="1:3" s="33" customFormat="1" ht="16.5" customHeight="1" x14ac:dyDescent="0.25">
      <c r="A21" s="41" t="s">
        <v>66</v>
      </c>
      <c r="B21" s="41" t="s">
        <v>38</v>
      </c>
      <c r="C21" s="66">
        <f>+ROUND([1]PAJAMOS!C26/1000,2)</f>
        <v>1.6</v>
      </c>
    </row>
    <row r="22" spans="1:3" s="33" customFormat="1" ht="16.5" customHeight="1" x14ac:dyDescent="0.25">
      <c r="A22" s="41" t="s">
        <v>68</v>
      </c>
      <c r="B22" s="42" t="s">
        <v>39</v>
      </c>
      <c r="C22" s="66">
        <f>+ROUND([1]PAJAMOS!C27/1000,2)</f>
        <v>15.3</v>
      </c>
    </row>
    <row r="23" spans="1:3" s="33" customFormat="1" ht="16.5" customHeight="1" x14ac:dyDescent="0.25">
      <c r="A23" s="41" t="s">
        <v>68</v>
      </c>
      <c r="B23" s="43" t="s">
        <v>40</v>
      </c>
      <c r="C23" s="66">
        <f>+ROUND([1]PAJAMOS!C28/1000,2)</f>
        <v>21.9</v>
      </c>
    </row>
    <row r="24" spans="1:3" s="33" customFormat="1" ht="16.5" customHeight="1" x14ac:dyDescent="0.25">
      <c r="A24" s="41" t="s">
        <v>71</v>
      </c>
      <c r="B24" s="41" t="s">
        <v>180</v>
      </c>
      <c r="C24" s="66">
        <f>+ROUND([1]PAJAMOS!C29/1000,2)</f>
        <v>8.6</v>
      </c>
    </row>
    <row r="25" spans="1:3" s="33" customFormat="1" ht="16.5" customHeight="1" x14ac:dyDescent="0.25">
      <c r="A25" s="41" t="s">
        <v>73</v>
      </c>
      <c r="B25" s="14" t="s">
        <v>41</v>
      </c>
      <c r="C25" s="66">
        <f>+ROUND([1]PAJAMOS!C30/1000,2)</f>
        <v>0.1</v>
      </c>
    </row>
    <row r="26" spans="1:3" s="33" customFormat="1" ht="30.75" customHeight="1" x14ac:dyDescent="0.25">
      <c r="A26" s="41" t="s">
        <v>76</v>
      </c>
      <c r="B26" s="41" t="s">
        <v>42</v>
      </c>
      <c r="C26" s="66">
        <f>+ROUND([1]PAJAMOS!C32/1000,2)</f>
        <v>10.5</v>
      </c>
    </row>
    <row r="27" spans="1:3" ht="13.8" x14ac:dyDescent="0.25">
      <c r="A27" s="41" t="s">
        <v>78</v>
      </c>
      <c r="B27" s="14" t="s">
        <v>43</v>
      </c>
      <c r="C27" s="66">
        <f>+ROUND([1]PAJAMOS!C33/1000,2)</f>
        <v>0.3</v>
      </c>
    </row>
    <row r="28" spans="1:3" s="33" customFormat="1" ht="16.5" customHeight="1" x14ac:dyDescent="0.25">
      <c r="A28" s="41" t="s">
        <v>79</v>
      </c>
      <c r="B28" s="42" t="s">
        <v>44</v>
      </c>
      <c r="C28" s="66">
        <f>+ROUND([1]PAJAMOS!C34/1000,2)</f>
        <v>15</v>
      </c>
    </row>
    <row r="29" spans="1:3" s="33" customFormat="1" ht="16.5" customHeight="1" x14ac:dyDescent="0.25">
      <c r="A29" s="41" t="s">
        <v>80</v>
      </c>
      <c r="B29" s="42" t="s">
        <v>45</v>
      </c>
      <c r="C29" s="66">
        <f>+ROUND(([1]PAJAMOS!C35+[1]PAJAMOS!$D$35)/1000,2)</f>
        <v>454</v>
      </c>
    </row>
    <row r="30" spans="1:3" s="33" customFormat="1" ht="16.5" customHeight="1" x14ac:dyDescent="0.25">
      <c r="A30" s="41" t="s">
        <v>81</v>
      </c>
      <c r="B30" s="15" t="s">
        <v>46</v>
      </c>
      <c r="C30" s="66">
        <f>+ROUND(([1]PAJAMOS!C36+[1]PAJAMOS!$F$36)/1000,2)</f>
        <v>2.5</v>
      </c>
    </row>
    <row r="31" spans="1:3" s="33" customFormat="1" ht="16.5" customHeight="1" x14ac:dyDescent="0.25">
      <c r="A31" s="41" t="s">
        <v>82</v>
      </c>
      <c r="B31" s="41" t="s">
        <v>47</v>
      </c>
      <c r="C31" s="66">
        <f>+ROUND([1]PAJAMOS!C37/1000,2)</f>
        <v>3.2</v>
      </c>
    </row>
    <row r="32" spans="1:3" s="33" customFormat="1" ht="16.5" customHeight="1" x14ac:dyDescent="0.25">
      <c r="A32" s="41" t="s">
        <v>84</v>
      </c>
      <c r="B32" s="42" t="s">
        <v>48</v>
      </c>
      <c r="C32" s="66">
        <f>+ROUND([1]PAJAMOS!C38/1000,2)</f>
        <v>754.9</v>
      </c>
    </row>
    <row r="33" spans="1:3" s="33" customFormat="1" ht="16.5" customHeight="1" x14ac:dyDescent="0.25">
      <c r="A33" s="41" t="s">
        <v>85</v>
      </c>
      <c r="B33" s="42" t="s">
        <v>173</v>
      </c>
      <c r="C33" s="66">
        <f>+ROUND(([1]PAJAMOS!C39+[1]PAJAMOS!$E$39)/1000,2)</f>
        <v>234.5</v>
      </c>
    </row>
    <row r="34" spans="1:3" ht="27.6" x14ac:dyDescent="0.25">
      <c r="A34" s="41" t="s">
        <v>87</v>
      </c>
      <c r="B34" s="41" t="s">
        <v>181</v>
      </c>
      <c r="C34" s="66">
        <f>+ROUND([1]PAJAMOS!C40/1000,2)</f>
        <v>0.28999999999999998</v>
      </c>
    </row>
    <row r="35" spans="1:3" ht="27.6" x14ac:dyDescent="0.25">
      <c r="A35" s="41" t="s">
        <v>89</v>
      </c>
      <c r="B35" s="41" t="s">
        <v>182</v>
      </c>
      <c r="C35" s="66">
        <f>+ROUND([1]PAJAMOS!C31/1000,2)</f>
        <v>8.11</v>
      </c>
    </row>
    <row r="36" spans="1:3" s="33" customFormat="1" ht="16.5" customHeight="1" x14ac:dyDescent="0.25">
      <c r="A36" s="41" t="s">
        <v>90</v>
      </c>
      <c r="B36" s="41" t="s">
        <v>49</v>
      </c>
      <c r="C36" s="66">
        <f>+ROUND([1]PAJAMOS!C41/1000,2)</f>
        <v>13.8</v>
      </c>
    </row>
    <row r="37" spans="1:3" ht="16.5" customHeight="1" x14ac:dyDescent="0.25">
      <c r="A37" s="41" t="s">
        <v>92</v>
      </c>
      <c r="B37" s="41" t="s">
        <v>50</v>
      </c>
      <c r="C37" s="66">
        <f>+ROUND(([1]PAJAMOS!C42+[1]PAJAMOS!$F$42)/1000,2)</f>
        <v>274</v>
      </c>
    </row>
    <row r="38" spans="1:3" ht="16.5" customHeight="1" x14ac:dyDescent="0.25">
      <c r="A38" s="41" t="s">
        <v>93</v>
      </c>
      <c r="B38" s="15" t="s">
        <v>51</v>
      </c>
      <c r="C38" s="66">
        <f>+ROUND(([1]PAJAMOS!C43+[1]PAJAMOS!$F$43)/1000,2)</f>
        <v>138.9</v>
      </c>
    </row>
    <row r="39" spans="1:3" ht="16.5" customHeight="1" x14ac:dyDescent="0.25">
      <c r="A39" s="41" t="s">
        <v>166</v>
      </c>
      <c r="B39" s="15" t="s">
        <v>52</v>
      </c>
      <c r="C39" s="66">
        <f>+ROUND(([1]PAJAMOS!C44+[1]PAJAMOS!$E$44+[1]PAJAMOS!$F$44)/1000,2)</f>
        <v>976.6</v>
      </c>
    </row>
    <row r="40" spans="1:3" s="33" customFormat="1" ht="16.5" customHeight="1" x14ac:dyDescent="0.25">
      <c r="A40" s="41" t="s">
        <v>167</v>
      </c>
      <c r="B40" s="41" t="s">
        <v>53</v>
      </c>
      <c r="C40" s="66">
        <f>+ROUND([1]PAJAMOS!C45/1000,2)</f>
        <v>8.23</v>
      </c>
    </row>
    <row r="41" spans="1:3" s="33" customFormat="1" ht="16.5" customHeight="1" x14ac:dyDescent="0.25">
      <c r="A41" s="41" t="s">
        <v>212</v>
      </c>
      <c r="B41" s="43" t="s">
        <v>54</v>
      </c>
      <c r="C41" s="66">
        <f>+ROUND([1]PAJAMOS!C46/1000,2)</f>
        <v>178.7</v>
      </c>
    </row>
    <row r="42" spans="1:3" ht="16.5" customHeight="1" x14ac:dyDescent="0.25">
      <c r="A42" s="41" t="s">
        <v>234</v>
      </c>
      <c r="B42" s="41" t="s">
        <v>55</v>
      </c>
      <c r="C42" s="66">
        <f>+ROUND([1]PAJAMOS!C47/1000,2)</f>
        <v>200.3</v>
      </c>
    </row>
    <row r="43" spans="1:3" s="33" customFormat="1" ht="16.5" customHeight="1" x14ac:dyDescent="0.25">
      <c r="A43" s="44" t="s">
        <v>14</v>
      </c>
      <c r="B43" s="45" t="s">
        <v>183</v>
      </c>
      <c r="C43" s="67">
        <f>+ROUND(([1]PAJAMOS!C48+[1]PAJAMOS!$F$48)/1000,2)</f>
        <v>4963.3</v>
      </c>
    </row>
    <row r="44" spans="1:3" s="33" customFormat="1" ht="16.5" customHeight="1" x14ac:dyDescent="0.25">
      <c r="A44" s="44" t="s">
        <v>97</v>
      </c>
      <c r="B44" s="45" t="s">
        <v>208</v>
      </c>
      <c r="C44" s="67">
        <f>SUM(C45:C64)</f>
        <v>5647.33</v>
      </c>
    </row>
    <row r="45" spans="1:3" ht="27.6" x14ac:dyDescent="0.25">
      <c r="A45" s="41" t="s">
        <v>98</v>
      </c>
      <c r="B45" s="41" t="s">
        <v>213</v>
      </c>
      <c r="C45" s="66">
        <f>+ROUND(([1]PAJAMOS!C52+[1]PAJAMOS!$E$52)/1000,2)</f>
        <v>25.5</v>
      </c>
    </row>
    <row r="46" spans="1:3" ht="30" customHeight="1" x14ac:dyDescent="0.25">
      <c r="A46" s="41" t="s">
        <v>172</v>
      </c>
      <c r="B46" s="41" t="s">
        <v>56</v>
      </c>
      <c r="C46" s="66">
        <f>+ROUND([1]PAJAMOS!C50/1000,2)</f>
        <v>28.8</v>
      </c>
    </row>
    <row r="47" spans="1:3" ht="30" customHeight="1" x14ac:dyDescent="0.25">
      <c r="A47" s="41" t="s">
        <v>168</v>
      </c>
      <c r="B47" s="41" t="s">
        <v>228</v>
      </c>
      <c r="C47" s="66">
        <f>+ROUND(([1]PAJAMOS!C53+[1]PAJAMOS!$D$53)/1000,2)</f>
        <v>2820.3</v>
      </c>
    </row>
    <row r="48" spans="1:3" ht="13.8" x14ac:dyDescent="0.25">
      <c r="A48" s="41" t="s">
        <v>222</v>
      </c>
      <c r="B48" s="41" t="s">
        <v>223</v>
      </c>
      <c r="C48" s="66">
        <f>+ROUND([1]PAJAMOS!C54/1000,2)</f>
        <v>15.53</v>
      </c>
    </row>
    <row r="49" spans="1:3" ht="27.6" x14ac:dyDescent="0.25">
      <c r="A49" s="41" t="s">
        <v>224</v>
      </c>
      <c r="B49" s="89" t="s">
        <v>353</v>
      </c>
      <c r="C49" s="68">
        <f>ROUND([1]PAJAMOS!$D$55/1000,1)</f>
        <v>23.3</v>
      </c>
    </row>
    <row r="50" spans="1:3" ht="27.6" x14ac:dyDescent="0.25">
      <c r="A50" s="41" t="s">
        <v>225</v>
      </c>
      <c r="B50" s="89" t="s">
        <v>354</v>
      </c>
      <c r="C50" s="68">
        <f>ROUND([1]PAJAMOS!$D$56/1000,1)</f>
        <v>1013</v>
      </c>
    </row>
    <row r="51" spans="1:3" ht="41.4" x14ac:dyDescent="0.25">
      <c r="A51" s="41" t="s">
        <v>229</v>
      </c>
      <c r="B51" s="89" t="s">
        <v>355</v>
      </c>
      <c r="C51" s="68">
        <f>ROUND([1]PAJAMOS!$D$57/1000,1)</f>
        <v>214</v>
      </c>
    </row>
    <row r="52" spans="1:3" ht="41.4" x14ac:dyDescent="0.25">
      <c r="A52" s="41" t="s">
        <v>231</v>
      </c>
      <c r="B52" s="89" t="s">
        <v>371</v>
      </c>
      <c r="C52" s="68">
        <f>ROUND([1]PAJAMOS!$E$58/1000,1)+0.1</f>
        <v>85</v>
      </c>
    </row>
    <row r="53" spans="1:3" ht="27.6" x14ac:dyDescent="0.25">
      <c r="A53" s="41" t="s">
        <v>366</v>
      </c>
      <c r="B53" s="89" t="s">
        <v>372</v>
      </c>
      <c r="C53" s="68">
        <f>ROUND([1]PAJAMOS!$E$59/1000,1)</f>
        <v>1.2</v>
      </c>
    </row>
    <row r="54" spans="1:3" ht="27.6" x14ac:dyDescent="0.25">
      <c r="A54" s="41" t="s">
        <v>367</v>
      </c>
      <c r="B54" s="89" t="s">
        <v>373</v>
      </c>
      <c r="C54" s="68">
        <f>ROUND([1]PAJAMOS!$E$60/1000,1)</f>
        <v>44.3</v>
      </c>
    </row>
    <row r="55" spans="1:3" ht="13.8" x14ac:dyDescent="0.25">
      <c r="A55" s="41" t="s">
        <v>368</v>
      </c>
      <c r="B55" s="89" t="s">
        <v>379</v>
      </c>
      <c r="C55" s="68">
        <f>ROUND([1]PAJAMOS!$E$61/1000,1)</f>
        <v>47.5</v>
      </c>
    </row>
    <row r="56" spans="1:3" ht="13.8" x14ac:dyDescent="0.25">
      <c r="A56" s="41" t="s">
        <v>369</v>
      </c>
      <c r="B56" s="89" t="s">
        <v>380</v>
      </c>
      <c r="C56" s="68">
        <f>ROUND([1]PAJAMOS!$E$62/1000,1)</f>
        <v>17.2</v>
      </c>
    </row>
    <row r="57" spans="1:3" ht="13.8" x14ac:dyDescent="0.25">
      <c r="A57" s="41" t="s">
        <v>370</v>
      </c>
      <c r="B57" s="89" t="s">
        <v>381</v>
      </c>
      <c r="C57" s="68">
        <f>ROUND([1]PAJAMOS!$E$63/1000,1)</f>
        <v>300</v>
      </c>
    </row>
    <row r="58" spans="1:3" ht="13.8" x14ac:dyDescent="0.25">
      <c r="A58" s="41" t="s">
        <v>374</v>
      </c>
      <c r="B58" s="89" t="s">
        <v>382</v>
      </c>
      <c r="C58" s="68">
        <f>ROUND([1]PAJAMOS!$E$64/1000,1)</f>
        <v>350</v>
      </c>
    </row>
    <row r="59" spans="1:3" ht="13.8" x14ac:dyDescent="0.25">
      <c r="A59" s="41" t="s">
        <v>375</v>
      </c>
      <c r="B59" s="41" t="s">
        <v>383</v>
      </c>
      <c r="C59" s="68">
        <f>ROUND([1]PAJAMOS!$E$65/1000,1)</f>
        <v>9.5</v>
      </c>
    </row>
    <row r="60" spans="1:3" ht="41.4" x14ac:dyDescent="0.25">
      <c r="A60" s="41" t="s">
        <v>376</v>
      </c>
      <c r="B60" s="41" t="s">
        <v>378</v>
      </c>
      <c r="C60" s="68">
        <f>ROUND([1]PAJAMOS!$E$66/1000,1)</f>
        <v>552</v>
      </c>
    </row>
    <row r="61" spans="1:3" ht="13.8" x14ac:dyDescent="0.25">
      <c r="A61" s="41" t="s">
        <v>377</v>
      </c>
      <c r="B61" s="41" t="s">
        <v>384</v>
      </c>
      <c r="C61" s="68">
        <f>ROUND([1]PAJAMOS!$I$67/1000,1)</f>
        <v>18.2</v>
      </c>
    </row>
    <row r="62" spans="1:3" ht="13.8" x14ac:dyDescent="0.25">
      <c r="A62" s="41" t="s">
        <v>385</v>
      </c>
      <c r="B62" s="41" t="s">
        <v>387</v>
      </c>
      <c r="C62" s="68">
        <f>ROUND([1]PAJAMOS!$I$68/1000,1)+0.1</f>
        <v>16.100000000000001</v>
      </c>
    </row>
    <row r="63" spans="1:3" ht="27.6" x14ac:dyDescent="0.25">
      <c r="A63" s="41" t="s">
        <v>386</v>
      </c>
      <c r="B63" s="41" t="s">
        <v>388</v>
      </c>
      <c r="C63" s="68">
        <f>ROUND([1]PAJAMOS!$I$69/1000,1)</f>
        <v>30.9</v>
      </c>
    </row>
    <row r="64" spans="1:3" ht="27.6" x14ac:dyDescent="0.25">
      <c r="A64" s="41" t="s">
        <v>391</v>
      </c>
      <c r="B64" s="41" t="s">
        <v>392</v>
      </c>
      <c r="C64" s="68">
        <f>ROUND([1]PAJAMOS!$I$70/1000,1)</f>
        <v>35</v>
      </c>
    </row>
    <row r="65" spans="1:3" ht="27.6" x14ac:dyDescent="0.25">
      <c r="A65" s="44" t="s">
        <v>16</v>
      </c>
      <c r="B65" s="44" t="s">
        <v>184</v>
      </c>
      <c r="C65" s="69">
        <f>ROUND([1]PAJAMOS!$I$71/1000,1)</f>
        <v>1100</v>
      </c>
    </row>
    <row r="66" spans="1:3" ht="16.5" customHeight="1" x14ac:dyDescent="0.25">
      <c r="A66" s="46" t="s">
        <v>203</v>
      </c>
      <c r="B66" s="47" t="s">
        <v>204</v>
      </c>
      <c r="C66" s="65">
        <f>SUM(C67,C73,C81,C82)</f>
        <v>961.8</v>
      </c>
    </row>
    <row r="67" spans="1:3" ht="16.5" customHeight="1" x14ac:dyDescent="0.25">
      <c r="A67" s="48" t="s">
        <v>32</v>
      </c>
      <c r="B67" s="49" t="s">
        <v>12</v>
      </c>
      <c r="C67" s="63">
        <f>C68+C69+C70</f>
        <v>87</v>
      </c>
    </row>
    <row r="68" spans="1:3" ht="16.5" customHeight="1" x14ac:dyDescent="0.25">
      <c r="A68" s="48" t="s">
        <v>33</v>
      </c>
      <c r="B68" s="49" t="s">
        <v>185</v>
      </c>
      <c r="C68" s="69">
        <f>+ROUND([1]PAJAMOS!C17/1000,2)</f>
        <v>1</v>
      </c>
    </row>
    <row r="69" spans="1:3" ht="27.6" x14ac:dyDescent="0.25">
      <c r="A69" s="48" t="s">
        <v>187</v>
      </c>
      <c r="B69" s="50" t="s">
        <v>13</v>
      </c>
      <c r="C69" s="69">
        <f>+ROUND([1]PAJAMOS!C16/1000,2)</f>
        <v>44</v>
      </c>
    </row>
    <row r="70" spans="1:3" ht="16.5" customHeight="1" x14ac:dyDescent="0.25">
      <c r="A70" s="39" t="s">
        <v>34</v>
      </c>
      <c r="B70" s="51" t="s">
        <v>209</v>
      </c>
      <c r="C70" s="63">
        <f>C71+C72</f>
        <v>42</v>
      </c>
    </row>
    <row r="71" spans="1:3" ht="16.5" customHeight="1" x14ac:dyDescent="0.25">
      <c r="A71" s="52" t="s">
        <v>188</v>
      </c>
      <c r="B71" s="53" t="s">
        <v>24</v>
      </c>
      <c r="C71" s="64">
        <f>+ROUND(([1]PAJAMOS!C79+[1]PAJAMOS!D79)/1000,2)</f>
        <v>33</v>
      </c>
    </row>
    <row r="72" spans="1:3" ht="16.5" customHeight="1" x14ac:dyDescent="0.25">
      <c r="A72" s="52" t="s">
        <v>189</v>
      </c>
      <c r="B72" s="53" t="s">
        <v>25</v>
      </c>
      <c r="C72" s="64">
        <f>+ROUND(([1]PAJAMOS!C80+[1]PAJAMOS!D80)/1000,2)</f>
        <v>9</v>
      </c>
    </row>
    <row r="73" spans="1:3" ht="16.5" customHeight="1" x14ac:dyDescent="0.25">
      <c r="A73" s="48" t="s">
        <v>186</v>
      </c>
      <c r="B73" s="51" t="s">
        <v>210</v>
      </c>
      <c r="C73" s="63">
        <f>SUM(C74:C77)</f>
        <v>856.8</v>
      </c>
    </row>
    <row r="74" spans="1:3" ht="16.5" customHeight="1" x14ac:dyDescent="0.25">
      <c r="A74" s="54" t="s">
        <v>190</v>
      </c>
      <c r="B74" s="53" t="s">
        <v>193</v>
      </c>
      <c r="C74" s="64">
        <f>+ROUND([1]PAJAMOS!C84/1000,2)</f>
        <v>12.4</v>
      </c>
    </row>
    <row r="75" spans="1:3" ht="16.5" customHeight="1" x14ac:dyDescent="0.25">
      <c r="A75" s="52" t="s">
        <v>191</v>
      </c>
      <c r="B75" s="53" t="s">
        <v>171</v>
      </c>
      <c r="C75" s="64">
        <f>+ROUND([1]PAJAMOS!C85/1000,2)</f>
        <v>29.53</v>
      </c>
    </row>
    <row r="76" spans="1:3" ht="16.5" customHeight="1" x14ac:dyDescent="0.25">
      <c r="A76" s="52" t="s">
        <v>192</v>
      </c>
      <c r="B76" s="53" t="s">
        <v>194</v>
      </c>
      <c r="C76" s="64">
        <f>+ROUND([1]PAJAMOS!C86/1000,2)</f>
        <v>216.87</v>
      </c>
    </row>
    <row r="77" spans="1:3" s="33" customFormat="1" ht="16.5" customHeight="1" x14ac:dyDescent="0.25">
      <c r="A77" s="48" t="s">
        <v>195</v>
      </c>
      <c r="B77" s="49" t="s">
        <v>211</v>
      </c>
      <c r="C77" s="63">
        <f>SUM(C78:C79)</f>
        <v>598</v>
      </c>
    </row>
    <row r="78" spans="1:3" ht="16.5" customHeight="1" x14ac:dyDescent="0.25">
      <c r="A78" s="54" t="s">
        <v>198</v>
      </c>
      <c r="B78" s="55" t="s">
        <v>196</v>
      </c>
      <c r="C78" s="64">
        <f>+ROUND([1]PAJAMOS!C12/1000,2)</f>
        <v>28</v>
      </c>
    </row>
    <row r="79" spans="1:3" ht="16.5" customHeight="1" x14ac:dyDescent="0.25">
      <c r="A79" s="54" t="s">
        <v>197</v>
      </c>
      <c r="B79" s="55" t="s">
        <v>214</v>
      </c>
      <c r="C79" s="64">
        <f>+ROUND([1]PAJAMOS!C13/1000,2)</f>
        <v>570</v>
      </c>
    </row>
    <row r="80" spans="1:3" ht="16.5" customHeight="1" x14ac:dyDescent="0.25">
      <c r="A80" s="56" t="s">
        <v>199</v>
      </c>
      <c r="B80" s="57" t="s">
        <v>215</v>
      </c>
      <c r="C80" s="64">
        <f>+ROUND([1]PAJAMOS!C14/1000,2)</f>
        <v>553</v>
      </c>
    </row>
    <row r="81" spans="1:3" s="33" customFormat="1" ht="16.5" customHeight="1" x14ac:dyDescent="0.25">
      <c r="A81" s="31" t="s">
        <v>200</v>
      </c>
      <c r="B81" s="34" t="s">
        <v>15</v>
      </c>
      <c r="C81" s="63">
        <f>+ROUND([1]PAJAMOS!C18/1000,2)</f>
        <v>16</v>
      </c>
    </row>
    <row r="82" spans="1:3" s="33" customFormat="1" ht="16.5" customHeight="1" x14ac:dyDescent="0.25">
      <c r="A82" s="31" t="s">
        <v>201</v>
      </c>
      <c r="B82" s="34" t="s">
        <v>17</v>
      </c>
      <c r="C82" s="63">
        <f>+ROUND([1]PAJAMOS!C19/1000,2)</f>
        <v>2</v>
      </c>
    </row>
    <row r="83" spans="1:3" s="33" customFormat="1" ht="16.5" customHeight="1" x14ac:dyDescent="0.25">
      <c r="A83" s="46" t="s">
        <v>176</v>
      </c>
      <c r="B83" s="49" t="s">
        <v>202</v>
      </c>
      <c r="C83" s="70">
        <f>SUM(C84:C85)</f>
        <v>21</v>
      </c>
    </row>
    <row r="84" spans="1:3" ht="16.5" customHeight="1" x14ac:dyDescent="0.25">
      <c r="A84" s="39" t="s">
        <v>108</v>
      </c>
      <c r="B84" s="51" t="s">
        <v>205</v>
      </c>
      <c r="C84" s="63">
        <f>+ROUND([1]PAJAMOS!C20/1000,2)</f>
        <v>6</v>
      </c>
    </row>
    <row r="85" spans="1:3" ht="16.5" customHeight="1" x14ac:dyDescent="0.25">
      <c r="A85" s="39" t="s">
        <v>207</v>
      </c>
      <c r="B85" s="51" t="s">
        <v>206</v>
      </c>
      <c r="C85" s="63">
        <f>+ROUND([1]PAJAMOS!C21/1000,2)</f>
        <v>15</v>
      </c>
    </row>
    <row r="86" spans="1:3" ht="16.5" customHeight="1" x14ac:dyDescent="0.25">
      <c r="A86" s="39" t="s">
        <v>20</v>
      </c>
      <c r="B86" s="51" t="s">
        <v>226</v>
      </c>
      <c r="C86" s="63">
        <f>+ROUND([1]PAJAMOS!C88/1000,2)</f>
        <v>756.2</v>
      </c>
    </row>
    <row r="87" spans="1:3" ht="16.5" customHeight="1" x14ac:dyDescent="0.25">
      <c r="A87" s="139" t="s">
        <v>160</v>
      </c>
      <c r="B87" s="140"/>
      <c r="C87" s="63">
        <f>C11+C19+C66+C83+C86</f>
        <v>29051.96</v>
      </c>
    </row>
    <row r="88" spans="1:3" ht="13.8" x14ac:dyDescent="0.25">
      <c r="A88" s="37"/>
      <c r="B88" s="37" t="s">
        <v>233</v>
      </c>
      <c r="C88" s="64">
        <f>+ROUND([1]PAJAMOS!C90/1000,2)</f>
        <v>1589.45</v>
      </c>
    </row>
    <row r="89" spans="1:3" ht="13.8" x14ac:dyDescent="0.25">
      <c r="A89" s="37"/>
      <c r="B89" s="56" t="s">
        <v>146</v>
      </c>
      <c r="C89" s="71">
        <f>+ROUND([1]PAJAMOS!C91/1000,2)</f>
        <v>567.80999999999995</v>
      </c>
    </row>
    <row r="90" spans="1:3" ht="15.75" customHeight="1" x14ac:dyDescent="0.25">
      <c r="A90" s="137" t="s">
        <v>161</v>
      </c>
      <c r="B90" s="138"/>
      <c r="C90" s="63">
        <f>SUM(C87:C88)</f>
        <v>30641.41</v>
      </c>
    </row>
    <row r="91" spans="1:3" ht="15.75" customHeight="1" x14ac:dyDescent="0.25">
      <c r="C91" s="72"/>
    </row>
  </sheetData>
  <sortState xmlns:xlrd2="http://schemas.microsoft.com/office/spreadsheetml/2017/richdata2" ref="A37:F70">
    <sortCondition ref="B37:B70"/>
  </sortState>
  <mergeCells count="3">
    <mergeCell ref="A90:B90"/>
    <mergeCell ref="A87:B87"/>
    <mergeCell ref="A8:C8"/>
  </mergeCells>
  <pageMargins left="0.55118110236220474" right="0" top="0.39370078740157483" bottom="0" header="0" footer="0"/>
  <pageSetup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A289"/>
  <sheetViews>
    <sheetView showZeros="0" tabSelected="1" zoomScaleNormal="100" workbookViewId="0">
      <pane xSplit="9" ySplit="15" topLeftCell="R280" activePane="bottomRight" state="frozen"/>
      <selection pane="topRight" activeCell="G1" sqref="G1"/>
      <selection pane="bottomLeft" activeCell="A13" sqref="A13"/>
      <selection pane="bottomRight" activeCell="W288" sqref="W288"/>
    </sheetView>
  </sheetViews>
  <sheetFormatPr defaultColWidth="9.109375" defaultRowHeight="13.2" outlineLevelRow="2" x14ac:dyDescent="0.25"/>
  <cols>
    <col min="1" max="4" width="3.6640625" style="2" customWidth="1"/>
    <col min="5" max="5" width="59" style="3" customWidth="1"/>
    <col min="6" max="27" width="12.109375" style="2" customWidth="1"/>
    <col min="28" max="16384" width="9.109375" style="2"/>
  </cols>
  <sheetData>
    <row r="1" spans="1:27" ht="15.6" x14ac:dyDescent="0.3">
      <c r="T1" s="90" t="s">
        <v>163</v>
      </c>
      <c r="U1" s="24"/>
      <c r="X1" s="1"/>
      <c r="AA1" s="1"/>
    </row>
    <row r="2" spans="1:27" ht="15.6" x14ac:dyDescent="0.3">
      <c r="T2" s="90" t="s">
        <v>27</v>
      </c>
      <c r="U2" s="24"/>
      <c r="X2" s="1"/>
      <c r="AA2" s="1"/>
    </row>
    <row r="3" spans="1:27" ht="15.6" x14ac:dyDescent="0.3">
      <c r="T3" s="90" t="s">
        <v>365</v>
      </c>
      <c r="U3" s="24"/>
      <c r="X3" s="1"/>
      <c r="AA3" s="1"/>
    </row>
    <row r="4" spans="1:27" ht="15.6" x14ac:dyDescent="0.3">
      <c r="K4" s="2">
        <v>1000</v>
      </c>
      <c r="T4" s="92" t="s">
        <v>363</v>
      </c>
      <c r="U4" s="24"/>
      <c r="X4" s="1"/>
      <c r="AA4" s="1"/>
    </row>
    <row r="5" spans="1:27" ht="15.6" x14ac:dyDescent="0.3">
      <c r="T5" s="92" t="s">
        <v>390</v>
      </c>
      <c r="U5" s="24"/>
      <c r="X5" s="1"/>
      <c r="AA5" s="1"/>
    </row>
    <row r="6" spans="1:27" ht="15.6" x14ac:dyDescent="0.3">
      <c r="T6" s="92" t="s">
        <v>364</v>
      </c>
      <c r="U6" s="24"/>
      <c r="X6" s="1"/>
      <c r="AA6" s="1"/>
    </row>
    <row r="7" spans="1:27" ht="15.6" x14ac:dyDescent="0.3">
      <c r="T7" s="24"/>
      <c r="U7" s="24"/>
      <c r="X7" s="1"/>
      <c r="AA7" s="1"/>
    </row>
    <row r="8" spans="1:27" ht="14.25" customHeight="1" x14ac:dyDescent="0.25">
      <c r="A8" s="143" t="s">
        <v>235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7.5" customHeight="1" x14ac:dyDescent="0.25">
      <c r="E9" s="4"/>
      <c r="F9" s="4"/>
      <c r="G9" s="4"/>
      <c r="H9" s="28"/>
    </row>
    <row r="10" spans="1:27" x14ac:dyDescent="0.25">
      <c r="E10" s="4"/>
      <c r="F10" s="4"/>
      <c r="G10" s="4"/>
      <c r="H10" s="28"/>
      <c r="AA10" s="2" t="s">
        <v>28</v>
      </c>
    </row>
    <row r="11" spans="1:27" ht="15.75" customHeight="1" x14ac:dyDescent="0.25">
      <c r="A11" s="142" t="s">
        <v>247</v>
      </c>
      <c r="B11" s="142" t="s">
        <v>248</v>
      </c>
      <c r="C11" s="142" t="s">
        <v>249</v>
      </c>
      <c r="D11" s="142" t="s">
        <v>250</v>
      </c>
      <c r="E11" s="144" t="s">
        <v>164</v>
      </c>
      <c r="F11" s="144" t="s">
        <v>59</v>
      </c>
      <c r="G11" s="144" t="s">
        <v>60</v>
      </c>
      <c r="H11" s="144"/>
      <c r="I11" s="144"/>
      <c r="J11" s="145" t="s">
        <v>157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7" ht="81.75" customHeight="1" x14ac:dyDescent="0.25">
      <c r="A12" s="142"/>
      <c r="B12" s="142"/>
      <c r="C12" s="142"/>
      <c r="D12" s="142"/>
      <c r="E12" s="144"/>
      <c r="F12" s="144"/>
      <c r="G12" s="144"/>
      <c r="H12" s="144"/>
      <c r="I12" s="144"/>
      <c r="J12" s="144" t="s">
        <v>218</v>
      </c>
      <c r="K12" s="144"/>
      <c r="L12" s="144"/>
      <c r="M12" s="144" t="s">
        <v>217</v>
      </c>
      <c r="N12" s="144"/>
      <c r="O12" s="144"/>
      <c r="P12" s="144" t="s">
        <v>216</v>
      </c>
      <c r="Q12" s="144"/>
      <c r="R12" s="144"/>
      <c r="S12" s="144" t="s">
        <v>175</v>
      </c>
      <c r="T12" s="144"/>
      <c r="U12" s="144"/>
      <c r="V12" s="144" t="s">
        <v>227</v>
      </c>
      <c r="W12" s="144"/>
      <c r="X12" s="144"/>
      <c r="Y12" s="144" t="s">
        <v>236</v>
      </c>
      <c r="Z12" s="144"/>
      <c r="AA12" s="144"/>
    </row>
    <row r="13" spans="1:27" ht="12.9" customHeight="1" x14ac:dyDescent="0.25">
      <c r="A13" s="142"/>
      <c r="B13" s="142"/>
      <c r="C13" s="142"/>
      <c r="D13" s="142"/>
      <c r="E13" s="144"/>
      <c r="F13" s="144"/>
      <c r="G13" s="144" t="s">
        <v>61</v>
      </c>
      <c r="H13" s="144"/>
      <c r="I13" s="144" t="s">
        <v>158</v>
      </c>
      <c r="J13" s="144" t="s">
        <v>61</v>
      </c>
      <c r="K13" s="144"/>
      <c r="L13" s="144" t="s">
        <v>158</v>
      </c>
      <c r="M13" s="144" t="s">
        <v>61</v>
      </c>
      <c r="N13" s="144"/>
      <c r="O13" s="144" t="s">
        <v>158</v>
      </c>
      <c r="P13" s="144" t="s">
        <v>61</v>
      </c>
      <c r="Q13" s="144"/>
      <c r="R13" s="144" t="s">
        <v>158</v>
      </c>
      <c r="S13" s="144" t="s">
        <v>61</v>
      </c>
      <c r="T13" s="144"/>
      <c r="U13" s="144" t="s">
        <v>158</v>
      </c>
      <c r="V13" s="144" t="s">
        <v>61</v>
      </c>
      <c r="W13" s="144"/>
      <c r="X13" s="144" t="s">
        <v>158</v>
      </c>
      <c r="Y13" s="144" t="s">
        <v>61</v>
      </c>
      <c r="Z13" s="144"/>
      <c r="AA13" s="144" t="s">
        <v>158</v>
      </c>
    </row>
    <row r="14" spans="1:27" ht="69.75" customHeight="1" x14ac:dyDescent="0.25">
      <c r="A14" s="142"/>
      <c r="B14" s="142"/>
      <c r="C14" s="142"/>
      <c r="D14" s="142"/>
      <c r="E14" s="144"/>
      <c r="F14" s="144"/>
      <c r="G14" s="123" t="s">
        <v>62</v>
      </c>
      <c r="H14" s="122" t="s">
        <v>346</v>
      </c>
      <c r="I14" s="144"/>
      <c r="J14" s="123" t="s">
        <v>62</v>
      </c>
      <c r="K14" s="122" t="s">
        <v>174</v>
      </c>
      <c r="L14" s="144"/>
      <c r="M14" s="123" t="s">
        <v>62</v>
      </c>
      <c r="N14" s="122" t="s">
        <v>174</v>
      </c>
      <c r="O14" s="144"/>
      <c r="P14" s="123" t="s">
        <v>62</v>
      </c>
      <c r="Q14" s="122" t="s">
        <v>174</v>
      </c>
      <c r="R14" s="144"/>
      <c r="S14" s="123" t="s">
        <v>62</v>
      </c>
      <c r="T14" s="122" t="s">
        <v>174</v>
      </c>
      <c r="U14" s="144"/>
      <c r="V14" s="123" t="s">
        <v>62</v>
      </c>
      <c r="W14" s="122" t="s">
        <v>174</v>
      </c>
      <c r="X14" s="144"/>
      <c r="Y14" s="123" t="s">
        <v>62</v>
      </c>
      <c r="Z14" s="122" t="s">
        <v>174</v>
      </c>
      <c r="AA14" s="144"/>
    </row>
    <row r="15" spans="1:27" s="5" customFormat="1" x14ac:dyDescent="0.25">
      <c r="A15" s="116">
        <v>1</v>
      </c>
      <c r="B15" s="116">
        <v>2</v>
      </c>
      <c r="C15" s="116">
        <v>3</v>
      </c>
      <c r="D15" s="115">
        <v>4</v>
      </c>
      <c r="E15" s="116">
        <v>5</v>
      </c>
      <c r="F15" s="116">
        <v>6</v>
      </c>
      <c r="G15" s="116">
        <v>7</v>
      </c>
      <c r="H15" s="115">
        <v>8</v>
      </c>
      <c r="I15" s="116">
        <v>9</v>
      </c>
      <c r="J15" s="116">
        <v>10</v>
      </c>
      <c r="K15" s="116">
        <v>11</v>
      </c>
      <c r="L15" s="115">
        <v>12</v>
      </c>
      <c r="M15" s="116">
        <v>13</v>
      </c>
      <c r="N15" s="116">
        <v>14</v>
      </c>
      <c r="O15" s="116">
        <v>15</v>
      </c>
      <c r="P15" s="115">
        <v>16</v>
      </c>
      <c r="Q15" s="116">
        <v>17</v>
      </c>
      <c r="R15" s="116">
        <v>18</v>
      </c>
      <c r="S15" s="116">
        <v>19</v>
      </c>
      <c r="T15" s="115">
        <v>20</v>
      </c>
      <c r="U15" s="116">
        <v>21</v>
      </c>
      <c r="V15" s="116">
        <v>22</v>
      </c>
      <c r="W15" s="116">
        <v>23</v>
      </c>
      <c r="X15" s="115">
        <v>24</v>
      </c>
      <c r="Y15" s="116">
        <v>25</v>
      </c>
      <c r="Z15" s="116">
        <v>26</v>
      </c>
      <c r="AA15" s="116">
        <v>27</v>
      </c>
    </row>
    <row r="16" spans="1:27" s="5" customFormat="1" ht="12.9" customHeight="1" x14ac:dyDescent="0.25">
      <c r="A16" s="117"/>
      <c r="B16" s="117"/>
      <c r="C16" s="117"/>
      <c r="D16" s="103"/>
      <c r="E16" s="124" t="s">
        <v>63</v>
      </c>
      <c r="F16" s="126">
        <v>91.778000000000006</v>
      </c>
      <c r="G16" s="126">
        <v>90.463369999999998</v>
      </c>
      <c r="H16" s="126">
        <v>83.319000000000003</v>
      </c>
      <c r="I16" s="126">
        <v>1.3146300000000002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90.463369999999998</v>
      </c>
      <c r="W16" s="126">
        <v>83.319000000000003</v>
      </c>
      <c r="X16" s="126">
        <v>1.3146300000000002</v>
      </c>
      <c r="Y16" s="126">
        <v>0</v>
      </c>
      <c r="Z16" s="126">
        <v>0</v>
      </c>
      <c r="AA16" s="126">
        <v>0</v>
      </c>
    </row>
    <row r="17" spans="1:27" s="5" customFormat="1" outlineLevel="1" x14ac:dyDescent="0.25">
      <c r="A17" s="117"/>
      <c r="B17" s="117"/>
      <c r="C17" s="117"/>
      <c r="D17" s="103"/>
      <c r="E17" s="93" t="s">
        <v>237</v>
      </c>
      <c r="F17" s="127">
        <v>91.778000000000006</v>
      </c>
      <c r="G17" s="127">
        <v>90.463369999999998</v>
      </c>
      <c r="H17" s="127">
        <v>83.319000000000003</v>
      </c>
      <c r="I17" s="127">
        <v>1.3146300000000002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90.463369999999998</v>
      </c>
      <c r="W17" s="127">
        <v>83.319000000000003</v>
      </c>
      <c r="X17" s="127">
        <v>1.3146300000000002</v>
      </c>
      <c r="Y17" s="127">
        <v>0</v>
      </c>
      <c r="Z17" s="127">
        <v>0</v>
      </c>
      <c r="AA17" s="127">
        <v>0</v>
      </c>
    </row>
    <row r="18" spans="1:27" outlineLevel="2" x14ac:dyDescent="0.25">
      <c r="A18" s="117" t="s">
        <v>251</v>
      </c>
      <c r="B18" s="117" t="s">
        <v>251</v>
      </c>
      <c r="C18" s="117" t="s">
        <v>251</v>
      </c>
      <c r="D18" s="103" t="s">
        <v>252</v>
      </c>
      <c r="E18" s="94" t="s">
        <v>64</v>
      </c>
      <c r="F18" s="128">
        <v>91.778000000000006</v>
      </c>
      <c r="G18" s="128">
        <v>90.463369999999998</v>
      </c>
      <c r="H18" s="128">
        <v>83.319000000000003</v>
      </c>
      <c r="I18" s="128">
        <v>1.3146300000000002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90.463369999999998</v>
      </c>
      <c r="W18" s="128">
        <v>83.319000000000003</v>
      </c>
      <c r="X18" s="128">
        <v>1.3146300000000002</v>
      </c>
      <c r="Y18" s="128">
        <v>0</v>
      </c>
      <c r="Z18" s="128">
        <v>0</v>
      </c>
      <c r="AA18" s="128">
        <v>0</v>
      </c>
    </row>
    <row r="19" spans="1:27" s="5" customFormat="1" x14ac:dyDescent="0.25">
      <c r="A19" s="118"/>
      <c r="B19" s="118"/>
      <c r="C19" s="118"/>
      <c r="D19" s="104"/>
      <c r="E19" s="95" t="s">
        <v>65</v>
      </c>
      <c r="F19" s="125">
        <v>18822.513265000001</v>
      </c>
      <c r="G19" s="125">
        <v>13028.046717750001</v>
      </c>
      <c r="H19" s="125">
        <v>2381.8967699999998</v>
      </c>
      <c r="I19" s="125">
        <v>5794.4665472500001</v>
      </c>
      <c r="J19" s="125">
        <v>4012.9843799999999</v>
      </c>
      <c r="K19" s="125">
        <v>338.31341000000003</v>
      </c>
      <c r="L19" s="125">
        <v>3688.5039999999999</v>
      </c>
      <c r="M19" s="125">
        <v>444.75</v>
      </c>
      <c r="N19" s="125">
        <v>2.6</v>
      </c>
      <c r="O19" s="125">
        <v>655.25</v>
      </c>
      <c r="P19" s="125">
        <v>40.494</v>
      </c>
      <c r="Q19" s="125">
        <v>0</v>
      </c>
      <c r="R19" s="125">
        <v>0</v>
      </c>
      <c r="S19" s="125">
        <v>77.182929999999999</v>
      </c>
      <c r="T19" s="125">
        <v>0</v>
      </c>
      <c r="U19" s="125">
        <v>2.8170700000000002</v>
      </c>
      <c r="V19" s="125">
        <v>7584.1723277500005</v>
      </c>
      <c r="W19" s="125">
        <v>1986.8230000000001</v>
      </c>
      <c r="X19" s="125">
        <v>757.98365725000008</v>
      </c>
      <c r="Y19" s="125">
        <v>868.46307999999999</v>
      </c>
      <c r="Z19" s="125">
        <v>54.160359999999997</v>
      </c>
      <c r="AA19" s="125">
        <v>689.91182000000003</v>
      </c>
    </row>
    <row r="20" spans="1:27" s="5" customFormat="1" outlineLevel="1" x14ac:dyDescent="0.25">
      <c r="A20" s="118"/>
      <c r="B20" s="118"/>
      <c r="C20" s="118"/>
      <c r="D20" s="104"/>
      <c r="E20" s="93" t="s">
        <v>237</v>
      </c>
      <c r="F20" s="127">
        <v>3285.5858600000001</v>
      </c>
      <c r="G20" s="127">
        <v>3176.2578600000002</v>
      </c>
      <c r="H20" s="127">
        <v>2298.5294100000001</v>
      </c>
      <c r="I20" s="127">
        <v>109.328</v>
      </c>
      <c r="J20" s="127">
        <v>375.38</v>
      </c>
      <c r="K20" s="127">
        <v>257.70641000000001</v>
      </c>
      <c r="L20" s="127">
        <v>4.5979999999999999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12</v>
      </c>
      <c r="T20" s="127">
        <v>0</v>
      </c>
      <c r="U20" s="127">
        <v>0</v>
      </c>
      <c r="V20" s="127">
        <v>2731.2341000000001</v>
      </c>
      <c r="W20" s="127">
        <v>1986.8230000000001</v>
      </c>
      <c r="X20" s="127">
        <v>104.73</v>
      </c>
      <c r="Y20" s="127">
        <v>57.64376</v>
      </c>
      <c r="Z20" s="127">
        <v>54</v>
      </c>
      <c r="AA20" s="127">
        <v>0</v>
      </c>
    </row>
    <row r="21" spans="1:27" outlineLevel="2" x14ac:dyDescent="0.25">
      <c r="A21" s="117" t="s">
        <v>251</v>
      </c>
      <c r="B21" s="117" t="s">
        <v>251</v>
      </c>
      <c r="C21" s="117" t="s">
        <v>251</v>
      </c>
      <c r="D21" s="105" t="s">
        <v>251</v>
      </c>
      <c r="E21" s="96" t="s">
        <v>67</v>
      </c>
      <c r="F21" s="129">
        <v>168.63499999999999</v>
      </c>
      <c r="G21" s="129">
        <v>168.63499999999999</v>
      </c>
      <c r="H21" s="129">
        <v>118.35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168.63499999999999</v>
      </c>
      <c r="W21" s="129">
        <v>118.35</v>
      </c>
      <c r="X21" s="129">
        <v>0</v>
      </c>
      <c r="Y21" s="129">
        <v>0</v>
      </c>
      <c r="Z21" s="129">
        <v>0</v>
      </c>
      <c r="AA21" s="129">
        <v>0</v>
      </c>
    </row>
    <row r="22" spans="1:27" outlineLevel="2" x14ac:dyDescent="0.25">
      <c r="A22" s="117" t="s">
        <v>251</v>
      </c>
      <c r="B22" s="117" t="s">
        <v>251</v>
      </c>
      <c r="C22" s="117" t="s">
        <v>251</v>
      </c>
      <c r="D22" s="105" t="s">
        <v>253</v>
      </c>
      <c r="E22" s="96" t="s">
        <v>69</v>
      </c>
      <c r="F22" s="129">
        <v>1327.623</v>
      </c>
      <c r="G22" s="129">
        <v>1321.345</v>
      </c>
      <c r="H22" s="129">
        <v>1167.2660000000001</v>
      </c>
      <c r="I22" s="129">
        <v>6.2779999999999996</v>
      </c>
      <c r="J22" s="129">
        <v>41.235999999999997</v>
      </c>
      <c r="K22" s="129">
        <v>0</v>
      </c>
      <c r="L22" s="129">
        <v>4.5979999999999999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1226.1089999999999</v>
      </c>
      <c r="W22" s="129">
        <v>1113.2660000000001</v>
      </c>
      <c r="X22" s="129">
        <v>1.68</v>
      </c>
      <c r="Y22" s="129">
        <v>54</v>
      </c>
      <c r="Z22" s="129">
        <v>54</v>
      </c>
      <c r="AA22" s="129">
        <v>0</v>
      </c>
    </row>
    <row r="23" spans="1:27" outlineLevel="2" x14ac:dyDescent="0.25">
      <c r="A23" s="117" t="s">
        <v>251</v>
      </c>
      <c r="B23" s="117" t="s">
        <v>251</v>
      </c>
      <c r="C23" s="117" t="s">
        <v>251</v>
      </c>
      <c r="D23" s="105" t="s">
        <v>254</v>
      </c>
      <c r="E23" s="96" t="s">
        <v>238</v>
      </c>
      <c r="F23" s="129">
        <v>619.1721</v>
      </c>
      <c r="G23" s="129">
        <v>619.1721</v>
      </c>
      <c r="H23" s="129">
        <v>548.45699999999999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619.1721</v>
      </c>
      <c r="W23" s="129">
        <v>548.45699999999999</v>
      </c>
      <c r="X23" s="129">
        <v>0</v>
      </c>
      <c r="Y23" s="129">
        <v>0</v>
      </c>
      <c r="Z23" s="129">
        <v>0</v>
      </c>
      <c r="AA23" s="129">
        <v>0</v>
      </c>
    </row>
    <row r="24" spans="1:27" outlineLevel="2" x14ac:dyDescent="0.25">
      <c r="A24" s="117" t="s">
        <v>251</v>
      </c>
      <c r="B24" s="117" t="s">
        <v>251</v>
      </c>
      <c r="C24" s="117" t="s">
        <v>251</v>
      </c>
      <c r="D24" s="105" t="s">
        <v>255</v>
      </c>
      <c r="E24" s="96" t="s">
        <v>239</v>
      </c>
      <c r="F24" s="129">
        <v>10</v>
      </c>
      <c r="G24" s="129">
        <v>10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10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</row>
    <row r="25" spans="1:27" outlineLevel="2" x14ac:dyDescent="0.25">
      <c r="A25" s="117" t="s">
        <v>251</v>
      </c>
      <c r="B25" s="117" t="s">
        <v>251</v>
      </c>
      <c r="C25" s="117" t="s">
        <v>251</v>
      </c>
      <c r="D25" s="105" t="s">
        <v>256</v>
      </c>
      <c r="E25" s="96" t="s">
        <v>240</v>
      </c>
      <c r="F25" s="129">
        <v>5</v>
      </c>
      <c r="G25" s="129">
        <v>5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5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</row>
    <row r="26" spans="1:27" outlineLevel="2" x14ac:dyDescent="0.25">
      <c r="A26" s="117" t="s">
        <v>251</v>
      </c>
      <c r="B26" s="117" t="s">
        <v>251</v>
      </c>
      <c r="C26" s="117" t="s">
        <v>251</v>
      </c>
      <c r="D26" s="105" t="s">
        <v>257</v>
      </c>
      <c r="E26" s="96" t="s">
        <v>91</v>
      </c>
      <c r="F26" s="129">
        <v>162.4</v>
      </c>
      <c r="G26" s="129">
        <v>162.4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162.4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</row>
    <row r="27" spans="1:27" ht="26.4" outlineLevel="2" x14ac:dyDescent="0.25">
      <c r="A27" s="117" t="s">
        <v>251</v>
      </c>
      <c r="B27" s="117" t="s">
        <v>251</v>
      </c>
      <c r="C27" s="117" t="s">
        <v>251</v>
      </c>
      <c r="D27" s="105" t="s">
        <v>258</v>
      </c>
      <c r="E27" s="96" t="s">
        <v>241</v>
      </c>
      <c r="F27" s="129">
        <v>185.23676</v>
      </c>
      <c r="G27" s="129">
        <v>183.23676</v>
      </c>
      <c r="H27" s="129">
        <v>0</v>
      </c>
      <c r="I27" s="129">
        <v>2</v>
      </c>
      <c r="J27" s="129">
        <v>28.518000000000001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12</v>
      </c>
      <c r="T27" s="129">
        <v>0</v>
      </c>
      <c r="U27" s="129">
        <v>0</v>
      </c>
      <c r="V27" s="129">
        <v>139.07499999999999</v>
      </c>
      <c r="W27" s="129">
        <v>0</v>
      </c>
      <c r="X27" s="129">
        <v>2</v>
      </c>
      <c r="Y27" s="129">
        <v>3.6437600000000003</v>
      </c>
      <c r="Z27" s="129">
        <v>0</v>
      </c>
      <c r="AA27" s="129">
        <v>0</v>
      </c>
    </row>
    <row r="28" spans="1:27" outlineLevel="2" x14ac:dyDescent="0.25">
      <c r="A28" s="117" t="s">
        <v>251</v>
      </c>
      <c r="B28" s="117" t="s">
        <v>251</v>
      </c>
      <c r="C28" s="117" t="s">
        <v>251</v>
      </c>
      <c r="D28" s="105" t="s">
        <v>259</v>
      </c>
      <c r="E28" s="96" t="s">
        <v>242</v>
      </c>
      <c r="F28" s="129">
        <v>15.5</v>
      </c>
      <c r="G28" s="129">
        <v>15.5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15.5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</row>
    <row r="29" spans="1:27" outlineLevel="2" x14ac:dyDescent="0.25">
      <c r="A29" s="117" t="s">
        <v>251</v>
      </c>
      <c r="B29" s="117" t="s">
        <v>251</v>
      </c>
      <c r="C29" s="117" t="s">
        <v>251</v>
      </c>
      <c r="D29" s="105" t="s">
        <v>260</v>
      </c>
      <c r="E29" s="96" t="s">
        <v>243</v>
      </c>
      <c r="F29" s="129">
        <v>34.049999999999997</v>
      </c>
      <c r="G29" s="129">
        <v>32.950000000000003</v>
      </c>
      <c r="H29" s="129">
        <v>0</v>
      </c>
      <c r="I29" s="129">
        <v>1.1000000000000001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32.950000000000003</v>
      </c>
      <c r="W29" s="129">
        <v>0</v>
      </c>
      <c r="X29" s="129">
        <v>1.1000000000000001</v>
      </c>
      <c r="Y29" s="129">
        <v>0</v>
      </c>
      <c r="Z29" s="129">
        <v>0</v>
      </c>
      <c r="AA29" s="129">
        <v>0</v>
      </c>
    </row>
    <row r="30" spans="1:27" ht="26.4" outlineLevel="2" x14ac:dyDescent="0.25">
      <c r="A30" s="117" t="s">
        <v>251</v>
      </c>
      <c r="B30" s="117" t="s">
        <v>251</v>
      </c>
      <c r="C30" s="117" t="s">
        <v>251</v>
      </c>
      <c r="D30" s="105" t="s">
        <v>261</v>
      </c>
      <c r="E30" s="96" t="s">
        <v>244</v>
      </c>
      <c r="F30" s="129">
        <v>236.69499999999999</v>
      </c>
      <c r="G30" s="129">
        <v>136.745</v>
      </c>
      <c r="H30" s="129">
        <v>0</v>
      </c>
      <c r="I30" s="129">
        <v>99.95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136.745</v>
      </c>
      <c r="W30" s="129">
        <v>0</v>
      </c>
      <c r="X30" s="129">
        <v>99.95</v>
      </c>
      <c r="Y30" s="129">
        <v>0</v>
      </c>
      <c r="Z30" s="129">
        <v>0</v>
      </c>
      <c r="AA30" s="129">
        <v>0</v>
      </c>
    </row>
    <row r="31" spans="1:27" outlineLevel="2" x14ac:dyDescent="0.25">
      <c r="A31" s="117" t="s">
        <v>251</v>
      </c>
      <c r="B31" s="117" t="s">
        <v>251</v>
      </c>
      <c r="C31" s="117" t="s">
        <v>252</v>
      </c>
      <c r="D31" s="105" t="s">
        <v>251</v>
      </c>
      <c r="E31" s="96" t="s">
        <v>83</v>
      </c>
      <c r="F31" s="129">
        <v>0.3</v>
      </c>
      <c r="G31" s="129">
        <v>0.3</v>
      </c>
      <c r="H31" s="129">
        <v>0.29499999999999998</v>
      </c>
      <c r="I31" s="129">
        <v>0</v>
      </c>
      <c r="J31" s="129">
        <v>0.3</v>
      </c>
      <c r="K31" s="129">
        <v>0.29499999999999998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</row>
    <row r="32" spans="1:27" outlineLevel="2" x14ac:dyDescent="0.25">
      <c r="A32" s="117" t="s">
        <v>251</v>
      </c>
      <c r="B32" s="117" t="s">
        <v>251</v>
      </c>
      <c r="C32" s="117" t="s">
        <v>252</v>
      </c>
      <c r="D32" s="105" t="s">
        <v>252</v>
      </c>
      <c r="E32" s="96" t="s">
        <v>41</v>
      </c>
      <c r="F32" s="129">
        <v>0.1</v>
      </c>
      <c r="G32" s="129">
        <v>0.1</v>
      </c>
      <c r="H32" s="129">
        <v>9.9000000000000005E-2</v>
      </c>
      <c r="I32" s="129">
        <v>0</v>
      </c>
      <c r="J32" s="129">
        <v>0.1</v>
      </c>
      <c r="K32" s="129">
        <v>9.9000000000000005E-2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</row>
    <row r="33" spans="1:27" outlineLevel="2" x14ac:dyDescent="0.25">
      <c r="A33" s="117" t="s">
        <v>251</v>
      </c>
      <c r="B33" s="117" t="s">
        <v>251</v>
      </c>
      <c r="C33" s="117" t="s">
        <v>252</v>
      </c>
      <c r="D33" s="105" t="s">
        <v>253</v>
      </c>
      <c r="E33" s="96" t="s">
        <v>86</v>
      </c>
      <c r="F33" s="129">
        <v>39.29</v>
      </c>
      <c r="G33" s="129">
        <v>39.29</v>
      </c>
      <c r="H33" s="129">
        <v>37.049999999999997</v>
      </c>
      <c r="I33" s="129">
        <v>0</v>
      </c>
      <c r="J33" s="129">
        <v>21.9</v>
      </c>
      <c r="K33" s="129">
        <v>21.6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17.39</v>
      </c>
      <c r="W33" s="129">
        <v>15.45</v>
      </c>
      <c r="X33" s="129">
        <v>0</v>
      </c>
      <c r="Y33" s="129">
        <v>0</v>
      </c>
      <c r="Z33" s="129">
        <v>0</v>
      </c>
      <c r="AA33" s="129">
        <v>0</v>
      </c>
    </row>
    <row r="34" spans="1:27" outlineLevel="2" x14ac:dyDescent="0.25">
      <c r="A34" s="117" t="s">
        <v>251</v>
      </c>
      <c r="B34" s="117" t="s">
        <v>251</v>
      </c>
      <c r="C34" s="117" t="s">
        <v>252</v>
      </c>
      <c r="D34" s="105" t="s">
        <v>254</v>
      </c>
      <c r="E34" s="96" t="s">
        <v>88</v>
      </c>
      <c r="F34" s="129">
        <v>15.3</v>
      </c>
      <c r="G34" s="129">
        <v>15.3</v>
      </c>
      <c r="H34" s="129">
        <v>8.0272799999999993</v>
      </c>
      <c r="I34" s="129">
        <v>0</v>
      </c>
      <c r="J34" s="129">
        <v>15.3</v>
      </c>
      <c r="K34" s="129">
        <v>8.0272799999999993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</row>
    <row r="35" spans="1:27" ht="26.4" outlineLevel="2" x14ac:dyDescent="0.25">
      <c r="A35" s="117" t="s">
        <v>251</v>
      </c>
      <c r="B35" s="117" t="s">
        <v>251</v>
      </c>
      <c r="C35" s="117" t="s">
        <v>252</v>
      </c>
      <c r="D35" s="105" t="s">
        <v>255</v>
      </c>
      <c r="E35" s="96" t="s">
        <v>245</v>
      </c>
      <c r="F35" s="129">
        <v>0.28999999999999998</v>
      </c>
      <c r="G35" s="129">
        <v>0.28999999999999998</v>
      </c>
      <c r="H35" s="129">
        <v>0</v>
      </c>
      <c r="I35" s="129">
        <v>0</v>
      </c>
      <c r="J35" s="129">
        <v>0.28999999999999998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</row>
    <row r="36" spans="1:27" outlineLevel="2" x14ac:dyDescent="0.25">
      <c r="A36" s="117" t="s">
        <v>251</v>
      </c>
      <c r="B36" s="117" t="s">
        <v>251</v>
      </c>
      <c r="C36" s="117" t="s">
        <v>252</v>
      </c>
      <c r="D36" s="105" t="s">
        <v>256</v>
      </c>
      <c r="E36" s="96" t="s">
        <v>53</v>
      </c>
      <c r="F36" s="129">
        <v>16.774000000000001</v>
      </c>
      <c r="G36" s="129">
        <v>16.774000000000001</v>
      </c>
      <c r="H36" s="129">
        <v>16.306999999999999</v>
      </c>
      <c r="I36" s="129">
        <v>0</v>
      </c>
      <c r="J36" s="129">
        <v>8.2279999999999998</v>
      </c>
      <c r="K36" s="129">
        <v>8.11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8.5459999999999994</v>
      </c>
      <c r="W36" s="129">
        <v>8.1969999999999992</v>
      </c>
      <c r="X36" s="129">
        <v>0</v>
      </c>
      <c r="Y36" s="129">
        <v>0</v>
      </c>
      <c r="Z36" s="129">
        <v>0</v>
      </c>
      <c r="AA36" s="129">
        <v>0</v>
      </c>
    </row>
    <row r="37" spans="1:27" outlineLevel="2" x14ac:dyDescent="0.25">
      <c r="A37" s="117" t="s">
        <v>251</v>
      </c>
      <c r="B37" s="117" t="s">
        <v>251</v>
      </c>
      <c r="C37" s="117" t="s">
        <v>252</v>
      </c>
      <c r="D37" s="106" t="s">
        <v>257</v>
      </c>
      <c r="E37" s="96" t="s">
        <v>70</v>
      </c>
      <c r="F37" s="129">
        <v>219.65799999999999</v>
      </c>
      <c r="G37" s="129">
        <v>219.65799999999999</v>
      </c>
      <c r="H37" s="129">
        <v>202.24292000000003</v>
      </c>
      <c r="I37" s="129">
        <v>0</v>
      </c>
      <c r="J37" s="129">
        <v>200.3</v>
      </c>
      <c r="K37" s="129">
        <v>183.09492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19.358000000000001</v>
      </c>
      <c r="W37" s="129">
        <v>19.148</v>
      </c>
      <c r="X37" s="129">
        <v>0</v>
      </c>
      <c r="Y37" s="129">
        <v>0</v>
      </c>
      <c r="Z37" s="129">
        <v>0</v>
      </c>
      <c r="AA37" s="129">
        <v>0</v>
      </c>
    </row>
    <row r="38" spans="1:27" outlineLevel="2" x14ac:dyDescent="0.25">
      <c r="A38" s="117" t="s">
        <v>251</v>
      </c>
      <c r="B38" s="117" t="s">
        <v>251</v>
      </c>
      <c r="C38" s="117" t="s">
        <v>252</v>
      </c>
      <c r="D38" s="105" t="s">
        <v>258</v>
      </c>
      <c r="E38" s="96" t="s">
        <v>72</v>
      </c>
      <c r="F38" s="129">
        <v>13.8</v>
      </c>
      <c r="G38" s="129">
        <v>13.8</v>
      </c>
      <c r="H38" s="129">
        <v>11.930209999999999</v>
      </c>
      <c r="I38" s="129">
        <v>0</v>
      </c>
      <c r="J38" s="129">
        <v>13.8</v>
      </c>
      <c r="K38" s="129">
        <v>11.930209999999999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</row>
    <row r="39" spans="1:27" outlineLevel="2" x14ac:dyDescent="0.25">
      <c r="A39" s="117" t="s">
        <v>251</v>
      </c>
      <c r="B39" s="117" t="s">
        <v>251</v>
      </c>
      <c r="C39" s="117" t="s">
        <v>252</v>
      </c>
      <c r="D39" s="105" t="s">
        <v>259</v>
      </c>
      <c r="E39" s="96" t="s">
        <v>74</v>
      </c>
      <c r="F39" s="129">
        <v>8.6</v>
      </c>
      <c r="G39" s="129">
        <v>8.6</v>
      </c>
      <c r="H39" s="129">
        <v>7.6</v>
      </c>
      <c r="I39" s="129">
        <v>0</v>
      </c>
      <c r="J39" s="129">
        <v>8.6</v>
      </c>
      <c r="K39" s="129">
        <v>7.6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</row>
    <row r="40" spans="1:27" outlineLevel="2" x14ac:dyDescent="0.25">
      <c r="A40" s="117" t="s">
        <v>251</v>
      </c>
      <c r="B40" s="117" t="s">
        <v>251</v>
      </c>
      <c r="C40" s="117" t="s">
        <v>252</v>
      </c>
      <c r="D40" s="105" t="s">
        <v>260</v>
      </c>
      <c r="E40" s="96" t="s">
        <v>220</v>
      </c>
      <c r="F40" s="129">
        <v>15</v>
      </c>
      <c r="G40" s="129">
        <v>15</v>
      </c>
      <c r="H40" s="129">
        <v>14.15</v>
      </c>
      <c r="I40" s="129">
        <v>0</v>
      </c>
      <c r="J40" s="129">
        <v>15</v>
      </c>
      <c r="K40" s="129">
        <v>14.15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</row>
    <row r="41" spans="1:27" outlineLevel="2" x14ac:dyDescent="0.25">
      <c r="A41" s="117" t="s">
        <v>251</v>
      </c>
      <c r="B41" s="117" t="s">
        <v>251</v>
      </c>
      <c r="C41" s="117" t="s">
        <v>252</v>
      </c>
      <c r="D41" s="105" t="s">
        <v>261</v>
      </c>
      <c r="E41" s="96" t="s">
        <v>75</v>
      </c>
      <c r="F41" s="129">
        <v>3.2</v>
      </c>
      <c r="G41" s="129">
        <v>3.2</v>
      </c>
      <c r="H41" s="129">
        <v>2.8</v>
      </c>
      <c r="I41" s="129">
        <v>0</v>
      </c>
      <c r="J41" s="129">
        <v>3.2</v>
      </c>
      <c r="K41" s="129">
        <v>2.8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</row>
    <row r="42" spans="1:27" outlineLevel="2" x14ac:dyDescent="0.25">
      <c r="A42" s="117" t="s">
        <v>251</v>
      </c>
      <c r="B42" s="117" t="s">
        <v>251</v>
      </c>
      <c r="C42" s="117" t="s">
        <v>252</v>
      </c>
      <c r="D42" s="105" t="s">
        <v>262</v>
      </c>
      <c r="E42" s="96" t="s">
        <v>165</v>
      </c>
      <c r="F42" s="129">
        <v>170.35400000000001</v>
      </c>
      <c r="G42" s="129">
        <v>170.35400000000001</v>
      </c>
      <c r="H42" s="129">
        <v>163.95500000000001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170.35400000000001</v>
      </c>
      <c r="W42" s="129">
        <v>163.95500000000001</v>
      </c>
      <c r="X42" s="129">
        <v>0</v>
      </c>
      <c r="Y42" s="129">
        <v>0</v>
      </c>
      <c r="Z42" s="129">
        <v>0</v>
      </c>
      <c r="AA42" s="129">
        <v>0</v>
      </c>
    </row>
    <row r="43" spans="1:27" outlineLevel="2" x14ac:dyDescent="0.25">
      <c r="A43" s="117" t="s">
        <v>251</v>
      </c>
      <c r="B43" s="117" t="s">
        <v>251</v>
      </c>
      <c r="C43" s="117" t="s">
        <v>252</v>
      </c>
      <c r="D43" s="105" t="s">
        <v>263</v>
      </c>
      <c r="E43" s="96" t="s">
        <v>77</v>
      </c>
      <c r="F43" s="129">
        <v>10.5</v>
      </c>
      <c r="G43" s="129">
        <v>10.5</v>
      </c>
      <c r="H43" s="129">
        <v>0</v>
      </c>
      <c r="I43" s="129">
        <v>0</v>
      </c>
      <c r="J43" s="129">
        <v>10.5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</row>
    <row r="44" spans="1:27" outlineLevel="2" x14ac:dyDescent="0.25">
      <c r="A44" s="117" t="s">
        <v>251</v>
      </c>
      <c r="B44" s="117" t="s">
        <v>251</v>
      </c>
      <c r="C44" s="117" t="s">
        <v>252</v>
      </c>
      <c r="D44" s="105" t="s">
        <v>264</v>
      </c>
      <c r="E44" s="96" t="s">
        <v>246</v>
      </c>
      <c r="F44" s="129">
        <v>8.1080000000000005</v>
      </c>
      <c r="G44" s="129">
        <v>8.1080000000000005</v>
      </c>
      <c r="H44" s="129">
        <v>0</v>
      </c>
      <c r="I44" s="129">
        <v>0</v>
      </c>
      <c r="J44" s="129">
        <v>8.1080000000000005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</row>
    <row r="45" spans="1:27" s="5" customFormat="1" ht="26.4" outlineLevel="1" x14ac:dyDescent="0.25">
      <c r="A45" s="118"/>
      <c r="B45" s="118"/>
      <c r="C45" s="118"/>
      <c r="D45" s="104"/>
      <c r="E45" s="93" t="s">
        <v>265</v>
      </c>
      <c r="F45" s="127">
        <v>386.3</v>
      </c>
      <c r="G45" s="127">
        <v>386.3</v>
      </c>
      <c r="H45" s="127">
        <v>16.978000000000002</v>
      </c>
      <c r="I45" s="127">
        <v>0</v>
      </c>
      <c r="J45" s="127">
        <v>234.5</v>
      </c>
      <c r="K45" s="127">
        <v>16.978000000000002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50.8</v>
      </c>
      <c r="W45" s="127">
        <v>0</v>
      </c>
      <c r="X45" s="127">
        <v>0</v>
      </c>
      <c r="Y45" s="127">
        <v>101</v>
      </c>
      <c r="Z45" s="127">
        <v>0</v>
      </c>
      <c r="AA45" s="127">
        <v>0</v>
      </c>
    </row>
    <row r="46" spans="1:27" outlineLevel="2" x14ac:dyDescent="0.25">
      <c r="A46" s="117" t="s">
        <v>252</v>
      </c>
      <c r="B46" s="117" t="s">
        <v>251</v>
      </c>
      <c r="C46" s="117" t="s">
        <v>251</v>
      </c>
      <c r="D46" s="108" t="s">
        <v>251</v>
      </c>
      <c r="E46" s="96" t="s">
        <v>266</v>
      </c>
      <c r="F46" s="129">
        <v>15.8</v>
      </c>
      <c r="G46" s="129">
        <v>15.8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15.8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</row>
    <row r="47" spans="1:27" outlineLevel="2" x14ac:dyDescent="0.25">
      <c r="A47" s="117" t="s">
        <v>252</v>
      </c>
      <c r="B47" s="117" t="s">
        <v>251</v>
      </c>
      <c r="C47" s="117" t="s">
        <v>251</v>
      </c>
      <c r="D47" s="111" t="s">
        <v>252</v>
      </c>
      <c r="E47" s="96" t="s">
        <v>267</v>
      </c>
      <c r="F47" s="129">
        <v>234.5</v>
      </c>
      <c r="G47" s="129">
        <v>234.5</v>
      </c>
      <c r="H47" s="129">
        <v>16.978000000000002</v>
      </c>
      <c r="I47" s="129">
        <v>0</v>
      </c>
      <c r="J47" s="129">
        <v>234.5</v>
      </c>
      <c r="K47" s="129">
        <v>16.978000000000002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</row>
    <row r="48" spans="1:27" outlineLevel="2" x14ac:dyDescent="0.25">
      <c r="A48" s="117" t="s">
        <v>252</v>
      </c>
      <c r="B48" s="117" t="s">
        <v>251</v>
      </c>
      <c r="C48" s="117" t="s">
        <v>251</v>
      </c>
      <c r="D48" s="108" t="s">
        <v>253</v>
      </c>
      <c r="E48" s="96" t="s">
        <v>268</v>
      </c>
      <c r="F48" s="129">
        <v>25</v>
      </c>
      <c r="G48" s="129">
        <v>25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25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</row>
    <row r="49" spans="1:27" outlineLevel="2" x14ac:dyDescent="0.25">
      <c r="A49" s="117" t="s">
        <v>252</v>
      </c>
      <c r="B49" s="117" t="s">
        <v>252</v>
      </c>
      <c r="C49" s="117" t="s">
        <v>251</v>
      </c>
      <c r="D49" s="108" t="s">
        <v>252</v>
      </c>
      <c r="E49" s="96" t="s">
        <v>270</v>
      </c>
      <c r="F49" s="129">
        <v>14</v>
      </c>
      <c r="G49" s="129">
        <v>14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14</v>
      </c>
      <c r="Z49" s="129">
        <v>0</v>
      </c>
      <c r="AA49" s="129">
        <v>0</v>
      </c>
    </row>
    <row r="50" spans="1:27" outlineLevel="2" x14ac:dyDescent="0.25">
      <c r="A50" s="117" t="s">
        <v>252</v>
      </c>
      <c r="B50" s="117" t="s">
        <v>252</v>
      </c>
      <c r="C50" s="117" t="s">
        <v>251</v>
      </c>
      <c r="D50" s="108" t="s">
        <v>253</v>
      </c>
      <c r="E50" s="96" t="s">
        <v>269</v>
      </c>
      <c r="F50" s="129">
        <v>87</v>
      </c>
      <c r="G50" s="129">
        <v>87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87</v>
      </c>
      <c r="Z50" s="129">
        <v>0</v>
      </c>
      <c r="AA50" s="129">
        <v>0</v>
      </c>
    </row>
    <row r="51" spans="1:27" ht="26.4" outlineLevel="2" x14ac:dyDescent="0.25">
      <c r="A51" s="119" t="s">
        <v>252</v>
      </c>
      <c r="B51" s="119" t="s">
        <v>253</v>
      </c>
      <c r="C51" s="119" t="s">
        <v>251</v>
      </c>
      <c r="D51" s="108" t="s">
        <v>251</v>
      </c>
      <c r="E51" s="96" t="s">
        <v>352</v>
      </c>
      <c r="F51" s="129">
        <v>10</v>
      </c>
      <c r="G51" s="129">
        <v>10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10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</row>
    <row r="52" spans="1:27" s="5" customFormat="1" outlineLevel="1" x14ac:dyDescent="0.25">
      <c r="A52" s="118"/>
      <c r="B52" s="118"/>
      <c r="C52" s="118"/>
      <c r="D52" s="107"/>
      <c r="E52" s="93" t="s">
        <v>271</v>
      </c>
      <c r="F52" s="127">
        <v>460</v>
      </c>
      <c r="G52" s="127">
        <v>460</v>
      </c>
      <c r="H52" s="127">
        <v>25.494</v>
      </c>
      <c r="I52" s="127">
        <v>0</v>
      </c>
      <c r="J52" s="127">
        <v>454</v>
      </c>
      <c r="K52" s="127">
        <v>25.494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6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</row>
    <row r="53" spans="1:27" outlineLevel="2" x14ac:dyDescent="0.25">
      <c r="A53" s="117" t="s">
        <v>253</v>
      </c>
      <c r="B53" s="117" t="s">
        <v>251</v>
      </c>
      <c r="C53" s="117" t="s">
        <v>251</v>
      </c>
      <c r="D53" s="108" t="s">
        <v>251</v>
      </c>
      <c r="E53" s="97" t="s">
        <v>272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</row>
    <row r="54" spans="1:27" outlineLevel="2" x14ac:dyDescent="0.25">
      <c r="A54" s="117" t="s">
        <v>253</v>
      </c>
      <c r="B54" s="117" t="s">
        <v>251</v>
      </c>
      <c r="C54" s="117" t="s">
        <v>252</v>
      </c>
      <c r="D54" s="108" t="s">
        <v>251</v>
      </c>
      <c r="E54" s="96" t="s">
        <v>273</v>
      </c>
      <c r="F54" s="129">
        <v>6</v>
      </c>
      <c r="G54" s="129">
        <v>6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6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</row>
    <row r="55" spans="1:27" ht="26.4" outlineLevel="2" x14ac:dyDescent="0.25">
      <c r="A55" s="117" t="s">
        <v>253</v>
      </c>
      <c r="B55" s="117" t="s">
        <v>252</v>
      </c>
      <c r="C55" s="117" t="s">
        <v>251</v>
      </c>
      <c r="D55" s="108" t="s">
        <v>251</v>
      </c>
      <c r="E55" s="96" t="s">
        <v>100</v>
      </c>
      <c r="F55" s="129">
        <v>66</v>
      </c>
      <c r="G55" s="129">
        <v>66</v>
      </c>
      <c r="H55" s="129">
        <v>25.494</v>
      </c>
      <c r="I55" s="129">
        <v>0</v>
      </c>
      <c r="J55" s="129">
        <v>66</v>
      </c>
      <c r="K55" s="129">
        <v>25.494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</row>
    <row r="56" spans="1:27" outlineLevel="2" x14ac:dyDescent="0.25">
      <c r="A56" s="117" t="s">
        <v>253</v>
      </c>
      <c r="B56" s="117" t="s">
        <v>252</v>
      </c>
      <c r="C56" s="117" t="s">
        <v>251</v>
      </c>
      <c r="D56" s="108" t="s">
        <v>252</v>
      </c>
      <c r="E56" s="96" t="s">
        <v>101</v>
      </c>
      <c r="F56" s="129">
        <v>388</v>
      </c>
      <c r="G56" s="129">
        <v>388</v>
      </c>
      <c r="H56" s="129">
        <v>0</v>
      </c>
      <c r="I56" s="129">
        <v>0</v>
      </c>
      <c r="J56" s="129">
        <v>388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</row>
    <row r="57" spans="1:27" s="5" customFormat="1" outlineLevel="1" x14ac:dyDescent="0.25">
      <c r="A57" s="118"/>
      <c r="B57" s="118"/>
      <c r="C57" s="118"/>
      <c r="D57" s="107"/>
      <c r="E57" s="93" t="s">
        <v>285</v>
      </c>
      <c r="F57" s="127">
        <v>783.98274000000004</v>
      </c>
      <c r="G57" s="127">
        <v>783.98274000000004</v>
      </c>
      <c r="H57" s="127">
        <v>18.060359999999999</v>
      </c>
      <c r="I57" s="127">
        <v>0</v>
      </c>
      <c r="J57" s="127">
        <v>76.360380000000006</v>
      </c>
      <c r="K57" s="127">
        <v>15.3</v>
      </c>
      <c r="L57" s="127">
        <v>0</v>
      </c>
      <c r="M57" s="127">
        <v>65</v>
      </c>
      <c r="N57" s="127">
        <v>2.6</v>
      </c>
      <c r="O57" s="127">
        <v>0</v>
      </c>
      <c r="P57" s="127">
        <v>40.494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601.96500000000003</v>
      </c>
      <c r="W57" s="127">
        <v>0</v>
      </c>
      <c r="X57" s="127">
        <v>0</v>
      </c>
      <c r="Y57" s="127">
        <v>0.16336000000000001</v>
      </c>
      <c r="Z57" s="127">
        <v>0.16036</v>
      </c>
      <c r="AA57" s="127">
        <v>0</v>
      </c>
    </row>
    <row r="58" spans="1:27" outlineLevel="2" x14ac:dyDescent="0.25">
      <c r="A58" s="117" t="s">
        <v>254</v>
      </c>
      <c r="B58" s="117" t="s">
        <v>251</v>
      </c>
      <c r="C58" s="117" t="s">
        <v>251</v>
      </c>
      <c r="D58" s="108" t="s">
        <v>263</v>
      </c>
      <c r="E58" s="96" t="s">
        <v>274</v>
      </c>
      <c r="F58" s="129">
        <v>63</v>
      </c>
      <c r="G58" s="129">
        <v>63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63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</row>
    <row r="59" spans="1:27" ht="26.4" outlineLevel="2" x14ac:dyDescent="0.25">
      <c r="A59" s="117" t="s">
        <v>254</v>
      </c>
      <c r="B59" s="117" t="s">
        <v>251</v>
      </c>
      <c r="C59" s="117" t="s">
        <v>251</v>
      </c>
      <c r="D59" s="108" t="s">
        <v>264</v>
      </c>
      <c r="E59" s="91" t="s">
        <v>350</v>
      </c>
      <c r="F59" s="131">
        <v>15.528</v>
      </c>
      <c r="G59" s="131">
        <v>15.528</v>
      </c>
      <c r="H59" s="131">
        <v>15.3</v>
      </c>
      <c r="I59" s="131">
        <v>0</v>
      </c>
      <c r="J59" s="131">
        <v>15.528</v>
      </c>
      <c r="K59" s="131">
        <v>15.3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</row>
    <row r="60" spans="1:27" ht="26.4" outlineLevel="2" x14ac:dyDescent="0.25">
      <c r="A60" s="117" t="s">
        <v>254</v>
      </c>
      <c r="B60" s="117" t="s">
        <v>251</v>
      </c>
      <c r="C60" s="117" t="s">
        <v>251</v>
      </c>
      <c r="D60" s="105">
        <v>15</v>
      </c>
      <c r="E60" s="112" t="s">
        <v>275</v>
      </c>
      <c r="F60" s="130">
        <v>151.87</v>
      </c>
      <c r="G60" s="130">
        <v>151.87</v>
      </c>
      <c r="H60" s="130">
        <v>0</v>
      </c>
      <c r="I60" s="130">
        <v>0</v>
      </c>
      <c r="J60" s="130">
        <v>0.76200000000000001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40.494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110.614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</row>
    <row r="61" spans="1:27" outlineLevel="2" x14ac:dyDescent="0.25">
      <c r="A61" s="117" t="s">
        <v>254</v>
      </c>
      <c r="B61" s="117" t="s">
        <v>251</v>
      </c>
      <c r="C61" s="117" t="s">
        <v>251</v>
      </c>
      <c r="D61" s="108" t="s">
        <v>276</v>
      </c>
      <c r="E61" s="96" t="s">
        <v>277</v>
      </c>
      <c r="F61" s="129">
        <v>12.355379999999998</v>
      </c>
      <c r="G61" s="129">
        <v>12.355379999999998</v>
      </c>
      <c r="H61" s="129">
        <v>0</v>
      </c>
      <c r="I61" s="129">
        <v>0</v>
      </c>
      <c r="J61" s="129">
        <v>12.355379999999998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</row>
    <row r="62" spans="1:27" outlineLevel="2" x14ac:dyDescent="0.25">
      <c r="A62" s="117" t="s">
        <v>254</v>
      </c>
      <c r="B62" s="117" t="s">
        <v>252</v>
      </c>
      <c r="C62" s="117" t="s">
        <v>251</v>
      </c>
      <c r="D62" s="108" t="s">
        <v>251</v>
      </c>
      <c r="E62" s="96" t="s">
        <v>278</v>
      </c>
      <c r="F62" s="129">
        <v>65.748360000000005</v>
      </c>
      <c r="G62" s="129">
        <v>65.748360000000005</v>
      </c>
      <c r="H62" s="129">
        <v>2.7603599999999999</v>
      </c>
      <c r="I62" s="129">
        <v>0</v>
      </c>
      <c r="J62" s="129">
        <v>0</v>
      </c>
      <c r="K62" s="129">
        <v>0</v>
      </c>
      <c r="L62" s="129">
        <v>0</v>
      </c>
      <c r="M62" s="129">
        <v>65</v>
      </c>
      <c r="N62" s="129">
        <v>2.6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0.58499999999999996</v>
      </c>
      <c r="W62" s="129">
        <v>0</v>
      </c>
      <c r="X62" s="129">
        <v>0</v>
      </c>
      <c r="Y62" s="129">
        <v>0.16336000000000001</v>
      </c>
      <c r="Z62" s="129">
        <v>0.16036</v>
      </c>
      <c r="AA62" s="129">
        <v>0</v>
      </c>
    </row>
    <row r="63" spans="1:27" outlineLevel="2" x14ac:dyDescent="0.25">
      <c r="A63" s="117" t="s">
        <v>254</v>
      </c>
      <c r="B63" s="117" t="s">
        <v>252</v>
      </c>
      <c r="C63" s="117" t="s">
        <v>251</v>
      </c>
      <c r="D63" s="108" t="s">
        <v>252</v>
      </c>
      <c r="E63" s="96" t="s">
        <v>279</v>
      </c>
      <c r="F63" s="129">
        <v>3</v>
      </c>
      <c r="G63" s="129">
        <v>3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3</v>
      </c>
      <c r="W63" s="129">
        <v>0</v>
      </c>
      <c r="X63" s="129">
        <v>0</v>
      </c>
      <c r="Y63" s="129">
        <v>0</v>
      </c>
      <c r="Z63" s="129">
        <v>0</v>
      </c>
      <c r="AA63" s="129">
        <v>0</v>
      </c>
    </row>
    <row r="64" spans="1:27" outlineLevel="2" x14ac:dyDescent="0.25">
      <c r="A64" s="117" t="s">
        <v>254</v>
      </c>
      <c r="B64" s="117" t="s">
        <v>252</v>
      </c>
      <c r="C64" s="117" t="s">
        <v>251</v>
      </c>
      <c r="D64" s="105" t="s">
        <v>253</v>
      </c>
      <c r="E64" s="96" t="s">
        <v>280</v>
      </c>
      <c r="F64" s="129">
        <v>17.399999999999999</v>
      </c>
      <c r="G64" s="129">
        <v>17.399999999999999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  <c r="R64" s="129">
        <v>0</v>
      </c>
      <c r="S64" s="129">
        <v>0</v>
      </c>
      <c r="T64" s="129">
        <v>0</v>
      </c>
      <c r="U64" s="129">
        <v>0</v>
      </c>
      <c r="V64" s="129">
        <v>17.399999999999999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</row>
    <row r="65" spans="1:27" outlineLevel="2" x14ac:dyDescent="0.25">
      <c r="A65" s="117" t="s">
        <v>254</v>
      </c>
      <c r="B65" s="117" t="s">
        <v>252</v>
      </c>
      <c r="C65" s="117" t="s">
        <v>251</v>
      </c>
      <c r="D65" s="105" t="s">
        <v>254</v>
      </c>
      <c r="E65" s="99" t="s">
        <v>281</v>
      </c>
      <c r="F65" s="132">
        <v>0.5</v>
      </c>
      <c r="G65" s="132">
        <v>0.5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0.5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</row>
    <row r="66" spans="1:27" outlineLevel="2" x14ac:dyDescent="0.25">
      <c r="A66" s="117" t="s">
        <v>254</v>
      </c>
      <c r="B66" s="117" t="s">
        <v>252</v>
      </c>
      <c r="C66" s="117" t="s">
        <v>251</v>
      </c>
      <c r="D66" s="108" t="s">
        <v>256</v>
      </c>
      <c r="E66" s="96" t="s">
        <v>94</v>
      </c>
      <c r="F66" s="129">
        <v>63.5</v>
      </c>
      <c r="G66" s="129">
        <v>63.5</v>
      </c>
      <c r="H66" s="129">
        <v>0</v>
      </c>
      <c r="I66" s="129">
        <v>0</v>
      </c>
      <c r="J66" s="129">
        <v>47.5</v>
      </c>
      <c r="K66" s="129">
        <v>0</v>
      </c>
      <c r="L66" s="129">
        <v>0</v>
      </c>
      <c r="M66" s="129">
        <v>0</v>
      </c>
      <c r="N66" s="129">
        <v>0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0</v>
      </c>
      <c r="U66" s="129">
        <v>0</v>
      </c>
      <c r="V66" s="129">
        <v>16</v>
      </c>
      <c r="W66" s="129">
        <v>0</v>
      </c>
      <c r="X66" s="129">
        <v>0</v>
      </c>
      <c r="Y66" s="129">
        <v>0</v>
      </c>
      <c r="Z66" s="129">
        <v>0</v>
      </c>
      <c r="AA66" s="129">
        <v>0</v>
      </c>
    </row>
    <row r="67" spans="1:27" outlineLevel="2" x14ac:dyDescent="0.25">
      <c r="A67" s="117" t="s">
        <v>254</v>
      </c>
      <c r="B67" s="117" t="s">
        <v>252</v>
      </c>
      <c r="C67" s="117" t="s">
        <v>251</v>
      </c>
      <c r="D67" s="108" t="s">
        <v>257</v>
      </c>
      <c r="E67" s="96" t="s">
        <v>95</v>
      </c>
      <c r="F67" s="129">
        <v>8</v>
      </c>
      <c r="G67" s="129">
        <v>8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29">
        <v>0</v>
      </c>
      <c r="V67" s="129">
        <v>8</v>
      </c>
      <c r="W67" s="129">
        <v>0</v>
      </c>
      <c r="X67" s="129">
        <v>0</v>
      </c>
      <c r="Y67" s="129">
        <v>0</v>
      </c>
      <c r="Z67" s="129">
        <v>0</v>
      </c>
      <c r="AA67" s="129">
        <v>0</v>
      </c>
    </row>
    <row r="68" spans="1:27" outlineLevel="2" x14ac:dyDescent="0.25">
      <c r="A68" s="117" t="s">
        <v>254</v>
      </c>
      <c r="B68" s="117" t="s">
        <v>252</v>
      </c>
      <c r="C68" s="117" t="s">
        <v>251</v>
      </c>
      <c r="D68" s="108" t="s">
        <v>258</v>
      </c>
      <c r="E68" s="96" t="s">
        <v>96</v>
      </c>
      <c r="F68" s="129">
        <v>5.0999999999999996</v>
      </c>
      <c r="G68" s="129">
        <v>5.0999999999999996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5.0999999999999996</v>
      </c>
      <c r="W68" s="129">
        <v>0</v>
      </c>
      <c r="X68" s="129">
        <v>0</v>
      </c>
      <c r="Y68" s="129">
        <v>0</v>
      </c>
      <c r="Z68" s="129">
        <v>0</v>
      </c>
      <c r="AA68" s="129">
        <v>0</v>
      </c>
    </row>
    <row r="69" spans="1:27" ht="26.4" outlineLevel="2" x14ac:dyDescent="0.25">
      <c r="A69" s="117" t="s">
        <v>254</v>
      </c>
      <c r="B69" s="117" t="s">
        <v>253</v>
      </c>
      <c r="C69" s="117" t="s">
        <v>251</v>
      </c>
      <c r="D69" s="108" t="s">
        <v>251</v>
      </c>
      <c r="E69" s="96" t="s">
        <v>282</v>
      </c>
      <c r="F69" s="129">
        <v>1.4450000000000001</v>
      </c>
      <c r="G69" s="129">
        <v>1.4450000000000001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1.4450000000000001</v>
      </c>
      <c r="W69" s="129">
        <v>0</v>
      </c>
      <c r="X69" s="129">
        <v>0</v>
      </c>
      <c r="Y69" s="129">
        <v>0</v>
      </c>
      <c r="Z69" s="129">
        <v>0</v>
      </c>
      <c r="AA69" s="129">
        <v>0</v>
      </c>
    </row>
    <row r="70" spans="1:27" ht="26.4" outlineLevel="2" x14ac:dyDescent="0.25">
      <c r="A70" s="117" t="s">
        <v>254</v>
      </c>
      <c r="B70" s="117" t="s">
        <v>254</v>
      </c>
      <c r="C70" s="117" t="s">
        <v>251</v>
      </c>
      <c r="D70" s="108" t="s">
        <v>251</v>
      </c>
      <c r="E70" s="98" t="s">
        <v>283</v>
      </c>
      <c r="F70" s="129">
        <v>369.221</v>
      </c>
      <c r="G70" s="129">
        <v>369.221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29">
        <v>0</v>
      </c>
      <c r="V70" s="129">
        <v>369.221</v>
      </c>
      <c r="W70" s="129">
        <v>0</v>
      </c>
      <c r="X70" s="129">
        <v>0</v>
      </c>
      <c r="Y70" s="129">
        <v>0</v>
      </c>
      <c r="Z70" s="129">
        <v>0</v>
      </c>
      <c r="AA70" s="129">
        <v>0</v>
      </c>
    </row>
    <row r="71" spans="1:27" ht="26.4" outlineLevel="2" x14ac:dyDescent="0.25">
      <c r="A71" s="117" t="s">
        <v>254</v>
      </c>
      <c r="B71" s="117" t="s">
        <v>254</v>
      </c>
      <c r="C71" s="117" t="s">
        <v>251</v>
      </c>
      <c r="D71" s="108" t="s">
        <v>252</v>
      </c>
      <c r="E71" s="96" t="s">
        <v>284</v>
      </c>
      <c r="F71" s="129">
        <v>7.3150000000000004</v>
      </c>
      <c r="G71" s="129">
        <v>7.3150000000000004</v>
      </c>
      <c r="H71" s="129">
        <v>0</v>
      </c>
      <c r="I71" s="129">
        <v>0</v>
      </c>
      <c r="J71" s="129">
        <v>0.215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7.1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</row>
    <row r="72" spans="1:27" s="5" customFormat="1" outlineLevel="1" x14ac:dyDescent="0.25">
      <c r="A72" s="118"/>
      <c r="B72" s="118"/>
      <c r="C72" s="118"/>
      <c r="D72" s="107"/>
      <c r="E72" s="93" t="s">
        <v>286</v>
      </c>
      <c r="F72" s="127">
        <v>951.80855000000008</v>
      </c>
      <c r="G72" s="127">
        <v>951.80855000000008</v>
      </c>
      <c r="H72" s="127">
        <v>0</v>
      </c>
      <c r="I72" s="127">
        <v>0</v>
      </c>
      <c r="J72" s="127">
        <v>0.47899999999999998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7">
        <v>0</v>
      </c>
      <c r="V72" s="127">
        <v>936.32955000000004</v>
      </c>
      <c r="W72" s="127">
        <v>0</v>
      </c>
      <c r="X72" s="127">
        <v>0</v>
      </c>
      <c r="Y72" s="127">
        <v>15</v>
      </c>
      <c r="Z72" s="127">
        <v>0</v>
      </c>
      <c r="AA72" s="127">
        <v>0</v>
      </c>
    </row>
    <row r="73" spans="1:27" outlineLevel="2" x14ac:dyDescent="0.25">
      <c r="A73" s="117" t="s">
        <v>255</v>
      </c>
      <c r="B73" s="117" t="s">
        <v>251</v>
      </c>
      <c r="C73" s="117" t="s">
        <v>251</v>
      </c>
      <c r="D73" s="108" t="s">
        <v>251</v>
      </c>
      <c r="E73" s="96" t="s">
        <v>287</v>
      </c>
      <c r="F73" s="129">
        <v>723.17100000000005</v>
      </c>
      <c r="G73" s="129">
        <v>723.17100000000005</v>
      </c>
      <c r="H73" s="129">
        <v>0</v>
      </c>
      <c r="I73" s="129">
        <v>0</v>
      </c>
      <c r="J73" s="129">
        <v>0.32200000000000001</v>
      </c>
      <c r="K73" s="129">
        <v>0</v>
      </c>
      <c r="L73" s="129">
        <v>0</v>
      </c>
      <c r="M73" s="129">
        <v>0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0</v>
      </c>
      <c r="U73" s="129">
        <v>0</v>
      </c>
      <c r="V73" s="129">
        <v>722.84900000000005</v>
      </c>
      <c r="W73" s="129">
        <v>0</v>
      </c>
      <c r="X73" s="129">
        <v>0</v>
      </c>
      <c r="Y73" s="129">
        <v>0</v>
      </c>
      <c r="Z73" s="129">
        <v>0</v>
      </c>
      <c r="AA73" s="129">
        <v>0</v>
      </c>
    </row>
    <row r="74" spans="1:27" outlineLevel="2" x14ac:dyDescent="0.25">
      <c r="A74" s="117" t="s">
        <v>255</v>
      </c>
      <c r="B74" s="117" t="s">
        <v>251</v>
      </c>
      <c r="C74" s="117" t="s">
        <v>251</v>
      </c>
      <c r="D74" s="108" t="s">
        <v>254</v>
      </c>
      <c r="E74" s="96" t="s">
        <v>288</v>
      </c>
      <c r="F74" s="129">
        <v>89.5</v>
      </c>
      <c r="G74" s="129">
        <v>89.5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0</v>
      </c>
      <c r="U74" s="129">
        <v>0</v>
      </c>
      <c r="V74" s="129">
        <v>89.5</v>
      </c>
      <c r="W74" s="129">
        <v>0</v>
      </c>
      <c r="X74" s="129">
        <v>0</v>
      </c>
      <c r="Y74" s="129">
        <v>0</v>
      </c>
      <c r="Z74" s="129">
        <v>0</v>
      </c>
      <c r="AA74" s="129">
        <v>0</v>
      </c>
    </row>
    <row r="75" spans="1:27" ht="26.4" outlineLevel="2" x14ac:dyDescent="0.25">
      <c r="A75" s="117" t="s">
        <v>255</v>
      </c>
      <c r="B75" s="117" t="s">
        <v>251</v>
      </c>
      <c r="C75" s="117" t="s">
        <v>251</v>
      </c>
      <c r="D75" s="108" t="s">
        <v>255</v>
      </c>
      <c r="E75" s="96" t="s">
        <v>289</v>
      </c>
      <c r="F75" s="129">
        <v>10.166</v>
      </c>
      <c r="G75" s="129">
        <v>10.166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0</v>
      </c>
      <c r="V75" s="129">
        <v>10.166</v>
      </c>
      <c r="W75" s="129">
        <v>0</v>
      </c>
      <c r="X75" s="129">
        <v>0</v>
      </c>
      <c r="Y75" s="129">
        <v>0</v>
      </c>
      <c r="Z75" s="129">
        <v>0</v>
      </c>
      <c r="AA75" s="129">
        <v>0</v>
      </c>
    </row>
    <row r="76" spans="1:27" ht="26.4" outlineLevel="2" x14ac:dyDescent="0.25">
      <c r="A76" s="117" t="s">
        <v>255</v>
      </c>
      <c r="B76" s="117" t="s">
        <v>252</v>
      </c>
      <c r="C76" s="117" t="s">
        <v>251</v>
      </c>
      <c r="D76" s="108" t="s">
        <v>251</v>
      </c>
      <c r="E76" s="96" t="s">
        <v>290</v>
      </c>
      <c r="F76" s="129">
        <v>3.48</v>
      </c>
      <c r="G76" s="129">
        <v>3.48</v>
      </c>
      <c r="H76" s="129">
        <v>0</v>
      </c>
      <c r="I76" s="129"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  <c r="O76" s="129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3.48</v>
      </c>
      <c r="W76" s="129">
        <v>0</v>
      </c>
      <c r="X76" s="129">
        <v>0</v>
      </c>
      <c r="Y76" s="129">
        <v>0</v>
      </c>
      <c r="Z76" s="129">
        <v>0</v>
      </c>
      <c r="AA76" s="129">
        <v>0</v>
      </c>
    </row>
    <row r="77" spans="1:27" outlineLevel="2" x14ac:dyDescent="0.25">
      <c r="A77" s="117" t="s">
        <v>255</v>
      </c>
      <c r="B77" s="117" t="s">
        <v>252</v>
      </c>
      <c r="C77" s="117" t="s">
        <v>251</v>
      </c>
      <c r="D77" s="108" t="s">
        <v>252</v>
      </c>
      <c r="E77" s="96" t="s">
        <v>291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  <c r="Z77" s="129">
        <v>0</v>
      </c>
      <c r="AA77" s="129">
        <v>0</v>
      </c>
    </row>
    <row r="78" spans="1:27" ht="26.4" outlineLevel="2" x14ac:dyDescent="0.25">
      <c r="A78" s="117" t="s">
        <v>255</v>
      </c>
      <c r="B78" s="117" t="s">
        <v>253</v>
      </c>
      <c r="C78" s="117" t="s">
        <v>251</v>
      </c>
      <c r="D78" s="108" t="s">
        <v>251</v>
      </c>
      <c r="E78" s="96" t="s">
        <v>292</v>
      </c>
      <c r="F78" s="129">
        <v>110.49155</v>
      </c>
      <c r="G78" s="129">
        <v>110.49155</v>
      </c>
      <c r="H78" s="129">
        <v>0</v>
      </c>
      <c r="I78" s="129">
        <v>0</v>
      </c>
      <c r="J78" s="129">
        <v>0.157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110.33455000000001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</row>
    <row r="79" spans="1:27" ht="39.6" outlineLevel="2" x14ac:dyDescent="0.25">
      <c r="A79" s="117" t="s">
        <v>255</v>
      </c>
      <c r="B79" s="117" t="s">
        <v>253</v>
      </c>
      <c r="C79" s="117" t="s">
        <v>251</v>
      </c>
      <c r="D79" s="108" t="s">
        <v>252</v>
      </c>
      <c r="E79" s="96" t="s">
        <v>362</v>
      </c>
      <c r="F79" s="129">
        <v>15</v>
      </c>
      <c r="G79" s="129">
        <v>15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  <c r="W79" s="129">
        <v>0</v>
      </c>
      <c r="X79" s="129">
        <v>0</v>
      </c>
      <c r="Y79" s="129">
        <v>15</v>
      </c>
      <c r="Z79" s="129">
        <v>0</v>
      </c>
      <c r="AA79" s="129">
        <v>0</v>
      </c>
    </row>
    <row r="80" spans="1:27" s="5" customFormat="1" outlineLevel="1" x14ac:dyDescent="0.25">
      <c r="A80" s="118"/>
      <c r="B80" s="118"/>
      <c r="C80" s="118"/>
      <c r="D80" s="107"/>
      <c r="E80" s="93" t="s">
        <v>293</v>
      </c>
      <c r="F80" s="127">
        <v>141.30000000000001</v>
      </c>
      <c r="G80" s="127">
        <v>141.30000000000001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28.3</v>
      </c>
      <c r="W80" s="127">
        <v>0</v>
      </c>
      <c r="X80" s="127">
        <v>0</v>
      </c>
      <c r="Y80" s="127">
        <v>113</v>
      </c>
      <c r="Z80" s="127">
        <v>0</v>
      </c>
      <c r="AA80" s="127">
        <v>0</v>
      </c>
    </row>
    <row r="81" spans="1:27" outlineLevel="2" x14ac:dyDescent="0.25">
      <c r="A81" s="117" t="s">
        <v>256</v>
      </c>
      <c r="B81" s="117" t="s">
        <v>251</v>
      </c>
      <c r="C81" s="117" t="s">
        <v>252</v>
      </c>
      <c r="D81" s="108" t="s">
        <v>251</v>
      </c>
      <c r="E81" s="96" t="s">
        <v>294</v>
      </c>
      <c r="F81" s="129">
        <v>111.6</v>
      </c>
      <c r="G81" s="129">
        <v>111.6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129">
        <v>0</v>
      </c>
      <c r="Q81" s="129">
        <v>0</v>
      </c>
      <c r="R81" s="129">
        <v>0</v>
      </c>
      <c r="S81" s="129">
        <v>0</v>
      </c>
      <c r="T81" s="129">
        <v>0</v>
      </c>
      <c r="U81" s="129">
        <v>0</v>
      </c>
      <c r="V81" s="129">
        <v>11.6</v>
      </c>
      <c r="W81" s="129">
        <v>0</v>
      </c>
      <c r="X81" s="129">
        <v>0</v>
      </c>
      <c r="Y81" s="129">
        <v>100</v>
      </c>
      <c r="Z81" s="129">
        <v>0</v>
      </c>
      <c r="AA81" s="129">
        <v>0</v>
      </c>
    </row>
    <row r="82" spans="1:27" ht="26.4" outlineLevel="2" x14ac:dyDescent="0.25">
      <c r="A82" s="117" t="s">
        <v>256</v>
      </c>
      <c r="B82" s="117" t="s">
        <v>251</v>
      </c>
      <c r="C82" s="117" t="s">
        <v>252</v>
      </c>
      <c r="D82" s="108" t="s">
        <v>252</v>
      </c>
      <c r="E82" s="96" t="s">
        <v>295</v>
      </c>
      <c r="F82" s="129">
        <v>21.7</v>
      </c>
      <c r="G82" s="129">
        <v>21.7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129">
        <v>0</v>
      </c>
      <c r="Q82" s="129">
        <v>0</v>
      </c>
      <c r="R82" s="129">
        <v>0</v>
      </c>
      <c r="S82" s="129">
        <v>0</v>
      </c>
      <c r="T82" s="129">
        <v>0</v>
      </c>
      <c r="U82" s="129">
        <v>0</v>
      </c>
      <c r="V82" s="129">
        <v>8.6999999999999993</v>
      </c>
      <c r="W82" s="129">
        <v>0</v>
      </c>
      <c r="X82" s="129">
        <v>0</v>
      </c>
      <c r="Y82" s="129">
        <v>13</v>
      </c>
      <c r="Z82" s="129">
        <v>0</v>
      </c>
      <c r="AA82" s="129">
        <v>0</v>
      </c>
    </row>
    <row r="83" spans="1:27" outlineLevel="2" x14ac:dyDescent="0.25">
      <c r="A83" s="117" t="s">
        <v>256</v>
      </c>
      <c r="B83" s="117" t="s">
        <v>251</v>
      </c>
      <c r="C83" s="117" t="s">
        <v>252</v>
      </c>
      <c r="D83" s="108" t="s">
        <v>253</v>
      </c>
      <c r="E83" s="96" t="s">
        <v>296</v>
      </c>
      <c r="F83" s="129">
        <v>5</v>
      </c>
      <c r="G83" s="129">
        <v>5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5</v>
      </c>
      <c r="W83" s="129">
        <v>0</v>
      </c>
      <c r="X83" s="129">
        <v>0</v>
      </c>
      <c r="Y83" s="129">
        <v>0</v>
      </c>
      <c r="Z83" s="129">
        <v>0</v>
      </c>
      <c r="AA83" s="129">
        <v>0</v>
      </c>
    </row>
    <row r="84" spans="1:27" outlineLevel="2" x14ac:dyDescent="0.25">
      <c r="A84" s="117" t="s">
        <v>256</v>
      </c>
      <c r="B84" s="117" t="s">
        <v>251</v>
      </c>
      <c r="C84" s="117" t="s">
        <v>252</v>
      </c>
      <c r="D84" s="108" t="s">
        <v>254</v>
      </c>
      <c r="E84" s="96" t="s">
        <v>297</v>
      </c>
      <c r="F84" s="129">
        <v>3</v>
      </c>
      <c r="G84" s="129">
        <v>3</v>
      </c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>
        <v>0</v>
      </c>
      <c r="V84" s="129">
        <v>3</v>
      </c>
      <c r="W84" s="129">
        <v>0</v>
      </c>
      <c r="X84" s="129">
        <v>0</v>
      </c>
      <c r="Y84" s="129">
        <v>0</v>
      </c>
      <c r="Z84" s="129">
        <v>0</v>
      </c>
      <c r="AA84" s="129">
        <v>0</v>
      </c>
    </row>
    <row r="85" spans="1:27" s="5" customFormat="1" ht="26.4" outlineLevel="1" x14ac:dyDescent="0.25">
      <c r="A85" s="118"/>
      <c r="B85" s="118"/>
      <c r="C85" s="118"/>
      <c r="D85" s="107"/>
      <c r="E85" s="93" t="s">
        <v>298</v>
      </c>
      <c r="F85" s="127">
        <v>3780.1990000000001</v>
      </c>
      <c r="G85" s="127">
        <v>3750.5519300000001</v>
      </c>
      <c r="H85" s="127">
        <v>22.835000000000001</v>
      </c>
      <c r="I85" s="127">
        <v>29.647069999999999</v>
      </c>
      <c r="J85" s="127">
        <v>1753.62</v>
      </c>
      <c r="K85" s="127">
        <v>22.835000000000001</v>
      </c>
      <c r="L85" s="127">
        <v>0</v>
      </c>
      <c r="M85" s="127"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7">
        <v>9.1829300000000007</v>
      </c>
      <c r="T85" s="127">
        <v>0</v>
      </c>
      <c r="U85" s="127">
        <v>2.8170700000000002</v>
      </c>
      <c r="V85" s="127">
        <v>1987.749</v>
      </c>
      <c r="W85" s="127">
        <v>0</v>
      </c>
      <c r="X85" s="127">
        <v>26.83</v>
      </c>
      <c r="Y85" s="127">
        <v>0</v>
      </c>
      <c r="Z85" s="127">
        <v>0</v>
      </c>
      <c r="AA85" s="127">
        <v>0</v>
      </c>
    </row>
    <row r="86" spans="1:27" ht="26.4" outlineLevel="2" x14ac:dyDescent="0.25">
      <c r="A86" s="117" t="s">
        <v>257</v>
      </c>
      <c r="B86" s="117" t="s">
        <v>251</v>
      </c>
      <c r="C86" s="117" t="s">
        <v>251</v>
      </c>
      <c r="D86" s="108" t="s">
        <v>251</v>
      </c>
      <c r="E86" s="96" t="s">
        <v>299</v>
      </c>
      <c r="F86" s="129">
        <v>4</v>
      </c>
      <c r="G86" s="129">
        <v>4</v>
      </c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29">
        <v>0</v>
      </c>
      <c r="O86" s="129">
        <v>0</v>
      </c>
      <c r="P86" s="129"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4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</row>
    <row r="87" spans="1:27" outlineLevel="2" x14ac:dyDescent="0.25">
      <c r="A87" s="117" t="s">
        <v>257</v>
      </c>
      <c r="B87" s="117" t="s">
        <v>251</v>
      </c>
      <c r="C87" s="117" t="s">
        <v>252</v>
      </c>
      <c r="D87" s="108" t="s">
        <v>251</v>
      </c>
      <c r="E87" s="96" t="s">
        <v>159</v>
      </c>
      <c r="F87" s="129">
        <v>2.5</v>
      </c>
      <c r="G87" s="129">
        <v>2.5</v>
      </c>
      <c r="H87" s="129">
        <v>2.15</v>
      </c>
      <c r="I87" s="129">
        <v>0</v>
      </c>
      <c r="J87" s="129">
        <v>2.5</v>
      </c>
      <c r="K87" s="129">
        <v>2.15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0</v>
      </c>
      <c r="AA87" s="129">
        <v>0</v>
      </c>
    </row>
    <row r="88" spans="1:27" ht="39.6" outlineLevel="2" x14ac:dyDescent="0.25">
      <c r="A88" s="117" t="s">
        <v>257</v>
      </c>
      <c r="B88" s="117" t="s">
        <v>251</v>
      </c>
      <c r="C88" s="117" t="s">
        <v>253</v>
      </c>
      <c r="D88" s="108" t="s">
        <v>251</v>
      </c>
      <c r="E88" s="96" t="s">
        <v>351</v>
      </c>
      <c r="F88" s="129">
        <v>10.428000000000001</v>
      </c>
      <c r="G88" s="129">
        <v>10.428000000000001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129">
        <v>0</v>
      </c>
      <c r="R88" s="129">
        <v>0</v>
      </c>
      <c r="S88" s="129">
        <v>0</v>
      </c>
      <c r="T88" s="129">
        <v>0</v>
      </c>
      <c r="U88" s="129">
        <v>0</v>
      </c>
      <c r="V88" s="129">
        <v>10.428000000000001</v>
      </c>
      <c r="W88" s="129">
        <v>0</v>
      </c>
      <c r="X88" s="129">
        <v>0</v>
      </c>
      <c r="Y88" s="129">
        <v>0</v>
      </c>
      <c r="Z88" s="129">
        <v>0</v>
      </c>
      <c r="AA88" s="129">
        <v>0</v>
      </c>
    </row>
    <row r="89" spans="1:27" outlineLevel="2" x14ac:dyDescent="0.25">
      <c r="A89" s="117" t="s">
        <v>257</v>
      </c>
      <c r="B89" s="117" t="s">
        <v>252</v>
      </c>
      <c r="C89" s="117" t="s">
        <v>252</v>
      </c>
      <c r="D89" s="108" t="s">
        <v>251</v>
      </c>
      <c r="E89" s="96" t="s">
        <v>300</v>
      </c>
      <c r="F89" s="129">
        <v>1705.29</v>
      </c>
      <c r="G89" s="129">
        <v>1705.29</v>
      </c>
      <c r="H89" s="129">
        <v>0</v>
      </c>
      <c r="I89" s="129">
        <v>0</v>
      </c>
      <c r="J89" s="129">
        <v>345</v>
      </c>
      <c r="K89" s="129">
        <v>0</v>
      </c>
      <c r="L89" s="129">
        <v>0</v>
      </c>
      <c r="M89" s="129">
        <v>0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0</v>
      </c>
      <c r="U89" s="129">
        <v>0</v>
      </c>
      <c r="V89" s="129">
        <v>1360.29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</row>
    <row r="90" spans="1:27" ht="26.4" outlineLevel="2" x14ac:dyDescent="0.25">
      <c r="A90" s="117" t="s">
        <v>257</v>
      </c>
      <c r="B90" s="117" t="s">
        <v>252</v>
      </c>
      <c r="C90" s="117" t="s">
        <v>252</v>
      </c>
      <c r="D90" s="108" t="s">
        <v>252</v>
      </c>
      <c r="E90" s="96" t="s">
        <v>301</v>
      </c>
      <c r="F90" s="129">
        <v>103.78</v>
      </c>
      <c r="G90" s="129">
        <v>103.78</v>
      </c>
      <c r="H90" s="129">
        <v>0</v>
      </c>
      <c r="I90" s="129">
        <v>0</v>
      </c>
      <c r="J90" s="129">
        <v>29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74.78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</row>
    <row r="91" spans="1:27" outlineLevel="2" x14ac:dyDescent="0.25">
      <c r="A91" s="117" t="s">
        <v>257</v>
      </c>
      <c r="B91" s="117" t="s">
        <v>252</v>
      </c>
      <c r="C91" s="117" t="s">
        <v>252</v>
      </c>
      <c r="D91" s="108" t="s">
        <v>253</v>
      </c>
      <c r="E91" s="96" t="s">
        <v>302</v>
      </c>
      <c r="F91" s="129">
        <v>235.65</v>
      </c>
      <c r="G91" s="129">
        <v>235.65</v>
      </c>
      <c r="H91" s="129">
        <v>0</v>
      </c>
      <c r="I91" s="129">
        <v>0</v>
      </c>
      <c r="J91" s="129">
        <v>136</v>
      </c>
      <c r="K91" s="129">
        <v>0</v>
      </c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99.65</v>
      </c>
      <c r="W91" s="129">
        <v>0</v>
      </c>
      <c r="X91" s="129">
        <v>0</v>
      </c>
      <c r="Y91" s="129">
        <v>0</v>
      </c>
      <c r="Z91" s="129">
        <v>0</v>
      </c>
      <c r="AA91" s="129">
        <v>0</v>
      </c>
    </row>
    <row r="92" spans="1:27" outlineLevel="2" x14ac:dyDescent="0.25">
      <c r="A92" s="117" t="s">
        <v>257</v>
      </c>
      <c r="B92" s="117" t="s">
        <v>252</v>
      </c>
      <c r="C92" s="117" t="s">
        <v>252</v>
      </c>
      <c r="D92" s="108" t="s">
        <v>254</v>
      </c>
      <c r="E92" s="96" t="s">
        <v>303</v>
      </c>
      <c r="F92" s="129">
        <v>102.2</v>
      </c>
      <c r="G92" s="129">
        <v>102.2</v>
      </c>
      <c r="H92" s="129">
        <v>0</v>
      </c>
      <c r="I92" s="129">
        <v>0</v>
      </c>
      <c r="J92" s="129">
        <v>42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60.2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</row>
    <row r="93" spans="1:27" outlineLevel="2" x14ac:dyDescent="0.25">
      <c r="A93" s="117" t="s">
        <v>257</v>
      </c>
      <c r="B93" s="117" t="s">
        <v>252</v>
      </c>
      <c r="C93" s="117" t="s">
        <v>252</v>
      </c>
      <c r="D93" s="108" t="s">
        <v>255</v>
      </c>
      <c r="E93" s="96" t="s">
        <v>304</v>
      </c>
      <c r="F93" s="129">
        <v>138.9</v>
      </c>
      <c r="G93" s="129">
        <v>138.9</v>
      </c>
      <c r="H93" s="129">
        <v>3.4</v>
      </c>
      <c r="I93" s="129">
        <v>0</v>
      </c>
      <c r="J93" s="129">
        <v>138.9</v>
      </c>
      <c r="K93" s="129">
        <v>3.4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>
        <v>0</v>
      </c>
      <c r="R93" s="129">
        <v>0</v>
      </c>
      <c r="S93" s="129">
        <v>0</v>
      </c>
      <c r="T93" s="129">
        <v>0</v>
      </c>
      <c r="U93" s="129">
        <v>0</v>
      </c>
      <c r="V93" s="129">
        <v>0</v>
      </c>
      <c r="W93" s="129">
        <v>0</v>
      </c>
      <c r="X93" s="129">
        <v>0</v>
      </c>
      <c r="Y93" s="129">
        <v>0</v>
      </c>
      <c r="Z93" s="129">
        <v>0</v>
      </c>
      <c r="AA93" s="129">
        <v>0</v>
      </c>
    </row>
    <row r="94" spans="1:27" outlineLevel="2" x14ac:dyDescent="0.25">
      <c r="A94" s="117" t="s">
        <v>257</v>
      </c>
      <c r="B94" s="117" t="s">
        <v>252</v>
      </c>
      <c r="C94" s="117" t="s">
        <v>252</v>
      </c>
      <c r="D94" s="108" t="s">
        <v>256</v>
      </c>
      <c r="E94" s="96" t="s">
        <v>305</v>
      </c>
      <c r="F94" s="129">
        <v>5.5</v>
      </c>
      <c r="G94" s="129">
        <v>5.5</v>
      </c>
      <c r="H94" s="129">
        <v>0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5.5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</row>
    <row r="95" spans="1:27" outlineLevel="2" x14ac:dyDescent="0.25">
      <c r="A95" s="117" t="s">
        <v>257</v>
      </c>
      <c r="B95" s="117" t="s">
        <v>252</v>
      </c>
      <c r="C95" s="117" t="s">
        <v>253</v>
      </c>
      <c r="D95" s="108" t="s">
        <v>252</v>
      </c>
      <c r="E95" s="96" t="s">
        <v>103</v>
      </c>
      <c r="F95" s="129">
        <v>61.819000000000003</v>
      </c>
      <c r="G95" s="129">
        <v>61.819000000000003</v>
      </c>
      <c r="H95" s="129">
        <v>10.345000000000001</v>
      </c>
      <c r="I95" s="129">
        <v>0</v>
      </c>
      <c r="J95" s="129">
        <v>61.819000000000003</v>
      </c>
      <c r="K95" s="129">
        <v>10.345000000000001</v>
      </c>
      <c r="L95" s="129">
        <v>0</v>
      </c>
      <c r="M95" s="129">
        <v>0</v>
      </c>
      <c r="N95" s="129">
        <v>0</v>
      </c>
      <c r="O95" s="129">
        <v>0</v>
      </c>
      <c r="P95" s="129">
        <v>0</v>
      </c>
      <c r="Q95" s="129">
        <v>0</v>
      </c>
      <c r="R95" s="129">
        <v>0</v>
      </c>
      <c r="S95" s="129">
        <v>0</v>
      </c>
      <c r="T95" s="129">
        <v>0</v>
      </c>
      <c r="U95" s="129">
        <v>0</v>
      </c>
      <c r="V95" s="129">
        <v>0</v>
      </c>
      <c r="W95" s="129">
        <v>0</v>
      </c>
      <c r="X95" s="129">
        <v>0</v>
      </c>
      <c r="Y95" s="129">
        <v>0</v>
      </c>
      <c r="Z95" s="129">
        <v>0</v>
      </c>
      <c r="AA95" s="129">
        <v>0</v>
      </c>
    </row>
    <row r="96" spans="1:27" outlineLevel="2" x14ac:dyDescent="0.25">
      <c r="A96" s="117" t="s">
        <v>257</v>
      </c>
      <c r="B96" s="117" t="s">
        <v>253</v>
      </c>
      <c r="C96" s="117" t="s">
        <v>251</v>
      </c>
      <c r="D96" s="108" t="s">
        <v>251</v>
      </c>
      <c r="E96" s="96" t="s">
        <v>306</v>
      </c>
      <c r="F96" s="129">
        <v>65.209999999999994</v>
      </c>
      <c r="G96" s="129">
        <v>65.209999999999994</v>
      </c>
      <c r="H96" s="129">
        <v>0</v>
      </c>
      <c r="I96" s="129">
        <v>0</v>
      </c>
      <c r="J96" s="129">
        <v>17.21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48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</row>
    <row r="97" spans="1:27" ht="26.4" outlineLevel="2" x14ac:dyDescent="0.25">
      <c r="A97" s="120"/>
      <c r="B97" s="120"/>
      <c r="C97" s="120"/>
      <c r="D97" s="114"/>
      <c r="E97" s="113" t="s">
        <v>221</v>
      </c>
      <c r="F97" s="133">
        <v>11</v>
      </c>
      <c r="G97" s="133">
        <v>11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11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</row>
    <row r="98" spans="1:27" outlineLevel="2" x14ac:dyDescent="0.25">
      <c r="A98" s="117" t="s">
        <v>257</v>
      </c>
      <c r="B98" s="117" t="s">
        <v>253</v>
      </c>
      <c r="C98" s="117" t="s">
        <v>251</v>
      </c>
      <c r="D98" s="108" t="s">
        <v>252</v>
      </c>
      <c r="E98" s="96" t="s">
        <v>307</v>
      </c>
      <c r="F98" s="129">
        <v>846.3</v>
      </c>
      <c r="G98" s="129">
        <v>846.3</v>
      </c>
      <c r="H98" s="129">
        <v>6.94</v>
      </c>
      <c r="I98" s="129">
        <v>0</v>
      </c>
      <c r="J98" s="129">
        <v>700.9</v>
      </c>
      <c r="K98" s="129">
        <v>6.94</v>
      </c>
      <c r="L98" s="129">
        <v>0</v>
      </c>
      <c r="M98" s="129">
        <v>0</v>
      </c>
      <c r="N98" s="129">
        <v>0</v>
      </c>
      <c r="O98" s="129">
        <v>0</v>
      </c>
      <c r="P98" s="129">
        <v>0</v>
      </c>
      <c r="Q98" s="129">
        <v>0</v>
      </c>
      <c r="R98" s="129">
        <v>0</v>
      </c>
      <c r="S98" s="129">
        <v>0</v>
      </c>
      <c r="T98" s="129">
        <v>0</v>
      </c>
      <c r="U98" s="129">
        <v>0</v>
      </c>
      <c r="V98" s="129">
        <v>145.4</v>
      </c>
      <c r="W98" s="129">
        <v>0</v>
      </c>
      <c r="X98" s="129">
        <v>0</v>
      </c>
      <c r="Y98" s="129">
        <v>0</v>
      </c>
      <c r="Z98" s="129">
        <v>0</v>
      </c>
      <c r="AA98" s="129">
        <v>0</v>
      </c>
    </row>
    <row r="99" spans="1:27" ht="26.4" outlineLevel="2" x14ac:dyDescent="0.25">
      <c r="A99" s="117" t="s">
        <v>257</v>
      </c>
      <c r="B99" s="117" t="s">
        <v>253</v>
      </c>
      <c r="C99" s="117" t="s">
        <v>251</v>
      </c>
      <c r="D99" s="108" t="s">
        <v>253</v>
      </c>
      <c r="E99" s="96" t="s">
        <v>308</v>
      </c>
      <c r="F99" s="129">
        <v>15</v>
      </c>
      <c r="G99" s="129">
        <v>15</v>
      </c>
      <c r="H99" s="129">
        <v>0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29">
        <v>0</v>
      </c>
      <c r="P99" s="129">
        <v>0</v>
      </c>
      <c r="Q99" s="129">
        <v>0</v>
      </c>
      <c r="R99" s="129">
        <v>0</v>
      </c>
      <c r="S99" s="129">
        <v>0</v>
      </c>
      <c r="T99" s="129">
        <v>0</v>
      </c>
      <c r="U99" s="129">
        <v>0</v>
      </c>
      <c r="V99" s="129">
        <v>15</v>
      </c>
      <c r="W99" s="129">
        <v>0</v>
      </c>
      <c r="X99" s="129">
        <v>0</v>
      </c>
      <c r="Y99" s="129">
        <v>0</v>
      </c>
      <c r="Z99" s="129">
        <v>0</v>
      </c>
      <c r="AA99" s="129">
        <v>0</v>
      </c>
    </row>
    <row r="100" spans="1:27" outlineLevel="2" x14ac:dyDescent="0.25">
      <c r="A100" s="117" t="s">
        <v>257</v>
      </c>
      <c r="B100" s="117" t="s">
        <v>253</v>
      </c>
      <c r="C100" s="117" t="s">
        <v>251</v>
      </c>
      <c r="D100" s="108" t="s">
        <v>255</v>
      </c>
      <c r="E100" s="96" t="s">
        <v>309</v>
      </c>
      <c r="F100" s="129">
        <v>76.040000000000006</v>
      </c>
      <c r="G100" s="129">
        <v>76.040000000000006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</v>
      </c>
      <c r="R100" s="129">
        <v>0</v>
      </c>
      <c r="S100" s="129">
        <v>0</v>
      </c>
      <c r="T100" s="129">
        <v>0</v>
      </c>
      <c r="U100" s="129">
        <v>0</v>
      </c>
      <c r="V100" s="129">
        <v>76.040000000000006</v>
      </c>
      <c r="W100" s="129">
        <v>0</v>
      </c>
      <c r="X100" s="129">
        <v>0</v>
      </c>
      <c r="Y100" s="129">
        <v>0</v>
      </c>
      <c r="Z100" s="129">
        <v>0</v>
      </c>
      <c r="AA100" s="129">
        <v>0</v>
      </c>
    </row>
    <row r="101" spans="1:27" ht="26.4" outlineLevel="2" x14ac:dyDescent="0.25">
      <c r="A101" s="117" t="s">
        <v>257</v>
      </c>
      <c r="B101" s="117" t="s">
        <v>253</v>
      </c>
      <c r="C101" s="117" t="s">
        <v>251</v>
      </c>
      <c r="D101" s="108" t="s">
        <v>256</v>
      </c>
      <c r="E101" s="96" t="s">
        <v>310</v>
      </c>
      <c r="F101" s="129">
        <v>302.15199999999999</v>
      </c>
      <c r="G101" s="129">
        <v>302.15199999999999</v>
      </c>
      <c r="H101" s="129">
        <v>0</v>
      </c>
      <c r="I101" s="129">
        <v>0</v>
      </c>
      <c r="J101" s="129">
        <v>278.69099999999997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29">
        <v>0</v>
      </c>
      <c r="Q101" s="129">
        <v>0</v>
      </c>
      <c r="R101" s="129">
        <v>0</v>
      </c>
      <c r="S101" s="129">
        <v>0</v>
      </c>
      <c r="T101" s="129">
        <v>0</v>
      </c>
      <c r="U101" s="129">
        <v>0</v>
      </c>
      <c r="V101" s="129">
        <v>23.460999999999999</v>
      </c>
      <c r="W101" s="129">
        <v>0</v>
      </c>
      <c r="X101" s="129">
        <v>0</v>
      </c>
      <c r="Y101" s="129">
        <v>0</v>
      </c>
      <c r="Z101" s="129">
        <v>0</v>
      </c>
      <c r="AA101" s="129">
        <v>0</v>
      </c>
    </row>
    <row r="102" spans="1:27" outlineLevel="2" x14ac:dyDescent="0.25">
      <c r="A102" s="117" t="s">
        <v>257</v>
      </c>
      <c r="B102" s="117" t="s">
        <v>253</v>
      </c>
      <c r="C102" s="117" t="s">
        <v>252</v>
      </c>
      <c r="D102" s="108" t="s">
        <v>251</v>
      </c>
      <c r="E102" s="96" t="s">
        <v>311</v>
      </c>
      <c r="F102" s="129">
        <v>35</v>
      </c>
      <c r="G102" s="129">
        <v>35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>
        <v>0</v>
      </c>
      <c r="V102" s="129">
        <v>35</v>
      </c>
      <c r="W102" s="129">
        <v>0</v>
      </c>
      <c r="X102" s="129">
        <v>0</v>
      </c>
      <c r="Y102" s="129">
        <v>0</v>
      </c>
      <c r="Z102" s="129">
        <v>0</v>
      </c>
      <c r="AA102" s="129">
        <v>0</v>
      </c>
    </row>
    <row r="103" spans="1:27" outlineLevel="2" x14ac:dyDescent="0.25">
      <c r="A103" s="117" t="s">
        <v>257</v>
      </c>
      <c r="B103" s="117" t="s">
        <v>254</v>
      </c>
      <c r="C103" s="117" t="s">
        <v>251</v>
      </c>
      <c r="D103" s="108" t="s">
        <v>251</v>
      </c>
      <c r="E103" s="96" t="s">
        <v>312</v>
      </c>
      <c r="F103" s="129">
        <v>2.2999999999999998</v>
      </c>
      <c r="G103" s="129">
        <v>2.2999999999999998</v>
      </c>
      <c r="H103" s="129">
        <v>0</v>
      </c>
      <c r="I103" s="129">
        <v>0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129">
        <v>0</v>
      </c>
      <c r="R103" s="129">
        <v>0</v>
      </c>
      <c r="S103" s="129">
        <v>0</v>
      </c>
      <c r="T103" s="129">
        <v>0</v>
      </c>
      <c r="U103" s="129">
        <v>0</v>
      </c>
      <c r="V103" s="129">
        <v>2.2999999999999998</v>
      </c>
      <c r="W103" s="129">
        <v>0</v>
      </c>
      <c r="X103" s="129">
        <v>0</v>
      </c>
      <c r="Y103" s="129">
        <v>0</v>
      </c>
      <c r="Z103" s="129">
        <v>0</v>
      </c>
      <c r="AA103" s="129">
        <v>0</v>
      </c>
    </row>
    <row r="104" spans="1:27" outlineLevel="2" x14ac:dyDescent="0.25">
      <c r="A104" s="117" t="s">
        <v>257</v>
      </c>
      <c r="B104" s="117" t="s">
        <v>255</v>
      </c>
      <c r="C104" s="117" t="s">
        <v>251</v>
      </c>
      <c r="D104" s="108" t="s">
        <v>251</v>
      </c>
      <c r="E104" s="96" t="s">
        <v>349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129">
        <v>0</v>
      </c>
      <c r="Q104" s="129">
        <v>0</v>
      </c>
      <c r="R104" s="129">
        <v>0</v>
      </c>
      <c r="S104" s="129">
        <v>0</v>
      </c>
      <c r="T104" s="129">
        <v>0</v>
      </c>
      <c r="U104" s="129">
        <v>0</v>
      </c>
      <c r="V104" s="129">
        <v>0</v>
      </c>
      <c r="W104" s="129">
        <v>0</v>
      </c>
      <c r="X104" s="129">
        <v>0</v>
      </c>
      <c r="Y104" s="129">
        <v>0</v>
      </c>
      <c r="Z104" s="129">
        <v>0</v>
      </c>
      <c r="AA104" s="129">
        <v>0</v>
      </c>
    </row>
    <row r="105" spans="1:27" outlineLevel="2" x14ac:dyDescent="0.25">
      <c r="A105" s="117" t="s">
        <v>257</v>
      </c>
      <c r="B105" s="117" t="s">
        <v>255</v>
      </c>
      <c r="C105" s="117" t="s">
        <v>251</v>
      </c>
      <c r="D105" s="108" t="s">
        <v>252</v>
      </c>
      <c r="E105" s="96" t="s">
        <v>313</v>
      </c>
      <c r="F105" s="129">
        <v>65.430000000000007</v>
      </c>
      <c r="G105" s="129">
        <v>35.78293</v>
      </c>
      <c r="H105" s="129">
        <v>0</v>
      </c>
      <c r="I105" s="129">
        <v>29.647069999999999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9.1829300000000007</v>
      </c>
      <c r="T105" s="129">
        <v>0</v>
      </c>
      <c r="U105" s="129">
        <v>2.8170700000000002</v>
      </c>
      <c r="V105" s="129">
        <v>26.6</v>
      </c>
      <c r="W105" s="129">
        <v>0</v>
      </c>
      <c r="X105" s="129">
        <v>26.83</v>
      </c>
      <c r="Y105" s="129">
        <v>0</v>
      </c>
      <c r="Z105" s="129">
        <v>0</v>
      </c>
      <c r="AA105" s="129">
        <v>0</v>
      </c>
    </row>
    <row r="106" spans="1:27" outlineLevel="2" x14ac:dyDescent="0.25">
      <c r="A106" s="117" t="s">
        <v>257</v>
      </c>
      <c r="B106" s="117" t="s">
        <v>255</v>
      </c>
      <c r="C106" s="117" t="s">
        <v>252</v>
      </c>
      <c r="D106" s="108" t="s">
        <v>251</v>
      </c>
      <c r="E106" s="96" t="s">
        <v>102</v>
      </c>
      <c r="F106" s="129">
        <v>2.7</v>
      </c>
      <c r="G106" s="129">
        <v>2.7</v>
      </c>
      <c r="H106" s="129">
        <v>0</v>
      </c>
      <c r="I106" s="129">
        <v>0</v>
      </c>
      <c r="J106" s="129">
        <v>1.6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1.1000000000000001</v>
      </c>
      <c r="W106" s="129">
        <v>0</v>
      </c>
      <c r="X106" s="129">
        <v>0</v>
      </c>
      <c r="Y106" s="129">
        <v>0</v>
      </c>
      <c r="Z106" s="129">
        <v>0</v>
      </c>
      <c r="AA106" s="129">
        <v>0</v>
      </c>
    </row>
    <row r="107" spans="1:27" s="5" customFormat="1" ht="26.4" outlineLevel="1" x14ac:dyDescent="0.25">
      <c r="A107" s="118"/>
      <c r="B107" s="118"/>
      <c r="C107" s="118"/>
      <c r="D107" s="107"/>
      <c r="E107" s="93" t="s">
        <v>314</v>
      </c>
      <c r="F107" s="127">
        <v>5018.3739300000007</v>
      </c>
      <c r="G107" s="127">
        <v>2650.7670400000002</v>
      </c>
      <c r="H107" s="127">
        <v>0</v>
      </c>
      <c r="I107" s="127">
        <v>2367.60689</v>
      </c>
      <c r="J107" s="127">
        <v>1102.5999999999999</v>
      </c>
      <c r="K107" s="127">
        <v>0</v>
      </c>
      <c r="L107" s="127">
        <v>1717.7</v>
      </c>
      <c r="M107" s="127">
        <v>0</v>
      </c>
      <c r="N107" s="127">
        <v>0</v>
      </c>
      <c r="O107" s="127">
        <v>0</v>
      </c>
      <c r="P107" s="127">
        <v>0</v>
      </c>
      <c r="Q107" s="127">
        <v>0</v>
      </c>
      <c r="R107" s="127">
        <v>0</v>
      </c>
      <c r="S107" s="127">
        <v>56</v>
      </c>
      <c r="T107" s="127">
        <v>0</v>
      </c>
      <c r="U107" s="127">
        <v>0</v>
      </c>
      <c r="V107" s="127">
        <v>1036.2725500000001</v>
      </c>
      <c r="W107" s="127">
        <v>0</v>
      </c>
      <c r="X107" s="127">
        <v>107.60689000000001</v>
      </c>
      <c r="Y107" s="127">
        <v>455.89449000000002</v>
      </c>
      <c r="Z107" s="127">
        <v>0</v>
      </c>
      <c r="AA107" s="127">
        <v>542.29999999999995</v>
      </c>
    </row>
    <row r="108" spans="1:27" outlineLevel="2" x14ac:dyDescent="0.25">
      <c r="A108" s="117" t="s">
        <v>258</v>
      </c>
      <c r="B108" s="117" t="s">
        <v>251</v>
      </c>
      <c r="C108" s="117" t="s">
        <v>251</v>
      </c>
      <c r="D108" s="108" t="s">
        <v>251</v>
      </c>
      <c r="E108" s="96" t="s">
        <v>315</v>
      </c>
      <c r="F108" s="129">
        <v>2284.6453900000001</v>
      </c>
      <c r="G108" s="129">
        <v>0</v>
      </c>
      <c r="H108" s="129">
        <v>0</v>
      </c>
      <c r="I108" s="129">
        <v>2284.6453900000001</v>
      </c>
      <c r="J108" s="129">
        <v>0</v>
      </c>
      <c r="K108" s="129">
        <v>0</v>
      </c>
      <c r="L108" s="129">
        <v>1717.7</v>
      </c>
      <c r="M108" s="129">
        <v>0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  <c r="X108" s="129">
        <v>24.645390000000013</v>
      </c>
      <c r="Y108" s="129">
        <v>0</v>
      </c>
      <c r="Z108" s="129">
        <v>0</v>
      </c>
      <c r="AA108" s="129">
        <v>542.29999999999995</v>
      </c>
    </row>
    <row r="109" spans="1:27" outlineLevel="2" x14ac:dyDescent="0.25">
      <c r="A109" s="117" t="s">
        <v>258</v>
      </c>
      <c r="B109" s="117" t="s">
        <v>251</v>
      </c>
      <c r="C109" s="117" t="s">
        <v>251</v>
      </c>
      <c r="D109" s="108" t="s">
        <v>252</v>
      </c>
      <c r="E109" s="96" t="s">
        <v>316</v>
      </c>
      <c r="F109" s="129">
        <v>1137.65905</v>
      </c>
      <c r="G109" s="129">
        <v>1137.65905</v>
      </c>
      <c r="H109" s="129">
        <v>0</v>
      </c>
      <c r="I109" s="129">
        <v>0</v>
      </c>
      <c r="J109" s="129">
        <v>1102.5999999999999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29">
        <v>0</v>
      </c>
      <c r="U109" s="129">
        <v>0</v>
      </c>
      <c r="V109" s="129">
        <v>35.059050000000006</v>
      </c>
      <c r="W109" s="129">
        <v>0</v>
      </c>
      <c r="X109" s="129">
        <v>0</v>
      </c>
      <c r="Y109" s="129">
        <v>0</v>
      </c>
      <c r="Z109" s="129">
        <v>0</v>
      </c>
      <c r="AA109" s="129">
        <v>0</v>
      </c>
    </row>
    <row r="110" spans="1:27" outlineLevel="2" x14ac:dyDescent="0.25">
      <c r="A110" s="117" t="s">
        <v>258</v>
      </c>
      <c r="B110" s="117" t="s">
        <v>251</v>
      </c>
      <c r="C110" s="117" t="s">
        <v>252</v>
      </c>
      <c r="D110" s="108" t="s">
        <v>252</v>
      </c>
      <c r="E110" s="96" t="s">
        <v>317</v>
      </c>
      <c r="F110" s="129">
        <v>165.17500000000001</v>
      </c>
      <c r="G110" s="129">
        <v>104.175</v>
      </c>
      <c r="H110" s="129">
        <v>0</v>
      </c>
      <c r="I110" s="129">
        <v>61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  <c r="T110" s="129">
        <v>0</v>
      </c>
      <c r="U110" s="129">
        <v>0</v>
      </c>
      <c r="V110" s="129">
        <v>104.175</v>
      </c>
      <c r="W110" s="129">
        <v>0</v>
      </c>
      <c r="X110" s="129">
        <v>61</v>
      </c>
      <c r="Y110" s="129">
        <v>0</v>
      </c>
      <c r="Z110" s="129">
        <v>0</v>
      </c>
      <c r="AA110" s="129">
        <v>0</v>
      </c>
    </row>
    <row r="111" spans="1:27" outlineLevel="2" x14ac:dyDescent="0.25">
      <c r="A111" s="117" t="s">
        <v>258</v>
      </c>
      <c r="B111" s="117" t="s">
        <v>252</v>
      </c>
      <c r="C111" s="117" t="s">
        <v>252</v>
      </c>
      <c r="D111" s="108" t="s">
        <v>251</v>
      </c>
      <c r="E111" s="96" t="s">
        <v>318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29">
        <v>0</v>
      </c>
      <c r="Q111" s="129">
        <v>0</v>
      </c>
      <c r="R111" s="129">
        <v>0</v>
      </c>
      <c r="S111" s="129">
        <v>0</v>
      </c>
      <c r="T111" s="129">
        <v>0</v>
      </c>
      <c r="U111" s="129">
        <v>0</v>
      </c>
      <c r="V111" s="129">
        <v>0</v>
      </c>
      <c r="W111" s="129">
        <v>0</v>
      </c>
      <c r="X111" s="129">
        <v>0</v>
      </c>
      <c r="Y111" s="129">
        <v>0</v>
      </c>
      <c r="Z111" s="129">
        <v>0</v>
      </c>
      <c r="AA111" s="129">
        <v>0</v>
      </c>
    </row>
    <row r="112" spans="1:27" outlineLevel="2" x14ac:dyDescent="0.25">
      <c r="A112" s="117" t="s">
        <v>258</v>
      </c>
      <c r="B112" s="117" t="s">
        <v>252</v>
      </c>
      <c r="C112" s="117" t="s">
        <v>252</v>
      </c>
      <c r="D112" s="108" t="s">
        <v>252</v>
      </c>
      <c r="E112" s="96" t="s">
        <v>99</v>
      </c>
      <c r="F112" s="129">
        <v>4</v>
      </c>
      <c r="G112" s="129">
        <v>4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>
        <v>0</v>
      </c>
      <c r="U112" s="129">
        <v>0</v>
      </c>
      <c r="V112" s="129">
        <v>4</v>
      </c>
      <c r="W112" s="129">
        <v>0</v>
      </c>
      <c r="X112" s="129">
        <v>0</v>
      </c>
      <c r="Y112" s="129">
        <v>0</v>
      </c>
      <c r="Z112" s="129">
        <v>0</v>
      </c>
      <c r="AA112" s="129">
        <v>0</v>
      </c>
    </row>
    <row r="113" spans="1:27" ht="26.4" outlineLevel="2" x14ac:dyDescent="0.25">
      <c r="A113" s="117" t="s">
        <v>258</v>
      </c>
      <c r="B113" s="117" t="s">
        <v>253</v>
      </c>
      <c r="C113" s="117" t="s">
        <v>251</v>
      </c>
      <c r="D113" s="108" t="s">
        <v>251</v>
      </c>
      <c r="E113" s="96" t="s">
        <v>319</v>
      </c>
      <c r="F113" s="129">
        <v>68.404449999999997</v>
      </c>
      <c r="G113" s="129">
        <v>68.404449999999997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56</v>
      </c>
      <c r="T113" s="129">
        <v>0</v>
      </c>
      <c r="U113" s="129">
        <v>0</v>
      </c>
      <c r="V113" s="129">
        <v>0</v>
      </c>
      <c r="W113" s="129">
        <v>0</v>
      </c>
      <c r="X113" s="129">
        <v>0</v>
      </c>
      <c r="Y113" s="129">
        <v>12.404450000000001</v>
      </c>
      <c r="Z113" s="129">
        <v>0</v>
      </c>
      <c r="AA113" s="129">
        <v>0</v>
      </c>
    </row>
    <row r="114" spans="1:27" outlineLevel="2" x14ac:dyDescent="0.25">
      <c r="A114" s="117" t="s">
        <v>258</v>
      </c>
      <c r="B114" s="117" t="s">
        <v>253</v>
      </c>
      <c r="C114" s="117" t="s">
        <v>251</v>
      </c>
      <c r="D114" s="108" t="s">
        <v>252</v>
      </c>
      <c r="E114" s="96" t="s">
        <v>320</v>
      </c>
      <c r="F114" s="129">
        <v>15.5</v>
      </c>
      <c r="G114" s="129">
        <v>15.5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15.5</v>
      </c>
      <c r="W114" s="129">
        <v>0</v>
      </c>
      <c r="X114" s="129">
        <v>0</v>
      </c>
      <c r="Y114" s="129">
        <v>0</v>
      </c>
      <c r="Z114" s="129">
        <v>0</v>
      </c>
      <c r="AA114" s="129">
        <v>0</v>
      </c>
    </row>
    <row r="115" spans="1:27" outlineLevel="2" x14ac:dyDescent="0.25">
      <c r="A115" s="117" t="s">
        <v>258</v>
      </c>
      <c r="B115" s="117" t="s">
        <v>253</v>
      </c>
      <c r="C115" s="117" t="s">
        <v>252</v>
      </c>
      <c r="D115" s="108" t="s">
        <v>251</v>
      </c>
      <c r="E115" s="96" t="s">
        <v>321</v>
      </c>
      <c r="F115" s="129">
        <v>835.04004000000009</v>
      </c>
      <c r="G115" s="129">
        <v>835.04004000000009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561.54999999999995</v>
      </c>
      <c r="W115" s="129">
        <v>0</v>
      </c>
      <c r="X115" s="129">
        <v>0</v>
      </c>
      <c r="Y115" s="129">
        <v>273.49003999999996</v>
      </c>
      <c r="Z115" s="129">
        <v>0</v>
      </c>
      <c r="AA115" s="129">
        <v>0</v>
      </c>
    </row>
    <row r="116" spans="1:27" outlineLevel="2" x14ac:dyDescent="0.25">
      <c r="A116" s="117" t="s">
        <v>258</v>
      </c>
      <c r="B116" s="117" t="s">
        <v>253</v>
      </c>
      <c r="C116" s="117" t="s">
        <v>253</v>
      </c>
      <c r="D116" s="108" t="s">
        <v>251</v>
      </c>
      <c r="E116" s="96" t="s">
        <v>322</v>
      </c>
      <c r="F116" s="129">
        <v>120</v>
      </c>
      <c r="G116" s="129">
        <v>120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120</v>
      </c>
      <c r="W116" s="129">
        <v>0</v>
      </c>
      <c r="X116" s="129">
        <v>0</v>
      </c>
      <c r="Y116" s="129">
        <v>0</v>
      </c>
      <c r="Z116" s="129">
        <v>0</v>
      </c>
      <c r="AA116" s="129">
        <v>0</v>
      </c>
    </row>
    <row r="117" spans="1:27" ht="26.4" outlineLevel="2" x14ac:dyDescent="0.25">
      <c r="A117" s="117" t="s">
        <v>258</v>
      </c>
      <c r="B117" s="117" t="s">
        <v>254</v>
      </c>
      <c r="C117" s="117" t="s">
        <v>251</v>
      </c>
      <c r="D117" s="108" t="s">
        <v>251</v>
      </c>
      <c r="E117" s="96" t="s">
        <v>323</v>
      </c>
      <c r="F117" s="129">
        <v>167.95</v>
      </c>
      <c r="G117" s="129">
        <v>145.98849999999999</v>
      </c>
      <c r="H117" s="129">
        <v>0</v>
      </c>
      <c r="I117" s="129">
        <v>21.961500000000001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145.98849999999999</v>
      </c>
      <c r="W117" s="129">
        <v>0</v>
      </c>
      <c r="X117" s="129">
        <v>21.961500000000001</v>
      </c>
      <c r="Y117" s="129">
        <v>0</v>
      </c>
      <c r="Z117" s="129">
        <v>0</v>
      </c>
      <c r="AA117" s="129">
        <v>0</v>
      </c>
    </row>
    <row r="118" spans="1:27" ht="26.4" outlineLevel="2" x14ac:dyDescent="0.25">
      <c r="A118" s="117" t="s">
        <v>258</v>
      </c>
      <c r="B118" s="117" t="s">
        <v>255</v>
      </c>
      <c r="C118" s="117" t="s">
        <v>251</v>
      </c>
      <c r="D118" s="108" t="s">
        <v>251</v>
      </c>
      <c r="E118" s="96" t="s">
        <v>324</v>
      </c>
      <c r="F118" s="129">
        <v>220</v>
      </c>
      <c r="G118" s="129">
        <v>220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50</v>
      </c>
      <c r="W118" s="129">
        <v>0</v>
      </c>
      <c r="X118" s="129">
        <v>0</v>
      </c>
      <c r="Y118" s="129">
        <v>170</v>
      </c>
      <c r="Z118" s="129">
        <v>0</v>
      </c>
      <c r="AA118" s="129">
        <v>0</v>
      </c>
    </row>
    <row r="119" spans="1:27" s="5" customFormat="1" outlineLevel="1" x14ac:dyDescent="0.25">
      <c r="A119" s="118"/>
      <c r="B119" s="118"/>
      <c r="C119" s="118"/>
      <c r="D119" s="107"/>
      <c r="E119" s="93" t="s">
        <v>325</v>
      </c>
      <c r="F119" s="127">
        <v>4014.9631849999996</v>
      </c>
      <c r="G119" s="127">
        <v>727.07859774999997</v>
      </c>
      <c r="H119" s="127">
        <v>0</v>
      </c>
      <c r="I119" s="127">
        <v>3287.8845872499996</v>
      </c>
      <c r="J119" s="127">
        <v>16.045000000000002</v>
      </c>
      <c r="K119" s="127">
        <v>0</v>
      </c>
      <c r="L119" s="127">
        <v>1966.2059999999999</v>
      </c>
      <c r="M119" s="127">
        <v>379.75</v>
      </c>
      <c r="N119" s="127">
        <v>0</v>
      </c>
      <c r="O119" s="127">
        <v>655.25</v>
      </c>
      <c r="P119" s="127">
        <v>0</v>
      </c>
      <c r="Q119" s="127">
        <v>0</v>
      </c>
      <c r="R119" s="127">
        <v>0</v>
      </c>
      <c r="S119" s="127">
        <v>0</v>
      </c>
      <c r="T119" s="127">
        <v>0</v>
      </c>
      <c r="U119" s="127">
        <v>0</v>
      </c>
      <c r="V119" s="127">
        <v>205.52212774999998</v>
      </c>
      <c r="W119" s="127">
        <v>0</v>
      </c>
      <c r="X119" s="127">
        <v>518.81676725</v>
      </c>
      <c r="Y119" s="127">
        <v>125.76147</v>
      </c>
      <c r="Z119" s="127">
        <v>0</v>
      </c>
      <c r="AA119" s="127">
        <v>147.61181999999999</v>
      </c>
    </row>
    <row r="120" spans="1:27" ht="26.4" outlineLevel="2" x14ac:dyDescent="0.25">
      <c r="A120" s="117" t="s">
        <v>259</v>
      </c>
      <c r="B120" s="117" t="s">
        <v>251</v>
      </c>
      <c r="C120" s="117" t="s">
        <v>251</v>
      </c>
      <c r="D120" s="108" t="s">
        <v>251</v>
      </c>
      <c r="E120" s="96" t="s">
        <v>326</v>
      </c>
      <c r="F120" s="129">
        <v>37.533000000000001</v>
      </c>
      <c r="G120" s="129">
        <v>27.523</v>
      </c>
      <c r="H120" s="129">
        <v>0</v>
      </c>
      <c r="I120" s="129">
        <v>10.01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>
        <v>0</v>
      </c>
      <c r="U120" s="129">
        <v>0</v>
      </c>
      <c r="V120" s="129">
        <v>1.1810599999999978</v>
      </c>
      <c r="W120" s="129">
        <v>0</v>
      </c>
      <c r="X120" s="129">
        <v>10.01</v>
      </c>
      <c r="Y120" s="129">
        <v>26.341940000000001</v>
      </c>
      <c r="Z120" s="129">
        <v>0</v>
      </c>
      <c r="AA120" s="129">
        <v>0</v>
      </c>
    </row>
    <row r="121" spans="1:27" outlineLevel="2" x14ac:dyDescent="0.25">
      <c r="A121" s="117" t="s">
        <v>259</v>
      </c>
      <c r="B121" s="117" t="s">
        <v>251</v>
      </c>
      <c r="C121" s="117" t="s">
        <v>251</v>
      </c>
      <c r="D121" s="108" t="s">
        <v>252</v>
      </c>
      <c r="E121" s="96" t="s">
        <v>327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29">
        <v>0</v>
      </c>
      <c r="V121" s="129">
        <v>0</v>
      </c>
      <c r="W121" s="129">
        <v>0</v>
      </c>
      <c r="X121" s="129">
        <v>0</v>
      </c>
      <c r="Y121" s="129">
        <v>0</v>
      </c>
      <c r="Z121" s="129">
        <v>0</v>
      </c>
      <c r="AA121" s="129">
        <v>0</v>
      </c>
    </row>
    <row r="122" spans="1:27" outlineLevel="2" x14ac:dyDescent="0.25">
      <c r="A122" s="117" t="s">
        <v>259</v>
      </c>
      <c r="B122" s="117" t="s">
        <v>251</v>
      </c>
      <c r="C122" s="117" t="s">
        <v>251</v>
      </c>
      <c r="D122" s="108" t="s">
        <v>254</v>
      </c>
      <c r="E122" s="96" t="s">
        <v>328</v>
      </c>
      <c r="F122" s="129">
        <v>3957.4301849999997</v>
      </c>
      <c r="G122" s="129">
        <v>679.55559774999995</v>
      </c>
      <c r="H122" s="129">
        <v>0</v>
      </c>
      <c r="I122" s="129">
        <v>3277.8745872499999</v>
      </c>
      <c r="J122" s="129">
        <v>16.045000000000002</v>
      </c>
      <c r="K122" s="129">
        <v>0</v>
      </c>
      <c r="L122" s="129">
        <v>1966.2059999999999</v>
      </c>
      <c r="M122" s="129">
        <v>379.75</v>
      </c>
      <c r="N122" s="129">
        <v>0</v>
      </c>
      <c r="O122" s="129">
        <v>655.25</v>
      </c>
      <c r="P122" s="129">
        <v>0</v>
      </c>
      <c r="Q122" s="129">
        <v>0</v>
      </c>
      <c r="R122" s="129">
        <v>0</v>
      </c>
      <c r="S122" s="129">
        <v>0</v>
      </c>
      <c r="T122" s="129">
        <v>0</v>
      </c>
      <c r="U122" s="129">
        <v>0</v>
      </c>
      <c r="V122" s="129">
        <v>184.34106774999998</v>
      </c>
      <c r="W122" s="129">
        <v>0</v>
      </c>
      <c r="X122" s="129">
        <v>508.80676725000001</v>
      </c>
      <c r="Y122" s="129">
        <v>99.419529999999995</v>
      </c>
      <c r="Z122" s="129">
        <v>0</v>
      </c>
      <c r="AA122" s="129">
        <v>147.61181999999999</v>
      </c>
    </row>
    <row r="123" spans="1:27" ht="26.4" outlineLevel="2" x14ac:dyDescent="0.25">
      <c r="A123" s="117" t="s">
        <v>259</v>
      </c>
      <c r="B123" s="117" t="s">
        <v>252</v>
      </c>
      <c r="C123" s="117" t="s">
        <v>251</v>
      </c>
      <c r="D123" s="108" t="s">
        <v>251</v>
      </c>
      <c r="E123" s="96" t="s">
        <v>329</v>
      </c>
      <c r="F123" s="129">
        <v>20</v>
      </c>
      <c r="G123" s="129">
        <v>20</v>
      </c>
      <c r="H123" s="129">
        <v>0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>
        <v>0</v>
      </c>
      <c r="V123" s="129">
        <v>20</v>
      </c>
      <c r="W123" s="129">
        <v>0</v>
      </c>
      <c r="X123" s="129">
        <v>0</v>
      </c>
      <c r="Y123" s="129">
        <v>0</v>
      </c>
      <c r="Z123" s="129">
        <v>0</v>
      </c>
      <c r="AA123" s="129">
        <v>0</v>
      </c>
    </row>
    <row r="124" spans="1:27" s="5" customFormat="1" x14ac:dyDescent="0.25">
      <c r="A124" s="118"/>
      <c r="B124" s="118"/>
      <c r="C124" s="118"/>
      <c r="D124" s="107"/>
      <c r="E124" s="95" t="s">
        <v>104</v>
      </c>
      <c r="F124" s="125">
        <v>4.3</v>
      </c>
      <c r="G124" s="125">
        <v>4.3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125">
        <v>0</v>
      </c>
      <c r="U124" s="125">
        <v>0</v>
      </c>
      <c r="V124" s="125">
        <v>4.3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</row>
    <row r="125" spans="1:27" s="5" customFormat="1" ht="26.4" outlineLevel="1" x14ac:dyDescent="0.25">
      <c r="A125" s="118"/>
      <c r="B125" s="118"/>
      <c r="C125" s="118"/>
      <c r="D125" s="104"/>
      <c r="E125" s="93" t="s">
        <v>314</v>
      </c>
      <c r="F125" s="127">
        <v>4.3</v>
      </c>
      <c r="G125" s="127">
        <v>4.3</v>
      </c>
      <c r="H125" s="127">
        <v>0</v>
      </c>
      <c r="I125" s="127">
        <v>0</v>
      </c>
      <c r="J125" s="127">
        <v>0</v>
      </c>
      <c r="K125" s="127">
        <v>0</v>
      </c>
      <c r="L125" s="127">
        <v>0</v>
      </c>
      <c r="M125" s="127">
        <v>0</v>
      </c>
      <c r="N125" s="127">
        <v>0</v>
      </c>
      <c r="O125" s="127">
        <v>0</v>
      </c>
      <c r="P125" s="127">
        <v>0</v>
      </c>
      <c r="Q125" s="127">
        <v>0</v>
      </c>
      <c r="R125" s="127">
        <v>0</v>
      </c>
      <c r="S125" s="127">
        <v>0</v>
      </c>
      <c r="T125" s="127">
        <v>0</v>
      </c>
      <c r="U125" s="127">
        <v>0</v>
      </c>
      <c r="V125" s="127">
        <v>4.3</v>
      </c>
      <c r="W125" s="127">
        <v>0</v>
      </c>
      <c r="X125" s="127">
        <v>0</v>
      </c>
      <c r="Y125" s="127">
        <v>0</v>
      </c>
      <c r="Z125" s="127">
        <v>0</v>
      </c>
      <c r="AA125" s="127">
        <v>0</v>
      </c>
    </row>
    <row r="126" spans="1:27" outlineLevel="2" x14ac:dyDescent="0.25">
      <c r="A126" s="117" t="s">
        <v>258</v>
      </c>
      <c r="B126" s="117" t="s">
        <v>251</v>
      </c>
      <c r="C126" s="117" t="s">
        <v>251</v>
      </c>
      <c r="D126" s="108" t="s">
        <v>254</v>
      </c>
      <c r="E126" s="96" t="s">
        <v>169</v>
      </c>
      <c r="F126" s="129">
        <v>1</v>
      </c>
      <c r="G126" s="129">
        <v>1</v>
      </c>
      <c r="H126" s="129">
        <v>0</v>
      </c>
      <c r="I126" s="129">
        <v>0</v>
      </c>
      <c r="J126" s="129">
        <v>0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>
        <v>0</v>
      </c>
      <c r="U126" s="129">
        <v>0</v>
      </c>
      <c r="V126" s="129">
        <v>1</v>
      </c>
      <c r="W126" s="129">
        <v>0</v>
      </c>
      <c r="X126" s="129">
        <v>0</v>
      </c>
      <c r="Y126" s="129">
        <v>0</v>
      </c>
      <c r="Z126" s="129">
        <v>0</v>
      </c>
      <c r="AA126" s="129">
        <v>0</v>
      </c>
    </row>
    <row r="127" spans="1:27" outlineLevel="2" x14ac:dyDescent="0.25">
      <c r="A127" s="117" t="s">
        <v>258</v>
      </c>
      <c r="B127" s="117" t="s">
        <v>251</v>
      </c>
      <c r="C127" s="117" t="s">
        <v>252</v>
      </c>
      <c r="D127" s="108" t="s">
        <v>251</v>
      </c>
      <c r="E127" s="96" t="s">
        <v>105</v>
      </c>
      <c r="F127" s="129">
        <v>1.35</v>
      </c>
      <c r="G127" s="129">
        <v>1.35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0</v>
      </c>
      <c r="S127" s="129">
        <v>0</v>
      </c>
      <c r="T127" s="129">
        <v>0</v>
      </c>
      <c r="U127" s="129">
        <v>0</v>
      </c>
      <c r="V127" s="129">
        <v>1.35</v>
      </c>
      <c r="W127" s="129">
        <v>0</v>
      </c>
      <c r="X127" s="129">
        <v>0</v>
      </c>
      <c r="Y127" s="129">
        <v>0</v>
      </c>
      <c r="Z127" s="129">
        <v>0</v>
      </c>
      <c r="AA127" s="129">
        <v>0</v>
      </c>
    </row>
    <row r="128" spans="1:27" outlineLevel="2" x14ac:dyDescent="0.25">
      <c r="A128" s="117" t="s">
        <v>258</v>
      </c>
      <c r="B128" s="117" t="s">
        <v>252</v>
      </c>
      <c r="C128" s="117" t="s">
        <v>251</v>
      </c>
      <c r="D128" s="108" t="s">
        <v>251</v>
      </c>
      <c r="E128" s="96" t="s">
        <v>330</v>
      </c>
      <c r="F128" s="129">
        <v>1.95</v>
      </c>
      <c r="G128" s="129">
        <v>1.95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129">
        <v>0</v>
      </c>
      <c r="Q128" s="129">
        <v>0</v>
      </c>
      <c r="R128" s="129">
        <v>0</v>
      </c>
      <c r="S128" s="129">
        <v>0</v>
      </c>
      <c r="T128" s="129">
        <v>0</v>
      </c>
      <c r="U128" s="129">
        <v>0</v>
      </c>
      <c r="V128" s="129">
        <v>1.95</v>
      </c>
      <c r="W128" s="129">
        <v>0</v>
      </c>
      <c r="X128" s="129">
        <v>0</v>
      </c>
      <c r="Y128" s="129">
        <v>0</v>
      </c>
      <c r="Z128" s="129">
        <v>0</v>
      </c>
      <c r="AA128" s="129">
        <v>0</v>
      </c>
    </row>
    <row r="129" spans="1:27" s="5" customFormat="1" x14ac:dyDescent="0.25">
      <c r="A129" s="118"/>
      <c r="B129" s="118"/>
      <c r="C129" s="118"/>
      <c r="D129" s="107"/>
      <c r="E129" s="95" t="s">
        <v>107</v>
      </c>
      <c r="F129" s="125">
        <v>9.9740000000000002</v>
      </c>
      <c r="G129" s="125">
        <v>9.9740000000000002</v>
      </c>
      <c r="H129" s="125">
        <v>0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>
        <v>0</v>
      </c>
      <c r="S129" s="125">
        <v>0</v>
      </c>
      <c r="T129" s="125">
        <v>0</v>
      </c>
      <c r="U129" s="125">
        <v>0</v>
      </c>
      <c r="V129" s="125">
        <v>9.9740000000000002</v>
      </c>
      <c r="W129" s="125">
        <v>0</v>
      </c>
      <c r="X129" s="125">
        <v>0</v>
      </c>
      <c r="Y129" s="125">
        <v>0</v>
      </c>
      <c r="Z129" s="125">
        <v>0</v>
      </c>
      <c r="AA129" s="125">
        <v>0</v>
      </c>
    </row>
    <row r="130" spans="1:27" s="5" customFormat="1" ht="26.4" outlineLevel="1" x14ac:dyDescent="0.25">
      <c r="A130" s="118"/>
      <c r="B130" s="118"/>
      <c r="C130" s="118"/>
      <c r="D130" s="104"/>
      <c r="E130" s="93" t="s">
        <v>314</v>
      </c>
      <c r="F130" s="127">
        <v>9.9740000000000002</v>
      </c>
      <c r="G130" s="127">
        <v>9.9740000000000002</v>
      </c>
      <c r="H130" s="127">
        <v>0</v>
      </c>
      <c r="I130" s="127">
        <v>0</v>
      </c>
      <c r="J130" s="127">
        <v>0</v>
      </c>
      <c r="K130" s="127">
        <v>0</v>
      </c>
      <c r="L130" s="127">
        <v>0</v>
      </c>
      <c r="M130" s="127">
        <v>0</v>
      </c>
      <c r="N130" s="127">
        <v>0</v>
      </c>
      <c r="O130" s="127">
        <v>0</v>
      </c>
      <c r="P130" s="127">
        <v>0</v>
      </c>
      <c r="Q130" s="127">
        <v>0</v>
      </c>
      <c r="R130" s="127">
        <v>0</v>
      </c>
      <c r="S130" s="127">
        <v>0</v>
      </c>
      <c r="T130" s="127">
        <v>0</v>
      </c>
      <c r="U130" s="127">
        <v>0</v>
      </c>
      <c r="V130" s="127">
        <v>9.9740000000000002</v>
      </c>
      <c r="W130" s="127">
        <v>0</v>
      </c>
      <c r="X130" s="127">
        <v>0</v>
      </c>
      <c r="Y130" s="127">
        <v>0</v>
      </c>
      <c r="Z130" s="127">
        <v>0</v>
      </c>
      <c r="AA130" s="127">
        <v>0</v>
      </c>
    </row>
    <row r="131" spans="1:27" outlineLevel="2" x14ac:dyDescent="0.25">
      <c r="A131" s="117" t="s">
        <v>258</v>
      </c>
      <c r="B131" s="117" t="s">
        <v>251</v>
      </c>
      <c r="C131" s="117" t="s">
        <v>251</v>
      </c>
      <c r="D131" s="108" t="s">
        <v>254</v>
      </c>
      <c r="E131" s="96" t="s">
        <v>106</v>
      </c>
      <c r="F131" s="129">
        <v>1</v>
      </c>
      <c r="G131" s="129">
        <v>1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129">
        <v>0</v>
      </c>
      <c r="Q131" s="129">
        <v>0</v>
      </c>
      <c r="R131" s="129">
        <v>0</v>
      </c>
      <c r="S131" s="129">
        <v>0</v>
      </c>
      <c r="T131" s="129">
        <v>0</v>
      </c>
      <c r="U131" s="129">
        <v>0</v>
      </c>
      <c r="V131" s="129">
        <v>1</v>
      </c>
      <c r="W131" s="129">
        <v>0</v>
      </c>
      <c r="X131" s="129">
        <v>0</v>
      </c>
      <c r="Y131" s="129">
        <v>0</v>
      </c>
      <c r="Z131" s="129">
        <v>0</v>
      </c>
      <c r="AA131" s="129">
        <v>0</v>
      </c>
    </row>
    <row r="132" spans="1:27" outlineLevel="2" x14ac:dyDescent="0.25">
      <c r="A132" s="117" t="s">
        <v>258</v>
      </c>
      <c r="B132" s="117" t="s">
        <v>251</v>
      </c>
      <c r="C132" s="117" t="s">
        <v>252</v>
      </c>
      <c r="D132" s="108" t="s">
        <v>251</v>
      </c>
      <c r="E132" s="96" t="s">
        <v>105</v>
      </c>
      <c r="F132" s="129">
        <v>2</v>
      </c>
      <c r="G132" s="129">
        <v>2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>
        <v>0</v>
      </c>
      <c r="U132" s="129">
        <v>0</v>
      </c>
      <c r="V132" s="129">
        <v>2</v>
      </c>
      <c r="W132" s="129">
        <v>0</v>
      </c>
      <c r="X132" s="129">
        <v>0</v>
      </c>
      <c r="Y132" s="129">
        <v>0</v>
      </c>
      <c r="Z132" s="129">
        <v>0</v>
      </c>
      <c r="AA132" s="129">
        <v>0</v>
      </c>
    </row>
    <row r="133" spans="1:27" outlineLevel="2" x14ac:dyDescent="0.25">
      <c r="A133" s="117" t="s">
        <v>258</v>
      </c>
      <c r="B133" s="117" t="s">
        <v>252</v>
      </c>
      <c r="C133" s="117" t="s">
        <v>251</v>
      </c>
      <c r="D133" s="108" t="s">
        <v>251</v>
      </c>
      <c r="E133" s="96" t="s">
        <v>330</v>
      </c>
      <c r="F133" s="129">
        <v>6.9740000000000002</v>
      </c>
      <c r="G133" s="129">
        <v>6.9740000000000002</v>
      </c>
      <c r="H133" s="129">
        <v>0</v>
      </c>
      <c r="I133" s="129">
        <v>0</v>
      </c>
      <c r="J133" s="129">
        <v>0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  <c r="Q133" s="129">
        <v>0</v>
      </c>
      <c r="R133" s="129">
        <v>0</v>
      </c>
      <c r="S133" s="129">
        <v>0</v>
      </c>
      <c r="T133" s="129">
        <v>0</v>
      </c>
      <c r="U133" s="129">
        <v>0</v>
      </c>
      <c r="V133" s="129">
        <v>6.9740000000000002</v>
      </c>
      <c r="W133" s="129">
        <v>0</v>
      </c>
      <c r="X133" s="129">
        <v>0</v>
      </c>
      <c r="Y133" s="129">
        <v>0</v>
      </c>
      <c r="Z133" s="129">
        <v>0</v>
      </c>
      <c r="AA133" s="129">
        <v>0</v>
      </c>
    </row>
    <row r="134" spans="1:27" s="5" customFormat="1" x14ac:dyDescent="0.25">
      <c r="A134" s="118"/>
      <c r="B134" s="118"/>
      <c r="C134" s="118"/>
      <c r="D134" s="107"/>
      <c r="E134" s="95" t="s">
        <v>109</v>
      </c>
      <c r="F134" s="125">
        <v>7.5</v>
      </c>
      <c r="G134" s="125">
        <v>7.5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7.5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</row>
    <row r="135" spans="1:27" s="5" customFormat="1" ht="26.4" outlineLevel="1" x14ac:dyDescent="0.25">
      <c r="A135" s="118"/>
      <c r="B135" s="118"/>
      <c r="C135" s="118"/>
      <c r="D135" s="104"/>
      <c r="E135" s="93" t="s">
        <v>314</v>
      </c>
      <c r="F135" s="127">
        <v>7.5</v>
      </c>
      <c r="G135" s="127">
        <v>7.5</v>
      </c>
      <c r="H135" s="127">
        <v>0</v>
      </c>
      <c r="I135" s="127">
        <v>0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127">
        <v>0</v>
      </c>
      <c r="Q135" s="127">
        <v>0</v>
      </c>
      <c r="R135" s="127">
        <v>0</v>
      </c>
      <c r="S135" s="127">
        <v>0</v>
      </c>
      <c r="T135" s="127">
        <v>0</v>
      </c>
      <c r="U135" s="127">
        <v>0</v>
      </c>
      <c r="V135" s="127">
        <v>7.5</v>
      </c>
      <c r="W135" s="127">
        <v>0</v>
      </c>
      <c r="X135" s="127">
        <v>0</v>
      </c>
      <c r="Y135" s="127">
        <v>0</v>
      </c>
      <c r="Z135" s="127">
        <v>0</v>
      </c>
      <c r="AA135" s="127">
        <v>0</v>
      </c>
    </row>
    <row r="136" spans="1:27" outlineLevel="2" x14ac:dyDescent="0.25">
      <c r="A136" s="117" t="s">
        <v>258</v>
      </c>
      <c r="B136" s="117" t="s">
        <v>251</v>
      </c>
      <c r="C136" s="117" t="s">
        <v>251</v>
      </c>
      <c r="D136" s="108" t="s">
        <v>254</v>
      </c>
      <c r="E136" s="96" t="s">
        <v>106</v>
      </c>
      <c r="F136" s="129">
        <v>1</v>
      </c>
      <c r="G136" s="129">
        <v>1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129">
        <v>0</v>
      </c>
      <c r="Q136" s="129">
        <v>0</v>
      </c>
      <c r="R136" s="129">
        <v>0</v>
      </c>
      <c r="S136" s="129">
        <v>0</v>
      </c>
      <c r="T136" s="129">
        <v>0</v>
      </c>
      <c r="U136" s="129">
        <v>0</v>
      </c>
      <c r="V136" s="129">
        <v>1</v>
      </c>
      <c r="W136" s="129">
        <v>0</v>
      </c>
      <c r="X136" s="129">
        <v>0</v>
      </c>
      <c r="Y136" s="129">
        <v>0</v>
      </c>
      <c r="Z136" s="129">
        <v>0</v>
      </c>
      <c r="AA136" s="129">
        <v>0</v>
      </c>
    </row>
    <row r="137" spans="1:27" outlineLevel="2" x14ac:dyDescent="0.25">
      <c r="A137" s="117" t="s">
        <v>258</v>
      </c>
      <c r="B137" s="117" t="s">
        <v>251</v>
      </c>
      <c r="C137" s="117" t="s">
        <v>252</v>
      </c>
      <c r="D137" s="108" t="s">
        <v>251</v>
      </c>
      <c r="E137" s="96" t="s">
        <v>105</v>
      </c>
      <c r="F137" s="129">
        <v>2.9</v>
      </c>
      <c r="G137" s="129">
        <v>2.9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129">
        <v>0</v>
      </c>
      <c r="Q137" s="129">
        <v>0</v>
      </c>
      <c r="R137" s="129">
        <v>0</v>
      </c>
      <c r="S137" s="129">
        <v>0</v>
      </c>
      <c r="T137" s="129">
        <v>0</v>
      </c>
      <c r="U137" s="129">
        <v>0</v>
      </c>
      <c r="V137" s="129">
        <v>2.9</v>
      </c>
      <c r="W137" s="129">
        <v>0</v>
      </c>
      <c r="X137" s="129">
        <v>0</v>
      </c>
      <c r="Y137" s="129">
        <v>0</v>
      </c>
      <c r="Z137" s="129">
        <v>0</v>
      </c>
      <c r="AA137" s="129">
        <v>0</v>
      </c>
    </row>
    <row r="138" spans="1:27" outlineLevel="2" x14ac:dyDescent="0.25">
      <c r="A138" s="117" t="s">
        <v>258</v>
      </c>
      <c r="B138" s="117" t="s">
        <v>252</v>
      </c>
      <c r="C138" s="117" t="s">
        <v>251</v>
      </c>
      <c r="D138" s="108" t="s">
        <v>251</v>
      </c>
      <c r="E138" s="96" t="s">
        <v>330</v>
      </c>
      <c r="F138" s="129">
        <v>3.6</v>
      </c>
      <c r="G138" s="129">
        <v>3.6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0</v>
      </c>
      <c r="S138" s="129">
        <v>0</v>
      </c>
      <c r="T138" s="129">
        <v>0</v>
      </c>
      <c r="U138" s="129">
        <v>0</v>
      </c>
      <c r="V138" s="129">
        <v>3.6</v>
      </c>
      <c r="W138" s="129">
        <v>0</v>
      </c>
      <c r="X138" s="129">
        <v>0</v>
      </c>
      <c r="Y138" s="129">
        <v>0</v>
      </c>
      <c r="Z138" s="129">
        <v>0</v>
      </c>
      <c r="AA138" s="129">
        <v>0</v>
      </c>
    </row>
    <row r="139" spans="1:27" s="5" customFormat="1" x14ac:dyDescent="0.25">
      <c r="A139" s="118"/>
      <c r="B139" s="118"/>
      <c r="C139" s="118"/>
      <c r="D139" s="107"/>
      <c r="E139" s="95" t="s">
        <v>110</v>
      </c>
      <c r="F139" s="125">
        <v>5.52</v>
      </c>
      <c r="G139" s="125">
        <v>5.52</v>
      </c>
      <c r="H139" s="125"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>
        <v>0</v>
      </c>
      <c r="S139" s="125">
        <v>0</v>
      </c>
      <c r="T139" s="125">
        <v>0</v>
      </c>
      <c r="U139" s="125">
        <v>0</v>
      </c>
      <c r="V139" s="125">
        <v>5.52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</row>
    <row r="140" spans="1:27" s="5" customFormat="1" ht="26.4" outlineLevel="1" x14ac:dyDescent="0.25">
      <c r="A140" s="118"/>
      <c r="B140" s="118"/>
      <c r="C140" s="118"/>
      <c r="D140" s="104"/>
      <c r="E140" s="93" t="s">
        <v>314</v>
      </c>
      <c r="F140" s="127">
        <v>5.52</v>
      </c>
      <c r="G140" s="127">
        <v>5.52</v>
      </c>
      <c r="H140" s="127">
        <v>0</v>
      </c>
      <c r="I140" s="127">
        <v>0</v>
      </c>
      <c r="J140" s="127">
        <v>0</v>
      </c>
      <c r="K140" s="127">
        <v>0</v>
      </c>
      <c r="L140" s="127">
        <v>0</v>
      </c>
      <c r="M140" s="127">
        <v>0</v>
      </c>
      <c r="N140" s="127">
        <v>0</v>
      </c>
      <c r="O140" s="127">
        <v>0</v>
      </c>
      <c r="P140" s="127">
        <v>0</v>
      </c>
      <c r="Q140" s="127">
        <v>0</v>
      </c>
      <c r="R140" s="127">
        <v>0</v>
      </c>
      <c r="S140" s="127">
        <v>0</v>
      </c>
      <c r="T140" s="127">
        <v>0</v>
      </c>
      <c r="U140" s="127">
        <v>0</v>
      </c>
      <c r="V140" s="127">
        <v>5.52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</row>
    <row r="141" spans="1:27" outlineLevel="2" x14ac:dyDescent="0.25">
      <c r="A141" s="117" t="s">
        <v>258</v>
      </c>
      <c r="B141" s="117" t="s">
        <v>251</v>
      </c>
      <c r="C141" s="117" t="s">
        <v>251</v>
      </c>
      <c r="D141" s="108" t="s">
        <v>254</v>
      </c>
      <c r="E141" s="96" t="s">
        <v>106</v>
      </c>
      <c r="F141" s="129">
        <v>1</v>
      </c>
      <c r="G141" s="129">
        <v>1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>
        <v>0</v>
      </c>
      <c r="U141" s="129">
        <v>0</v>
      </c>
      <c r="V141" s="129">
        <v>1</v>
      </c>
      <c r="W141" s="129">
        <v>0</v>
      </c>
      <c r="X141" s="129">
        <v>0</v>
      </c>
      <c r="Y141" s="129">
        <v>0</v>
      </c>
      <c r="Z141" s="129">
        <v>0</v>
      </c>
      <c r="AA141" s="129">
        <v>0</v>
      </c>
    </row>
    <row r="142" spans="1:27" outlineLevel="2" x14ac:dyDescent="0.25">
      <c r="A142" s="117" t="s">
        <v>258</v>
      </c>
      <c r="B142" s="117" t="s">
        <v>251</v>
      </c>
      <c r="C142" s="117" t="s">
        <v>252</v>
      </c>
      <c r="D142" s="108" t="s">
        <v>251</v>
      </c>
      <c r="E142" s="96" t="s">
        <v>105</v>
      </c>
      <c r="F142" s="129">
        <v>1.32</v>
      </c>
      <c r="G142" s="129">
        <v>1.32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129">
        <v>0</v>
      </c>
      <c r="Q142" s="129">
        <v>0</v>
      </c>
      <c r="R142" s="129">
        <v>0</v>
      </c>
      <c r="S142" s="129">
        <v>0</v>
      </c>
      <c r="T142" s="129">
        <v>0</v>
      </c>
      <c r="U142" s="129">
        <v>0</v>
      </c>
      <c r="V142" s="129">
        <v>1.32</v>
      </c>
      <c r="W142" s="129">
        <v>0</v>
      </c>
      <c r="X142" s="129">
        <v>0</v>
      </c>
      <c r="Y142" s="129">
        <v>0</v>
      </c>
      <c r="Z142" s="129">
        <v>0</v>
      </c>
      <c r="AA142" s="129">
        <v>0</v>
      </c>
    </row>
    <row r="143" spans="1:27" outlineLevel="2" x14ac:dyDescent="0.25">
      <c r="A143" s="117" t="s">
        <v>258</v>
      </c>
      <c r="B143" s="117" t="s">
        <v>252</v>
      </c>
      <c r="C143" s="117" t="s">
        <v>251</v>
      </c>
      <c r="D143" s="108" t="s">
        <v>251</v>
      </c>
      <c r="E143" s="96" t="s">
        <v>330</v>
      </c>
      <c r="F143" s="129">
        <v>3.2</v>
      </c>
      <c r="G143" s="129">
        <v>3.2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P143" s="129">
        <v>0</v>
      </c>
      <c r="Q143" s="129">
        <v>0</v>
      </c>
      <c r="R143" s="129">
        <v>0</v>
      </c>
      <c r="S143" s="129">
        <v>0</v>
      </c>
      <c r="T143" s="129">
        <v>0</v>
      </c>
      <c r="U143" s="129">
        <v>0</v>
      </c>
      <c r="V143" s="129">
        <v>3.2</v>
      </c>
      <c r="W143" s="129">
        <v>0</v>
      </c>
      <c r="X143" s="129">
        <v>0</v>
      </c>
      <c r="Y143" s="129">
        <v>0</v>
      </c>
      <c r="Z143" s="129">
        <v>0</v>
      </c>
      <c r="AA143" s="129">
        <v>0</v>
      </c>
    </row>
    <row r="144" spans="1:27" s="5" customFormat="1" x14ac:dyDescent="0.25">
      <c r="A144" s="118"/>
      <c r="B144" s="118"/>
      <c r="C144" s="118"/>
      <c r="D144" s="107"/>
      <c r="E144" s="95" t="s">
        <v>111</v>
      </c>
      <c r="F144" s="125">
        <v>113.468</v>
      </c>
      <c r="G144" s="125">
        <v>54.42</v>
      </c>
      <c r="H144" s="125">
        <v>0</v>
      </c>
      <c r="I144" s="125">
        <v>59.048000000000002</v>
      </c>
      <c r="J144" s="125">
        <v>0</v>
      </c>
      <c r="K144" s="125">
        <v>0</v>
      </c>
      <c r="L144" s="125">
        <v>0</v>
      </c>
      <c r="M144" s="125">
        <v>0</v>
      </c>
      <c r="N144" s="125">
        <v>0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5">
        <v>0</v>
      </c>
      <c r="V144" s="125">
        <v>54.42</v>
      </c>
      <c r="W144" s="125">
        <v>0</v>
      </c>
      <c r="X144" s="125">
        <v>59.048000000000002</v>
      </c>
      <c r="Y144" s="125">
        <v>0</v>
      </c>
      <c r="Z144" s="125">
        <v>0</v>
      </c>
      <c r="AA144" s="125">
        <v>0</v>
      </c>
    </row>
    <row r="145" spans="1:27" s="5" customFormat="1" ht="26.4" outlineLevel="1" x14ac:dyDescent="0.25">
      <c r="A145" s="118"/>
      <c r="B145" s="118"/>
      <c r="C145" s="118"/>
      <c r="D145" s="104"/>
      <c r="E145" s="93" t="s">
        <v>314</v>
      </c>
      <c r="F145" s="127">
        <v>113.468</v>
      </c>
      <c r="G145" s="127">
        <v>54.42</v>
      </c>
      <c r="H145" s="127">
        <v>0</v>
      </c>
      <c r="I145" s="127">
        <v>59.048000000000002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0</v>
      </c>
      <c r="Q145" s="127">
        <v>0</v>
      </c>
      <c r="R145" s="127">
        <v>0</v>
      </c>
      <c r="S145" s="127">
        <v>0</v>
      </c>
      <c r="T145" s="127">
        <v>0</v>
      </c>
      <c r="U145" s="127">
        <v>0</v>
      </c>
      <c r="V145" s="127">
        <v>54.42</v>
      </c>
      <c r="W145" s="127">
        <v>0</v>
      </c>
      <c r="X145" s="127">
        <v>59.048000000000002</v>
      </c>
      <c r="Y145" s="127">
        <v>0</v>
      </c>
      <c r="Z145" s="127">
        <v>0</v>
      </c>
      <c r="AA145" s="127">
        <v>0</v>
      </c>
    </row>
    <row r="146" spans="1:27" outlineLevel="2" x14ac:dyDescent="0.25">
      <c r="A146" s="117" t="s">
        <v>258</v>
      </c>
      <c r="B146" s="117" t="s">
        <v>251</v>
      </c>
      <c r="C146" s="117" t="s">
        <v>251</v>
      </c>
      <c r="D146" s="108" t="s">
        <v>254</v>
      </c>
      <c r="E146" s="96" t="s">
        <v>106</v>
      </c>
      <c r="F146" s="129">
        <v>4.4000000000000004</v>
      </c>
      <c r="G146" s="129">
        <v>4.4000000000000004</v>
      </c>
      <c r="H146" s="129">
        <v>0</v>
      </c>
      <c r="I146" s="129">
        <v>0</v>
      </c>
      <c r="J146" s="129">
        <v>0</v>
      </c>
      <c r="K146" s="129">
        <v>0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4.4000000000000004</v>
      </c>
      <c r="W146" s="129">
        <v>0</v>
      </c>
      <c r="X146" s="129">
        <v>0</v>
      </c>
      <c r="Y146" s="129">
        <v>0</v>
      </c>
      <c r="Z146" s="129">
        <v>0</v>
      </c>
      <c r="AA146" s="129">
        <v>0</v>
      </c>
    </row>
    <row r="147" spans="1:27" outlineLevel="2" x14ac:dyDescent="0.25">
      <c r="A147" s="117" t="s">
        <v>258</v>
      </c>
      <c r="B147" s="117" t="s">
        <v>251</v>
      </c>
      <c r="C147" s="117" t="s">
        <v>252</v>
      </c>
      <c r="D147" s="108" t="s">
        <v>251</v>
      </c>
      <c r="E147" s="96" t="s">
        <v>105</v>
      </c>
      <c r="F147" s="129">
        <v>23</v>
      </c>
      <c r="G147" s="129">
        <v>23</v>
      </c>
      <c r="H147" s="129">
        <v>0</v>
      </c>
      <c r="I147" s="129">
        <v>0</v>
      </c>
      <c r="J147" s="129">
        <v>0</v>
      </c>
      <c r="K147" s="129">
        <v>0</v>
      </c>
      <c r="L147" s="129">
        <v>0</v>
      </c>
      <c r="M147" s="129">
        <v>0</v>
      </c>
      <c r="N147" s="129">
        <v>0</v>
      </c>
      <c r="O147" s="129">
        <v>0</v>
      </c>
      <c r="P147" s="129">
        <v>0</v>
      </c>
      <c r="Q147" s="129">
        <v>0</v>
      </c>
      <c r="R147" s="129">
        <v>0</v>
      </c>
      <c r="S147" s="129">
        <v>0</v>
      </c>
      <c r="T147" s="129">
        <v>0</v>
      </c>
      <c r="U147" s="129">
        <v>0</v>
      </c>
      <c r="V147" s="129">
        <v>23</v>
      </c>
      <c r="W147" s="129">
        <v>0</v>
      </c>
      <c r="X147" s="129">
        <v>0</v>
      </c>
      <c r="Y147" s="129">
        <v>0</v>
      </c>
      <c r="Z147" s="129">
        <v>0</v>
      </c>
      <c r="AA147" s="129">
        <v>0</v>
      </c>
    </row>
    <row r="148" spans="1:27" outlineLevel="2" x14ac:dyDescent="0.25">
      <c r="A148" s="117" t="s">
        <v>258</v>
      </c>
      <c r="B148" s="117" t="s">
        <v>252</v>
      </c>
      <c r="C148" s="117" t="s">
        <v>251</v>
      </c>
      <c r="D148" s="108" t="s">
        <v>251</v>
      </c>
      <c r="E148" s="96" t="s">
        <v>330</v>
      </c>
      <c r="F148" s="129">
        <v>86.067999999999998</v>
      </c>
      <c r="G148" s="129">
        <v>27.02</v>
      </c>
      <c r="H148" s="129">
        <v>0</v>
      </c>
      <c r="I148" s="129">
        <v>59.048000000000002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27.02</v>
      </c>
      <c r="W148" s="129">
        <v>0</v>
      </c>
      <c r="X148" s="129">
        <v>59.048000000000002</v>
      </c>
      <c r="Y148" s="129">
        <v>0</v>
      </c>
      <c r="Z148" s="129">
        <v>0</v>
      </c>
      <c r="AA148" s="129">
        <v>0</v>
      </c>
    </row>
    <row r="149" spans="1:27" s="5" customFormat="1" x14ac:dyDescent="0.25">
      <c r="A149" s="118"/>
      <c r="B149" s="118"/>
      <c r="C149" s="118"/>
      <c r="D149" s="107"/>
      <c r="E149" s="95" t="s">
        <v>112</v>
      </c>
      <c r="F149" s="125">
        <v>11.08</v>
      </c>
      <c r="G149" s="125">
        <v>11.08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5">
        <v>0</v>
      </c>
      <c r="V149" s="125">
        <v>11.08</v>
      </c>
      <c r="W149" s="125">
        <v>0</v>
      </c>
      <c r="X149" s="125">
        <v>0</v>
      </c>
      <c r="Y149" s="125">
        <v>0</v>
      </c>
      <c r="Z149" s="125">
        <v>0</v>
      </c>
      <c r="AA149" s="125">
        <v>0</v>
      </c>
    </row>
    <row r="150" spans="1:27" s="5" customFormat="1" ht="26.4" outlineLevel="1" x14ac:dyDescent="0.25">
      <c r="A150" s="118"/>
      <c r="B150" s="118"/>
      <c r="C150" s="118"/>
      <c r="D150" s="104"/>
      <c r="E150" s="93" t="s">
        <v>314</v>
      </c>
      <c r="F150" s="127">
        <v>11.08</v>
      </c>
      <c r="G150" s="127">
        <v>11.08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0</v>
      </c>
      <c r="V150" s="127">
        <v>11.08</v>
      </c>
      <c r="W150" s="127">
        <v>0</v>
      </c>
      <c r="X150" s="127">
        <v>0</v>
      </c>
      <c r="Y150" s="127">
        <v>0</v>
      </c>
      <c r="Z150" s="127">
        <v>0</v>
      </c>
      <c r="AA150" s="127">
        <v>0</v>
      </c>
    </row>
    <row r="151" spans="1:27" outlineLevel="2" x14ac:dyDescent="0.25">
      <c r="A151" s="117" t="s">
        <v>258</v>
      </c>
      <c r="B151" s="117" t="s">
        <v>251</v>
      </c>
      <c r="C151" s="117" t="s">
        <v>251</v>
      </c>
      <c r="D151" s="108" t="s">
        <v>254</v>
      </c>
      <c r="E151" s="96" t="s">
        <v>106</v>
      </c>
      <c r="F151" s="129">
        <v>1</v>
      </c>
      <c r="G151" s="129">
        <v>1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0</v>
      </c>
      <c r="O151" s="129">
        <v>0</v>
      </c>
      <c r="P151" s="129">
        <v>0</v>
      </c>
      <c r="Q151" s="129">
        <v>0</v>
      </c>
      <c r="R151" s="129">
        <v>0</v>
      </c>
      <c r="S151" s="129">
        <v>0</v>
      </c>
      <c r="T151" s="129">
        <v>0</v>
      </c>
      <c r="U151" s="129">
        <v>0</v>
      </c>
      <c r="V151" s="129">
        <v>1</v>
      </c>
      <c r="W151" s="129">
        <v>0</v>
      </c>
      <c r="X151" s="129">
        <v>0</v>
      </c>
      <c r="Y151" s="129">
        <v>0</v>
      </c>
      <c r="Z151" s="129">
        <v>0</v>
      </c>
      <c r="AA151" s="129">
        <v>0</v>
      </c>
    </row>
    <row r="152" spans="1:27" outlineLevel="2" x14ac:dyDescent="0.25">
      <c r="A152" s="117" t="s">
        <v>258</v>
      </c>
      <c r="B152" s="117" t="s">
        <v>251</v>
      </c>
      <c r="C152" s="117" t="s">
        <v>252</v>
      </c>
      <c r="D152" s="108" t="s">
        <v>251</v>
      </c>
      <c r="E152" s="96" t="s">
        <v>105</v>
      </c>
      <c r="F152" s="129">
        <v>5</v>
      </c>
      <c r="G152" s="129">
        <v>5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0</v>
      </c>
      <c r="O152" s="129">
        <v>0</v>
      </c>
      <c r="P152" s="129">
        <v>0</v>
      </c>
      <c r="Q152" s="129">
        <v>0</v>
      </c>
      <c r="R152" s="129">
        <v>0</v>
      </c>
      <c r="S152" s="129">
        <v>0</v>
      </c>
      <c r="T152" s="129">
        <v>0</v>
      </c>
      <c r="U152" s="129">
        <v>0</v>
      </c>
      <c r="V152" s="129">
        <v>5</v>
      </c>
      <c r="W152" s="129">
        <v>0</v>
      </c>
      <c r="X152" s="129">
        <v>0</v>
      </c>
      <c r="Y152" s="129">
        <v>0</v>
      </c>
      <c r="Z152" s="129">
        <v>0</v>
      </c>
      <c r="AA152" s="129">
        <v>0</v>
      </c>
    </row>
    <row r="153" spans="1:27" outlineLevel="2" x14ac:dyDescent="0.25">
      <c r="A153" s="117" t="s">
        <v>258</v>
      </c>
      <c r="B153" s="117" t="s">
        <v>252</v>
      </c>
      <c r="C153" s="117" t="s">
        <v>251</v>
      </c>
      <c r="D153" s="108" t="s">
        <v>251</v>
      </c>
      <c r="E153" s="96" t="s">
        <v>330</v>
      </c>
      <c r="F153" s="129">
        <v>5.08</v>
      </c>
      <c r="G153" s="129">
        <v>5.08</v>
      </c>
      <c r="H153" s="129">
        <v>0</v>
      </c>
      <c r="I153" s="129">
        <v>0</v>
      </c>
      <c r="J153" s="129">
        <v>0</v>
      </c>
      <c r="K153" s="129">
        <v>0</v>
      </c>
      <c r="L153" s="129">
        <v>0</v>
      </c>
      <c r="M153" s="129">
        <v>0</v>
      </c>
      <c r="N153" s="129">
        <v>0</v>
      </c>
      <c r="O153" s="129">
        <v>0</v>
      </c>
      <c r="P153" s="129">
        <v>0</v>
      </c>
      <c r="Q153" s="129">
        <v>0</v>
      </c>
      <c r="R153" s="129">
        <v>0</v>
      </c>
      <c r="S153" s="129">
        <v>0</v>
      </c>
      <c r="T153" s="129">
        <v>0</v>
      </c>
      <c r="U153" s="129">
        <v>0</v>
      </c>
      <c r="V153" s="129">
        <v>5.08</v>
      </c>
      <c r="W153" s="129">
        <v>0</v>
      </c>
      <c r="X153" s="129">
        <v>0</v>
      </c>
      <c r="Y153" s="129">
        <v>0</v>
      </c>
      <c r="Z153" s="129">
        <v>0</v>
      </c>
      <c r="AA153" s="129">
        <v>0</v>
      </c>
    </row>
    <row r="154" spans="1:27" s="5" customFormat="1" x14ac:dyDescent="0.25">
      <c r="A154" s="118"/>
      <c r="B154" s="118"/>
      <c r="C154" s="118"/>
      <c r="D154" s="107"/>
      <c r="E154" s="95" t="s">
        <v>113</v>
      </c>
      <c r="F154" s="125">
        <v>0.67</v>
      </c>
      <c r="G154" s="125">
        <v>-0.14000000000000001</v>
      </c>
      <c r="H154" s="125">
        <v>0</v>
      </c>
      <c r="I154" s="125">
        <v>0.81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5">
        <v>0</v>
      </c>
      <c r="T154" s="125">
        <v>0</v>
      </c>
      <c r="U154" s="125">
        <v>0</v>
      </c>
      <c r="V154" s="125">
        <v>-0.14000000000000001</v>
      </c>
      <c r="W154" s="125">
        <v>0</v>
      </c>
      <c r="X154" s="125">
        <v>0.81</v>
      </c>
      <c r="Y154" s="125">
        <v>0</v>
      </c>
      <c r="Z154" s="125">
        <v>0</v>
      </c>
      <c r="AA154" s="125">
        <v>0</v>
      </c>
    </row>
    <row r="155" spans="1:27" s="5" customFormat="1" ht="26.4" outlineLevel="1" x14ac:dyDescent="0.25">
      <c r="A155" s="118"/>
      <c r="B155" s="118"/>
      <c r="C155" s="118"/>
      <c r="D155" s="104"/>
      <c r="E155" s="93" t="s">
        <v>314</v>
      </c>
      <c r="F155" s="127">
        <v>0.67</v>
      </c>
      <c r="G155" s="127">
        <v>-0.14000000000000001</v>
      </c>
      <c r="H155" s="127">
        <v>0</v>
      </c>
      <c r="I155" s="127">
        <v>0.81</v>
      </c>
      <c r="J155" s="127">
        <v>0</v>
      </c>
      <c r="K155" s="127">
        <v>0</v>
      </c>
      <c r="L155" s="127">
        <v>0</v>
      </c>
      <c r="M155" s="127">
        <v>0</v>
      </c>
      <c r="N155" s="127">
        <v>0</v>
      </c>
      <c r="O155" s="127">
        <v>0</v>
      </c>
      <c r="P155" s="127">
        <v>0</v>
      </c>
      <c r="Q155" s="127">
        <v>0</v>
      </c>
      <c r="R155" s="127">
        <v>0</v>
      </c>
      <c r="S155" s="127">
        <v>0</v>
      </c>
      <c r="T155" s="127">
        <v>0</v>
      </c>
      <c r="U155" s="127">
        <v>0</v>
      </c>
      <c r="V155" s="127">
        <v>-0.14000000000000001</v>
      </c>
      <c r="W155" s="127">
        <v>0</v>
      </c>
      <c r="X155" s="127">
        <v>0.81</v>
      </c>
      <c r="Y155" s="127">
        <v>0</v>
      </c>
      <c r="Z155" s="127">
        <v>0</v>
      </c>
      <c r="AA155" s="127">
        <v>0</v>
      </c>
    </row>
    <row r="156" spans="1:27" outlineLevel="2" x14ac:dyDescent="0.25">
      <c r="A156" s="117" t="s">
        <v>258</v>
      </c>
      <c r="B156" s="117" t="s">
        <v>251</v>
      </c>
      <c r="C156" s="117" t="s">
        <v>251</v>
      </c>
      <c r="D156" s="108" t="s">
        <v>254</v>
      </c>
      <c r="E156" s="96" t="s">
        <v>106</v>
      </c>
      <c r="F156" s="129">
        <v>1</v>
      </c>
      <c r="G156" s="129">
        <v>1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29">
        <v>0</v>
      </c>
      <c r="R156" s="129">
        <v>0</v>
      </c>
      <c r="S156" s="129">
        <v>0</v>
      </c>
      <c r="T156" s="129">
        <v>0</v>
      </c>
      <c r="U156" s="129">
        <v>0</v>
      </c>
      <c r="V156" s="129">
        <v>1</v>
      </c>
      <c r="W156" s="129">
        <v>0</v>
      </c>
      <c r="X156" s="129">
        <v>0</v>
      </c>
      <c r="Y156" s="129">
        <v>0</v>
      </c>
      <c r="Z156" s="129">
        <v>0</v>
      </c>
      <c r="AA156" s="129">
        <v>0</v>
      </c>
    </row>
    <row r="157" spans="1:27" outlineLevel="2" x14ac:dyDescent="0.25">
      <c r="A157" s="117" t="s">
        <v>258</v>
      </c>
      <c r="B157" s="117" t="s">
        <v>251</v>
      </c>
      <c r="C157" s="117" t="s">
        <v>252</v>
      </c>
      <c r="D157" s="108" t="s">
        <v>251</v>
      </c>
      <c r="E157" s="96" t="s">
        <v>105</v>
      </c>
      <c r="F157" s="129">
        <v>1.3</v>
      </c>
      <c r="G157" s="129">
        <v>1.3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>
        <v>0</v>
      </c>
      <c r="U157" s="129">
        <v>0</v>
      </c>
      <c r="V157" s="129">
        <v>1.3</v>
      </c>
      <c r="W157" s="129">
        <v>0</v>
      </c>
      <c r="X157" s="129">
        <v>0</v>
      </c>
      <c r="Y157" s="129">
        <v>0</v>
      </c>
      <c r="Z157" s="129">
        <v>0</v>
      </c>
      <c r="AA157" s="129">
        <v>0</v>
      </c>
    </row>
    <row r="158" spans="1:27" outlineLevel="2" x14ac:dyDescent="0.25">
      <c r="A158" s="117" t="s">
        <v>258</v>
      </c>
      <c r="B158" s="117" t="s">
        <v>252</v>
      </c>
      <c r="C158" s="117" t="s">
        <v>251</v>
      </c>
      <c r="D158" s="108" t="s">
        <v>251</v>
      </c>
      <c r="E158" s="96" t="s">
        <v>330</v>
      </c>
      <c r="F158" s="129">
        <v>-1.63</v>
      </c>
      <c r="G158" s="129">
        <v>-2.44</v>
      </c>
      <c r="H158" s="129">
        <v>0</v>
      </c>
      <c r="I158" s="129">
        <v>0.81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>
        <v>0</v>
      </c>
      <c r="U158" s="129">
        <v>0</v>
      </c>
      <c r="V158" s="129">
        <v>-2.44</v>
      </c>
      <c r="W158" s="129">
        <v>0</v>
      </c>
      <c r="X158" s="129">
        <v>0.81</v>
      </c>
      <c r="Y158" s="129">
        <v>0</v>
      </c>
      <c r="Z158" s="129">
        <v>0</v>
      </c>
      <c r="AA158" s="129">
        <v>0</v>
      </c>
    </row>
    <row r="159" spans="1:27" s="5" customFormat="1" x14ac:dyDescent="0.25">
      <c r="A159" s="118"/>
      <c r="B159" s="118"/>
      <c r="C159" s="118"/>
      <c r="D159" s="107"/>
      <c r="E159" s="95" t="s">
        <v>115</v>
      </c>
      <c r="F159" s="125">
        <v>31.9</v>
      </c>
      <c r="G159" s="125">
        <v>31.9</v>
      </c>
      <c r="H159" s="125"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>
        <v>0</v>
      </c>
      <c r="S159" s="125">
        <v>0</v>
      </c>
      <c r="T159" s="125">
        <v>0</v>
      </c>
      <c r="U159" s="125">
        <v>0</v>
      </c>
      <c r="V159" s="125">
        <v>31.9</v>
      </c>
      <c r="W159" s="125">
        <v>0</v>
      </c>
      <c r="X159" s="125">
        <v>0</v>
      </c>
      <c r="Y159" s="125">
        <v>0</v>
      </c>
      <c r="Z159" s="125">
        <v>0</v>
      </c>
      <c r="AA159" s="125">
        <v>0</v>
      </c>
    </row>
    <row r="160" spans="1:27" s="5" customFormat="1" ht="26.4" outlineLevel="1" x14ac:dyDescent="0.25">
      <c r="A160" s="118"/>
      <c r="B160" s="118"/>
      <c r="C160" s="118"/>
      <c r="D160" s="104"/>
      <c r="E160" s="93" t="s">
        <v>314</v>
      </c>
      <c r="F160" s="127">
        <v>31.9</v>
      </c>
      <c r="G160" s="127">
        <v>31.9</v>
      </c>
      <c r="H160" s="127">
        <v>0</v>
      </c>
      <c r="I160" s="127">
        <v>0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127">
        <v>0</v>
      </c>
      <c r="Q160" s="127">
        <v>0</v>
      </c>
      <c r="R160" s="127">
        <v>0</v>
      </c>
      <c r="S160" s="127">
        <v>0</v>
      </c>
      <c r="T160" s="127">
        <v>0</v>
      </c>
      <c r="U160" s="127">
        <v>0</v>
      </c>
      <c r="V160" s="127">
        <v>31.9</v>
      </c>
      <c r="W160" s="127">
        <v>0</v>
      </c>
      <c r="X160" s="127">
        <v>0</v>
      </c>
      <c r="Y160" s="127">
        <v>0</v>
      </c>
      <c r="Z160" s="127">
        <v>0</v>
      </c>
      <c r="AA160" s="127">
        <v>0</v>
      </c>
    </row>
    <row r="161" spans="1:27" outlineLevel="2" x14ac:dyDescent="0.25">
      <c r="A161" s="117" t="s">
        <v>258</v>
      </c>
      <c r="B161" s="117" t="s">
        <v>251</v>
      </c>
      <c r="C161" s="117" t="s">
        <v>251</v>
      </c>
      <c r="D161" s="108" t="s">
        <v>254</v>
      </c>
      <c r="E161" s="96" t="s">
        <v>106</v>
      </c>
      <c r="F161" s="129">
        <v>2</v>
      </c>
      <c r="G161" s="129">
        <v>2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P161" s="129">
        <v>0</v>
      </c>
      <c r="Q161" s="129">
        <v>0</v>
      </c>
      <c r="R161" s="129">
        <v>0</v>
      </c>
      <c r="S161" s="129">
        <v>0</v>
      </c>
      <c r="T161" s="129">
        <v>0</v>
      </c>
      <c r="U161" s="129">
        <v>0</v>
      </c>
      <c r="V161" s="129">
        <v>2</v>
      </c>
      <c r="W161" s="129">
        <v>0</v>
      </c>
      <c r="X161" s="129">
        <v>0</v>
      </c>
      <c r="Y161" s="129">
        <v>0</v>
      </c>
      <c r="Z161" s="129">
        <v>0</v>
      </c>
      <c r="AA161" s="129">
        <v>0</v>
      </c>
    </row>
    <row r="162" spans="1:27" outlineLevel="2" x14ac:dyDescent="0.25">
      <c r="A162" s="117" t="s">
        <v>258</v>
      </c>
      <c r="B162" s="117" t="s">
        <v>251</v>
      </c>
      <c r="C162" s="117" t="s">
        <v>252</v>
      </c>
      <c r="D162" s="108" t="s">
        <v>251</v>
      </c>
      <c r="E162" s="96" t="s">
        <v>105</v>
      </c>
      <c r="F162" s="129">
        <v>7</v>
      </c>
      <c r="G162" s="129">
        <v>7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9">
        <v>0</v>
      </c>
      <c r="T162" s="129">
        <v>0</v>
      </c>
      <c r="U162" s="129">
        <v>0</v>
      </c>
      <c r="V162" s="129">
        <v>7</v>
      </c>
      <c r="W162" s="129">
        <v>0</v>
      </c>
      <c r="X162" s="129">
        <v>0</v>
      </c>
      <c r="Y162" s="129">
        <v>0</v>
      </c>
      <c r="Z162" s="129">
        <v>0</v>
      </c>
      <c r="AA162" s="129">
        <v>0</v>
      </c>
    </row>
    <row r="163" spans="1:27" outlineLevel="2" x14ac:dyDescent="0.25">
      <c r="A163" s="117" t="s">
        <v>258</v>
      </c>
      <c r="B163" s="117" t="s">
        <v>252</v>
      </c>
      <c r="C163" s="117" t="s">
        <v>251</v>
      </c>
      <c r="D163" s="108" t="s">
        <v>251</v>
      </c>
      <c r="E163" s="96" t="s">
        <v>330</v>
      </c>
      <c r="F163" s="129">
        <v>22.9</v>
      </c>
      <c r="G163" s="129">
        <v>22.9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>
        <v>0</v>
      </c>
      <c r="V163" s="129">
        <v>22.9</v>
      </c>
      <c r="W163" s="129">
        <v>0</v>
      </c>
      <c r="X163" s="129">
        <v>0</v>
      </c>
      <c r="Y163" s="129">
        <v>0</v>
      </c>
      <c r="Z163" s="129">
        <v>0</v>
      </c>
      <c r="AA163" s="129">
        <v>0</v>
      </c>
    </row>
    <row r="164" spans="1:27" s="5" customFormat="1" x14ac:dyDescent="0.25">
      <c r="A164" s="118"/>
      <c r="B164" s="118"/>
      <c r="C164" s="118"/>
      <c r="D164" s="107"/>
      <c r="E164" s="95" t="s">
        <v>156</v>
      </c>
      <c r="F164" s="125">
        <v>9.5</v>
      </c>
      <c r="G164" s="125">
        <v>9.5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9.5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</row>
    <row r="165" spans="1:27" s="5" customFormat="1" ht="26.4" outlineLevel="1" x14ac:dyDescent="0.25">
      <c r="A165" s="118"/>
      <c r="B165" s="118"/>
      <c r="C165" s="118"/>
      <c r="D165" s="104"/>
      <c r="E165" s="93" t="s">
        <v>314</v>
      </c>
      <c r="F165" s="127">
        <v>9.5</v>
      </c>
      <c r="G165" s="127">
        <v>9.5</v>
      </c>
      <c r="H165" s="127">
        <v>0</v>
      </c>
      <c r="I165" s="127">
        <v>0</v>
      </c>
      <c r="J165" s="127">
        <v>0</v>
      </c>
      <c r="K165" s="127">
        <v>0</v>
      </c>
      <c r="L165" s="127">
        <v>0</v>
      </c>
      <c r="M165" s="127">
        <v>0</v>
      </c>
      <c r="N165" s="127">
        <v>0</v>
      </c>
      <c r="O165" s="127">
        <v>0</v>
      </c>
      <c r="P165" s="127">
        <v>0</v>
      </c>
      <c r="Q165" s="127">
        <v>0</v>
      </c>
      <c r="R165" s="127">
        <v>0</v>
      </c>
      <c r="S165" s="127">
        <v>0</v>
      </c>
      <c r="T165" s="127">
        <v>0</v>
      </c>
      <c r="U165" s="127">
        <v>0</v>
      </c>
      <c r="V165" s="127">
        <v>9.5</v>
      </c>
      <c r="W165" s="127">
        <v>0</v>
      </c>
      <c r="X165" s="127">
        <v>0</v>
      </c>
      <c r="Y165" s="127">
        <v>0</v>
      </c>
      <c r="Z165" s="127">
        <v>0</v>
      </c>
      <c r="AA165" s="127">
        <v>0</v>
      </c>
    </row>
    <row r="166" spans="1:27" outlineLevel="2" x14ac:dyDescent="0.25">
      <c r="A166" s="117" t="s">
        <v>258</v>
      </c>
      <c r="B166" s="117" t="s">
        <v>251</v>
      </c>
      <c r="C166" s="117" t="s">
        <v>251</v>
      </c>
      <c r="D166" s="108" t="s">
        <v>254</v>
      </c>
      <c r="E166" s="96" t="s">
        <v>106</v>
      </c>
      <c r="F166" s="129">
        <v>1</v>
      </c>
      <c r="G166" s="129">
        <v>1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9">
        <v>0</v>
      </c>
      <c r="T166" s="129">
        <v>0</v>
      </c>
      <c r="U166" s="129">
        <v>0</v>
      </c>
      <c r="V166" s="129">
        <v>1</v>
      </c>
      <c r="W166" s="129">
        <v>0</v>
      </c>
      <c r="X166" s="129">
        <v>0</v>
      </c>
      <c r="Y166" s="129">
        <v>0</v>
      </c>
      <c r="Z166" s="129">
        <v>0</v>
      </c>
      <c r="AA166" s="129">
        <v>0</v>
      </c>
    </row>
    <row r="167" spans="1:27" outlineLevel="2" x14ac:dyDescent="0.25">
      <c r="A167" s="117" t="s">
        <v>258</v>
      </c>
      <c r="B167" s="117" t="s">
        <v>251</v>
      </c>
      <c r="C167" s="117" t="s">
        <v>252</v>
      </c>
      <c r="D167" s="108" t="s">
        <v>251</v>
      </c>
      <c r="E167" s="96" t="s">
        <v>105</v>
      </c>
      <c r="F167" s="129">
        <v>4.2</v>
      </c>
      <c r="G167" s="129">
        <v>4.2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9">
        <v>0</v>
      </c>
      <c r="R167" s="129">
        <v>0</v>
      </c>
      <c r="S167" s="129">
        <v>0</v>
      </c>
      <c r="T167" s="129">
        <v>0</v>
      </c>
      <c r="U167" s="129">
        <v>0</v>
      </c>
      <c r="V167" s="129">
        <v>4.2</v>
      </c>
      <c r="W167" s="129">
        <v>0</v>
      </c>
      <c r="X167" s="129">
        <v>0</v>
      </c>
      <c r="Y167" s="129">
        <v>0</v>
      </c>
      <c r="Z167" s="129">
        <v>0</v>
      </c>
      <c r="AA167" s="129">
        <v>0</v>
      </c>
    </row>
    <row r="168" spans="1:27" outlineLevel="2" x14ac:dyDescent="0.25">
      <c r="A168" s="117" t="s">
        <v>258</v>
      </c>
      <c r="B168" s="117" t="s">
        <v>252</v>
      </c>
      <c r="C168" s="117" t="s">
        <v>251</v>
      </c>
      <c r="D168" s="108" t="s">
        <v>251</v>
      </c>
      <c r="E168" s="96" t="s">
        <v>330</v>
      </c>
      <c r="F168" s="129">
        <v>4.3</v>
      </c>
      <c r="G168" s="129">
        <v>4.3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9">
        <v>0</v>
      </c>
      <c r="R168" s="129">
        <v>0</v>
      </c>
      <c r="S168" s="129">
        <v>0</v>
      </c>
      <c r="T168" s="129">
        <v>0</v>
      </c>
      <c r="U168" s="129">
        <v>0</v>
      </c>
      <c r="V168" s="129">
        <v>4.3</v>
      </c>
      <c r="W168" s="129">
        <v>0</v>
      </c>
      <c r="X168" s="129">
        <v>0</v>
      </c>
      <c r="Y168" s="129">
        <v>0</v>
      </c>
      <c r="Z168" s="129">
        <v>0</v>
      </c>
      <c r="AA168" s="129">
        <v>0</v>
      </c>
    </row>
    <row r="169" spans="1:27" s="5" customFormat="1" x14ac:dyDescent="0.25">
      <c r="A169" s="118"/>
      <c r="B169" s="118"/>
      <c r="C169" s="118"/>
      <c r="D169" s="107"/>
      <c r="E169" s="95" t="s">
        <v>119</v>
      </c>
      <c r="F169" s="125">
        <v>9.43</v>
      </c>
      <c r="G169" s="125">
        <v>8.73</v>
      </c>
      <c r="H169" s="125">
        <v>0</v>
      </c>
      <c r="I169" s="125">
        <v>0.7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>
        <v>0</v>
      </c>
      <c r="R169" s="125">
        <v>0</v>
      </c>
      <c r="S169" s="125">
        <v>0</v>
      </c>
      <c r="T169" s="125">
        <v>0</v>
      </c>
      <c r="U169" s="125">
        <v>0</v>
      </c>
      <c r="V169" s="125">
        <v>8.73</v>
      </c>
      <c r="W169" s="125">
        <v>0</v>
      </c>
      <c r="X169" s="125">
        <v>0.7</v>
      </c>
      <c r="Y169" s="125">
        <v>0</v>
      </c>
      <c r="Z169" s="125">
        <v>0</v>
      </c>
      <c r="AA169" s="125">
        <v>0</v>
      </c>
    </row>
    <row r="170" spans="1:27" s="5" customFormat="1" ht="26.4" outlineLevel="1" x14ac:dyDescent="0.25">
      <c r="A170" s="118"/>
      <c r="B170" s="118"/>
      <c r="C170" s="118"/>
      <c r="D170" s="104"/>
      <c r="E170" s="93" t="s">
        <v>314</v>
      </c>
      <c r="F170" s="127">
        <v>9.43</v>
      </c>
      <c r="G170" s="127">
        <v>8.73</v>
      </c>
      <c r="H170" s="127">
        <v>0</v>
      </c>
      <c r="I170" s="127">
        <v>0.7</v>
      </c>
      <c r="J170" s="127">
        <v>0</v>
      </c>
      <c r="K170" s="127">
        <v>0</v>
      </c>
      <c r="L170" s="127">
        <v>0</v>
      </c>
      <c r="M170" s="127">
        <v>0</v>
      </c>
      <c r="N170" s="127">
        <v>0</v>
      </c>
      <c r="O170" s="127">
        <v>0</v>
      </c>
      <c r="P170" s="127">
        <v>0</v>
      </c>
      <c r="Q170" s="127">
        <v>0</v>
      </c>
      <c r="R170" s="127">
        <v>0</v>
      </c>
      <c r="S170" s="127">
        <v>0</v>
      </c>
      <c r="T170" s="127">
        <v>0</v>
      </c>
      <c r="U170" s="127">
        <v>0</v>
      </c>
      <c r="V170" s="127">
        <v>8.73</v>
      </c>
      <c r="W170" s="127">
        <v>0</v>
      </c>
      <c r="X170" s="127">
        <v>0.7</v>
      </c>
      <c r="Y170" s="127">
        <v>0</v>
      </c>
      <c r="Z170" s="127">
        <v>0</v>
      </c>
      <c r="AA170" s="127">
        <v>0</v>
      </c>
    </row>
    <row r="171" spans="1:27" outlineLevel="2" x14ac:dyDescent="0.25">
      <c r="A171" s="117" t="s">
        <v>258</v>
      </c>
      <c r="B171" s="117" t="s">
        <v>251</v>
      </c>
      <c r="C171" s="117" t="s">
        <v>251</v>
      </c>
      <c r="D171" s="108" t="s">
        <v>254</v>
      </c>
      <c r="E171" s="96" t="s">
        <v>106</v>
      </c>
      <c r="F171" s="129">
        <v>1</v>
      </c>
      <c r="G171" s="129">
        <v>1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129">
        <v>0</v>
      </c>
      <c r="Q171" s="129">
        <v>0</v>
      </c>
      <c r="R171" s="129">
        <v>0</v>
      </c>
      <c r="S171" s="129">
        <v>0</v>
      </c>
      <c r="T171" s="129">
        <v>0</v>
      </c>
      <c r="U171" s="129">
        <v>0</v>
      </c>
      <c r="V171" s="129">
        <v>1</v>
      </c>
      <c r="W171" s="129">
        <v>0</v>
      </c>
      <c r="X171" s="129">
        <v>0</v>
      </c>
      <c r="Y171" s="129">
        <v>0</v>
      </c>
      <c r="Z171" s="129">
        <v>0</v>
      </c>
      <c r="AA171" s="129">
        <v>0</v>
      </c>
    </row>
    <row r="172" spans="1:27" outlineLevel="2" x14ac:dyDescent="0.25">
      <c r="A172" s="117" t="s">
        <v>258</v>
      </c>
      <c r="B172" s="117" t="s">
        <v>251</v>
      </c>
      <c r="C172" s="117" t="s">
        <v>252</v>
      </c>
      <c r="D172" s="108" t="s">
        <v>251</v>
      </c>
      <c r="E172" s="96" t="s">
        <v>105</v>
      </c>
      <c r="F172" s="129">
        <v>1.6</v>
      </c>
      <c r="G172" s="129">
        <v>1.6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P172" s="129">
        <v>0</v>
      </c>
      <c r="Q172" s="129">
        <v>0</v>
      </c>
      <c r="R172" s="129">
        <v>0</v>
      </c>
      <c r="S172" s="129">
        <v>0</v>
      </c>
      <c r="T172" s="129">
        <v>0</v>
      </c>
      <c r="U172" s="129">
        <v>0</v>
      </c>
      <c r="V172" s="129">
        <v>1.6</v>
      </c>
      <c r="W172" s="129">
        <v>0</v>
      </c>
      <c r="X172" s="129">
        <v>0</v>
      </c>
      <c r="Y172" s="129">
        <v>0</v>
      </c>
      <c r="Z172" s="129">
        <v>0</v>
      </c>
      <c r="AA172" s="129">
        <v>0</v>
      </c>
    </row>
    <row r="173" spans="1:27" outlineLevel="2" x14ac:dyDescent="0.25">
      <c r="A173" s="117" t="s">
        <v>258</v>
      </c>
      <c r="B173" s="117" t="s">
        <v>252</v>
      </c>
      <c r="C173" s="117" t="s">
        <v>251</v>
      </c>
      <c r="D173" s="108" t="s">
        <v>251</v>
      </c>
      <c r="E173" s="96" t="s">
        <v>330</v>
      </c>
      <c r="F173" s="129">
        <v>6.83</v>
      </c>
      <c r="G173" s="129">
        <v>6.13</v>
      </c>
      <c r="H173" s="129">
        <v>0</v>
      </c>
      <c r="I173" s="129">
        <v>0.7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129">
        <v>0</v>
      </c>
      <c r="Q173" s="129">
        <v>0</v>
      </c>
      <c r="R173" s="129">
        <v>0</v>
      </c>
      <c r="S173" s="129">
        <v>0</v>
      </c>
      <c r="T173" s="129">
        <v>0</v>
      </c>
      <c r="U173" s="129">
        <v>0</v>
      </c>
      <c r="V173" s="129">
        <v>6.13</v>
      </c>
      <c r="W173" s="129">
        <v>0</v>
      </c>
      <c r="X173" s="129">
        <v>0.7</v>
      </c>
      <c r="Y173" s="129">
        <v>0</v>
      </c>
      <c r="Z173" s="129">
        <v>0</v>
      </c>
      <c r="AA173" s="129">
        <v>0</v>
      </c>
    </row>
    <row r="174" spans="1:27" s="5" customFormat="1" x14ac:dyDescent="0.25">
      <c r="A174" s="118"/>
      <c r="B174" s="118"/>
      <c r="C174" s="118"/>
      <c r="D174" s="107"/>
      <c r="E174" s="95" t="s">
        <v>121</v>
      </c>
      <c r="F174" s="125">
        <v>35.534999999999997</v>
      </c>
      <c r="G174" s="125">
        <v>34.835000000000001</v>
      </c>
      <c r="H174" s="125">
        <v>0</v>
      </c>
      <c r="I174" s="125">
        <v>0.7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>
        <v>0</v>
      </c>
      <c r="R174" s="125">
        <v>0</v>
      </c>
      <c r="S174" s="125">
        <v>0</v>
      </c>
      <c r="T174" s="125">
        <v>0</v>
      </c>
      <c r="U174" s="125">
        <v>0</v>
      </c>
      <c r="V174" s="125">
        <v>34.835000000000001</v>
      </c>
      <c r="W174" s="125">
        <v>0</v>
      </c>
      <c r="X174" s="125">
        <v>0.7</v>
      </c>
      <c r="Y174" s="125">
        <v>0</v>
      </c>
      <c r="Z174" s="125">
        <v>0</v>
      </c>
      <c r="AA174" s="125">
        <v>0</v>
      </c>
    </row>
    <row r="175" spans="1:27" s="5" customFormat="1" ht="26.4" outlineLevel="1" x14ac:dyDescent="0.25">
      <c r="A175" s="118"/>
      <c r="B175" s="118"/>
      <c r="C175" s="118"/>
      <c r="D175" s="104"/>
      <c r="E175" s="93" t="s">
        <v>314</v>
      </c>
      <c r="F175" s="127">
        <v>35.534999999999997</v>
      </c>
      <c r="G175" s="127">
        <v>34.835000000000001</v>
      </c>
      <c r="H175" s="127">
        <v>0</v>
      </c>
      <c r="I175" s="127">
        <v>0.7</v>
      </c>
      <c r="J175" s="127">
        <v>0</v>
      </c>
      <c r="K175" s="127">
        <v>0</v>
      </c>
      <c r="L175" s="127">
        <v>0</v>
      </c>
      <c r="M175" s="127">
        <v>0</v>
      </c>
      <c r="N175" s="127">
        <v>0</v>
      </c>
      <c r="O175" s="127">
        <v>0</v>
      </c>
      <c r="P175" s="127">
        <v>0</v>
      </c>
      <c r="Q175" s="127">
        <v>0</v>
      </c>
      <c r="R175" s="127">
        <v>0</v>
      </c>
      <c r="S175" s="127">
        <v>0</v>
      </c>
      <c r="T175" s="127">
        <v>0</v>
      </c>
      <c r="U175" s="127">
        <v>0</v>
      </c>
      <c r="V175" s="127">
        <v>34.835000000000001</v>
      </c>
      <c r="W175" s="127">
        <v>0</v>
      </c>
      <c r="X175" s="127">
        <v>0.7</v>
      </c>
      <c r="Y175" s="127">
        <v>0</v>
      </c>
      <c r="Z175" s="127">
        <v>0</v>
      </c>
      <c r="AA175" s="127">
        <v>0</v>
      </c>
    </row>
    <row r="176" spans="1:27" outlineLevel="2" x14ac:dyDescent="0.25">
      <c r="A176" s="117" t="s">
        <v>258</v>
      </c>
      <c r="B176" s="117" t="s">
        <v>251</v>
      </c>
      <c r="C176" s="117" t="s">
        <v>251</v>
      </c>
      <c r="D176" s="108" t="s">
        <v>254</v>
      </c>
      <c r="E176" s="96" t="s">
        <v>106</v>
      </c>
      <c r="F176" s="129">
        <v>1</v>
      </c>
      <c r="G176" s="129">
        <v>1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129">
        <v>0</v>
      </c>
      <c r="O176" s="129">
        <v>0</v>
      </c>
      <c r="P176" s="129">
        <v>0</v>
      </c>
      <c r="Q176" s="129">
        <v>0</v>
      </c>
      <c r="R176" s="129">
        <v>0</v>
      </c>
      <c r="S176" s="129">
        <v>0</v>
      </c>
      <c r="T176" s="129">
        <v>0</v>
      </c>
      <c r="U176" s="129">
        <v>0</v>
      </c>
      <c r="V176" s="129">
        <v>1</v>
      </c>
      <c r="W176" s="129">
        <v>0</v>
      </c>
      <c r="X176" s="129">
        <v>0</v>
      </c>
      <c r="Y176" s="129">
        <v>0</v>
      </c>
      <c r="Z176" s="129">
        <v>0</v>
      </c>
      <c r="AA176" s="129">
        <v>0</v>
      </c>
    </row>
    <row r="177" spans="1:27" outlineLevel="2" x14ac:dyDescent="0.25">
      <c r="A177" s="117" t="s">
        <v>258</v>
      </c>
      <c r="B177" s="117" t="s">
        <v>251</v>
      </c>
      <c r="C177" s="117" t="s">
        <v>252</v>
      </c>
      <c r="D177" s="108" t="s">
        <v>251</v>
      </c>
      <c r="E177" s="96" t="s">
        <v>105</v>
      </c>
      <c r="F177" s="129">
        <v>8.6999999999999993</v>
      </c>
      <c r="G177" s="129">
        <v>8.6999999999999993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129">
        <v>0</v>
      </c>
      <c r="Q177" s="129">
        <v>0</v>
      </c>
      <c r="R177" s="129">
        <v>0</v>
      </c>
      <c r="S177" s="129">
        <v>0</v>
      </c>
      <c r="T177" s="129">
        <v>0</v>
      </c>
      <c r="U177" s="129">
        <v>0</v>
      </c>
      <c r="V177" s="129">
        <v>8.6999999999999993</v>
      </c>
      <c r="W177" s="129">
        <v>0</v>
      </c>
      <c r="X177" s="129">
        <v>0</v>
      </c>
      <c r="Y177" s="129">
        <v>0</v>
      </c>
      <c r="Z177" s="129">
        <v>0</v>
      </c>
      <c r="AA177" s="129">
        <v>0</v>
      </c>
    </row>
    <row r="178" spans="1:27" ht="12.9" customHeight="1" outlineLevel="2" x14ac:dyDescent="0.25">
      <c r="A178" s="117" t="s">
        <v>258</v>
      </c>
      <c r="B178" s="117" t="s">
        <v>252</v>
      </c>
      <c r="C178" s="117" t="s">
        <v>251</v>
      </c>
      <c r="D178" s="108" t="s">
        <v>251</v>
      </c>
      <c r="E178" s="96" t="s">
        <v>330</v>
      </c>
      <c r="F178" s="129">
        <v>25.835000000000001</v>
      </c>
      <c r="G178" s="129">
        <v>25.135000000000002</v>
      </c>
      <c r="H178" s="129">
        <v>0</v>
      </c>
      <c r="I178" s="129">
        <v>0.7</v>
      </c>
      <c r="J178" s="129">
        <v>0</v>
      </c>
      <c r="K178" s="129">
        <v>0</v>
      </c>
      <c r="L178" s="129">
        <v>0</v>
      </c>
      <c r="M178" s="129">
        <v>0</v>
      </c>
      <c r="N178" s="129">
        <v>0</v>
      </c>
      <c r="O178" s="129">
        <v>0</v>
      </c>
      <c r="P178" s="129">
        <v>0</v>
      </c>
      <c r="Q178" s="129">
        <v>0</v>
      </c>
      <c r="R178" s="129">
        <v>0</v>
      </c>
      <c r="S178" s="129">
        <v>0</v>
      </c>
      <c r="T178" s="129">
        <v>0</v>
      </c>
      <c r="U178" s="129">
        <v>0</v>
      </c>
      <c r="V178" s="129">
        <v>25.135000000000002</v>
      </c>
      <c r="W178" s="129">
        <v>0</v>
      </c>
      <c r="X178" s="129">
        <v>0.7</v>
      </c>
      <c r="Y178" s="129">
        <v>0</v>
      </c>
      <c r="Z178" s="129">
        <v>0</v>
      </c>
      <c r="AA178" s="129">
        <v>0</v>
      </c>
    </row>
    <row r="179" spans="1:27" s="5" customFormat="1" ht="12.75" customHeight="1" x14ac:dyDescent="0.25">
      <c r="A179" s="118"/>
      <c r="B179" s="118"/>
      <c r="C179" s="118"/>
      <c r="D179" s="107"/>
      <c r="E179" s="95" t="s">
        <v>123</v>
      </c>
      <c r="F179" s="125">
        <v>238.98719</v>
      </c>
      <c r="G179" s="125">
        <v>234.99903</v>
      </c>
      <c r="H179" s="125">
        <v>173.71681000000001</v>
      </c>
      <c r="I179" s="125">
        <v>3.9881599999999997</v>
      </c>
      <c r="J179" s="125">
        <v>188.53399999999999</v>
      </c>
      <c r="K179" s="125">
        <v>141.88081</v>
      </c>
      <c r="L179" s="125">
        <v>0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1.0059200000000001</v>
      </c>
      <c r="T179" s="125">
        <v>0</v>
      </c>
      <c r="U179" s="125">
        <v>1.9940799999999999</v>
      </c>
      <c r="V179" s="125">
        <v>45.347999999999999</v>
      </c>
      <c r="W179" s="125">
        <v>31.835999999999999</v>
      </c>
      <c r="X179" s="125">
        <v>0</v>
      </c>
      <c r="Y179" s="125">
        <v>0.11111000000000006</v>
      </c>
      <c r="Z179" s="125">
        <v>0</v>
      </c>
      <c r="AA179" s="125">
        <v>1.9940799999999999</v>
      </c>
    </row>
    <row r="180" spans="1:27" s="5" customFormat="1" ht="12.75" customHeight="1" outlineLevel="1" x14ac:dyDescent="0.25">
      <c r="A180" s="118"/>
      <c r="B180" s="118"/>
      <c r="C180" s="118"/>
      <c r="D180" s="104"/>
      <c r="E180" s="93" t="s">
        <v>331</v>
      </c>
      <c r="F180" s="127">
        <v>228.58718999999999</v>
      </c>
      <c r="G180" s="127">
        <v>224.59903</v>
      </c>
      <c r="H180" s="127">
        <v>173.71681000000001</v>
      </c>
      <c r="I180" s="127">
        <v>3.9881599999999997</v>
      </c>
      <c r="J180" s="127">
        <v>188.53399999999999</v>
      </c>
      <c r="K180" s="127">
        <v>141.88081</v>
      </c>
      <c r="L180" s="127">
        <v>0</v>
      </c>
      <c r="M180" s="127">
        <v>0</v>
      </c>
      <c r="N180" s="127">
        <v>0</v>
      </c>
      <c r="O180" s="127">
        <v>0</v>
      </c>
      <c r="P180" s="127">
        <v>0</v>
      </c>
      <c r="Q180" s="127">
        <v>0</v>
      </c>
      <c r="R180" s="127">
        <v>0</v>
      </c>
      <c r="S180" s="127">
        <v>1.0059200000000001</v>
      </c>
      <c r="T180" s="127">
        <v>0</v>
      </c>
      <c r="U180" s="127">
        <v>1.9940799999999999</v>
      </c>
      <c r="V180" s="127">
        <v>34.948</v>
      </c>
      <c r="W180" s="127">
        <v>31.835999999999999</v>
      </c>
      <c r="X180" s="127">
        <v>0</v>
      </c>
      <c r="Y180" s="127">
        <v>0.11111000000000006</v>
      </c>
      <c r="Z180" s="127">
        <v>0</v>
      </c>
      <c r="AA180" s="127">
        <v>1.9940799999999999</v>
      </c>
    </row>
    <row r="181" spans="1:27" outlineLevel="2" x14ac:dyDescent="0.25">
      <c r="A181" s="117" t="s">
        <v>256</v>
      </c>
      <c r="B181" s="117" t="s">
        <v>251</v>
      </c>
      <c r="C181" s="117" t="s">
        <v>251</v>
      </c>
      <c r="D181" s="108" t="s">
        <v>251</v>
      </c>
      <c r="E181" s="96" t="s">
        <v>219</v>
      </c>
      <c r="F181" s="129">
        <v>228.58718999999999</v>
      </c>
      <c r="G181" s="129">
        <v>224.59903</v>
      </c>
      <c r="H181" s="129">
        <v>173.71681000000001</v>
      </c>
      <c r="I181" s="129">
        <v>3.9881599999999997</v>
      </c>
      <c r="J181" s="129">
        <v>188.53399999999999</v>
      </c>
      <c r="K181" s="129">
        <v>141.88081</v>
      </c>
      <c r="L181" s="129">
        <v>0</v>
      </c>
      <c r="M181" s="129">
        <v>0</v>
      </c>
      <c r="N181" s="129">
        <v>0</v>
      </c>
      <c r="O181" s="129">
        <v>0</v>
      </c>
      <c r="P181" s="129">
        <v>0</v>
      </c>
      <c r="Q181" s="129">
        <v>0</v>
      </c>
      <c r="R181" s="129">
        <v>0</v>
      </c>
      <c r="S181" s="129">
        <v>1.0059200000000001</v>
      </c>
      <c r="T181" s="129">
        <v>0</v>
      </c>
      <c r="U181" s="129">
        <v>1.9940799999999999</v>
      </c>
      <c r="V181" s="129">
        <v>34.948</v>
      </c>
      <c r="W181" s="129">
        <v>31.835999999999999</v>
      </c>
      <c r="X181" s="129">
        <v>0</v>
      </c>
      <c r="Y181" s="129">
        <v>0.11111000000000006</v>
      </c>
      <c r="Z181" s="129">
        <v>0</v>
      </c>
      <c r="AA181" s="129">
        <v>1.9940799999999999</v>
      </c>
    </row>
    <row r="182" spans="1:27" s="5" customFormat="1" outlineLevel="1" x14ac:dyDescent="0.25">
      <c r="A182" s="118"/>
      <c r="B182" s="118"/>
      <c r="C182" s="118"/>
      <c r="D182" s="107"/>
      <c r="E182" s="93" t="s">
        <v>325</v>
      </c>
      <c r="F182" s="127">
        <v>10.4</v>
      </c>
      <c r="G182" s="127">
        <v>10.4</v>
      </c>
      <c r="H182" s="127">
        <v>0</v>
      </c>
      <c r="I182" s="127">
        <v>0</v>
      </c>
      <c r="J182" s="127">
        <v>0</v>
      </c>
      <c r="K182" s="127">
        <v>0</v>
      </c>
      <c r="L182" s="127">
        <v>0</v>
      </c>
      <c r="M182" s="127">
        <v>0</v>
      </c>
      <c r="N182" s="127">
        <v>0</v>
      </c>
      <c r="O182" s="127">
        <v>0</v>
      </c>
      <c r="P182" s="127">
        <v>0</v>
      </c>
      <c r="Q182" s="127">
        <v>0</v>
      </c>
      <c r="R182" s="127">
        <v>0</v>
      </c>
      <c r="S182" s="127">
        <v>0</v>
      </c>
      <c r="T182" s="127">
        <v>0</v>
      </c>
      <c r="U182" s="127">
        <v>0</v>
      </c>
      <c r="V182" s="127">
        <v>10.4</v>
      </c>
      <c r="W182" s="127">
        <v>0</v>
      </c>
      <c r="X182" s="127">
        <v>0</v>
      </c>
      <c r="Y182" s="127">
        <v>0</v>
      </c>
      <c r="Z182" s="127">
        <v>0</v>
      </c>
      <c r="AA182" s="127">
        <v>0</v>
      </c>
    </row>
    <row r="183" spans="1:27" outlineLevel="2" x14ac:dyDescent="0.25">
      <c r="A183" s="117" t="s">
        <v>259</v>
      </c>
      <c r="B183" s="117" t="s">
        <v>251</v>
      </c>
      <c r="C183" s="117" t="s">
        <v>251</v>
      </c>
      <c r="D183" s="108" t="s">
        <v>254</v>
      </c>
      <c r="E183" s="96" t="s">
        <v>328</v>
      </c>
      <c r="F183" s="129">
        <v>10.4</v>
      </c>
      <c r="G183" s="129">
        <v>10.4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0</v>
      </c>
      <c r="O183" s="129">
        <v>0</v>
      </c>
      <c r="P183" s="129">
        <v>0</v>
      </c>
      <c r="Q183" s="129">
        <v>0</v>
      </c>
      <c r="R183" s="129">
        <v>0</v>
      </c>
      <c r="S183" s="129">
        <v>0</v>
      </c>
      <c r="T183" s="129">
        <v>0</v>
      </c>
      <c r="U183" s="129">
        <v>0</v>
      </c>
      <c r="V183" s="129">
        <v>10.4</v>
      </c>
      <c r="W183" s="129">
        <v>0</v>
      </c>
      <c r="X183" s="129">
        <v>0</v>
      </c>
      <c r="Y183" s="129">
        <v>0</v>
      </c>
      <c r="Z183" s="129">
        <v>0</v>
      </c>
      <c r="AA183" s="129">
        <v>0</v>
      </c>
    </row>
    <row r="184" spans="1:27" s="5" customFormat="1" x14ac:dyDescent="0.25">
      <c r="A184" s="118"/>
      <c r="B184" s="118"/>
      <c r="C184" s="118"/>
      <c r="D184" s="107"/>
      <c r="E184" s="95" t="s">
        <v>125</v>
      </c>
      <c r="F184" s="125">
        <v>608.76254499999993</v>
      </c>
      <c r="G184" s="125">
        <v>608.46254499999998</v>
      </c>
      <c r="H184" s="125">
        <v>509.79700000000003</v>
      </c>
      <c r="I184" s="125">
        <v>0.3</v>
      </c>
      <c r="J184" s="125">
        <v>1.369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5">
        <v>0</v>
      </c>
      <c r="S184" s="125">
        <v>1.5</v>
      </c>
      <c r="T184" s="125">
        <v>0</v>
      </c>
      <c r="U184" s="125">
        <v>0</v>
      </c>
      <c r="V184" s="125">
        <v>605.00297499999999</v>
      </c>
      <c r="W184" s="125">
        <v>509.79700000000003</v>
      </c>
      <c r="X184" s="125">
        <v>0.3</v>
      </c>
      <c r="Y184" s="125">
        <v>0.59057000000000004</v>
      </c>
      <c r="Z184" s="125">
        <v>0</v>
      </c>
      <c r="AA184" s="125">
        <v>0</v>
      </c>
    </row>
    <row r="185" spans="1:27" s="5" customFormat="1" outlineLevel="1" x14ac:dyDescent="0.25">
      <c r="A185" s="118"/>
      <c r="B185" s="118"/>
      <c r="C185" s="118"/>
      <c r="D185" s="104"/>
      <c r="E185" s="93" t="s">
        <v>286</v>
      </c>
      <c r="F185" s="127">
        <v>608.22254499999997</v>
      </c>
      <c r="G185" s="127">
        <v>607.9225449999999</v>
      </c>
      <c r="H185" s="127">
        <v>509.79700000000003</v>
      </c>
      <c r="I185" s="127">
        <v>0.3</v>
      </c>
      <c r="J185" s="127">
        <v>1.369</v>
      </c>
      <c r="K185" s="127">
        <v>0</v>
      </c>
      <c r="L185" s="127">
        <v>0</v>
      </c>
      <c r="M185" s="127">
        <v>0</v>
      </c>
      <c r="N185" s="127">
        <v>0</v>
      </c>
      <c r="O185" s="127">
        <v>0</v>
      </c>
      <c r="P185" s="127">
        <v>0</v>
      </c>
      <c r="Q185" s="127">
        <v>0</v>
      </c>
      <c r="R185" s="127">
        <v>0</v>
      </c>
      <c r="S185" s="127">
        <v>1.5</v>
      </c>
      <c r="T185" s="127">
        <v>0</v>
      </c>
      <c r="U185" s="127">
        <v>0</v>
      </c>
      <c r="V185" s="127">
        <v>604.46297500000003</v>
      </c>
      <c r="W185" s="127">
        <v>509.79700000000003</v>
      </c>
      <c r="X185" s="127">
        <v>0.3</v>
      </c>
      <c r="Y185" s="127">
        <v>0.59057000000000004</v>
      </c>
      <c r="Z185" s="127">
        <v>0</v>
      </c>
      <c r="AA185" s="127">
        <v>0</v>
      </c>
    </row>
    <row r="186" spans="1:27" outlineLevel="2" x14ac:dyDescent="0.25">
      <c r="A186" s="117" t="s">
        <v>255</v>
      </c>
      <c r="B186" s="117" t="s">
        <v>251</v>
      </c>
      <c r="C186" s="117" t="s">
        <v>251</v>
      </c>
      <c r="D186" s="108" t="s">
        <v>252</v>
      </c>
      <c r="E186" s="6" t="s">
        <v>332</v>
      </c>
      <c r="F186" s="134">
        <v>608.22254499999997</v>
      </c>
      <c r="G186" s="134">
        <v>607.9225449999999</v>
      </c>
      <c r="H186" s="134">
        <v>509.79700000000003</v>
      </c>
      <c r="I186" s="134">
        <v>0.3</v>
      </c>
      <c r="J186" s="134">
        <v>1.369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4">
        <v>0</v>
      </c>
      <c r="Q186" s="134">
        <v>0</v>
      </c>
      <c r="R186" s="134">
        <v>0</v>
      </c>
      <c r="S186" s="134">
        <v>1.5</v>
      </c>
      <c r="T186" s="134">
        <v>0</v>
      </c>
      <c r="U186" s="134">
        <v>0</v>
      </c>
      <c r="V186" s="134">
        <v>604.46297500000003</v>
      </c>
      <c r="W186" s="134">
        <v>509.79700000000003</v>
      </c>
      <c r="X186" s="134">
        <v>0.3</v>
      </c>
      <c r="Y186" s="134">
        <v>0.59057000000000004</v>
      </c>
      <c r="Z186" s="134">
        <v>0</v>
      </c>
      <c r="AA186" s="134">
        <v>0</v>
      </c>
    </row>
    <row r="187" spans="1:27" s="5" customFormat="1" outlineLevel="1" x14ac:dyDescent="0.25">
      <c r="A187" s="118"/>
      <c r="B187" s="118"/>
      <c r="C187" s="118"/>
      <c r="D187" s="107"/>
      <c r="E187" s="93" t="s">
        <v>325</v>
      </c>
      <c r="F187" s="127">
        <v>0.54</v>
      </c>
      <c r="G187" s="127">
        <v>0.54</v>
      </c>
      <c r="H187" s="127">
        <v>0</v>
      </c>
      <c r="I187" s="127">
        <v>0</v>
      </c>
      <c r="J187" s="127">
        <v>0</v>
      </c>
      <c r="K187" s="127">
        <v>0</v>
      </c>
      <c r="L187" s="127">
        <v>0</v>
      </c>
      <c r="M187" s="127">
        <v>0</v>
      </c>
      <c r="N187" s="127">
        <v>0</v>
      </c>
      <c r="O187" s="127">
        <v>0</v>
      </c>
      <c r="P187" s="127">
        <v>0</v>
      </c>
      <c r="Q187" s="127">
        <v>0</v>
      </c>
      <c r="R187" s="127">
        <v>0</v>
      </c>
      <c r="S187" s="127">
        <v>0</v>
      </c>
      <c r="T187" s="127">
        <v>0</v>
      </c>
      <c r="U187" s="127">
        <v>0</v>
      </c>
      <c r="V187" s="127">
        <v>0.54</v>
      </c>
      <c r="W187" s="127">
        <v>0</v>
      </c>
      <c r="X187" s="127">
        <v>0</v>
      </c>
      <c r="Y187" s="127">
        <v>0</v>
      </c>
      <c r="Z187" s="127">
        <v>0</v>
      </c>
      <c r="AA187" s="127">
        <v>0</v>
      </c>
    </row>
    <row r="188" spans="1:27" outlineLevel="2" x14ac:dyDescent="0.25">
      <c r="A188" s="117" t="s">
        <v>259</v>
      </c>
      <c r="B188" s="117" t="s">
        <v>251</v>
      </c>
      <c r="C188" s="117" t="s">
        <v>251</v>
      </c>
      <c r="D188" s="108" t="s">
        <v>252</v>
      </c>
      <c r="E188" s="96" t="s">
        <v>327</v>
      </c>
      <c r="F188" s="129">
        <v>0.54</v>
      </c>
      <c r="G188" s="129">
        <v>0.54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0</v>
      </c>
      <c r="O188" s="129">
        <v>0</v>
      </c>
      <c r="P188" s="129">
        <v>0</v>
      </c>
      <c r="Q188" s="129">
        <v>0</v>
      </c>
      <c r="R188" s="129">
        <v>0</v>
      </c>
      <c r="S188" s="129">
        <v>0</v>
      </c>
      <c r="T188" s="129">
        <v>0</v>
      </c>
      <c r="U188" s="129">
        <v>0</v>
      </c>
      <c r="V188" s="129">
        <v>0.54</v>
      </c>
      <c r="W188" s="129">
        <v>0</v>
      </c>
      <c r="X188" s="129">
        <v>0</v>
      </c>
      <c r="Y188" s="129">
        <v>0</v>
      </c>
      <c r="Z188" s="129">
        <v>0</v>
      </c>
      <c r="AA188" s="129">
        <v>0</v>
      </c>
    </row>
    <row r="189" spans="1:27" s="5" customFormat="1" x14ac:dyDescent="0.25">
      <c r="A189" s="118"/>
      <c r="B189" s="118"/>
      <c r="C189" s="118"/>
      <c r="D189" s="107"/>
      <c r="E189" s="95" t="s">
        <v>127</v>
      </c>
      <c r="F189" s="125">
        <v>161.82300000000001</v>
      </c>
      <c r="G189" s="125">
        <v>160.57300000000001</v>
      </c>
      <c r="H189" s="125">
        <v>120.02200000000001</v>
      </c>
      <c r="I189" s="125">
        <v>1.25</v>
      </c>
      <c r="J189" s="125">
        <v>0.19500000000000001</v>
      </c>
      <c r="K189" s="125">
        <v>0</v>
      </c>
      <c r="L189" s="125">
        <v>0</v>
      </c>
      <c r="M189" s="125">
        <v>0</v>
      </c>
      <c r="N189" s="125">
        <v>0</v>
      </c>
      <c r="O189" s="125">
        <v>0</v>
      </c>
      <c r="P189" s="125">
        <v>0</v>
      </c>
      <c r="Q189" s="125">
        <v>0</v>
      </c>
      <c r="R189" s="125">
        <v>0</v>
      </c>
      <c r="S189" s="125">
        <v>0</v>
      </c>
      <c r="T189" s="125">
        <v>0</v>
      </c>
      <c r="U189" s="125">
        <v>0</v>
      </c>
      <c r="V189" s="125">
        <v>160.37799999999999</v>
      </c>
      <c r="W189" s="125">
        <v>120.02200000000001</v>
      </c>
      <c r="X189" s="125">
        <v>1.25</v>
      </c>
      <c r="Y189" s="125">
        <v>0</v>
      </c>
      <c r="Z189" s="125">
        <v>0</v>
      </c>
      <c r="AA189" s="125">
        <v>0</v>
      </c>
    </row>
    <row r="190" spans="1:27" s="5" customFormat="1" outlineLevel="1" x14ac:dyDescent="0.25">
      <c r="A190" s="118"/>
      <c r="B190" s="118"/>
      <c r="C190" s="118"/>
      <c r="D190" s="104"/>
      <c r="E190" s="93" t="s">
        <v>286</v>
      </c>
      <c r="F190" s="127">
        <v>156.27199999999999</v>
      </c>
      <c r="G190" s="127">
        <v>155.02199999999999</v>
      </c>
      <c r="H190" s="127">
        <v>120.02200000000001</v>
      </c>
      <c r="I190" s="127">
        <v>1.25</v>
      </c>
      <c r="J190" s="127">
        <v>0.19500000000000001</v>
      </c>
      <c r="K190" s="127">
        <v>0</v>
      </c>
      <c r="L190" s="127">
        <v>0</v>
      </c>
      <c r="M190" s="127">
        <v>0</v>
      </c>
      <c r="N190" s="127">
        <v>0</v>
      </c>
      <c r="O190" s="127">
        <v>0</v>
      </c>
      <c r="P190" s="127">
        <v>0</v>
      </c>
      <c r="Q190" s="127">
        <v>0</v>
      </c>
      <c r="R190" s="127">
        <v>0</v>
      </c>
      <c r="S190" s="127">
        <v>0</v>
      </c>
      <c r="T190" s="127">
        <v>0</v>
      </c>
      <c r="U190" s="127">
        <v>0</v>
      </c>
      <c r="V190" s="127">
        <v>154.827</v>
      </c>
      <c r="W190" s="127">
        <v>120.02200000000001</v>
      </c>
      <c r="X190" s="127">
        <v>1.25</v>
      </c>
      <c r="Y190" s="127">
        <v>0</v>
      </c>
      <c r="Z190" s="127">
        <v>0</v>
      </c>
      <c r="AA190" s="127">
        <v>0</v>
      </c>
    </row>
    <row r="191" spans="1:27" outlineLevel="2" x14ac:dyDescent="0.25">
      <c r="A191" s="117" t="s">
        <v>255</v>
      </c>
      <c r="B191" s="117" t="s">
        <v>251</v>
      </c>
      <c r="C191" s="117" t="s">
        <v>251</v>
      </c>
      <c r="D191" s="108" t="s">
        <v>253</v>
      </c>
      <c r="E191" s="6" t="s">
        <v>333</v>
      </c>
      <c r="F191" s="134">
        <v>156.27199999999999</v>
      </c>
      <c r="G191" s="134">
        <v>155.02199999999999</v>
      </c>
      <c r="H191" s="134">
        <v>120.02200000000001</v>
      </c>
      <c r="I191" s="134">
        <v>1.25</v>
      </c>
      <c r="J191" s="134">
        <v>0.19500000000000001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154.827</v>
      </c>
      <c r="W191" s="134">
        <v>120.02200000000001</v>
      </c>
      <c r="X191" s="134">
        <v>1.25</v>
      </c>
      <c r="Y191" s="134">
        <v>0</v>
      </c>
      <c r="Z191" s="134">
        <v>0</v>
      </c>
      <c r="AA191" s="134">
        <v>0</v>
      </c>
    </row>
    <row r="192" spans="1:27" s="5" customFormat="1" outlineLevel="1" x14ac:dyDescent="0.25">
      <c r="A192" s="118"/>
      <c r="B192" s="118"/>
      <c r="C192" s="118"/>
      <c r="D192" s="107"/>
      <c r="E192" s="93" t="s">
        <v>325</v>
      </c>
      <c r="F192" s="127">
        <v>5.5510000000000002</v>
      </c>
      <c r="G192" s="127">
        <v>5.5510000000000002</v>
      </c>
      <c r="H192" s="127">
        <v>0</v>
      </c>
      <c r="I192" s="127">
        <v>0</v>
      </c>
      <c r="J192" s="127">
        <v>0</v>
      </c>
      <c r="K192" s="127">
        <v>0</v>
      </c>
      <c r="L192" s="127">
        <v>0</v>
      </c>
      <c r="M192" s="127">
        <v>0</v>
      </c>
      <c r="N192" s="127">
        <v>0</v>
      </c>
      <c r="O192" s="127">
        <v>0</v>
      </c>
      <c r="P192" s="127">
        <v>0</v>
      </c>
      <c r="Q192" s="127">
        <v>0</v>
      </c>
      <c r="R192" s="127">
        <v>0</v>
      </c>
      <c r="S192" s="127">
        <v>0</v>
      </c>
      <c r="T192" s="127">
        <v>0</v>
      </c>
      <c r="U192" s="127">
        <v>0</v>
      </c>
      <c r="V192" s="127">
        <v>5.5510000000000002</v>
      </c>
      <c r="W192" s="127">
        <v>0</v>
      </c>
      <c r="X192" s="127">
        <v>0</v>
      </c>
      <c r="Y192" s="127">
        <v>0</v>
      </c>
      <c r="Z192" s="127">
        <v>0</v>
      </c>
      <c r="AA192" s="127">
        <v>0</v>
      </c>
    </row>
    <row r="193" spans="1:27" outlineLevel="2" x14ac:dyDescent="0.25">
      <c r="A193" s="117" t="s">
        <v>259</v>
      </c>
      <c r="B193" s="117" t="s">
        <v>251</v>
      </c>
      <c r="C193" s="117" t="s">
        <v>251</v>
      </c>
      <c r="D193" s="108" t="s">
        <v>252</v>
      </c>
      <c r="E193" s="96" t="s">
        <v>327</v>
      </c>
      <c r="F193" s="129">
        <v>5.5510000000000002</v>
      </c>
      <c r="G193" s="129">
        <v>5.5510000000000002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P193" s="129">
        <v>0</v>
      </c>
      <c r="Q193" s="129">
        <v>0</v>
      </c>
      <c r="R193" s="129">
        <v>0</v>
      </c>
      <c r="S193" s="129">
        <v>0</v>
      </c>
      <c r="T193" s="129">
        <v>0</v>
      </c>
      <c r="U193" s="129">
        <v>0</v>
      </c>
      <c r="V193" s="129">
        <v>5.5510000000000002</v>
      </c>
      <c r="W193" s="129">
        <v>0</v>
      </c>
      <c r="X193" s="129">
        <v>0</v>
      </c>
      <c r="Y193" s="129">
        <v>0</v>
      </c>
      <c r="Z193" s="129">
        <v>0</v>
      </c>
      <c r="AA193" s="129">
        <v>0</v>
      </c>
    </row>
    <row r="194" spans="1:27" s="5" customFormat="1" x14ac:dyDescent="0.25">
      <c r="A194" s="118"/>
      <c r="B194" s="118"/>
      <c r="C194" s="118"/>
      <c r="D194" s="107"/>
      <c r="E194" s="7" t="s">
        <v>128</v>
      </c>
      <c r="F194" s="135">
        <v>762.93464000000006</v>
      </c>
      <c r="G194" s="135">
        <v>762.93464000000006</v>
      </c>
      <c r="H194" s="135">
        <v>612.63199999999995</v>
      </c>
      <c r="I194" s="135">
        <v>0</v>
      </c>
      <c r="J194" s="135">
        <v>24.137610000000002</v>
      </c>
      <c r="K194" s="135">
        <v>0.17</v>
      </c>
      <c r="L194" s="135">
        <v>0</v>
      </c>
      <c r="M194" s="135">
        <v>0</v>
      </c>
      <c r="N194" s="135">
        <v>0</v>
      </c>
      <c r="O194" s="135">
        <v>0</v>
      </c>
      <c r="P194" s="135">
        <v>376.49599999999998</v>
      </c>
      <c r="Q194" s="135">
        <v>356.97899999999998</v>
      </c>
      <c r="R194" s="135">
        <v>0</v>
      </c>
      <c r="S194" s="135">
        <v>27.4</v>
      </c>
      <c r="T194" s="135">
        <v>0</v>
      </c>
      <c r="U194" s="135">
        <v>0</v>
      </c>
      <c r="V194" s="135">
        <v>334.18299999999999</v>
      </c>
      <c r="W194" s="135">
        <v>255.483</v>
      </c>
      <c r="X194" s="135">
        <v>0</v>
      </c>
      <c r="Y194" s="135">
        <v>0.71802999999999995</v>
      </c>
      <c r="Z194" s="135">
        <v>0</v>
      </c>
      <c r="AA194" s="135">
        <v>0</v>
      </c>
    </row>
    <row r="195" spans="1:27" s="5" customFormat="1" outlineLevel="1" x14ac:dyDescent="0.25">
      <c r="A195" s="118"/>
      <c r="B195" s="118"/>
      <c r="C195" s="118"/>
      <c r="D195" s="104"/>
      <c r="E195" s="93" t="s">
        <v>285</v>
      </c>
      <c r="F195" s="127">
        <v>746.53463999999997</v>
      </c>
      <c r="G195" s="127">
        <v>746.53463999999997</v>
      </c>
      <c r="H195" s="127">
        <v>612.63199999999995</v>
      </c>
      <c r="I195" s="127">
        <v>0</v>
      </c>
      <c r="J195" s="127">
        <v>7.737610000000001</v>
      </c>
      <c r="K195" s="127">
        <v>0.17</v>
      </c>
      <c r="L195" s="127">
        <v>0</v>
      </c>
      <c r="M195" s="127">
        <v>0</v>
      </c>
      <c r="N195" s="127">
        <v>0</v>
      </c>
      <c r="O195" s="127">
        <v>0</v>
      </c>
      <c r="P195" s="127">
        <v>376.49599999999998</v>
      </c>
      <c r="Q195" s="127">
        <v>356.97899999999998</v>
      </c>
      <c r="R195" s="127">
        <v>0</v>
      </c>
      <c r="S195" s="127">
        <v>27.4</v>
      </c>
      <c r="T195" s="127">
        <v>0</v>
      </c>
      <c r="U195" s="127">
        <v>0</v>
      </c>
      <c r="V195" s="127">
        <v>334.18299999999999</v>
      </c>
      <c r="W195" s="127">
        <v>255.483</v>
      </c>
      <c r="X195" s="127">
        <v>0</v>
      </c>
      <c r="Y195" s="127">
        <v>0.71802999999999995</v>
      </c>
      <c r="Z195" s="127">
        <v>0</v>
      </c>
      <c r="AA195" s="127">
        <v>0</v>
      </c>
    </row>
    <row r="196" spans="1:27" ht="26.4" outlineLevel="2" x14ac:dyDescent="0.25">
      <c r="A196" s="117" t="s">
        <v>254</v>
      </c>
      <c r="B196" s="117" t="s">
        <v>251</v>
      </c>
      <c r="C196" s="117" t="s">
        <v>251</v>
      </c>
      <c r="D196" s="108" t="s">
        <v>251</v>
      </c>
      <c r="E196" s="6" t="s">
        <v>356</v>
      </c>
      <c r="F196" s="134">
        <v>746.53463999999997</v>
      </c>
      <c r="G196" s="134">
        <v>746.53463999999997</v>
      </c>
      <c r="H196" s="134">
        <v>612.63199999999995</v>
      </c>
      <c r="I196" s="134">
        <v>0</v>
      </c>
      <c r="J196" s="134">
        <v>7.737610000000001</v>
      </c>
      <c r="K196" s="134">
        <v>0.17</v>
      </c>
      <c r="L196" s="134">
        <v>0</v>
      </c>
      <c r="M196" s="134">
        <v>0</v>
      </c>
      <c r="N196" s="134">
        <v>0</v>
      </c>
      <c r="O196" s="134">
        <v>0</v>
      </c>
      <c r="P196" s="134">
        <v>376.49599999999998</v>
      </c>
      <c r="Q196" s="134">
        <v>356.97899999999998</v>
      </c>
      <c r="R196" s="134">
        <v>0</v>
      </c>
      <c r="S196" s="134">
        <v>27.4</v>
      </c>
      <c r="T196" s="134">
        <v>0</v>
      </c>
      <c r="U196" s="134">
        <v>0</v>
      </c>
      <c r="V196" s="134">
        <v>334.18299999999999</v>
      </c>
      <c r="W196" s="134">
        <v>255.483</v>
      </c>
      <c r="X196" s="134">
        <v>0</v>
      </c>
      <c r="Y196" s="134">
        <v>0.71802999999999995</v>
      </c>
      <c r="Z196" s="134">
        <v>0</v>
      </c>
      <c r="AA196" s="134">
        <v>0</v>
      </c>
    </row>
    <row r="197" spans="1:27" s="5" customFormat="1" ht="26.4" outlineLevel="1" x14ac:dyDescent="0.25">
      <c r="A197" s="118"/>
      <c r="B197" s="118"/>
      <c r="C197" s="118"/>
      <c r="D197" s="104"/>
      <c r="E197" s="93" t="s">
        <v>298</v>
      </c>
      <c r="F197" s="127">
        <v>16.399999999999999</v>
      </c>
      <c r="G197" s="127">
        <v>16.399999999999999</v>
      </c>
      <c r="H197" s="127">
        <v>0</v>
      </c>
      <c r="I197" s="127">
        <v>0</v>
      </c>
      <c r="J197" s="127">
        <v>16.399999999999999</v>
      </c>
      <c r="K197" s="127">
        <v>0</v>
      </c>
      <c r="L197" s="127">
        <v>0</v>
      </c>
      <c r="M197" s="127">
        <v>0</v>
      </c>
      <c r="N197" s="127">
        <v>0</v>
      </c>
      <c r="O197" s="127">
        <v>0</v>
      </c>
      <c r="P197" s="127">
        <v>0</v>
      </c>
      <c r="Q197" s="127">
        <v>0</v>
      </c>
      <c r="R197" s="127">
        <v>0</v>
      </c>
      <c r="S197" s="127">
        <v>0</v>
      </c>
      <c r="T197" s="127">
        <v>0</v>
      </c>
      <c r="U197" s="127">
        <v>0</v>
      </c>
      <c r="V197" s="127">
        <v>0</v>
      </c>
      <c r="W197" s="127">
        <v>0</v>
      </c>
      <c r="X197" s="127">
        <v>0</v>
      </c>
      <c r="Y197" s="127">
        <v>0</v>
      </c>
      <c r="Z197" s="127">
        <v>0</v>
      </c>
      <c r="AA197" s="127">
        <v>0</v>
      </c>
    </row>
    <row r="198" spans="1:27" outlineLevel="2" x14ac:dyDescent="0.25">
      <c r="A198" s="117" t="s">
        <v>257</v>
      </c>
      <c r="B198" s="117" t="s">
        <v>252</v>
      </c>
      <c r="C198" s="117" t="s">
        <v>253</v>
      </c>
      <c r="D198" s="108" t="s">
        <v>251</v>
      </c>
      <c r="E198" s="6" t="s">
        <v>129</v>
      </c>
      <c r="F198" s="134">
        <v>16.399999999999999</v>
      </c>
      <c r="G198" s="134">
        <v>16.399999999999999</v>
      </c>
      <c r="H198" s="134">
        <v>0</v>
      </c>
      <c r="I198" s="134">
        <v>0</v>
      </c>
      <c r="J198" s="134">
        <v>16.399999999999999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0</v>
      </c>
      <c r="Q198" s="134">
        <v>0</v>
      </c>
      <c r="R198" s="134">
        <v>0</v>
      </c>
      <c r="S198" s="134">
        <v>0</v>
      </c>
      <c r="T198" s="134">
        <v>0</v>
      </c>
      <c r="U198" s="134">
        <v>0</v>
      </c>
      <c r="V198" s="134">
        <v>0</v>
      </c>
      <c r="W198" s="134">
        <v>0</v>
      </c>
      <c r="X198" s="134">
        <v>0</v>
      </c>
      <c r="Y198" s="134">
        <v>0</v>
      </c>
      <c r="Z198" s="134">
        <v>0</v>
      </c>
      <c r="AA198" s="134">
        <v>0</v>
      </c>
    </row>
    <row r="199" spans="1:27" s="5" customFormat="1" x14ac:dyDescent="0.25">
      <c r="A199" s="118"/>
      <c r="B199" s="118"/>
      <c r="C199" s="118"/>
      <c r="D199" s="107"/>
      <c r="E199" s="7" t="s">
        <v>130</v>
      </c>
      <c r="F199" s="135">
        <v>838.12868999999989</v>
      </c>
      <c r="G199" s="135">
        <v>826.48469</v>
      </c>
      <c r="H199" s="135">
        <v>608.1902</v>
      </c>
      <c r="I199" s="135">
        <v>11.644</v>
      </c>
      <c r="J199" s="135">
        <v>15.975</v>
      </c>
      <c r="K199" s="135">
        <v>4.4999999999999998E-2</v>
      </c>
      <c r="L199" s="135">
        <v>0</v>
      </c>
      <c r="M199" s="135">
        <v>0</v>
      </c>
      <c r="N199" s="135">
        <v>0</v>
      </c>
      <c r="O199" s="135">
        <v>0</v>
      </c>
      <c r="P199" s="135">
        <v>371.34399999999999</v>
      </c>
      <c r="Q199" s="135">
        <v>345.09719999999999</v>
      </c>
      <c r="R199" s="135">
        <v>10.161</v>
      </c>
      <c r="S199" s="135">
        <v>33.094999999999999</v>
      </c>
      <c r="T199" s="135">
        <v>0</v>
      </c>
      <c r="U199" s="135">
        <v>0</v>
      </c>
      <c r="V199" s="135">
        <v>405.77100000000002</v>
      </c>
      <c r="W199" s="135">
        <v>263.048</v>
      </c>
      <c r="X199" s="135">
        <v>1.4830000000000001</v>
      </c>
      <c r="Y199" s="135">
        <v>0.29969000000000001</v>
      </c>
      <c r="Z199" s="135">
        <v>0</v>
      </c>
      <c r="AA199" s="135">
        <v>0</v>
      </c>
    </row>
    <row r="200" spans="1:27" s="5" customFormat="1" outlineLevel="1" x14ac:dyDescent="0.25">
      <c r="A200" s="118"/>
      <c r="B200" s="118"/>
      <c r="C200" s="118"/>
      <c r="D200" s="104"/>
      <c r="E200" s="93" t="s">
        <v>285</v>
      </c>
      <c r="F200" s="127">
        <v>769.24768999999992</v>
      </c>
      <c r="G200" s="127">
        <v>757.60368999999992</v>
      </c>
      <c r="H200" s="127">
        <v>608.1902</v>
      </c>
      <c r="I200" s="127">
        <v>11.644</v>
      </c>
      <c r="J200" s="127">
        <v>1.994</v>
      </c>
      <c r="K200" s="127">
        <v>4.4999999999999998E-2</v>
      </c>
      <c r="L200" s="127">
        <v>0</v>
      </c>
      <c r="M200" s="127">
        <v>0</v>
      </c>
      <c r="N200" s="127">
        <v>0</v>
      </c>
      <c r="O200" s="127">
        <v>0</v>
      </c>
      <c r="P200" s="127">
        <v>371.34399999999999</v>
      </c>
      <c r="Q200" s="127">
        <v>345.09719999999999</v>
      </c>
      <c r="R200" s="127">
        <v>10.161</v>
      </c>
      <c r="S200" s="127">
        <v>33.094999999999999</v>
      </c>
      <c r="T200" s="127">
        <v>0</v>
      </c>
      <c r="U200" s="127">
        <v>0</v>
      </c>
      <c r="V200" s="127">
        <v>350.87099999999998</v>
      </c>
      <c r="W200" s="127">
        <v>263.048</v>
      </c>
      <c r="X200" s="127">
        <v>1.4830000000000001</v>
      </c>
      <c r="Y200" s="127">
        <v>0.29969000000000001</v>
      </c>
      <c r="Z200" s="127">
        <v>0</v>
      </c>
      <c r="AA200" s="127">
        <v>0</v>
      </c>
    </row>
    <row r="201" spans="1:27" ht="26.4" outlineLevel="2" x14ac:dyDescent="0.25">
      <c r="A201" s="117" t="s">
        <v>254</v>
      </c>
      <c r="B201" s="117" t="s">
        <v>251</v>
      </c>
      <c r="C201" s="117" t="s">
        <v>251</v>
      </c>
      <c r="D201" s="108" t="s">
        <v>252</v>
      </c>
      <c r="E201" s="6" t="s">
        <v>357</v>
      </c>
      <c r="F201" s="134">
        <v>769.24768999999992</v>
      </c>
      <c r="G201" s="134">
        <v>757.60368999999992</v>
      </c>
      <c r="H201" s="134">
        <v>608.1902</v>
      </c>
      <c r="I201" s="134">
        <v>11.644</v>
      </c>
      <c r="J201" s="134">
        <v>1.994</v>
      </c>
      <c r="K201" s="134">
        <v>4.4999999999999998E-2</v>
      </c>
      <c r="L201" s="134">
        <v>0</v>
      </c>
      <c r="M201" s="134">
        <v>0</v>
      </c>
      <c r="N201" s="134">
        <v>0</v>
      </c>
      <c r="O201" s="134">
        <v>0</v>
      </c>
      <c r="P201" s="134">
        <v>371.34399999999999</v>
      </c>
      <c r="Q201" s="134">
        <v>345.09719999999999</v>
      </c>
      <c r="R201" s="134">
        <v>10.161</v>
      </c>
      <c r="S201" s="134">
        <v>33.094999999999999</v>
      </c>
      <c r="T201" s="134">
        <v>0</v>
      </c>
      <c r="U201" s="134">
        <v>0</v>
      </c>
      <c r="V201" s="134">
        <v>350.87099999999998</v>
      </c>
      <c r="W201" s="134">
        <v>263.048</v>
      </c>
      <c r="X201" s="134">
        <v>1.4830000000000001</v>
      </c>
      <c r="Y201" s="134">
        <v>0.29969000000000001</v>
      </c>
      <c r="Z201" s="134">
        <v>0</v>
      </c>
      <c r="AA201" s="134">
        <v>0</v>
      </c>
    </row>
    <row r="202" spans="1:27" s="5" customFormat="1" ht="26.4" outlineLevel="1" x14ac:dyDescent="0.25">
      <c r="A202" s="118"/>
      <c r="B202" s="118"/>
      <c r="C202" s="118"/>
      <c r="D202" s="104"/>
      <c r="E202" s="93" t="s">
        <v>298</v>
      </c>
      <c r="F202" s="127">
        <v>13.981</v>
      </c>
      <c r="G202" s="127">
        <v>13.981</v>
      </c>
      <c r="H202" s="127">
        <v>0</v>
      </c>
      <c r="I202" s="127">
        <v>0</v>
      </c>
      <c r="J202" s="127">
        <v>13.981</v>
      </c>
      <c r="K202" s="127">
        <v>0</v>
      </c>
      <c r="L202" s="127">
        <v>0</v>
      </c>
      <c r="M202" s="127">
        <v>0</v>
      </c>
      <c r="N202" s="127">
        <v>0</v>
      </c>
      <c r="O202" s="127">
        <v>0</v>
      </c>
      <c r="P202" s="127">
        <v>0</v>
      </c>
      <c r="Q202" s="127">
        <v>0</v>
      </c>
      <c r="R202" s="127">
        <v>0</v>
      </c>
      <c r="S202" s="127">
        <v>0</v>
      </c>
      <c r="T202" s="127">
        <v>0</v>
      </c>
      <c r="U202" s="127">
        <v>0</v>
      </c>
      <c r="V202" s="127">
        <v>0</v>
      </c>
      <c r="W202" s="127">
        <v>0</v>
      </c>
      <c r="X202" s="127">
        <v>0</v>
      </c>
      <c r="Y202" s="127">
        <v>0</v>
      </c>
      <c r="Z202" s="127">
        <v>0</v>
      </c>
      <c r="AA202" s="127">
        <v>0</v>
      </c>
    </row>
    <row r="203" spans="1:27" outlineLevel="2" x14ac:dyDescent="0.25">
      <c r="A203" s="117" t="s">
        <v>257</v>
      </c>
      <c r="B203" s="117" t="s">
        <v>252</v>
      </c>
      <c r="C203" s="117" t="s">
        <v>253</v>
      </c>
      <c r="D203" s="108" t="s">
        <v>251</v>
      </c>
      <c r="E203" s="6" t="s">
        <v>129</v>
      </c>
      <c r="F203" s="134">
        <v>13.981</v>
      </c>
      <c r="G203" s="134">
        <v>13.981</v>
      </c>
      <c r="H203" s="134">
        <v>0</v>
      </c>
      <c r="I203" s="134">
        <v>0</v>
      </c>
      <c r="J203" s="134">
        <v>13.981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4">
        <v>0</v>
      </c>
      <c r="Q203" s="134">
        <v>0</v>
      </c>
      <c r="R203" s="134">
        <v>0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0</v>
      </c>
      <c r="Y203" s="134">
        <v>0</v>
      </c>
      <c r="Z203" s="134">
        <v>0</v>
      </c>
      <c r="AA203" s="134">
        <v>0</v>
      </c>
    </row>
    <row r="204" spans="1:27" s="5" customFormat="1" outlineLevel="1" x14ac:dyDescent="0.25">
      <c r="A204" s="118"/>
      <c r="B204" s="118"/>
      <c r="C204" s="118"/>
      <c r="D204" s="107"/>
      <c r="E204" s="93" t="s">
        <v>325</v>
      </c>
      <c r="F204" s="127">
        <v>54.9</v>
      </c>
      <c r="G204" s="127">
        <v>54.9</v>
      </c>
      <c r="H204" s="127">
        <v>0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7">
        <v>0</v>
      </c>
      <c r="T204" s="127">
        <v>0</v>
      </c>
      <c r="U204" s="127">
        <v>0</v>
      </c>
      <c r="V204" s="127">
        <v>54.9</v>
      </c>
      <c r="W204" s="127">
        <v>0</v>
      </c>
      <c r="X204" s="127">
        <v>0</v>
      </c>
      <c r="Y204" s="127">
        <v>0</v>
      </c>
      <c r="Z204" s="127">
        <v>0</v>
      </c>
      <c r="AA204" s="127">
        <v>0</v>
      </c>
    </row>
    <row r="205" spans="1:27" outlineLevel="2" x14ac:dyDescent="0.25">
      <c r="A205" s="117" t="s">
        <v>259</v>
      </c>
      <c r="B205" s="117" t="s">
        <v>251</v>
      </c>
      <c r="C205" s="117" t="s">
        <v>251</v>
      </c>
      <c r="D205" s="108" t="s">
        <v>252</v>
      </c>
      <c r="E205" s="96" t="s">
        <v>327</v>
      </c>
      <c r="F205" s="129">
        <v>54.9</v>
      </c>
      <c r="G205" s="129">
        <v>54.9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P205" s="129">
        <v>0</v>
      </c>
      <c r="Q205" s="129">
        <v>0</v>
      </c>
      <c r="R205" s="129">
        <v>0</v>
      </c>
      <c r="S205" s="129">
        <v>0</v>
      </c>
      <c r="T205" s="129">
        <v>0</v>
      </c>
      <c r="U205" s="129">
        <v>0</v>
      </c>
      <c r="V205" s="129">
        <v>54.9</v>
      </c>
      <c r="W205" s="129">
        <v>0</v>
      </c>
      <c r="X205" s="129">
        <v>0</v>
      </c>
      <c r="Y205" s="129">
        <v>0</v>
      </c>
      <c r="Z205" s="129">
        <v>0</v>
      </c>
      <c r="AA205" s="129">
        <v>0</v>
      </c>
    </row>
    <row r="206" spans="1:27" s="5" customFormat="1" x14ac:dyDescent="0.25">
      <c r="A206" s="118"/>
      <c r="B206" s="118"/>
      <c r="C206" s="118"/>
      <c r="D206" s="107"/>
      <c r="E206" s="7" t="s">
        <v>139</v>
      </c>
      <c r="F206" s="135">
        <v>2031.9282400000002</v>
      </c>
      <c r="G206" s="135">
        <v>2001.3542400000001</v>
      </c>
      <c r="H206" s="135">
        <v>1684.41994</v>
      </c>
      <c r="I206" s="135">
        <v>30.574000000000002</v>
      </c>
      <c r="J206" s="135">
        <v>84.238799999999998</v>
      </c>
      <c r="K206" s="135">
        <v>7.7880000000000003</v>
      </c>
      <c r="L206" s="135">
        <v>6.52</v>
      </c>
      <c r="M206" s="135">
        <v>0</v>
      </c>
      <c r="N206" s="135">
        <v>0</v>
      </c>
      <c r="O206" s="135">
        <v>0</v>
      </c>
      <c r="P206" s="135">
        <v>1427.39282</v>
      </c>
      <c r="Q206" s="135">
        <v>1374.1838299999999</v>
      </c>
      <c r="R206" s="135">
        <v>16.332000000000001</v>
      </c>
      <c r="S206" s="135">
        <v>10.81484</v>
      </c>
      <c r="T206" s="135">
        <v>0</v>
      </c>
      <c r="U206" s="135">
        <v>0</v>
      </c>
      <c r="V206" s="135">
        <v>477.25082000000003</v>
      </c>
      <c r="W206" s="135">
        <v>302.44810999999999</v>
      </c>
      <c r="X206" s="135">
        <v>7.7220000000000004</v>
      </c>
      <c r="Y206" s="135">
        <v>1.65696</v>
      </c>
      <c r="Z206" s="135">
        <v>0</v>
      </c>
      <c r="AA206" s="135">
        <v>0</v>
      </c>
    </row>
    <row r="207" spans="1:27" s="5" customFormat="1" outlineLevel="1" x14ac:dyDescent="0.25">
      <c r="A207" s="118"/>
      <c r="B207" s="118"/>
      <c r="C207" s="118"/>
      <c r="D207" s="104"/>
      <c r="E207" s="93" t="s">
        <v>285</v>
      </c>
      <c r="F207" s="127">
        <v>1939.8204400000002</v>
      </c>
      <c r="G207" s="127">
        <v>1909.2464400000001</v>
      </c>
      <c r="H207" s="127">
        <v>1684.41994</v>
      </c>
      <c r="I207" s="127">
        <v>30.574000000000002</v>
      </c>
      <c r="J207" s="127">
        <v>31.640999999999998</v>
      </c>
      <c r="K207" s="127">
        <v>7.7880000000000003</v>
      </c>
      <c r="L207" s="127">
        <v>6.52</v>
      </c>
      <c r="M207" s="127">
        <v>0</v>
      </c>
      <c r="N207" s="127">
        <v>0</v>
      </c>
      <c r="O207" s="127">
        <v>0</v>
      </c>
      <c r="P207" s="127">
        <v>1427.39282</v>
      </c>
      <c r="Q207" s="127">
        <v>1374.1838299999999</v>
      </c>
      <c r="R207" s="127">
        <v>16.332000000000001</v>
      </c>
      <c r="S207" s="127">
        <v>10.81484</v>
      </c>
      <c r="T207" s="127">
        <v>0</v>
      </c>
      <c r="U207" s="127">
        <v>0</v>
      </c>
      <c r="V207" s="127">
        <v>437.74081999999999</v>
      </c>
      <c r="W207" s="127">
        <v>302.44810999999999</v>
      </c>
      <c r="X207" s="127">
        <v>7.7220000000000004</v>
      </c>
      <c r="Y207" s="127">
        <v>1.65696</v>
      </c>
      <c r="Z207" s="127">
        <v>0</v>
      </c>
      <c r="AA207" s="127">
        <v>0</v>
      </c>
    </row>
    <row r="208" spans="1:27" ht="26.4" outlineLevel="2" x14ac:dyDescent="0.25">
      <c r="A208" s="117" t="s">
        <v>254</v>
      </c>
      <c r="B208" s="117" t="s">
        <v>251</v>
      </c>
      <c r="C208" s="117" t="s">
        <v>251</v>
      </c>
      <c r="D208" s="108" t="s">
        <v>253</v>
      </c>
      <c r="E208" s="6" t="s">
        <v>358</v>
      </c>
      <c r="F208" s="134">
        <v>1939.8204400000002</v>
      </c>
      <c r="G208" s="134">
        <v>1909.2464400000001</v>
      </c>
      <c r="H208" s="134">
        <v>1684.41994</v>
      </c>
      <c r="I208" s="134">
        <v>30.574000000000002</v>
      </c>
      <c r="J208" s="134">
        <v>31.640999999999998</v>
      </c>
      <c r="K208" s="134">
        <v>7.7880000000000003</v>
      </c>
      <c r="L208" s="134">
        <v>6.52</v>
      </c>
      <c r="M208" s="134">
        <v>0</v>
      </c>
      <c r="N208" s="134">
        <v>0</v>
      </c>
      <c r="O208" s="134">
        <v>0</v>
      </c>
      <c r="P208" s="134">
        <v>1427.39282</v>
      </c>
      <c r="Q208" s="134">
        <v>1374.1838299999999</v>
      </c>
      <c r="R208" s="134">
        <v>16.332000000000001</v>
      </c>
      <c r="S208" s="134">
        <v>10.81484</v>
      </c>
      <c r="T208" s="134">
        <v>0</v>
      </c>
      <c r="U208" s="134">
        <v>0</v>
      </c>
      <c r="V208" s="134">
        <v>437.74081999999999</v>
      </c>
      <c r="W208" s="134">
        <v>302.44810999999999</v>
      </c>
      <c r="X208" s="134">
        <v>7.7220000000000004</v>
      </c>
      <c r="Y208" s="134">
        <v>1.65696</v>
      </c>
      <c r="Z208" s="134">
        <v>0</v>
      </c>
      <c r="AA208" s="134">
        <v>0</v>
      </c>
    </row>
    <row r="209" spans="1:27" s="5" customFormat="1" ht="26.4" outlineLevel="1" x14ac:dyDescent="0.25">
      <c r="A209" s="118"/>
      <c r="B209" s="118"/>
      <c r="C209" s="118"/>
      <c r="D209" s="104"/>
      <c r="E209" s="93" t="s">
        <v>298</v>
      </c>
      <c r="F209" s="127">
        <v>52.597799999999999</v>
      </c>
      <c r="G209" s="127">
        <v>52.597799999999999</v>
      </c>
      <c r="H209" s="127">
        <v>0</v>
      </c>
      <c r="I209" s="127">
        <v>0</v>
      </c>
      <c r="J209" s="127">
        <v>52.597799999999999</v>
      </c>
      <c r="K209" s="127">
        <v>0</v>
      </c>
      <c r="L209" s="127">
        <v>0</v>
      </c>
      <c r="M209" s="127">
        <v>0</v>
      </c>
      <c r="N209" s="127">
        <v>0</v>
      </c>
      <c r="O209" s="127">
        <v>0</v>
      </c>
      <c r="P209" s="127">
        <v>0</v>
      </c>
      <c r="Q209" s="127">
        <v>0</v>
      </c>
      <c r="R209" s="127">
        <v>0</v>
      </c>
      <c r="S209" s="127">
        <v>0</v>
      </c>
      <c r="T209" s="127">
        <v>0</v>
      </c>
      <c r="U209" s="127">
        <v>0</v>
      </c>
      <c r="V209" s="127">
        <v>0</v>
      </c>
      <c r="W209" s="127">
        <v>0</v>
      </c>
      <c r="X209" s="127">
        <v>0</v>
      </c>
      <c r="Y209" s="127">
        <v>0</v>
      </c>
      <c r="Z209" s="127">
        <v>0</v>
      </c>
      <c r="AA209" s="127">
        <v>0</v>
      </c>
    </row>
    <row r="210" spans="1:27" outlineLevel="2" x14ac:dyDescent="0.25">
      <c r="A210" s="117" t="s">
        <v>257</v>
      </c>
      <c r="B210" s="117" t="s">
        <v>252</v>
      </c>
      <c r="C210" s="117" t="s">
        <v>253</v>
      </c>
      <c r="D210" s="108" t="s">
        <v>251</v>
      </c>
      <c r="E210" s="6" t="s">
        <v>129</v>
      </c>
      <c r="F210" s="134">
        <v>52.597799999999999</v>
      </c>
      <c r="G210" s="134">
        <v>52.597799999999999</v>
      </c>
      <c r="H210" s="134">
        <v>0</v>
      </c>
      <c r="I210" s="134">
        <v>0</v>
      </c>
      <c r="J210" s="134">
        <v>52.597799999999999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4">
        <v>0</v>
      </c>
      <c r="Q210" s="134">
        <v>0</v>
      </c>
      <c r="R210" s="134">
        <v>0</v>
      </c>
      <c r="S210" s="134">
        <v>0</v>
      </c>
      <c r="T210" s="134">
        <v>0</v>
      </c>
      <c r="U210" s="134">
        <v>0</v>
      </c>
      <c r="V210" s="134">
        <v>0</v>
      </c>
      <c r="W210" s="134">
        <v>0</v>
      </c>
      <c r="X210" s="134">
        <v>0</v>
      </c>
      <c r="Y210" s="134">
        <v>0</v>
      </c>
      <c r="Z210" s="134">
        <v>0</v>
      </c>
      <c r="AA210" s="134">
        <v>0</v>
      </c>
    </row>
    <row r="211" spans="1:27" s="5" customFormat="1" outlineLevel="1" x14ac:dyDescent="0.25">
      <c r="A211" s="118"/>
      <c r="B211" s="118"/>
      <c r="C211" s="118"/>
      <c r="D211" s="107"/>
      <c r="E211" s="93" t="s">
        <v>325</v>
      </c>
      <c r="F211" s="127">
        <v>39.51</v>
      </c>
      <c r="G211" s="127">
        <v>39.51</v>
      </c>
      <c r="H211" s="127">
        <v>0</v>
      </c>
      <c r="I211" s="127">
        <v>0</v>
      </c>
      <c r="J211" s="127">
        <v>0</v>
      </c>
      <c r="K211" s="127">
        <v>0</v>
      </c>
      <c r="L211" s="127">
        <v>0</v>
      </c>
      <c r="M211" s="127">
        <v>0</v>
      </c>
      <c r="N211" s="127">
        <v>0</v>
      </c>
      <c r="O211" s="127">
        <v>0</v>
      </c>
      <c r="P211" s="127">
        <v>0</v>
      </c>
      <c r="Q211" s="127">
        <v>0</v>
      </c>
      <c r="R211" s="127">
        <v>0</v>
      </c>
      <c r="S211" s="127">
        <v>0</v>
      </c>
      <c r="T211" s="127">
        <v>0</v>
      </c>
      <c r="U211" s="127">
        <v>0</v>
      </c>
      <c r="V211" s="127">
        <v>39.51</v>
      </c>
      <c r="W211" s="127">
        <v>0</v>
      </c>
      <c r="X211" s="127">
        <v>0</v>
      </c>
      <c r="Y211" s="127">
        <v>0</v>
      </c>
      <c r="Z211" s="127">
        <v>0</v>
      </c>
      <c r="AA211" s="127">
        <v>0</v>
      </c>
    </row>
    <row r="212" spans="1:27" outlineLevel="2" x14ac:dyDescent="0.25">
      <c r="A212" s="117" t="s">
        <v>259</v>
      </c>
      <c r="B212" s="117" t="s">
        <v>251</v>
      </c>
      <c r="C212" s="117" t="s">
        <v>251</v>
      </c>
      <c r="D212" s="108" t="s">
        <v>252</v>
      </c>
      <c r="E212" s="96" t="s">
        <v>327</v>
      </c>
      <c r="F212" s="129">
        <v>39.51</v>
      </c>
      <c r="G212" s="129">
        <v>39.51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129">
        <v>0</v>
      </c>
      <c r="Q212" s="129">
        <v>0</v>
      </c>
      <c r="R212" s="129">
        <v>0</v>
      </c>
      <c r="S212" s="129">
        <v>0</v>
      </c>
      <c r="T212" s="129">
        <v>0</v>
      </c>
      <c r="U212" s="129">
        <v>0</v>
      </c>
      <c r="V212" s="129">
        <v>39.51</v>
      </c>
      <c r="W212" s="129">
        <v>0</v>
      </c>
      <c r="X212" s="129">
        <v>0</v>
      </c>
      <c r="Y212" s="129">
        <v>0</v>
      </c>
      <c r="Z212" s="129">
        <v>0</v>
      </c>
      <c r="AA212" s="129">
        <v>0</v>
      </c>
    </row>
    <row r="213" spans="1:27" s="5" customFormat="1" x14ac:dyDescent="0.25">
      <c r="A213" s="118"/>
      <c r="B213" s="118"/>
      <c r="C213" s="118"/>
      <c r="D213" s="107"/>
      <c r="E213" s="7" t="s">
        <v>131</v>
      </c>
      <c r="F213" s="135">
        <v>263.80615</v>
      </c>
      <c r="G213" s="135">
        <v>263.80615</v>
      </c>
      <c r="H213" s="135">
        <v>210.74607</v>
      </c>
      <c r="I213" s="135">
        <v>0</v>
      </c>
      <c r="J213" s="135">
        <v>7.7801999999999998</v>
      </c>
      <c r="K213" s="135">
        <v>0</v>
      </c>
      <c r="L213" s="135">
        <v>0</v>
      </c>
      <c r="M213" s="135">
        <v>0</v>
      </c>
      <c r="N213" s="135">
        <v>0</v>
      </c>
      <c r="O213" s="135">
        <v>0</v>
      </c>
      <c r="P213" s="135">
        <v>171.46472</v>
      </c>
      <c r="Q213" s="135">
        <v>167.14819</v>
      </c>
      <c r="R213" s="135">
        <v>0</v>
      </c>
      <c r="S213" s="135">
        <v>0</v>
      </c>
      <c r="T213" s="135">
        <v>0</v>
      </c>
      <c r="U213" s="135">
        <v>0</v>
      </c>
      <c r="V213" s="135">
        <v>84.561230000000009</v>
      </c>
      <c r="W213" s="135">
        <v>43.597879999999996</v>
      </c>
      <c r="X213" s="135">
        <v>0</v>
      </c>
      <c r="Y213" s="135">
        <v>0</v>
      </c>
      <c r="Z213" s="135">
        <v>0</v>
      </c>
      <c r="AA213" s="135">
        <v>0</v>
      </c>
    </row>
    <row r="214" spans="1:27" s="5" customFormat="1" outlineLevel="1" x14ac:dyDescent="0.25">
      <c r="A214" s="118"/>
      <c r="B214" s="118"/>
      <c r="C214" s="118"/>
      <c r="D214" s="104"/>
      <c r="E214" s="93" t="s">
        <v>285</v>
      </c>
      <c r="F214" s="127">
        <v>256.02595000000002</v>
      </c>
      <c r="G214" s="127">
        <v>256.02595000000002</v>
      </c>
      <c r="H214" s="127">
        <v>210.74607</v>
      </c>
      <c r="I214" s="127">
        <v>0</v>
      </c>
      <c r="J214" s="127">
        <v>0</v>
      </c>
      <c r="K214" s="127">
        <v>0</v>
      </c>
      <c r="L214" s="127">
        <v>0</v>
      </c>
      <c r="M214" s="127">
        <v>0</v>
      </c>
      <c r="N214" s="127">
        <v>0</v>
      </c>
      <c r="O214" s="127">
        <v>0</v>
      </c>
      <c r="P214" s="127">
        <v>171.46472</v>
      </c>
      <c r="Q214" s="127">
        <v>167.14819</v>
      </c>
      <c r="R214" s="127">
        <v>0</v>
      </c>
      <c r="S214" s="127">
        <v>0</v>
      </c>
      <c r="T214" s="127">
        <v>0</v>
      </c>
      <c r="U214" s="127">
        <v>0</v>
      </c>
      <c r="V214" s="127">
        <v>84.561230000000009</v>
      </c>
      <c r="W214" s="127">
        <v>43.597879999999996</v>
      </c>
      <c r="X214" s="127">
        <v>0</v>
      </c>
      <c r="Y214" s="127">
        <v>0</v>
      </c>
      <c r="Z214" s="127">
        <v>0</v>
      </c>
      <c r="AA214" s="127">
        <v>0</v>
      </c>
    </row>
    <row r="215" spans="1:27" ht="26.4" outlineLevel="2" x14ac:dyDescent="0.25">
      <c r="A215" s="117" t="s">
        <v>254</v>
      </c>
      <c r="B215" s="117" t="s">
        <v>251</v>
      </c>
      <c r="C215" s="117" t="s">
        <v>251</v>
      </c>
      <c r="D215" s="108" t="s">
        <v>254</v>
      </c>
      <c r="E215" s="6" t="s">
        <v>359</v>
      </c>
      <c r="F215" s="134">
        <v>256.02595000000002</v>
      </c>
      <c r="G215" s="134">
        <v>256.02595000000002</v>
      </c>
      <c r="H215" s="134">
        <v>210.74607</v>
      </c>
      <c r="I215" s="134">
        <v>0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171.46472</v>
      </c>
      <c r="Q215" s="134">
        <v>167.14819</v>
      </c>
      <c r="R215" s="134">
        <v>0</v>
      </c>
      <c r="S215" s="134">
        <v>0</v>
      </c>
      <c r="T215" s="134">
        <v>0</v>
      </c>
      <c r="U215" s="134">
        <v>0</v>
      </c>
      <c r="V215" s="134">
        <v>84.561230000000009</v>
      </c>
      <c r="W215" s="134">
        <v>43.597879999999996</v>
      </c>
      <c r="X215" s="134">
        <v>0</v>
      </c>
      <c r="Y215" s="134">
        <v>0</v>
      </c>
      <c r="Z215" s="134">
        <v>0</v>
      </c>
      <c r="AA215" s="134">
        <v>0</v>
      </c>
    </row>
    <row r="216" spans="1:27" s="5" customFormat="1" ht="26.4" outlineLevel="1" x14ac:dyDescent="0.25">
      <c r="A216" s="118"/>
      <c r="B216" s="118"/>
      <c r="C216" s="118"/>
      <c r="D216" s="104"/>
      <c r="E216" s="93" t="s">
        <v>298</v>
      </c>
      <c r="F216" s="127">
        <v>7.7801999999999998</v>
      </c>
      <c r="G216" s="127">
        <v>7.7801999999999998</v>
      </c>
      <c r="H216" s="127">
        <v>0</v>
      </c>
      <c r="I216" s="127">
        <v>0</v>
      </c>
      <c r="J216" s="127">
        <v>7.7801999999999998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7">
        <v>0</v>
      </c>
      <c r="T216" s="127">
        <v>0</v>
      </c>
      <c r="U216" s="127">
        <v>0</v>
      </c>
      <c r="V216" s="127">
        <v>0</v>
      </c>
      <c r="W216" s="127">
        <v>0</v>
      </c>
      <c r="X216" s="127">
        <v>0</v>
      </c>
      <c r="Y216" s="127">
        <v>0</v>
      </c>
      <c r="Z216" s="127">
        <v>0</v>
      </c>
      <c r="AA216" s="127">
        <v>0</v>
      </c>
    </row>
    <row r="217" spans="1:27" outlineLevel="2" x14ac:dyDescent="0.25">
      <c r="A217" s="117" t="s">
        <v>257</v>
      </c>
      <c r="B217" s="117" t="s">
        <v>252</v>
      </c>
      <c r="C217" s="117" t="s">
        <v>253</v>
      </c>
      <c r="D217" s="108" t="s">
        <v>251</v>
      </c>
      <c r="E217" s="6" t="s">
        <v>129</v>
      </c>
      <c r="F217" s="134">
        <v>7.7801999999999998</v>
      </c>
      <c r="G217" s="134">
        <v>7.7801999999999998</v>
      </c>
      <c r="H217" s="134">
        <v>0</v>
      </c>
      <c r="I217" s="134">
        <v>0</v>
      </c>
      <c r="J217" s="134">
        <v>7.7801999999999998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34">
        <v>0</v>
      </c>
      <c r="U217" s="134">
        <v>0</v>
      </c>
      <c r="V217" s="134">
        <v>0</v>
      </c>
      <c r="W217" s="134">
        <v>0</v>
      </c>
      <c r="X217" s="134">
        <v>0</v>
      </c>
      <c r="Y217" s="134">
        <v>0</v>
      </c>
      <c r="Z217" s="134">
        <v>0</v>
      </c>
      <c r="AA217" s="134">
        <v>0</v>
      </c>
    </row>
    <row r="218" spans="1:27" s="5" customFormat="1" x14ac:dyDescent="0.25">
      <c r="A218" s="118"/>
      <c r="B218" s="118"/>
      <c r="C218" s="118"/>
      <c r="D218" s="107"/>
      <c r="E218" s="7" t="s">
        <v>132</v>
      </c>
      <c r="F218" s="135">
        <v>260.28685000000002</v>
      </c>
      <c r="G218" s="135">
        <v>260.28685000000002</v>
      </c>
      <c r="H218" s="135">
        <v>226.09114000000002</v>
      </c>
      <c r="I218" s="135">
        <v>0</v>
      </c>
      <c r="J218" s="135">
        <v>5.9243000000000006</v>
      </c>
      <c r="K218" s="135">
        <v>0</v>
      </c>
      <c r="L218" s="135">
        <v>0</v>
      </c>
      <c r="M218" s="135">
        <v>0</v>
      </c>
      <c r="N218" s="135">
        <v>0</v>
      </c>
      <c r="O218" s="135">
        <v>0</v>
      </c>
      <c r="P218" s="135">
        <v>168.35525000000001</v>
      </c>
      <c r="Q218" s="135">
        <v>165.53270000000001</v>
      </c>
      <c r="R218" s="135">
        <v>0</v>
      </c>
      <c r="S218" s="135">
        <v>0.27723000000000003</v>
      </c>
      <c r="T218" s="135">
        <v>0</v>
      </c>
      <c r="U218" s="135">
        <v>0</v>
      </c>
      <c r="V218" s="135">
        <v>85.730070000000012</v>
      </c>
      <c r="W218" s="135">
        <v>60.558440000000004</v>
      </c>
      <c r="X218" s="135">
        <v>0</v>
      </c>
      <c r="Y218" s="135">
        <v>0</v>
      </c>
      <c r="Z218" s="135">
        <v>0</v>
      </c>
      <c r="AA218" s="135">
        <v>0</v>
      </c>
    </row>
    <row r="219" spans="1:27" s="5" customFormat="1" outlineLevel="1" x14ac:dyDescent="0.25">
      <c r="A219" s="118"/>
      <c r="B219" s="118"/>
      <c r="C219" s="118"/>
      <c r="D219" s="104"/>
      <c r="E219" s="93" t="s">
        <v>285</v>
      </c>
      <c r="F219" s="127">
        <v>254.36255000000003</v>
      </c>
      <c r="G219" s="127">
        <v>254.36255000000003</v>
      </c>
      <c r="H219" s="127">
        <v>226.09114000000002</v>
      </c>
      <c r="I219" s="127">
        <v>0</v>
      </c>
      <c r="J219" s="127">
        <v>0</v>
      </c>
      <c r="K219" s="127">
        <v>0</v>
      </c>
      <c r="L219" s="127">
        <v>0</v>
      </c>
      <c r="M219" s="127">
        <v>0</v>
      </c>
      <c r="N219" s="127">
        <v>0</v>
      </c>
      <c r="O219" s="127">
        <v>0</v>
      </c>
      <c r="P219" s="127">
        <v>168.35525000000001</v>
      </c>
      <c r="Q219" s="127">
        <v>165.53270000000001</v>
      </c>
      <c r="R219" s="127">
        <v>0</v>
      </c>
      <c r="S219" s="127">
        <v>0.27723000000000003</v>
      </c>
      <c r="T219" s="127">
        <v>0</v>
      </c>
      <c r="U219" s="127">
        <v>0</v>
      </c>
      <c r="V219" s="127">
        <v>85.730070000000012</v>
      </c>
      <c r="W219" s="127">
        <v>60.558440000000004</v>
      </c>
      <c r="X219" s="127">
        <v>0</v>
      </c>
      <c r="Y219" s="127">
        <v>0</v>
      </c>
      <c r="Z219" s="127">
        <v>0</v>
      </c>
      <c r="AA219" s="127">
        <v>0</v>
      </c>
    </row>
    <row r="220" spans="1:27" ht="26.4" outlineLevel="2" x14ac:dyDescent="0.25">
      <c r="A220" s="117" t="s">
        <v>254</v>
      </c>
      <c r="B220" s="117" t="s">
        <v>251</v>
      </c>
      <c r="C220" s="117" t="s">
        <v>251</v>
      </c>
      <c r="D220" s="108" t="s">
        <v>255</v>
      </c>
      <c r="E220" s="6" t="s">
        <v>360</v>
      </c>
      <c r="F220" s="134">
        <v>254.36255000000003</v>
      </c>
      <c r="G220" s="134">
        <v>254.36255000000003</v>
      </c>
      <c r="H220" s="134">
        <v>226.09114000000002</v>
      </c>
      <c r="I220" s="134">
        <v>0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0</v>
      </c>
      <c r="P220" s="134">
        <v>168.35525000000001</v>
      </c>
      <c r="Q220" s="134">
        <v>165.53270000000001</v>
      </c>
      <c r="R220" s="134">
        <v>0</v>
      </c>
      <c r="S220" s="134">
        <v>0.27723000000000003</v>
      </c>
      <c r="T220" s="134">
        <v>0</v>
      </c>
      <c r="U220" s="134">
        <v>0</v>
      </c>
      <c r="V220" s="134">
        <v>85.730070000000012</v>
      </c>
      <c r="W220" s="134">
        <v>60.558440000000004</v>
      </c>
      <c r="X220" s="134">
        <v>0</v>
      </c>
      <c r="Y220" s="134">
        <v>0</v>
      </c>
      <c r="Z220" s="134">
        <v>0</v>
      </c>
      <c r="AA220" s="134">
        <v>0</v>
      </c>
    </row>
    <row r="221" spans="1:27" s="5" customFormat="1" ht="26.4" outlineLevel="1" x14ac:dyDescent="0.25">
      <c r="A221" s="118"/>
      <c r="B221" s="118"/>
      <c r="C221" s="118"/>
      <c r="D221" s="104"/>
      <c r="E221" s="93" t="s">
        <v>298</v>
      </c>
      <c r="F221" s="127">
        <v>5.9243000000000006</v>
      </c>
      <c r="G221" s="127">
        <v>5.9243000000000006</v>
      </c>
      <c r="H221" s="127">
        <v>0</v>
      </c>
      <c r="I221" s="127">
        <v>0</v>
      </c>
      <c r="J221" s="127">
        <v>5.9243000000000006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7">
        <v>0</v>
      </c>
      <c r="T221" s="127">
        <v>0</v>
      </c>
      <c r="U221" s="127">
        <v>0</v>
      </c>
      <c r="V221" s="127">
        <v>0</v>
      </c>
      <c r="W221" s="127">
        <v>0</v>
      </c>
      <c r="X221" s="127">
        <v>0</v>
      </c>
      <c r="Y221" s="127">
        <v>0</v>
      </c>
      <c r="Z221" s="127">
        <v>0</v>
      </c>
      <c r="AA221" s="127">
        <v>0</v>
      </c>
    </row>
    <row r="222" spans="1:27" outlineLevel="2" x14ac:dyDescent="0.25">
      <c r="A222" s="117" t="s">
        <v>257</v>
      </c>
      <c r="B222" s="117" t="s">
        <v>252</v>
      </c>
      <c r="C222" s="117" t="s">
        <v>253</v>
      </c>
      <c r="D222" s="108" t="s">
        <v>251</v>
      </c>
      <c r="E222" s="6" t="s">
        <v>129</v>
      </c>
      <c r="F222" s="134">
        <v>5.9243000000000006</v>
      </c>
      <c r="G222" s="134">
        <v>5.9243000000000006</v>
      </c>
      <c r="H222" s="134">
        <v>0</v>
      </c>
      <c r="I222" s="134">
        <v>0</v>
      </c>
      <c r="J222" s="134">
        <v>5.9243000000000006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4">
        <v>0</v>
      </c>
      <c r="Q222" s="134">
        <v>0</v>
      </c>
      <c r="R222" s="134">
        <v>0</v>
      </c>
      <c r="S222" s="134">
        <v>0</v>
      </c>
      <c r="T222" s="134">
        <v>0</v>
      </c>
      <c r="U222" s="134">
        <v>0</v>
      </c>
      <c r="V222" s="134">
        <v>0</v>
      </c>
      <c r="W222" s="134">
        <v>0</v>
      </c>
      <c r="X222" s="134">
        <v>0</v>
      </c>
      <c r="Y222" s="134">
        <v>0</v>
      </c>
      <c r="Z222" s="134">
        <v>0</v>
      </c>
      <c r="AA222" s="134">
        <v>0</v>
      </c>
    </row>
    <row r="223" spans="1:27" s="5" customFormat="1" x14ac:dyDescent="0.25">
      <c r="A223" s="118"/>
      <c r="B223" s="118"/>
      <c r="C223" s="118"/>
      <c r="D223" s="107"/>
      <c r="E223" s="7" t="s">
        <v>133</v>
      </c>
      <c r="F223" s="135">
        <v>254.49968000000001</v>
      </c>
      <c r="G223" s="135">
        <v>254.49968000000001</v>
      </c>
      <c r="H223" s="135">
        <v>221.68136999999999</v>
      </c>
      <c r="I223" s="135">
        <v>0</v>
      </c>
      <c r="J223" s="135">
        <v>9.5285200000000003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  <c r="P223" s="135">
        <v>159.11185</v>
      </c>
      <c r="Q223" s="135">
        <v>153.41128999999998</v>
      </c>
      <c r="R223" s="135">
        <v>0</v>
      </c>
      <c r="S223" s="135">
        <v>0.80515999999999988</v>
      </c>
      <c r="T223" s="135">
        <v>0</v>
      </c>
      <c r="U223" s="135">
        <v>0</v>
      </c>
      <c r="V223" s="135">
        <v>84.923969999999997</v>
      </c>
      <c r="W223" s="135">
        <v>68.270080000000007</v>
      </c>
      <c r="X223" s="135">
        <v>0</v>
      </c>
      <c r="Y223" s="135">
        <v>0.13018000000000002</v>
      </c>
      <c r="Z223" s="135">
        <v>0</v>
      </c>
      <c r="AA223" s="135">
        <v>0</v>
      </c>
    </row>
    <row r="224" spans="1:27" s="5" customFormat="1" outlineLevel="1" x14ac:dyDescent="0.25">
      <c r="A224" s="118"/>
      <c r="B224" s="118"/>
      <c r="C224" s="118"/>
      <c r="D224" s="104"/>
      <c r="E224" s="93" t="s">
        <v>285</v>
      </c>
      <c r="F224" s="127">
        <v>248.79798000000002</v>
      </c>
      <c r="G224" s="127">
        <v>248.79798000000002</v>
      </c>
      <c r="H224" s="127">
        <v>221.68136999999999</v>
      </c>
      <c r="I224" s="127">
        <v>0</v>
      </c>
      <c r="J224" s="127">
        <v>3.8268199999999997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127">
        <v>159.11185</v>
      </c>
      <c r="Q224" s="127">
        <v>153.41128999999998</v>
      </c>
      <c r="R224" s="127">
        <v>0</v>
      </c>
      <c r="S224" s="127">
        <v>0.80515999999999988</v>
      </c>
      <c r="T224" s="127">
        <v>0</v>
      </c>
      <c r="U224" s="127">
        <v>0</v>
      </c>
      <c r="V224" s="127">
        <v>84.923969999999997</v>
      </c>
      <c r="W224" s="127">
        <v>68.270080000000007</v>
      </c>
      <c r="X224" s="127">
        <v>0</v>
      </c>
      <c r="Y224" s="127">
        <v>0.13018000000000002</v>
      </c>
      <c r="Z224" s="127">
        <v>0</v>
      </c>
      <c r="AA224" s="127">
        <v>0</v>
      </c>
    </row>
    <row r="225" spans="1:27" ht="26.4" outlineLevel="2" x14ac:dyDescent="0.25">
      <c r="A225" s="117" t="s">
        <v>254</v>
      </c>
      <c r="B225" s="117" t="s">
        <v>251</v>
      </c>
      <c r="C225" s="117" t="s">
        <v>251</v>
      </c>
      <c r="D225" s="108" t="s">
        <v>256</v>
      </c>
      <c r="E225" s="6" t="s">
        <v>361</v>
      </c>
      <c r="F225" s="134">
        <v>248.79798000000002</v>
      </c>
      <c r="G225" s="134">
        <v>248.79798000000002</v>
      </c>
      <c r="H225" s="134">
        <v>221.68136999999999</v>
      </c>
      <c r="I225" s="134">
        <v>0</v>
      </c>
      <c r="J225" s="134">
        <v>3.8268199999999997</v>
      </c>
      <c r="K225" s="134">
        <v>0</v>
      </c>
      <c r="L225" s="134">
        <v>0</v>
      </c>
      <c r="M225" s="134">
        <v>0</v>
      </c>
      <c r="N225" s="134">
        <v>0</v>
      </c>
      <c r="O225" s="134">
        <v>0</v>
      </c>
      <c r="P225" s="134">
        <v>159.11185</v>
      </c>
      <c r="Q225" s="134">
        <v>153.41128999999998</v>
      </c>
      <c r="R225" s="134">
        <v>0</v>
      </c>
      <c r="S225" s="134">
        <v>0.80515999999999988</v>
      </c>
      <c r="T225" s="134">
        <v>0</v>
      </c>
      <c r="U225" s="134">
        <v>0</v>
      </c>
      <c r="V225" s="134">
        <v>84.923969999999997</v>
      </c>
      <c r="W225" s="134">
        <v>68.270080000000007</v>
      </c>
      <c r="X225" s="134">
        <v>0</v>
      </c>
      <c r="Y225" s="134">
        <v>0.13018000000000002</v>
      </c>
      <c r="Z225" s="134">
        <v>0</v>
      </c>
      <c r="AA225" s="134">
        <v>0</v>
      </c>
    </row>
    <row r="226" spans="1:27" s="5" customFormat="1" ht="26.4" outlineLevel="1" x14ac:dyDescent="0.25">
      <c r="A226" s="118"/>
      <c r="B226" s="118"/>
      <c r="C226" s="118"/>
      <c r="D226" s="104"/>
      <c r="E226" s="93" t="s">
        <v>298</v>
      </c>
      <c r="F226" s="127">
        <v>5.7016999999999998</v>
      </c>
      <c r="G226" s="127">
        <v>5.7016999999999998</v>
      </c>
      <c r="H226" s="127">
        <v>0</v>
      </c>
      <c r="I226" s="127">
        <v>0</v>
      </c>
      <c r="J226" s="127">
        <v>5.7016999999999998</v>
      </c>
      <c r="K226" s="127">
        <v>0</v>
      </c>
      <c r="L226" s="127">
        <v>0</v>
      </c>
      <c r="M226" s="127">
        <v>0</v>
      </c>
      <c r="N226" s="127">
        <v>0</v>
      </c>
      <c r="O226" s="127">
        <v>0</v>
      </c>
      <c r="P226" s="127">
        <v>0</v>
      </c>
      <c r="Q226" s="127">
        <v>0</v>
      </c>
      <c r="R226" s="127">
        <v>0</v>
      </c>
      <c r="S226" s="127">
        <v>0</v>
      </c>
      <c r="T226" s="127">
        <v>0</v>
      </c>
      <c r="U226" s="127">
        <v>0</v>
      </c>
      <c r="V226" s="127">
        <v>0</v>
      </c>
      <c r="W226" s="127">
        <v>0</v>
      </c>
      <c r="X226" s="127">
        <v>0</v>
      </c>
      <c r="Y226" s="127">
        <v>0</v>
      </c>
      <c r="Z226" s="127">
        <v>0</v>
      </c>
      <c r="AA226" s="127">
        <v>0</v>
      </c>
    </row>
    <row r="227" spans="1:27" outlineLevel="2" x14ac:dyDescent="0.25">
      <c r="A227" s="117" t="s">
        <v>257</v>
      </c>
      <c r="B227" s="117" t="s">
        <v>252</v>
      </c>
      <c r="C227" s="117" t="s">
        <v>253</v>
      </c>
      <c r="D227" s="108" t="s">
        <v>251</v>
      </c>
      <c r="E227" s="6" t="s">
        <v>129</v>
      </c>
      <c r="F227" s="134">
        <v>5.7016999999999998</v>
      </c>
      <c r="G227" s="134">
        <v>5.7016999999999998</v>
      </c>
      <c r="H227" s="134">
        <v>0</v>
      </c>
      <c r="I227" s="134">
        <v>0</v>
      </c>
      <c r="J227" s="134">
        <v>5.7016999999999998</v>
      </c>
      <c r="K227" s="134">
        <v>0</v>
      </c>
      <c r="L227" s="134">
        <v>0</v>
      </c>
      <c r="M227" s="134">
        <v>0</v>
      </c>
      <c r="N227" s="134">
        <v>0</v>
      </c>
      <c r="O227" s="134">
        <v>0</v>
      </c>
      <c r="P227" s="134">
        <v>0</v>
      </c>
      <c r="Q227" s="134">
        <v>0</v>
      </c>
      <c r="R227" s="134">
        <v>0</v>
      </c>
      <c r="S227" s="134">
        <v>0</v>
      </c>
      <c r="T227" s="134">
        <v>0</v>
      </c>
      <c r="U227" s="134">
        <v>0</v>
      </c>
      <c r="V227" s="134">
        <v>0</v>
      </c>
      <c r="W227" s="134">
        <v>0</v>
      </c>
      <c r="X227" s="134">
        <v>0</v>
      </c>
      <c r="Y227" s="134">
        <v>0</v>
      </c>
      <c r="Z227" s="134">
        <v>0</v>
      </c>
      <c r="AA227" s="134">
        <v>0</v>
      </c>
    </row>
    <row r="228" spans="1:27" s="5" customFormat="1" x14ac:dyDescent="0.25">
      <c r="A228" s="118"/>
      <c r="B228" s="118"/>
      <c r="C228" s="118"/>
      <c r="D228" s="107"/>
      <c r="E228" s="7" t="s">
        <v>134</v>
      </c>
      <c r="F228" s="135">
        <v>197.03183999999996</v>
      </c>
      <c r="G228" s="135">
        <v>197.03183999999996</v>
      </c>
      <c r="H228" s="135">
        <v>160.10819000000001</v>
      </c>
      <c r="I228" s="135">
        <v>0</v>
      </c>
      <c r="J228" s="135">
        <v>7.9203000000000001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  <c r="P228" s="135">
        <v>132.78360999999998</v>
      </c>
      <c r="Q228" s="135">
        <v>121.90714</v>
      </c>
      <c r="R228" s="135">
        <v>0</v>
      </c>
      <c r="S228" s="135">
        <v>0</v>
      </c>
      <c r="T228" s="135">
        <v>0</v>
      </c>
      <c r="U228" s="135">
        <v>0</v>
      </c>
      <c r="V228" s="135">
        <v>56.288979999999995</v>
      </c>
      <c r="W228" s="135">
        <v>38.201050000000002</v>
      </c>
      <c r="X228" s="135">
        <v>0</v>
      </c>
      <c r="Y228" s="135">
        <v>3.8949999999999992E-2</v>
      </c>
      <c r="Z228" s="135">
        <v>0</v>
      </c>
      <c r="AA228" s="135">
        <v>0</v>
      </c>
    </row>
    <row r="229" spans="1:27" s="5" customFormat="1" outlineLevel="1" x14ac:dyDescent="0.25">
      <c r="A229" s="118"/>
      <c r="B229" s="118"/>
      <c r="C229" s="118"/>
      <c r="D229" s="104"/>
      <c r="E229" s="93" t="s">
        <v>285</v>
      </c>
      <c r="F229" s="127">
        <v>189.11153999999999</v>
      </c>
      <c r="G229" s="127">
        <v>189.11153999999999</v>
      </c>
      <c r="H229" s="127">
        <v>160.10819000000001</v>
      </c>
      <c r="I229" s="127">
        <v>0</v>
      </c>
      <c r="J229" s="127">
        <v>0</v>
      </c>
      <c r="K229" s="127">
        <v>0</v>
      </c>
      <c r="L229" s="127">
        <v>0</v>
      </c>
      <c r="M229" s="127">
        <v>0</v>
      </c>
      <c r="N229" s="127">
        <v>0</v>
      </c>
      <c r="O229" s="127">
        <v>0</v>
      </c>
      <c r="P229" s="127">
        <v>132.78360999999998</v>
      </c>
      <c r="Q229" s="127">
        <v>121.90714</v>
      </c>
      <c r="R229" s="127">
        <v>0</v>
      </c>
      <c r="S229" s="127">
        <v>0</v>
      </c>
      <c r="T229" s="127">
        <v>0</v>
      </c>
      <c r="U229" s="127">
        <v>0</v>
      </c>
      <c r="V229" s="127">
        <v>56.288979999999995</v>
      </c>
      <c r="W229" s="127">
        <v>38.201050000000002</v>
      </c>
      <c r="X229" s="127">
        <v>0</v>
      </c>
      <c r="Y229" s="127">
        <v>3.8949999999999992E-2</v>
      </c>
      <c r="Z229" s="127">
        <v>0</v>
      </c>
      <c r="AA229" s="127">
        <v>0</v>
      </c>
    </row>
    <row r="230" spans="1:27" ht="26.4" outlineLevel="2" x14ac:dyDescent="0.25">
      <c r="A230" s="117" t="s">
        <v>254</v>
      </c>
      <c r="B230" s="117" t="s">
        <v>251</v>
      </c>
      <c r="C230" s="117" t="s">
        <v>251</v>
      </c>
      <c r="D230" s="108" t="s">
        <v>257</v>
      </c>
      <c r="E230" s="6" t="s">
        <v>334</v>
      </c>
      <c r="F230" s="134">
        <v>189.11153999999999</v>
      </c>
      <c r="G230" s="134">
        <v>189.11153999999999</v>
      </c>
      <c r="H230" s="134">
        <v>160.10819000000001</v>
      </c>
      <c r="I230" s="134">
        <v>0</v>
      </c>
      <c r="J230" s="134">
        <v>0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134">
        <v>132.78360999999998</v>
      </c>
      <c r="Q230" s="134">
        <v>121.90714</v>
      </c>
      <c r="R230" s="134">
        <v>0</v>
      </c>
      <c r="S230" s="134">
        <v>0</v>
      </c>
      <c r="T230" s="134">
        <v>0</v>
      </c>
      <c r="U230" s="134">
        <v>0</v>
      </c>
      <c r="V230" s="134">
        <v>56.288979999999995</v>
      </c>
      <c r="W230" s="134">
        <v>38.201050000000002</v>
      </c>
      <c r="X230" s="134">
        <v>0</v>
      </c>
      <c r="Y230" s="134">
        <v>3.8949999999999992E-2</v>
      </c>
      <c r="Z230" s="134">
        <v>0</v>
      </c>
      <c r="AA230" s="134">
        <v>0</v>
      </c>
    </row>
    <row r="231" spans="1:27" s="5" customFormat="1" ht="26.4" outlineLevel="1" x14ac:dyDescent="0.25">
      <c r="A231" s="118"/>
      <c r="B231" s="118"/>
      <c r="C231" s="118"/>
      <c r="D231" s="104"/>
      <c r="E231" s="93" t="s">
        <v>298</v>
      </c>
      <c r="F231" s="127">
        <v>7.9203000000000001</v>
      </c>
      <c r="G231" s="127">
        <v>7.9203000000000001</v>
      </c>
      <c r="H231" s="127">
        <v>0</v>
      </c>
      <c r="I231" s="127">
        <v>0</v>
      </c>
      <c r="J231" s="127">
        <v>7.9203000000000001</v>
      </c>
      <c r="K231" s="127">
        <v>0</v>
      </c>
      <c r="L231" s="127">
        <v>0</v>
      </c>
      <c r="M231" s="127">
        <v>0</v>
      </c>
      <c r="N231" s="127">
        <v>0</v>
      </c>
      <c r="O231" s="127">
        <v>0</v>
      </c>
      <c r="P231" s="127">
        <v>0</v>
      </c>
      <c r="Q231" s="127">
        <v>0</v>
      </c>
      <c r="R231" s="127">
        <v>0</v>
      </c>
      <c r="S231" s="127">
        <v>0</v>
      </c>
      <c r="T231" s="127">
        <v>0</v>
      </c>
      <c r="U231" s="127">
        <v>0</v>
      </c>
      <c r="V231" s="127">
        <v>0</v>
      </c>
      <c r="W231" s="127">
        <v>0</v>
      </c>
      <c r="X231" s="127">
        <v>0</v>
      </c>
      <c r="Y231" s="127">
        <v>0</v>
      </c>
      <c r="Z231" s="127">
        <v>0</v>
      </c>
      <c r="AA231" s="127">
        <v>0</v>
      </c>
    </row>
    <row r="232" spans="1:27" outlineLevel="2" x14ac:dyDescent="0.25">
      <c r="A232" s="117" t="s">
        <v>257</v>
      </c>
      <c r="B232" s="117" t="s">
        <v>252</v>
      </c>
      <c r="C232" s="117" t="s">
        <v>253</v>
      </c>
      <c r="D232" s="108" t="s">
        <v>251</v>
      </c>
      <c r="E232" s="6" t="s">
        <v>129</v>
      </c>
      <c r="F232" s="134">
        <v>7.9203000000000001</v>
      </c>
      <c r="G232" s="134">
        <v>7.9203000000000001</v>
      </c>
      <c r="H232" s="134">
        <v>0</v>
      </c>
      <c r="I232" s="134">
        <v>0</v>
      </c>
      <c r="J232" s="134">
        <v>7.9203000000000001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4">
        <v>0</v>
      </c>
      <c r="Q232" s="134">
        <v>0</v>
      </c>
      <c r="R232" s="134">
        <v>0</v>
      </c>
      <c r="S232" s="134">
        <v>0</v>
      </c>
      <c r="T232" s="134">
        <v>0</v>
      </c>
      <c r="U232" s="134">
        <v>0</v>
      </c>
      <c r="V232" s="134">
        <v>0</v>
      </c>
      <c r="W232" s="134">
        <v>0</v>
      </c>
      <c r="X232" s="134">
        <v>0</v>
      </c>
      <c r="Y232" s="134">
        <v>0</v>
      </c>
      <c r="Z232" s="134">
        <v>0</v>
      </c>
      <c r="AA232" s="134">
        <v>0</v>
      </c>
    </row>
    <row r="233" spans="1:27" s="5" customFormat="1" outlineLevel="1" x14ac:dyDescent="0.25">
      <c r="A233" s="118"/>
      <c r="B233" s="118"/>
      <c r="C233" s="118"/>
      <c r="D233" s="107"/>
      <c r="E233" s="93" t="s">
        <v>325</v>
      </c>
      <c r="F233" s="127"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7">
        <v>0</v>
      </c>
      <c r="T233" s="127">
        <v>0</v>
      </c>
      <c r="U233" s="127">
        <v>0</v>
      </c>
      <c r="V233" s="127">
        <v>0</v>
      </c>
      <c r="W233" s="127">
        <v>0</v>
      </c>
      <c r="X233" s="127">
        <v>0</v>
      </c>
      <c r="Y233" s="127">
        <v>0</v>
      </c>
      <c r="Z233" s="127">
        <v>0</v>
      </c>
      <c r="AA233" s="127">
        <v>0</v>
      </c>
    </row>
    <row r="234" spans="1:27" outlineLevel="2" x14ac:dyDescent="0.25">
      <c r="A234" s="117" t="s">
        <v>259</v>
      </c>
      <c r="B234" s="117" t="s">
        <v>251</v>
      </c>
      <c r="C234" s="117" t="s">
        <v>251</v>
      </c>
      <c r="D234" s="108" t="s">
        <v>252</v>
      </c>
      <c r="E234" s="96" t="s">
        <v>327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129">
        <v>0</v>
      </c>
      <c r="Q234" s="129">
        <v>0</v>
      </c>
      <c r="R234" s="129">
        <v>0</v>
      </c>
      <c r="S234" s="129">
        <v>0</v>
      </c>
      <c r="T234" s="129">
        <v>0</v>
      </c>
      <c r="U234" s="129">
        <v>0</v>
      </c>
      <c r="V234" s="129">
        <v>0</v>
      </c>
      <c r="W234" s="129">
        <v>0</v>
      </c>
      <c r="X234" s="129">
        <v>0</v>
      </c>
      <c r="Y234" s="129">
        <v>0</v>
      </c>
      <c r="Z234" s="129">
        <v>0</v>
      </c>
      <c r="AA234" s="129">
        <v>0</v>
      </c>
    </row>
    <row r="235" spans="1:27" s="5" customFormat="1" x14ac:dyDescent="0.25">
      <c r="A235" s="118"/>
      <c r="B235" s="118"/>
      <c r="C235" s="118"/>
      <c r="D235" s="107"/>
      <c r="E235" s="7" t="s">
        <v>138</v>
      </c>
      <c r="F235" s="135">
        <v>916.65875000000005</v>
      </c>
      <c r="G235" s="135">
        <v>916.65875000000005</v>
      </c>
      <c r="H235" s="135">
        <v>738.07192999999995</v>
      </c>
      <c r="I235" s="135">
        <v>0</v>
      </c>
      <c r="J235" s="135">
        <v>42.046619999999997</v>
      </c>
      <c r="K235" s="135">
        <v>0.19</v>
      </c>
      <c r="L235" s="135">
        <v>0</v>
      </c>
      <c r="M235" s="135">
        <v>0</v>
      </c>
      <c r="N235" s="135">
        <v>0</v>
      </c>
      <c r="O235" s="135">
        <v>0</v>
      </c>
      <c r="P235" s="135">
        <v>536.02599999999995</v>
      </c>
      <c r="Q235" s="135">
        <v>512.18192999999997</v>
      </c>
      <c r="R235" s="135">
        <v>0</v>
      </c>
      <c r="S235" s="135">
        <v>6.55</v>
      </c>
      <c r="T235" s="135">
        <v>0</v>
      </c>
      <c r="U235" s="135">
        <v>0</v>
      </c>
      <c r="V235" s="135">
        <v>330.423</v>
      </c>
      <c r="W235" s="135">
        <v>225.7</v>
      </c>
      <c r="X235" s="135">
        <v>0</v>
      </c>
      <c r="Y235" s="135">
        <v>1.6131300000000002</v>
      </c>
      <c r="Z235" s="135">
        <v>0</v>
      </c>
      <c r="AA235" s="135">
        <v>0</v>
      </c>
    </row>
    <row r="236" spans="1:27" s="5" customFormat="1" outlineLevel="1" x14ac:dyDescent="0.25">
      <c r="A236" s="118"/>
      <c r="B236" s="118"/>
      <c r="C236" s="118"/>
      <c r="D236" s="104"/>
      <c r="E236" s="93" t="s">
        <v>285</v>
      </c>
      <c r="F236" s="127">
        <v>882.57875000000001</v>
      </c>
      <c r="G236" s="127">
        <v>882.57875000000001</v>
      </c>
      <c r="H236" s="127">
        <v>738.07192999999995</v>
      </c>
      <c r="I236" s="127">
        <v>0</v>
      </c>
      <c r="J236" s="127">
        <v>11.046619999999999</v>
      </c>
      <c r="K236" s="127">
        <v>0.19</v>
      </c>
      <c r="L236" s="127">
        <v>0</v>
      </c>
      <c r="M236" s="127">
        <v>0</v>
      </c>
      <c r="N236" s="127">
        <v>0</v>
      </c>
      <c r="O236" s="127">
        <v>0</v>
      </c>
      <c r="P236" s="127">
        <v>536.02599999999995</v>
      </c>
      <c r="Q236" s="127">
        <v>512.18192999999997</v>
      </c>
      <c r="R236" s="127">
        <v>0</v>
      </c>
      <c r="S236" s="127">
        <v>6.55</v>
      </c>
      <c r="T236" s="127">
        <v>0</v>
      </c>
      <c r="U236" s="127">
        <v>0</v>
      </c>
      <c r="V236" s="127">
        <v>327.34300000000002</v>
      </c>
      <c r="W236" s="127">
        <v>225.7</v>
      </c>
      <c r="X236" s="127">
        <v>0</v>
      </c>
      <c r="Y236" s="127">
        <v>1.6131300000000002</v>
      </c>
      <c r="Z236" s="127">
        <v>0</v>
      </c>
      <c r="AA236" s="127">
        <v>0</v>
      </c>
    </row>
    <row r="237" spans="1:27" ht="26.4" outlineLevel="2" x14ac:dyDescent="0.25">
      <c r="A237" s="117" t="s">
        <v>254</v>
      </c>
      <c r="B237" s="117" t="s">
        <v>251</v>
      </c>
      <c r="C237" s="117" t="s">
        <v>251</v>
      </c>
      <c r="D237" s="108" t="s">
        <v>258</v>
      </c>
      <c r="E237" s="6" t="s">
        <v>335</v>
      </c>
      <c r="F237" s="134">
        <v>882.57875000000001</v>
      </c>
      <c r="G237" s="134">
        <v>882.57875000000001</v>
      </c>
      <c r="H237" s="134">
        <v>738.07192999999995</v>
      </c>
      <c r="I237" s="134">
        <v>0</v>
      </c>
      <c r="J237" s="134">
        <v>11.046619999999999</v>
      </c>
      <c r="K237" s="134">
        <v>0.19</v>
      </c>
      <c r="L237" s="134">
        <v>0</v>
      </c>
      <c r="M237" s="134">
        <v>0</v>
      </c>
      <c r="N237" s="134">
        <v>0</v>
      </c>
      <c r="O237" s="134">
        <v>0</v>
      </c>
      <c r="P237" s="134">
        <v>536.02599999999995</v>
      </c>
      <c r="Q237" s="134">
        <v>512.18192999999997</v>
      </c>
      <c r="R237" s="134">
        <v>0</v>
      </c>
      <c r="S237" s="134">
        <v>6.55</v>
      </c>
      <c r="T237" s="134">
        <v>0</v>
      </c>
      <c r="U237" s="134">
        <v>0</v>
      </c>
      <c r="V237" s="134">
        <v>327.34300000000002</v>
      </c>
      <c r="W237" s="134">
        <v>225.7</v>
      </c>
      <c r="X237" s="134">
        <v>0</v>
      </c>
      <c r="Y237" s="134">
        <v>1.6131300000000002</v>
      </c>
      <c r="Z237" s="134">
        <v>0</v>
      </c>
      <c r="AA237" s="134">
        <v>0</v>
      </c>
    </row>
    <row r="238" spans="1:27" s="5" customFormat="1" ht="26.4" outlineLevel="1" x14ac:dyDescent="0.25">
      <c r="A238" s="118"/>
      <c r="B238" s="118"/>
      <c r="C238" s="118"/>
      <c r="D238" s="104"/>
      <c r="E238" s="93" t="s">
        <v>298</v>
      </c>
      <c r="F238" s="127">
        <v>31</v>
      </c>
      <c r="G238" s="127">
        <v>31</v>
      </c>
      <c r="H238" s="127">
        <v>0</v>
      </c>
      <c r="I238" s="127">
        <v>0</v>
      </c>
      <c r="J238" s="127">
        <v>31</v>
      </c>
      <c r="K238" s="127">
        <v>0</v>
      </c>
      <c r="L238" s="127">
        <v>0</v>
      </c>
      <c r="M238" s="127">
        <v>0</v>
      </c>
      <c r="N238" s="127">
        <v>0</v>
      </c>
      <c r="O238" s="127">
        <v>0</v>
      </c>
      <c r="P238" s="127">
        <v>0</v>
      </c>
      <c r="Q238" s="127">
        <v>0</v>
      </c>
      <c r="R238" s="127">
        <v>0</v>
      </c>
      <c r="S238" s="127">
        <v>0</v>
      </c>
      <c r="T238" s="127">
        <v>0</v>
      </c>
      <c r="U238" s="127">
        <v>0</v>
      </c>
      <c r="V238" s="127">
        <v>0</v>
      </c>
      <c r="W238" s="127">
        <v>0</v>
      </c>
      <c r="X238" s="127">
        <v>0</v>
      </c>
      <c r="Y238" s="127">
        <v>0</v>
      </c>
      <c r="Z238" s="127">
        <v>0</v>
      </c>
      <c r="AA238" s="127">
        <v>0</v>
      </c>
    </row>
    <row r="239" spans="1:27" outlineLevel="2" x14ac:dyDescent="0.25">
      <c r="A239" s="117" t="s">
        <v>257</v>
      </c>
      <c r="B239" s="117" t="s">
        <v>252</v>
      </c>
      <c r="C239" s="117" t="s">
        <v>253</v>
      </c>
      <c r="D239" s="108" t="s">
        <v>251</v>
      </c>
      <c r="E239" s="6" t="s">
        <v>129</v>
      </c>
      <c r="F239" s="134">
        <v>31</v>
      </c>
      <c r="G239" s="134">
        <v>31</v>
      </c>
      <c r="H239" s="134">
        <v>0</v>
      </c>
      <c r="I239" s="134">
        <v>0</v>
      </c>
      <c r="J239" s="134">
        <v>31</v>
      </c>
      <c r="K239" s="134">
        <v>0</v>
      </c>
      <c r="L239" s="134">
        <v>0</v>
      </c>
      <c r="M239" s="134">
        <v>0</v>
      </c>
      <c r="N239" s="134">
        <v>0</v>
      </c>
      <c r="O239" s="134">
        <v>0</v>
      </c>
      <c r="P239" s="134">
        <v>0</v>
      </c>
      <c r="Q239" s="134">
        <v>0</v>
      </c>
      <c r="R239" s="134">
        <v>0</v>
      </c>
      <c r="S239" s="134">
        <v>0</v>
      </c>
      <c r="T239" s="134">
        <v>0</v>
      </c>
      <c r="U239" s="134">
        <v>0</v>
      </c>
      <c r="V239" s="134">
        <v>0</v>
      </c>
      <c r="W239" s="134">
        <v>0</v>
      </c>
      <c r="X239" s="134">
        <v>0</v>
      </c>
      <c r="Y239" s="134">
        <v>0</v>
      </c>
      <c r="Z239" s="134">
        <v>0</v>
      </c>
      <c r="AA239" s="134">
        <v>0</v>
      </c>
    </row>
    <row r="240" spans="1:27" s="5" customFormat="1" outlineLevel="1" x14ac:dyDescent="0.25">
      <c r="A240" s="118"/>
      <c r="B240" s="118"/>
      <c r="C240" s="118"/>
      <c r="D240" s="107"/>
      <c r="E240" s="93" t="s">
        <v>325</v>
      </c>
      <c r="F240" s="127">
        <v>3.08</v>
      </c>
      <c r="G240" s="127">
        <v>3.08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7">
        <v>0</v>
      </c>
      <c r="T240" s="127">
        <v>0</v>
      </c>
      <c r="U240" s="127">
        <v>0</v>
      </c>
      <c r="V240" s="127">
        <v>3.08</v>
      </c>
      <c r="W240" s="127">
        <v>0</v>
      </c>
      <c r="X240" s="127">
        <v>0</v>
      </c>
      <c r="Y240" s="127">
        <v>0</v>
      </c>
      <c r="Z240" s="127">
        <v>0</v>
      </c>
      <c r="AA240" s="127">
        <v>0</v>
      </c>
    </row>
    <row r="241" spans="1:27" outlineLevel="2" x14ac:dyDescent="0.25">
      <c r="A241" s="117" t="s">
        <v>259</v>
      </c>
      <c r="B241" s="117" t="s">
        <v>251</v>
      </c>
      <c r="C241" s="117" t="s">
        <v>251</v>
      </c>
      <c r="D241" s="108" t="s">
        <v>252</v>
      </c>
      <c r="E241" s="96" t="s">
        <v>327</v>
      </c>
      <c r="F241" s="129">
        <v>3.08</v>
      </c>
      <c r="G241" s="129">
        <v>3.08</v>
      </c>
      <c r="H241" s="129">
        <v>0</v>
      </c>
      <c r="I241" s="129">
        <v>0</v>
      </c>
      <c r="J241" s="129">
        <v>0</v>
      </c>
      <c r="K241" s="129">
        <v>0</v>
      </c>
      <c r="L241" s="129">
        <v>0</v>
      </c>
      <c r="M241" s="129">
        <v>0</v>
      </c>
      <c r="N241" s="129">
        <v>0</v>
      </c>
      <c r="O241" s="129">
        <v>0</v>
      </c>
      <c r="P241" s="129">
        <v>0</v>
      </c>
      <c r="Q241" s="129">
        <v>0</v>
      </c>
      <c r="R241" s="129">
        <v>0</v>
      </c>
      <c r="S241" s="129">
        <v>0</v>
      </c>
      <c r="T241" s="129">
        <v>0</v>
      </c>
      <c r="U241" s="129">
        <v>0</v>
      </c>
      <c r="V241" s="129">
        <v>3.08</v>
      </c>
      <c r="W241" s="129">
        <v>0</v>
      </c>
      <c r="X241" s="129">
        <v>0</v>
      </c>
      <c r="Y241" s="129">
        <v>0</v>
      </c>
      <c r="Z241" s="129">
        <v>0</v>
      </c>
      <c r="AA241" s="129">
        <v>0</v>
      </c>
    </row>
    <row r="242" spans="1:27" s="5" customFormat="1" x14ac:dyDescent="0.25">
      <c r="A242" s="118"/>
      <c r="B242" s="118"/>
      <c r="C242" s="118"/>
      <c r="D242" s="107"/>
      <c r="E242" s="7" t="s">
        <v>135</v>
      </c>
      <c r="F242" s="135">
        <v>203.52412000000001</v>
      </c>
      <c r="G242" s="135">
        <v>203.52412000000001</v>
      </c>
      <c r="H242" s="135">
        <v>128.93873000000002</v>
      </c>
      <c r="I242" s="135">
        <v>0</v>
      </c>
      <c r="J242" s="135">
        <v>5.7414899999999998</v>
      </c>
      <c r="K242" s="135">
        <v>0</v>
      </c>
      <c r="L242" s="135">
        <v>0</v>
      </c>
      <c r="M242" s="135">
        <v>0</v>
      </c>
      <c r="N242" s="135">
        <v>0</v>
      </c>
      <c r="O242" s="135">
        <v>0</v>
      </c>
      <c r="P242" s="135">
        <v>143.37458000000001</v>
      </c>
      <c r="Q242" s="135">
        <v>98.485579999999999</v>
      </c>
      <c r="R242" s="135">
        <v>0</v>
      </c>
      <c r="S242" s="135">
        <v>0</v>
      </c>
      <c r="T242" s="135">
        <v>0</v>
      </c>
      <c r="U242" s="135">
        <v>0</v>
      </c>
      <c r="V242" s="135">
        <v>54.408050000000003</v>
      </c>
      <c r="W242" s="135">
        <v>30.453150000000001</v>
      </c>
      <c r="X242" s="135">
        <v>0</v>
      </c>
      <c r="Y242" s="135">
        <v>0</v>
      </c>
      <c r="Z242" s="135">
        <v>0</v>
      </c>
      <c r="AA242" s="135">
        <v>0</v>
      </c>
    </row>
    <row r="243" spans="1:27" s="5" customFormat="1" outlineLevel="1" x14ac:dyDescent="0.25">
      <c r="A243" s="118"/>
      <c r="B243" s="118"/>
      <c r="C243" s="118"/>
      <c r="D243" s="104"/>
      <c r="E243" s="93" t="s">
        <v>285</v>
      </c>
      <c r="F243" s="127">
        <v>199.79022000000003</v>
      </c>
      <c r="G243" s="127">
        <v>199.79022000000003</v>
      </c>
      <c r="H243" s="127">
        <v>128.93873000000002</v>
      </c>
      <c r="I243" s="127">
        <v>0</v>
      </c>
      <c r="J243" s="127">
        <v>2.00759</v>
      </c>
      <c r="K243" s="127">
        <v>0</v>
      </c>
      <c r="L243" s="127">
        <v>0</v>
      </c>
      <c r="M243" s="127">
        <v>0</v>
      </c>
      <c r="N243" s="127">
        <v>0</v>
      </c>
      <c r="O243" s="127">
        <v>0</v>
      </c>
      <c r="P243" s="127">
        <v>143.37458000000001</v>
      </c>
      <c r="Q243" s="127">
        <v>98.485579999999999</v>
      </c>
      <c r="R243" s="127">
        <v>0</v>
      </c>
      <c r="S243" s="127">
        <v>0</v>
      </c>
      <c r="T243" s="127">
        <v>0</v>
      </c>
      <c r="U243" s="127">
        <v>0</v>
      </c>
      <c r="V243" s="127">
        <v>54.408050000000003</v>
      </c>
      <c r="W243" s="127">
        <v>30.453150000000001</v>
      </c>
      <c r="X243" s="127">
        <v>0</v>
      </c>
      <c r="Y243" s="127">
        <v>0</v>
      </c>
      <c r="Z243" s="127">
        <v>0</v>
      </c>
      <c r="AA243" s="127">
        <v>0</v>
      </c>
    </row>
    <row r="244" spans="1:27" ht="26.4" outlineLevel="2" x14ac:dyDescent="0.25">
      <c r="A244" s="117" t="s">
        <v>254</v>
      </c>
      <c r="B244" s="117" t="s">
        <v>251</v>
      </c>
      <c r="C244" s="117" t="s">
        <v>251</v>
      </c>
      <c r="D244" s="108" t="s">
        <v>259</v>
      </c>
      <c r="E244" s="6" t="s">
        <v>336</v>
      </c>
      <c r="F244" s="134">
        <v>199.79022000000003</v>
      </c>
      <c r="G244" s="134">
        <v>199.79022000000003</v>
      </c>
      <c r="H244" s="134">
        <v>128.93873000000002</v>
      </c>
      <c r="I244" s="134">
        <v>0</v>
      </c>
      <c r="J244" s="134">
        <v>2.00759</v>
      </c>
      <c r="K244" s="134">
        <v>0</v>
      </c>
      <c r="L244" s="134">
        <v>0</v>
      </c>
      <c r="M244" s="134">
        <v>0</v>
      </c>
      <c r="N244" s="134">
        <v>0</v>
      </c>
      <c r="O244" s="134">
        <v>0</v>
      </c>
      <c r="P244" s="134">
        <v>143.37458000000001</v>
      </c>
      <c r="Q244" s="134">
        <v>98.485579999999999</v>
      </c>
      <c r="R244" s="134">
        <v>0</v>
      </c>
      <c r="S244" s="134">
        <v>0</v>
      </c>
      <c r="T244" s="134">
        <v>0</v>
      </c>
      <c r="U244" s="134">
        <v>0</v>
      </c>
      <c r="V244" s="134">
        <v>54.408050000000003</v>
      </c>
      <c r="W244" s="134">
        <v>30.453150000000001</v>
      </c>
      <c r="X244" s="134">
        <v>0</v>
      </c>
      <c r="Y244" s="134">
        <v>0</v>
      </c>
      <c r="Z244" s="134">
        <v>0</v>
      </c>
      <c r="AA244" s="134">
        <v>0</v>
      </c>
    </row>
    <row r="245" spans="1:27" s="5" customFormat="1" ht="26.4" outlineLevel="1" x14ac:dyDescent="0.25">
      <c r="A245" s="118"/>
      <c r="B245" s="118"/>
      <c r="C245" s="118"/>
      <c r="D245" s="104"/>
      <c r="E245" s="93" t="s">
        <v>298</v>
      </c>
      <c r="F245" s="127">
        <v>3.7338999999999998</v>
      </c>
      <c r="G245" s="127">
        <v>3.7338999999999998</v>
      </c>
      <c r="H245" s="127">
        <v>0</v>
      </c>
      <c r="I245" s="127">
        <v>0</v>
      </c>
      <c r="J245" s="127">
        <v>3.7338999999999998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7">
        <v>0</v>
      </c>
      <c r="T245" s="127">
        <v>0</v>
      </c>
      <c r="U245" s="127">
        <v>0</v>
      </c>
      <c r="V245" s="127">
        <v>0</v>
      </c>
      <c r="W245" s="127">
        <v>0</v>
      </c>
      <c r="X245" s="127">
        <v>0</v>
      </c>
      <c r="Y245" s="127">
        <v>0</v>
      </c>
      <c r="Z245" s="127">
        <v>0</v>
      </c>
      <c r="AA245" s="127">
        <v>0</v>
      </c>
    </row>
    <row r="246" spans="1:27" outlineLevel="2" x14ac:dyDescent="0.25">
      <c r="A246" s="117" t="s">
        <v>257</v>
      </c>
      <c r="B246" s="117" t="s">
        <v>252</v>
      </c>
      <c r="C246" s="117" t="s">
        <v>253</v>
      </c>
      <c r="D246" s="108" t="s">
        <v>251</v>
      </c>
      <c r="E246" s="6" t="s">
        <v>129</v>
      </c>
      <c r="F246" s="134">
        <v>3.7338999999999998</v>
      </c>
      <c r="G246" s="134">
        <v>3.7338999999999998</v>
      </c>
      <c r="H246" s="134">
        <v>0</v>
      </c>
      <c r="I246" s="134">
        <v>0</v>
      </c>
      <c r="J246" s="134">
        <v>3.7338999999999998</v>
      </c>
      <c r="K246" s="134">
        <v>0</v>
      </c>
      <c r="L246" s="134">
        <v>0</v>
      </c>
      <c r="M246" s="134">
        <v>0</v>
      </c>
      <c r="N246" s="134">
        <v>0</v>
      </c>
      <c r="O246" s="134">
        <v>0</v>
      </c>
      <c r="P246" s="134">
        <v>0</v>
      </c>
      <c r="Q246" s="134">
        <v>0</v>
      </c>
      <c r="R246" s="134">
        <v>0</v>
      </c>
      <c r="S246" s="134">
        <v>0</v>
      </c>
      <c r="T246" s="134">
        <v>0</v>
      </c>
      <c r="U246" s="134">
        <v>0</v>
      </c>
      <c r="V246" s="134">
        <v>0</v>
      </c>
      <c r="W246" s="134">
        <v>0</v>
      </c>
      <c r="X246" s="134">
        <v>0</v>
      </c>
      <c r="Y246" s="134">
        <v>0</v>
      </c>
      <c r="Z246" s="134">
        <v>0</v>
      </c>
      <c r="AA246" s="134">
        <v>0</v>
      </c>
    </row>
    <row r="247" spans="1:27" s="5" customFormat="1" x14ac:dyDescent="0.25">
      <c r="A247" s="118"/>
      <c r="B247" s="118"/>
      <c r="C247" s="118"/>
      <c r="D247" s="107"/>
      <c r="E247" s="7" t="s">
        <v>136</v>
      </c>
      <c r="F247" s="135">
        <v>538.64099999999996</v>
      </c>
      <c r="G247" s="135">
        <v>531.51300000000003</v>
      </c>
      <c r="H247" s="135">
        <v>453.01078000000001</v>
      </c>
      <c r="I247" s="135">
        <v>7.1280000000000001</v>
      </c>
      <c r="J247" s="135">
        <v>23.373289999999997</v>
      </c>
      <c r="K247" s="135">
        <v>0</v>
      </c>
      <c r="L247" s="135">
        <v>0</v>
      </c>
      <c r="M247" s="135">
        <v>0</v>
      </c>
      <c r="N247" s="135">
        <v>0</v>
      </c>
      <c r="O247" s="135">
        <v>0</v>
      </c>
      <c r="P247" s="135">
        <v>348.21699999999998</v>
      </c>
      <c r="Q247" s="135">
        <v>336.51178000000004</v>
      </c>
      <c r="R247" s="135">
        <v>4.3289999999999997</v>
      </c>
      <c r="S247" s="135">
        <v>3.1</v>
      </c>
      <c r="T247" s="135">
        <v>0</v>
      </c>
      <c r="U247" s="135">
        <v>0</v>
      </c>
      <c r="V247" s="135">
        <v>155.59950000000001</v>
      </c>
      <c r="W247" s="135">
        <v>116.499</v>
      </c>
      <c r="X247" s="135">
        <v>2.7989999999999999</v>
      </c>
      <c r="Y247" s="135">
        <v>1.2232100000000001</v>
      </c>
      <c r="Z247" s="135">
        <v>0</v>
      </c>
      <c r="AA247" s="135">
        <v>0</v>
      </c>
    </row>
    <row r="248" spans="1:27" s="5" customFormat="1" outlineLevel="1" x14ac:dyDescent="0.25">
      <c r="A248" s="118"/>
      <c r="B248" s="118"/>
      <c r="C248" s="118"/>
      <c r="D248" s="104"/>
      <c r="E248" s="93" t="s">
        <v>285</v>
      </c>
      <c r="F248" s="127">
        <v>516.97490000000005</v>
      </c>
      <c r="G248" s="127">
        <v>509.84690000000001</v>
      </c>
      <c r="H248" s="127">
        <v>453.01078000000001</v>
      </c>
      <c r="I248" s="127">
        <v>7.1280000000000001</v>
      </c>
      <c r="J248" s="127">
        <v>1.70719</v>
      </c>
      <c r="K248" s="127">
        <v>0</v>
      </c>
      <c r="L248" s="127">
        <v>0</v>
      </c>
      <c r="M248" s="127">
        <v>0</v>
      </c>
      <c r="N248" s="127">
        <v>0</v>
      </c>
      <c r="O248" s="127">
        <v>0</v>
      </c>
      <c r="P248" s="127">
        <v>348.21699999999998</v>
      </c>
      <c r="Q248" s="127">
        <v>336.51178000000004</v>
      </c>
      <c r="R248" s="127">
        <v>4.3289999999999997</v>
      </c>
      <c r="S248" s="127">
        <v>3.1</v>
      </c>
      <c r="T248" s="127">
        <v>0</v>
      </c>
      <c r="U248" s="127">
        <v>0</v>
      </c>
      <c r="V248" s="127">
        <v>155.59950000000001</v>
      </c>
      <c r="W248" s="127">
        <v>116.499</v>
      </c>
      <c r="X248" s="127">
        <v>2.7989999999999999</v>
      </c>
      <c r="Y248" s="127">
        <v>1.2232100000000001</v>
      </c>
      <c r="Z248" s="127">
        <v>0</v>
      </c>
      <c r="AA248" s="127">
        <v>0</v>
      </c>
    </row>
    <row r="249" spans="1:27" ht="26.4" outlineLevel="2" x14ac:dyDescent="0.25">
      <c r="A249" s="117" t="s">
        <v>254</v>
      </c>
      <c r="B249" s="117" t="s">
        <v>251</v>
      </c>
      <c r="C249" s="117" t="s">
        <v>251</v>
      </c>
      <c r="D249" s="108" t="s">
        <v>260</v>
      </c>
      <c r="E249" s="6" t="s">
        <v>337</v>
      </c>
      <c r="F249" s="134">
        <v>516.97490000000005</v>
      </c>
      <c r="G249" s="134">
        <v>509.84690000000001</v>
      </c>
      <c r="H249" s="134">
        <v>453.01078000000001</v>
      </c>
      <c r="I249" s="134">
        <v>7.1280000000000001</v>
      </c>
      <c r="J249" s="134">
        <v>1.70719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4">
        <v>348.21699999999998</v>
      </c>
      <c r="Q249" s="134">
        <v>336.51178000000004</v>
      </c>
      <c r="R249" s="134">
        <v>4.3289999999999997</v>
      </c>
      <c r="S249" s="134">
        <v>3.1</v>
      </c>
      <c r="T249" s="134">
        <v>0</v>
      </c>
      <c r="U249" s="134">
        <v>0</v>
      </c>
      <c r="V249" s="134">
        <v>155.59950000000001</v>
      </c>
      <c r="W249" s="134">
        <v>116.499</v>
      </c>
      <c r="X249" s="134">
        <v>2.7989999999999999</v>
      </c>
      <c r="Y249" s="134">
        <v>1.2232100000000001</v>
      </c>
      <c r="Z249" s="134">
        <v>0</v>
      </c>
      <c r="AA249" s="134">
        <v>0</v>
      </c>
    </row>
    <row r="250" spans="1:27" s="5" customFormat="1" ht="26.4" outlineLevel="1" x14ac:dyDescent="0.25">
      <c r="A250" s="118"/>
      <c r="B250" s="118"/>
      <c r="C250" s="118"/>
      <c r="D250" s="104"/>
      <c r="E250" s="93" t="s">
        <v>298</v>
      </c>
      <c r="F250" s="127">
        <v>21.6661</v>
      </c>
      <c r="G250" s="127">
        <v>21.6661</v>
      </c>
      <c r="H250" s="127">
        <v>0</v>
      </c>
      <c r="I250" s="127">
        <v>0</v>
      </c>
      <c r="J250" s="127">
        <v>21.6661</v>
      </c>
      <c r="K250" s="127">
        <v>0</v>
      </c>
      <c r="L250" s="127">
        <v>0</v>
      </c>
      <c r="M250" s="127">
        <v>0</v>
      </c>
      <c r="N250" s="127">
        <v>0</v>
      </c>
      <c r="O250" s="127">
        <v>0</v>
      </c>
      <c r="P250" s="127">
        <v>0</v>
      </c>
      <c r="Q250" s="127">
        <v>0</v>
      </c>
      <c r="R250" s="127">
        <v>0</v>
      </c>
      <c r="S250" s="127">
        <v>0</v>
      </c>
      <c r="T250" s="127">
        <v>0</v>
      </c>
      <c r="U250" s="127">
        <v>0</v>
      </c>
      <c r="V250" s="127">
        <v>0</v>
      </c>
      <c r="W250" s="127">
        <v>0</v>
      </c>
      <c r="X250" s="127">
        <v>0</v>
      </c>
      <c r="Y250" s="127">
        <v>0</v>
      </c>
      <c r="Z250" s="127">
        <v>0</v>
      </c>
      <c r="AA250" s="127">
        <v>0</v>
      </c>
    </row>
    <row r="251" spans="1:27" outlineLevel="2" x14ac:dyDescent="0.25">
      <c r="A251" s="117" t="s">
        <v>257</v>
      </c>
      <c r="B251" s="117" t="s">
        <v>252</v>
      </c>
      <c r="C251" s="117" t="s">
        <v>253</v>
      </c>
      <c r="D251" s="108" t="s">
        <v>251</v>
      </c>
      <c r="E251" s="6" t="s">
        <v>129</v>
      </c>
      <c r="F251" s="134">
        <v>21.6661</v>
      </c>
      <c r="G251" s="134">
        <v>21.6661</v>
      </c>
      <c r="H251" s="134">
        <v>0</v>
      </c>
      <c r="I251" s="134">
        <v>0</v>
      </c>
      <c r="J251" s="134">
        <v>21.6661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4">
        <v>0</v>
      </c>
      <c r="Q251" s="134">
        <v>0</v>
      </c>
      <c r="R251" s="134">
        <v>0</v>
      </c>
      <c r="S251" s="134">
        <v>0</v>
      </c>
      <c r="T251" s="134">
        <v>0</v>
      </c>
      <c r="U251" s="134">
        <v>0</v>
      </c>
      <c r="V251" s="134">
        <v>0</v>
      </c>
      <c r="W251" s="134">
        <v>0</v>
      </c>
      <c r="X251" s="134">
        <v>0</v>
      </c>
      <c r="Y251" s="134">
        <v>0</v>
      </c>
      <c r="Z251" s="134">
        <v>0</v>
      </c>
      <c r="AA251" s="134">
        <v>0</v>
      </c>
    </row>
    <row r="252" spans="1:27" s="5" customFormat="1" x14ac:dyDescent="0.25">
      <c r="A252" s="118"/>
      <c r="B252" s="118"/>
      <c r="C252" s="118"/>
      <c r="D252" s="107"/>
      <c r="E252" s="7" t="s">
        <v>137</v>
      </c>
      <c r="F252" s="135">
        <v>513.24036000000001</v>
      </c>
      <c r="G252" s="135">
        <v>506.50736000000001</v>
      </c>
      <c r="H252" s="135">
        <v>402.11305999999996</v>
      </c>
      <c r="I252" s="135">
        <v>6.7329999999999997</v>
      </c>
      <c r="J252" s="135">
        <v>16.005489999999998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  <c r="P252" s="135">
        <v>312.65141999999997</v>
      </c>
      <c r="Q252" s="135">
        <v>293.44920999999994</v>
      </c>
      <c r="R252" s="135">
        <v>5.22</v>
      </c>
      <c r="S252" s="135">
        <v>0.83</v>
      </c>
      <c r="T252" s="135">
        <v>0</v>
      </c>
      <c r="U252" s="135">
        <v>0</v>
      </c>
      <c r="V252" s="135">
        <v>176.30295000000001</v>
      </c>
      <c r="W252" s="135">
        <v>108.66385000000001</v>
      </c>
      <c r="X252" s="135">
        <v>1.5129999999999999</v>
      </c>
      <c r="Y252" s="135">
        <v>0.71750000000000003</v>
      </c>
      <c r="Z252" s="135">
        <v>0</v>
      </c>
      <c r="AA252" s="135">
        <v>0</v>
      </c>
    </row>
    <row r="253" spans="1:27" s="5" customFormat="1" outlineLevel="1" x14ac:dyDescent="0.25">
      <c r="A253" s="118"/>
      <c r="B253" s="118"/>
      <c r="C253" s="118"/>
      <c r="D253" s="104"/>
      <c r="E253" s="93" t="s">
        <v>285</v>
      </c>
      <c r="F253" s="127">
        <v>498.84035999999998</v>
      </c>
      <c r="G253" s="127">
        <v>492.10735999999997</v>
      </c>
      <c r="H253" s="127">
        <v>402.11305999999996</v>
      </c>
      <c r="I253" s="127">
        <v>6.7329999999999997</v>
      </c>
      <c r="J253" s="127">
        <v>1.6054900000000001</v>
      </c>
      <c r="K253" s="127">
        <v>0</v>
      </c>
      <c r="L253" s="127">
        <v>0</v>
      </c>
      <c r="M253" s="127">
        <v>0</v>
      </c>
      <c r="N253" s="127">
        <v>0</v>
      </c>
      <c r="O253" s="127">
        <v>0</v>
      </c>
      <c r="P253" s="127">
        <v>312.65141999999997</v>
      </c>
      <c r="Q253" s="127">
        <v>293.44920999999994</v>
      </c>
      <c r="R253" s="127">
        <v>5.22</v>
      </c>
      <c r="S253" s="127">
        <v>0.83</v>
      </c>
      <c r="T253" s="127">
        <v>0</v>
      </c>
      <c r="U253" s="127">
        <v>0</v>
      </c>
      <c r="V253" s="127">
        <v>176.30295000000001</v>
      </c>
      <c r="W253" s="127">
        <v>108.66385000000001</v>
      </c>
      <c r="X253" s="127">
        <v>1.5129999999999999</v>
      </c>
      <c r="Y253" s="127">
        <v>0.71750000000000003</v>
      </c>
      <c r="Z253" s="127">
        <v>0</v>
      </c>
      <c r="AA253" s="127">
        <v>0</v>
      </c>
    </row>
    <row r="254" spans="1:27" ht="26.4" outlineLevel="2" x14ac:dyDescent="0.25">
      <c r="A254" s="117" t="s">
        <v>254</v>
      </c>
      <c r="B254" s="117" t="s">
        <v>251</v>
      </c>
      <c r="C254" s="117" t="s">
        <v>251</v>
      </c>
      <c r="D254" s="108" t="s">
        <v>261</v>
      </c>
      <c r="E254" s="6" t="s">
        <v>338</v>
      </c>
      <c r="F254" s="134">
        <v>498.84035999999998</v>
      </c>
      <c r="G254" s="134">
        <v>492.10735999999997</v>
      </c>
      <c r="H254" s="134">
        <v>402.11305999999996</v>
      </c>
      <c r="I254" s="134">
        <v>6.7329999999999997</v>
      </c>
      <c r="J254" s="134">
        <v>1.6054900000000001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4">
        <v>312.65141999999997</v>
      </c>
      <c r="Q254" s="134">
        <v>293.44920999999994</v>
      </c>
      <c r="R254" s="134">
        <v>5.22</v>
      </c>
      <c r="S254" s="134">
        <v>0.83</v>
      </c>
      <c r="T254" s="134">
        <v>0</v>
      </c>
      <c r="U254" s="134">
        <v>0</v>
      </c>
      <c r="V254" s="134">
        <v>176.30295000000001</v>
      </c>
      <c r="W254" s="134">
        <v>108.66385000000001</v>
      </c>
      <c r="X254" s="134">
        <v>1.5129999999999999</v>
      </c>
      <c r="Y254" s="134">
        <v>0.71750000000000003</v>
      </c>
      <c r="Z254" s="134">
        <v>0</v>
      </c>
      <c r="AA254" s="134">
        <v>0</v>
      </c>
    </row>
    <row r="255" spans="1:27" s="5" customFormat="1" ht="26.4" outlineLevel="1" x14ac:dyDescent="0.25">
      <c r="A255" s="118"/>
      <c r="B255" s="118"/>
      <c r="C255" s="118"/>
      <c r="D255" s="104"/>
      <c r="E255" s="93" t="s">
        <v>298</v>
      </c>
      <c r="F255" s="127">
        <v>14.4</v>
      </c>
      <c r="G255" s="127">
        <v>14.4</v>
      </c>
      <c r="H255" s="127">
        <v>0</v>
      </c>
      <c r="I255" s="127">
        <v>0</v>
      </c>
      <c r="J255" s="127">
        <v>14.4</v>
      </c>
      <c r="K255" s="127">
        <v>0</v>
      </c>
      <c r="L255" s="127">
        <v>0</v>
      </c>
      <c r="M255" s="127">
        <v>0</v>
      </c>
      <c r="N255" s="127">
        <v>0</v>
      </c>
      <c r="O255" s="127">
        <v>0</v>
      </c>
      <c r="P255" s="127">
        <v>0</v>
      </c>
      <c r="Q255" s="127">
        <v>0</v>
      </c>
      <c r="R255" s="127">
        <v>0</v>
      </c>
      <c r="S255" s="127">
        <v>0</v>
      </c>
      <c r="T255" s="127">
        <v>0</v>
      </c>
      <c r="U255" s="127">
        <v>0</v>
      </c>
      <c r="V255" s="127">
        <v>0</v>
      </c>
      <c r="W255" s="127">
        <v>0</v>
      </c>
      <c r="X255" s="127">
        <v>0</v>
      </c>
      <c r="Y255" s="127">
        <v>0</v>
      </c>
      <c r="Z255" s="127">
        <v>0</v>
      </c>
      <c r="AA255" s="127">
        <v>0</v>
      </c>
    </row>
    <row r="256" spans="1:27" outlineLevel="2" x14ac:dyDescent="0.25">
      <c r="A256" s="117" t="s">
        <v>257</v>
      </c>
      <c r="B256" s="117" t="s">
        <v>252</v>
      </c>
      <c r="C256" s="117" t="s">
        <v>253</v>
      </c>
      <c r="D256" s="108" t="s">
        <v>251</v>
      </c>
      <c r="E256" s="6" t="s">
        <v>129</v>
      </c>
      <c r="F256" s="134">
        <v>14.4</v>
      </c>
      <c r="G256" s="134">
        <v>14.4</v>
      </c>
      <c r="H256" s="134">
        <v>0</v>
      </c>
      <c r="I256" s="134">
        <v>0</v>
      </c>
      <c r="J256" s="134">
        <v>14.4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4">
        <v>0</v>
      </c>
      <c r="Q256" s="134">
        <v>0</v>
      </c>
      <c r="R256" s="134">
        <v>0</v>
      </c>
      <c r="S256" s="134">
        <v>0</v>
      </c>
      <c r="T256" s="134">
        <v>0</v>
      </c>
      <c r="U256" s="134">
        <v>0</v>
      </c>
      <c r="V256" s="134">
        <v>0</v>
      </c>
      <c r="W256" s="134">
        <v>0</v>
      </c>
      <c r="X256" s="134">
        <v>0</v>
      </c>
      <c r="Y256" s="134">
        <v>0</v>
      </c>
      <c r="Z256" s="134">
        <v>0</v>
      </c>
      <c r="AA256" s="134">
        <v>0</v>
      </c>
    </row>
    <row r="257" spans="1:27" x14ac:dyDescent="0.25">
      <c r="A257" s="117"/>
      <c r="B257" s="117"/>
      <c r="C257" s="117"/>
      <c r="D257" s="108"/>
      <c r="E257" s="7" t="s">
        <v>230</v>
      </c>
      <c r="F257" s="135">
        <v>1329.88354</v>
      </c>
      <c r="G257" s="135">
        <v>1306.4665400000001</v>
      </c>
      <c r="H257" s="135">
        <v>1014.78835</v>
      </c>
      <c r="I257" s="135">
        <v>23.417000000000002</v>
      </c>
      <c r="J257" s="135">
        <v>46.225000000000001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  <c r="P257" s="135">
        <v>698.34875</v>
      </c>
      <c r="Q257" s="135">
        <v>665.97579000000007</v>
      </c>
      <c r="R257" s="135">
        <v>6.4269999999999996</v>
      </c>
      <c r="S257" s="135">
        <v>20.92277</v>
      </c>
      <c r="T257" s="135">
        <v>0</v>
      </c>
      <c r="U257" s="135">
        <v>0</v>
      </c>
      <c r="V257" s="135">
        <v>538.27792999999997</v>
      </c>
      <c r="W257" s="135">
        <v>348.81256000000002</v>
      </c>
      <c r="X257" s="135">
        <v>16.989999999999998</v>
      </c>
      <c r="Y257" s="135">
        <v>2.6920900000000003</v>
      </c>
      <c r="Z257" s="135">
        <v>0</v>
      </c>
      <c r="AA257" s="135">
        <v>0</v>
      </c>
    </row>
    <row r="258" spans="1:27" outlineLevel="1" x14ac:dyDescent="0.25">
      <c r="A258" s="117"/>
      <c r="B258" s="117"/>
      <c r="C258" s="117"/>
      <c r="D258" s="108"/>
      <c r="E258" s="93" t="s">
        <v>285</v>
      </c>
      <c r="F258" s="127">
        <v>1258.6388400000001</v>
      </c>
      <c r="G258" s="127">
        <v>1235.2218400000002</v>
      </c>
      <c r="H258" s="127">
        <v>1014.78835</v>
      </c>
      <c r="I258" s="127">
        <v>23.417000000000002</v>
      </c>
      <c r="J258" s="127">
        <v>15.149299999999998</v>
      </c>
      <c r="K258" s="127">
        <v>0</v>
      </c>
      <c r="L258" s="127">
        <v>0</v>
      </c>
      <c r="M258" s="127">
        <v>0</v>
      </c>
      <c r="N258" s="127">
        <v>0</v>
      </c>
      <c r="O258" s="127">
        <v>0</v>
      </c>
      <c r="P258" s="127">
        <v>698.34875</v>
      </c>
      <c r="Q258" s="127">
        <v>665.97579000000007</v>
      </c>
      <c r="R258" s="127">
        <v>6.4269999999999996</v>
      </c>
      <c r="S258" s="127">
        <v>20.92277</v>
      </c>
      <c r="T258" s="127">
        <v>0</v>
      </c>
      <c r="U258" s="127">
        <v>0</v>
      </c>
      <c r="V258" s="127">
        <v>498.10892999999999</v>
      </c>
      <c r="W258" s="127">
        <v>348.81256000000002</v>
      </c>
      <c r="X258" s="127">
        <v>16.989999999999998</v>
      </c>
      <c r="Y258" s="127">
        <v>2.6920900000000003</v>
      </c>
      <c r="Z258" s="127">
        <v>0</v>
      </c>
      <c r="AA258" s="127">
        <v>0</v>
      </c>
    </row>
    <row r="259" spans="1:27" ht="26.4" outlineLevel="2" x14ac:dyDescent="0.25">
      <c r="A259" s="117" t="s">
        <v>254</v>
      </c>
      <c r="B259" s="117" t="s">
        <v>251</v>
      </c>
      <c r="C259" s="117" t="s">
        <v>251</v>
      </c>
      <c r="D259" s="108" t="s">
        <v>262</v>
      </c>
      <c r="E259" s="6" t="s">
        <v>339</v>
      </c>
      <c r="F259" s="134">
        <v>1258.6388400000001</v>
      </c>
      <c r="G259" s="134">
        <v>1235.2218400000002</v>
      </c>
      <c r="H259" s="134">
        <v>1014.78835</v>
      </c>
      <c r="I259" s="134">
        <v>23.417000000000002</v>
      </c>
      <c r="J259" s="134">
        <v>15.149299999999998</v>
      </c>
      <c r="K259" s="134">
        <v>0</v>
      </c>
      <c r="L259" s="134">
        <v>0</v>
      </c>
      <c r="M259" s="134">
        <v>0</v>
      </c>
      <c r="N259" s="134">
        <v>0</v>
      </c>
      <c r="O259" s="134">
        <v>0</v>
      </c>
      <c r="P259" s="134">
        <v>698.34875</v>
      </c>
      <c r="Q259" s="134">
        <v>665.97579000000007</v>
      </c>
      <c r="R259" s="134">
        <v>6.4269999999999996</v>
      </c>
      <c r="S259" s="134">
        <v>20.92277</v>
      </c>
      <c r="T259" s="134">
        <v>0</v>
      </c>
      <c r="U259" s="134">
        <v>0</v>
      </c>
      <c r="V259" s="134">
        <v>498.10892999999999</v>
      </c>
      <c r="W259" s="134">
        <v>348.81256000000002</v>
      </c>
      <c r="X259" s="134">
        <v>16.989999999999998</v>
      </c>
      <c r="Y259" s="134">
        <v>2.6920900000000003</v>
      </c>
      <c r="Z259" s="134">
        <v>0</v>
      </c>
      <c r="AA259" s="134">
        <v>0</v>
      </c>
    </row>
    <row r="260" spans="1:27" ht="26.4" outlineLevel="1" x14ac:dyDescent="0.25">
      <c r="A260" s="117"/>
      <c r="B260" s="117"/>
      <c r="C260" s="117"/>
      <c r="D260" s="108"/>
      <c r="E260" s="93" t="s">
        <v>298</v>
      </c>
      <c r="F260" s="127">
        <v>31.075700000000001</v>
      </c>
      <c r="G260" s="127">
        <v>31.075700000000001</v>
      </c>
      <c r="H260" s="127">
        <v>0</v>
      </c>
      <c r="I260" s="127">
        <v>0</v>
      </c>
      <c r="J260" s="127">
        <v>31.075700000000001</v>
      </c>
      <c r="K260" s="127">
        <v>0</v>
      </c>
      <c r="L260" s="127">
        <v>0</v>
      </c>
      <c r="M260" s="127">
        <v>0</v>
      </c>
      <c r="N260" s="127">
        <v>0</v>
      </c>
      <c r="O260" s="127">
        <v>0</v>
      </c>
      <c r="P260" s="127">
        <v>0</v>
      </c>
      <c r="Q260" s="127">
        <v>0</v>
      </c>
      <c r="R260" s="127">
        <v>0</v>
      </c>
      <c r="S260" s="127">
        <v>0</v>
      </c>
      <c r="T260" s="127">
        <v>0</v>
      </c>
      <c r="U260" s="127">
        <v>0</v>
      </c>
      <c r="V260" s="127">
        <v>0</v>
      </c>
      <c r="W260" s="127">
        <v>0</v>
      </c>
      <c r="X260" s="127">
        <v>0</v>
      </c>
      <c r="Y260" s="127">
        <v>0</v>
      </c>
      <c r="Z260" s="127">
        <v>0</v>
      </c>
      <c r="AA260" s="127">
        <v>0</v>
      </c>
    </row>
    <row r="261" spans="1:27" outlineLevel="2" x14ac:dyDescent="0.25">
      <c r="A261" s="117" t="s">
        <v>257</v>
      </c>
      <c r="B261" s="117" t="s">
        <v>252</v>
      </c>
      <c r="C261" s="117" t="s">
        <v>253</v>
      </c>
      <c r="D261" s="108" t="s">
        <v>251</v>
      </c>
      <c r="E261" s="6" t="s">
        <v>129</v>
      </c>
      <c r="F261" s="134">
        <v>31.075700000000001</v>
      </c>
      <c r="G261" s="134">
        <v>31.075700000000001</v>
      </c>
      <c r="H261" s="134">
        <v>0</v>
      </c>
      <c r="I261" s="134">
        <v>0</v>
      </c>
      <c r="J261" s="134">
        <v>31.075700000000001</v>
      </c>
      <c r="K261" s="134">
        <v>0</v>
      </c>
      <c r="L261" s="134">
        <v>0</v>
      </c>
      <c r="M261" s="134">
        <v>0</v>
      </c>
      <c r="N261" s="134">
        <v>0</v>
      </c>
      <c r="O261" s="134">
        <v>0</v>
      </c>
      <c r="P261" s="134">
        <v>0</v>
      </c>
      <c r="Q261" s="134">
        <v>0</v>
      </c>
      <c r="R261" s="134">
        <v>0</v>
      </c>
      <c r="S261" s="134">
        <v>0</v>
      </c>
      <c r="T261" s="134">
        <v>0</v>
      </c>
      <c r="U261" s="134">
        <v>0</v>
      </c>
      <c r="V261" s="134">
        <v>0</v>
      </c>
      <c r="W261" s="134">
        <v>0</v>
      </c>
      <c r="X261" s="134">
        <v>0</v>
      </c>
      <c r="Y261" s="134">
        <v>0</v>
      </c>
      <c r="Z261" s="134">
        <v>0</v>
      </c>
      <c r="AA261" s="134">
        <v>0</v>
      </c>
    </row>
    <row r="262" spans="1:27" s="5" customFormat="1" outlineLevel="1" x14ac:dyDescent="0.25">
      <c r="A262" s="118"/>
      <c r="B262" s="118"/>
      <c r="C262" s="118"/>
      <c r="D262" s="107"/>
      <c r="E262" s="93" t="s">
        <v>325</v>
      </c>
      <c r="F262" s="127">
        <v>40.168999999999997</v>
      </c>
      <c r="G262" s="127">
        <v>40.168999999999997</v>
      </c>
      <c r="H262" s="127">
        <v>0</v>
      </c>
      <c r="I262" s="127">
        <v>0</v>
      </c>
      <c r="J262" s="127">
        <v>0</v>
      </c>
      <c r="K262" s="127">
        <v>0</v>
      </c>
      <c r="L262" s="127">
        <v>0</v>
      </c>
      <c r="M262" s="127">
        <v>0</v>
      </c>
      <c r="N262" s="127">
        <v>0</v>
      </c>
      <c r="O262" s="127">
        <v>0</v>
      </c>
      <c r="P262" s="127">
        <v>0</v>
      </c>
      <c r="Q262" s="127">
        <v>0</v>
      </c>
      <c r="R262" s="127">
        <v>0</v>
      </c>
      <c r="S262" s="127">
        <v>0</v>
      </c>
      <c r="T262" s="127">
        <v>0</v>
      </c>
      <c r="U262" s="127">
        <v>0</v>
      </c>
      <c r="V262" s="127">
        <v>40.168999999999997</v>
      </c>
      <c r="W262" s="127">
        <v>0</v>
      </c>
      <c r="X262" s="127">
        <v>0</v>
      </c>
      <c r="Y262" s="127">
        <v>0</v>
      </c>
      <c r="Z262" s="127">
        <v>0</v>
      </c>
      <c r="AA262" s="127">
        <v>0</v>
      </c>
    </row>
    <row r="263" spans="1:27" outlineLevel="2" x14ac:dyDescent="0.25">
      <c r="A263" s="117" t="s">
        <v>259</v>
      </c>
      <c r="B263" s="117" t="s">
        <v>251</v>
      </c>
      <c r="C263" s="117" t="s">
        <v>251</v>
      </c>
      <c r="D263" s="108" t="s">
        <v>252</v>
      </c>
      <c r="E263" s="96" t="s">
        <v>327</v>
      </c>
      <c r="F263" s="129">
        <v>40.168999999999997</v>
      </c>
      <c r="G263" s="129">
        <v>40.168999999999997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P263" s="129">
        <v>0</v>
      </c>
      <c r="Q263" s="129">
        <v>0</v>
      </c>
      <c r="R263" s="129">
        <v>0</v>
      </c>
      <c r="S263" s="129">
        <v>0</v>
      </c>
      <c r="T263" s="129">
        <v>0</v>
      </c>
      <c r="U263" s="129">
        <v>0</v>
      </c>
      <c r="V263" s="129">
        <v>40.168999999999997</v>
      </c>
      <c r="W263" s="129">
        <v>0</v>
      </c>
      <c r="X263" s="129">
        <v>0</v>
      </c>
      <c r="Y263" s="129">
        <v>0</v>
      </c>
      <c r="Z263" s="129">
        <v>0</v>
      </c>
      <c r="AA263" s="129">
        <v>0</v>
      </c>
    </row>
    <row r="264" spans="1:27" s="5" customFormat="1" x14ac:dyDescent="0.25">
      <c r="A264" s="118"/>
      <c r="B264" s="118"/>
      <c r="C264" s="118"/>
      <c r="D264" s="107"/>
      <c r="E264" s="7" t="s">
        <v>140</v>
      </c>
      <c r="F264" s="135">
        <v>483.26864</v>
      </c>
      <c r="G264" s="135">
        <v>464.22864000000004</v>
      </c>
      <c r="H264" s="135">
        <v>403.63600000000002</v>
      </c>
      <c r="I264" s="135">
        <v>19.04</v>
      </c>
      <c r="J264" s="135">
        <v>25.667000000000002</v>
      </c>
      <c r="K264" s="135">
        <v>25.14</v>
      </c>
      <c r="L264" s="135">
        <v>0</v>
      </c>
      <c r="M264" s="135">
        <v>0</v>
      </c>
      <c r="N264" s="135">
        <v>0</v>
      </c>
      <c r="O264" s="135">
        <v>0</v>
      </c>
      <c r="P264" s="135">
        <v>34.771000000000001</v>
      </c>
      <c r="Q264" s="135">
        <v>34.270000000000003</v>
      </c>
      <c r="R264" s="135">
        <v>0</v>
      </c>
      <c r="S264" s="135">
        <v>32.104999999999997</v>
      </c>
      <c r="T264" s="135">
        <v>0</v>
      </c>
      <c r="U264" s="135">
        <v>18</v>
      </c>
      <c r="V264" s="135">
        <v>364.13900000000001</v>
      </c>
      <c r="W264" s="135">
        <v>344.226</v>
      </c>
      <c r="X264" s="135">
        <v>0</v>
      </c>
      <c r="Y264" s="135">
        <v>7.5466399999999991</v>
      </c>
      <c r="Z264" s="135">
        <v>0</v>
      </c>
      <c r="AA264" s="135">
        <v>1.04</v>
      </c>
    </row>
    <row r="265" spans="1:27" s="5" customFormat="1" outlineLevel="1" x14ac:dyDescent="0.25">
      <c r="A265" s="118"/>
      <c r="B265" s="118"/>
      <c r="C265" s="118"/>
      <c r="D265" s="104"/>
      <c r="E265" s="93" t="s">
        <v>285</v>
      </c>
      <c r="F265" s="127">
        <v>483.26864</v>
      </c>
      <c r="G265" s="127">
        <v>464.22864000000004</v>
      </c>
      <c r="H265" s="127">
        <v>403.63600000000002</v>
      </c>
      <c r="I265" s="127">
        <v>19.04</v>
      </c>
      <c r="J265" s="127">
        <v>25.667000000000002</v>
      </c>
      <c r="K265" s="127">
        <v>25.14</v>
      </c>
      <c r="L265" s="127">
        <v>0</v>
      </c>
      <c r="M265" s="127">
        <v>0</v>
      </c>
      <c r="N265" s="127">
        <v>0</v>
      </c>
      <c r="O265" s="127">
        <v>0</v>
      </c>
      <c r="P265" s="127">
        <v>34.771000000000001</v>
      </c>
      <c r="Q265" s="127">
        <v>34.270000000000003</v>
      </c>
      <c r="R265" s="127">
        <v>0</v>
      </c>
      <c r="S265" s="127">
        <v>32.104999999999997</v>
      </c>
      <c r="T265" s="127">
        <v>0</v>
      </c>
      <c r="U265" s="127">
        <v>18</v>
      </c>
      <c r="V265" s="127">
        <v>364.13900000000001</v>
      </c>
      <c r="W265" s="127">
        <v>344.226</v>
      </c>
      <c r="X265" s="127">
        <v>0</v>
      </c>
      <c r="Y265" s="127">
        <v>7.5466399999999991</v>
      </c>
      <c r="Z265" s="127">
        <v>0</v>
      </c>
      <c r="AA265" s="127">
        <v>1.04</v>
      </c>
    </row>
    <row r="266" spans="1:27" outlineLevel="2" x14ac:dyDescent="0.25">
      <c r="A266" s="117" t="s">
        <v>254</v>
      </c>
      <c r="B266" s="117" t="s">
        <v>252</v>
      </c>
      <c r="C266" s="117" t="s">
        <v>251</v>
      </c>
      <c r="D266" s="108" t="s">
        <v>255</v>
      </c>
      <c r="E266" s="6" t="s">
        <v>340</v>
      </c>
      <c r="F266" s="134">
        <v>483.26864</v>
      </c>
      <c r="G266" s="134">
        <v>464.22864000000004</v>
      </c>
      <c r="H266" s="134">
        <v>403.63600000000002</v>
      </c>
      <c r="I266" s="134">
        <v>19.04</v>
      </c>
      <c r="J266" s="134">
        <v>25.667000000000002</v>
      </c>
      <c r="K266" s="134">
        <v>25.14</v>
      </c>
      <c r="L266" s="134">
        <v>0</v>
      </c>
      <c r="M266" s="134">
        <v>0</v>
      </c>
      <c r="N266" s="134">
        <v>0</v>
      </c>
      <c r="O266" s="134">
        <v>0</v>
      </c>
      <c r="P266" s="134">
        <v>34.771000000000001</v>
      </c>
      <c r="Q266" s="134">
        <v>34.270000000000003</v>
      </c>
      <c r="R266" s="134">
        <v>0</v>
      </c>
      <c r="S266" s="134">
        <v>32.104999999999997</v>
      </c>
      <c r="T266" s="134">
        <v>0</v>
      </c>
      <c r="U266" s="134">
        <v>18</v>
      </c>
      <c r="V266" s="134">
        <v>364.13900000000001</v>
      </c>
      <c r="W266" s="134">
        <v>344.226</v>
      </c>
      <c r="X266" s="134">
        <v>0</v>
      </c>
      <c r="Y266" s="134">
        <v>7.5466399999999991</v>
      </c>
      <c r="Z266" s="134">
        <v>0</v>
      </c>
      <c r="AA266" s="134">
        <v>1.04</v>
      </c>
    </row>
    <row r="267" spans="1:27" s="5" customFormat="1" x14ac:dyDescent="0.25">
      <c r="A267" s="118"/>
      <c r="B267" s="118"/>
      <c r="C267" s="118"/>
      <c r="D267" s="107"/>
      <c r="E267" s="7" t="s">
        <v>141</v>
      </c>
      <c r="F267" s="135">
        <v>297.97037</v>
      </c>
      <c r="G267" s="135">
        <v>297.97037</v>
      </c>
      <c r="H267" s="135">
        <v>199.04300000000001</v>
      </c>
      <c r="I267" s="135">
        <v>0</v>
      </c>
      <c r="J267" s="135">
        <v>0</v>
      </c>
      <c r="K267" s="135">
        <v>0</v>
      </c>
      <c r="L267" s="135">
        <v>0</v>
      </c>
      <c r="M267" s="135">
        <v>0</v>
      </c>
      <c r="N267" s="135">
        <v>0</v>
      </c>
      <c r="O267" s="135">
        <v>0</v>
      </c>
      <c r="P267" s="135">
        <v>0</v>
      </c>
      <c r="Q267" s="135">
        <v>0</v>
      </c>
      <c r="R267" s="135">
        <v>0</v>
      </c>
      <c r="S267" s="135">
        <v>76.400000000000006</v>
      </c>
      <c r="T267" s="135">
        <v>2.5</v>
      </c>
      <c r="U267" s="135">
        <v>0</v>
      </c>
      <c r="V267" s="135">
        <v>210.86500000000001</v>
      </c>
      <c r="W267" s="135">
        <v>196.54300000000001</v>
      </c>
      <c r="X267" s="135">
        <v>0</v>
      </c>
      <c r="Y267" s="135">
        <v>10.70537</v>
      </c>
      <c r="Z267" s="135">
        <v>0</v>
      </c>
      <c r="AA267" s="135">
        <v>0</v>
      </c>
    </row>
    <row r="268" spans="1:27" s="5" customFormat="1" ht="26.4" outlineLevel="1" x14ac:dyDescent="0.25">
      <c r="A268" s="118"/>
      <c r="B268" s="118"/>
      <c r="C268" s="118"/>
      <c r="D268" s="104"/>
      <c r="E268" s="93" t="s">
        <v>298</v>
      </c>
      <c r="F268" s="127">
        <v>297.97037</v>
      </c>
      <c r="G268" s="127">
        <v>297.97037</v>
      </c>
      <c r="H268" s="127">
        <v>199.04300000000001</v>
      </c>
      <c r="I268" s="127">
        <v>0</v>
      </c>
      <c r="J268" s="127">
        <v>0</v>
      </c>
      <c r="K268" s="127">
        <v>0</v>
      </c>
      <c r="L268" s="127">
        <v>0</v>
      </c>
      <c r="M268" s="127">
        <v>0</v>
      </c>
      <c r="N268" s="127">
        <v>0</v>
      </c>
      <c r="O268" s="127">
        <v>0</v>
      </c>
      <c r="P268" s="127">
        <v>0</v>
      </c>
      <c r="Q268" s="127">
        <v>0</v>
      </c>
      <c r="R268" s="127">
        <v>0</v>
      </c>
      <c r="S268" s="127">
        <v>76.400000000000006</v>
      </c>
      <c r="T268" s="127">
        <v>2.5</v>
      </c>
      <c r="U268" s="127">
        <v>0</v>
      </c>
      <c r="V268" s="127">
        <v>210.86500000000001</v>
      </c>
      <c r="W268" s="127">
        <v>196.54300000000001</v>
      </c>
      <c r="X268" s="127">
        <v>0</v>
      </c>
      <c r="Y268" s="127">
        <v>10.70537</v>
      </c>
      <c r="Z268" s="127">
        <v>0</v>
      </c>
      <c r="AA268" s="127">
        <v>0</v>
      </c>
    </row>
    <row r="269" spans="1:27" ht="26.4" outlineLevel="2" x14ac:dyDescent="0.25">
      <c r="A269" s="117" t="s">
        <v>257</v>
      </c>
      <c r="B269" s="117" t="s">
        <v>253</v>
      </c>
      <c r="C269" s="117" t="s">
        <v>251</v>
      </c>
      <c r="D269" s="108" t="s">
        <v>254</v>
      </c>
      <c r="E269" s="6" t="s">
        <v>341</v>
      </c>
      <c r="F269" s="134">
        <v>297.97037</v>
      </c>
      <c r="G269" s="134">
        <v>297.97037</v>
      </c>
      <c r="H269" s="134">
        <v>199.04300000000001</v>
      </c>
      <c r="I269" s="134">
        <v>0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  <c r="P269" s="134">
        <v>0</v>
      </c>
      <c r="Q269" s="134">
        <v>0</v>
      </c>
      <c r="R269" s="134">
        <v>0</v>
      </c>
      <c r="S269" s="134">
        <v>76.400000000000006</v>
      </c>
      <c r="T269" s="134">
        <v>2.5</v>
      </c>
      <c r="U269" s="134">
        <v>0</v>
      </c>
      <c r="V269" s="134">
        <v>210.86500000000001</v>
      </c>
      <c r="W269" s="134">
        <v>196.54300000000001</v>
      </c>
      <c r="X269" s="134">
        <v>0</v>
      </c>
      <c r="Y269" s="134">
        <v>10.70537</v>
      </c>
      <c r="Z269" s="134">
        <v>0</v>
      </c>
      <c r="AA269" s="134">
        <v>0</v>
      </c>
    </row>
    <row r="270" spans="1:27" s="5" customFormat="1" x14ac:dyDescent="0.25">
      <c r="A270" s="118"/>
      <c r="B270" s="118"/>
      <c r="C270" s="118"/>
      <c r="D270" s="107"/>
      <c r="E270" s="7" t="s">
        <v>142</v>
      </c>
      <c r="F270" s="135">
        <v>780.53899999999999</v>
      </c>
      <c r="G270" s="135">
        <v>776.28899999999999</v>
      </c>
      <c r="H270" s="135">
        <v>695.99539000000004</v>
      </c>
      <c r="I270" s="135">
        <v>4.25</v>
      </c>
      <c r="J270" s="135">
        <v>755.95799999999997</v>
      </c>
      <c r="K270" s="135">
        <v>695.99539000000004</v>
      </c>
      <c r="L270" s="135">
        <v>0</v>
      </c>
      <c r="M270" s="135">
        <v>0</v>
      </c>
      <c r="N270" s="135">
        <v>0</v>
      </c>
      <c r="O270" s="135">
        <v>0</v>
      </c>
      <c r="P270" s="135">
        <v>0</v>
      </c>
      <c r="Q270" s="135">
        <v>0</v>
      </c>
      <c r="R270" s="135">
        <v>0</v>
      </c>
      <c r="S270" s="135">
        <v>0</v>
      </c>
      <c r="T270" s="135">
        <v>0</v>
      </c>
      <c r="U270" s="135">
        <v>0</v>
      </c>
      <c r="V270" s="135">
        <v>20.331</v>
      </c>
      <c r="W270" s="135">
        <v>0</v>
      </c>
      <c r="X270" s="135">
        <v>4.25</v>
      </c>
      <c r="Y270" s="135">
        <v>0</v>
      </c>
      <c r="Z270" s="135">
        <v>0</v>
      </c>
      <c r="AA270" s="135">
        <v>0</v>
      </c>
    </row>
    <row r="271" spans="1:27" s="5" customFormat="1" ht="26.4" outlineLevel="1" x14ac:dyDescent="0.25">
      <c r="A271" s="118"/>
      <c r="B271" s="118"/>
      <c r="C271" s="118"/>
      <c r="D271" s="104"/>
      <c r="E271" s="93" t="s">
        <v>314</v>
      </c>
      <c r="F271" s="127">
        <v>766.19799999999998</v>
      </c>
      <c r="G271" s="127">
        <v>761.94799999999998</v>
      </c>
      <c r="H271" s="127">
        <v>695.99539000000004</v>
      </c>
      <c r="I271" s="127">
        <v>4.25</v>
      </c>
      <c r="J271" s="127">
        <v>755.95799999999997</v>
      </c>
      <c r="K271" s="127">
        <v>695.99539000000004</v>
      </c>
      <c r="L271" s="127">
        <v>0</v>
      </c>
      <c r="M271" s="127">
        <v>0</v>
      </c>
      <c r="N271" s="127">
        <v>0</v>
      </c>
      <c r="O271" s="127">
        <v>0</v>
      </c>
      <c r="P271" s="127">
        <v>0</v>
      </c>
      <c r="Q271" s="127">
        <v>0</v>
      </c>
      <c r="R271" s="127">
        <v>0</v>
      </c>
      <c r="S271" s="127">
        <v>0</v>
      </c>
      <c r="T271" s="127">
        <v>0</v>
      </c>
      <c r="U271" s="127">
        <v>0</v>
      </c>
      <c r="V271" s="127">
        <v>5.99</v>
      </c>
      <c r="W271" s="127">
        <v>0</v>
      </c>
      <c r="X271" s="127">
        <v>4.25</v>
      </c>
      <c r="Y271" s="127">
        <v>0</v>
      </c>
      <c r="Z271" s="127">
        <v>0</v>
      </c>
      <c r="AA271" s="127">
        <v>0</v>
      </c>
    </row>
    <row r="272" spans="1:27" ht="26.4" outlineLevel="2" x14ac:dyDescent="0.25">
      <c r="A272" s="117" t="s">
        <v>258</v>
      </c>
      <c r="B272" s="117" t="s">
        <v>256</v>
      </c>
      <c r="C272" s="117" t="s">
        <v>251</v>
      </c>
      <c r="D272" s="108" t="s">
        <v>251</v>
      </c>
      <c r="E272" s="6" t="s">
        <v>342</v>
      </c>
      <c r="F272" s="134">
        <v>766.19799999999998</v>
      </c>
      <c r="G272" s="134">
        <v>761.94799999999998</v>
      </c>
      <c r="H272" s="134">
        <v>695.99539000000004</v>
      </c>
      <c r="I272" s="134">
        <v>4.25</v>
      </c>
      <c r="J272" s="134">
        <v>755.95799999999997</v>
      </c>
      <c r="K272" s="134">
        <v>695.99539000000004</v>
      </c>
      <c r="L272" s="134">
        <v>0</v>
      </c>
      <c r="M272" s="134">
        <v>0</v>
      </c>
      <c r="N272" s="134">
        <v>0</v>
      </c>
      <c r="O272" s="134">
        <v>0</v>
      </c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4">
        <v>5.99</v>
      </c>
      <c r="W272" s="134">
        <v>0</v>
      </c>
      <c r="X272" s="134">
        <v>4.25</v>
      </c>
      <c r="Y272" s="134">
        <v>0</v>
      </c>
      <c r="Z272" s="134">
        <v>0</v>
      </c>
      <c r="AA272" s="134">
        <v>0</v>
      </c>
    </row>
    <row r="273" spans="1:27" s="5" customFormat="1" outlineLevel="1" x14ac:dyDescent="0.25">
      <c r="A273" s="118"/>
      <c r="B273" s="118"/>
      <c r="C273" s="118"/>
      <c r="D273" s="107"/>
      <c r="E273" s="93" t="s">
        <v>325</v>
      </c>
      <c r="F273" s="127">
        <v>14.340999999999999</v>
      </c>
      <c r="G273" s="127">
        <v>14.340999999999999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7">
        <v>0</v>
      </c>
      <c r="T273" s="127">
        <v>0</v>
      </c>
      <c r="U273" s="127">
        <v>0</v>
      </c>
      <c r="V273" s="127">
        <v>14.340999999999999</v>
      </c>
      <c r="W273" s="127">
        <v>0</v>
      </c>
      <c r="X273" s="127">
        <v>0</v>
      </c>
      <c r="Y273" s="127">
        <v>0</v>
      </c>
      <c r="Z273" s="127">
        <v>0</v>
      </c>
      <c r="AA273" s="127">
        <v>0</v>
      </c>
    </row>
    <row r="274" spans="1:27" outlineLevel="2" x14ac:dyDescent="0.25">
      <c r="A274" s="117" t="s">
        <v>259</v>
      </c>
      <c r="B274" s="117" t="s">
        <v>251</v>
      </c>
      <c r="C274" s="117" t="s">
        <v>251</v>
      </c>
      <c r="D274" s="108" t="s">
        <v>252</v>
      </c>
      <c r="E274" s="96" t="s">
        <v>327</v>
      </c>
      <c r="F274" s="129">
        <v>14.340999999999999</v>
      </c>
      <c r="G274" s="129">
        <v>14.340999999999999</v>
      </c>
      <c r="H274" s="129">
        <v>0</v>
      </c>
      <c r="I274" s="129">
        <v>0</v>
      </c>
      <c r="J274" s="129">
        <v>0</v>
      </c>
      <c r="K274" s="129">
        <v>0</v>
      </c>
      <c r="L274" s="129">
        <v>0</v>
      </c>
      <c r="M274" s="129">
        <v>0</v>
      </c>
      <c r="N274" s="129">
        <v>0</v>
      </c>
      <c r="O274" s="129">
        <v>0</v>
      </c>
      <c r="P274" s="129">
        <v>0</v>
      </c>
      <c r="Q274" s="129">
        <v>0</v>
      </c>
      <c r="R274" s="129">
        <v>0</v>
      </c>
      <c r="S274" s="129">
        <v>0</v>
      </c>
      <c r="T274" s="129">
        <v>0</v>
      </c>
      <c r="U274" s="129">
        <v>0</v>
      </c>
      <c r="V274" s="129">
        <v>14.340999999999999</v>
      </c>
      <c r="W274" s="129">
        <v>0</v>
      </c>
      <c r="X274" s="129">
        <v>0</v>
      </c>
      <c r="Y274" s="129">
        <v>0</v>
      </c>
      <c r="Z274" s="129">
        <v>0</v>
      </c>
      <c r="AA274" s="129">
        <v>0</v>
      </c>
    </row>
    <row r="275" spans="1:27" s="5" customFormat="1" x14ac:dyDescent="0.25">
      <c r="A275" s="118"/>
      <c r="B275" s="118"/>
      <c r="C275" s="118"/>
      <c r="D275" s="107"/>
      <c r="E275" s="7" t="s">
        <v>143</v>
      </c>
      <c r="F275" s="135">
        <v>806.29754000000003</v>
      </c>
      <c r="G275" s="135">
        <v>50</v>
      </c>
      <c r="H275" s="135">
        <v>0</v>
      </c>
      <c r="I275" s="135">
        <v>756.29754000000003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5">
        <v>0</v>
      </c>
      <c r="Q275" s="135">
        <v>0</v>
      </c>
      <c r="R275" s="135">
        <v>0</v>
      </c>
      <c r="S275" s="135">
        <v>0</v>
      </c>
      <c r="T275" s="135">
        <v>0</v>
      </c>
      <c r="U275" s="135">
        <v>0</v>
      </c>
      <c r="V275" s="135">
        <v>50</v>
      </c>
      <c r="W275" s="135">
        <v>0</v>
      </c>
      <c r="X275" s="135">
        <v>756.29754000000003</v>
      </c>
      <c r="Y275" s="135">
        <v>0</v>
      </c>
      <c r="Z275" s="135">
        <v>0</v>
      </c>
      <c r="AA275" s="135">
        <v>0</v>
      </c>
    </row>
    <row r="276" spans="1:27" s="5" customFormat="1" outlineLevel="1" x14ac:dyDescent="0.25">
      <c r="A276" s="118"/>
      <c r="B276" s="118"/>
      <c r="C276" s="118"/>
      <c r="D276" s="104"/>
      <c r="E276" s="93" t="s">
        <v>325</v>
      </c>
      <c r="F276" s="127">
        <v>806.29754000000003</v>
      </c>
      <c r="G276" s="127">
        <v>50</v>
      </c>
      <c r="H276" s="127">
        <v>0</v>
      </c>
      <c r="I276" s="127">
        <v>756.29754000000003</v>
      </c>
      <c r="J276" s="127">
        <v>0</v>
      </c>
      <c r="K276" s="127">
        <v>0</v>
      </c>
      <c r="L276" s="127">
        <v>0</v>
      </c>
      <c r="M276" s="127">
        <v>0</v>
      </c>
      <c r="N276" s="127">
        <v>0</v>
      </c>
      <c r="O276" s="127">
        <v>0</v>
      </c>
      <c r="P276" s="127">
        <v>0</v>
      </c>
      <c r="Q276" s="127">
        <v>0</v>
      </c>
      <c r="R276" s="127">
        <v>0</v>
      </c>
      <c r="S276" s="127">
        <v>0</v>
      </c>
      <c r="T276" s="127">
        <v>0</v>
      </c>
      <c r="U276" s="127">
        <v>0</v>
      </c>
      <c r="V276" s="127">
        <v>50</v>
      </c>
      <c r="W276" s="127">
        <v>0</v>
      </c>
      <c r="X276" s="127">
        <v>756.29754000000003</v>
      </c>
      <c r="Y276" s="127">
        <v>0</v>
      </c>
      <c r="Z276" s="127">
        <v>0</v>
      </c>
      <c r="AA276" s="127">
        <v>0</v>
      </c>
    </row>
    <row r="277" spans="1:27" outlineLevel="2" x14ac:dyDescent="0.25">
      <c r="A277" s="117" t="s">
        <v>259</v>
      </c>
      <c r="B277" s="117" t="s">
        <v>251</v>
      </c>
      <c r="C277" s="117" t="s">
        <v>251</v>
      </c>
      <c r="D277" s="108" t="s">
        <v>253</v>
      </c>
      <c r="E277" s="6" t="s">
        <v>343</v>
      </c>
      <c r="F277" s="134">
        <v>806.29754000000003</v>
      </c>
      <c r="G277" s="134">
        <v>50</v>
      </c>
      <c r="H277" s="134">
        <v>0</v>
      </c>
      <c r="I277" s="134">
        <v>756.29754000000003</v>
      </c>
      <c r="J277" s="134">
        <v>0</v>
      </c>
      <c r="K277" s="134">
        <v>0</v>
      </c>
      <c r="L277" s="134">
        <v>0</v>
      </c>
      <c r="M277" s="134">
        <v>0</v>
      </c>
      <c r="N277" s="134">
        <v>0</v>
      </c>
      <c r="O277" s="134">
        <v>0</v>
      </c>
      <c r="P277" s="134">
        <v>0</v>
      </c>
      <c r="Q277" s="134">
        <v>0</v>
      </c>
      <c r="R277" s="134">
        <v>0</v>
      </c>
      <c r="S277" s="134">
        <v>0</v>
      </c>
      <c r="T277" s="134">
        <v>0</v>
      </c>
      <c r="U277" s="134">
        <v>0</v>
      </c>
      <c r="V277" s="134">
        <v>50</v>
      </c>
      <c r="W277" s="134">
        <v>0</v>
      </c>
      <c r="X277" s="134">
        <v>756.29754000000003</v>
      </c>
      <c r="Y277" s="134">
        <v>0</v>
      </c>
      <c r="Z277" s="134">
        <v>0</v>
      </c>
      <c r="AA277" s="134">
        <v>0</v>
      </c>
    </row>
    <row r="278" spans="1:27" s="5" customFormat="1" ht="15.75" customHeight="1" x14ac:dyDescent="0.25">
      <c r="A278" s="118"/>
      <c r="B278" s="118"/>
      <c r="C278" s="118"/>
      <c r="D278" s="107"/>
      <c r="E278" s="100" t="s">
        <v>144</v>
      </c>
      <c r="F278" s="125">
        <v>30641.380410000002</v>
      </c>
      <c r="G278" s="125">
        <v>23919.719532749998</v>
      </c>
      <c r="H278" s="125">
        <v>11028.21773</v>
      </c>
      <c r="I278" s="125">
        <v>6721.6608772500003</v>
      </c>
      <c r="J278" s="125">
        <v>5273.6040000000003</v>
      </c>
      <c r="K278" s="125">
        <v>1209.5226100000002</v>
      </c>
      <c r="L278" s="125">
        <v>3695.0239999999999</v>
      </c>
      <c r="M278" s="125">
        <v>444.75</v>
      </c>
      <c r="N278" s="125">
        <v>2.6</v>
      </c>
      <c r="O278" s="125">
        <v>655.25</v>
      </c>
      <c r="P278" s="125">
        <v>4920.8310000000001</v>
      </c>
      <c r="Q278" s="125">
        <v>4625.1336400000009</v>
      </c>
      <c r="R278" s="125">
        <v>42.469000000000001</v>
      </c>
      <c r="S278" s="125">
        <v>291.98884999999996</v>
      </c>
      <c r="T278" s="125">
        <v>2.5</v>
      </c>
      <c r="U278" s="125">
        <v>22.811150000000001</v>
      </c>
      <c r="V278" s="125">
        <v>12092.039172750001</v>
      </c>
      <c r="W278" s="125">
        <v>5134.3011199999992</v>
      </c>
      <c r="X278" s="125">
        <v>1613.16082725</v>
      </c>
      <c r="Y278" s="125">
        <v>896.50650999999982</v>
      </c>
      <c r="Z278" s="125">
        <v>54.160359999999997</v>
      </c>
      <c r="AA278" s="125">
        <v>692.94590000000005</v>
      </c>
    </row>
    <row r="279" spans="1:27" s="5" customFormat="1" x14ac:dyDescent="0.25">
      <c r="A279" s="118"/>
      <c r="B279" s="118"/>
      <c r="C279" s="118"/>
      <c r="D279" s="107"/>
      <c r="E279" s="102" t="s">
        <v>155</v>
      </c>
      <c r="F279" s="125">
        <v>30641.380410000005</v>
      </c>
      <c r="G279" s="125">
        <v>23919.719532750001</v>
      </c>
      <c r="H279" s="125">
        <v>11028.217730000002</v>
      </c>
      <c r="I279" s="125">
        <v>6721.6608772500003</v>
      </c>
      <c r="J279" s="125">
        <v>5273.6040000000003</v>
      </c>
      <c r="K279" s="125">
        <v>1209.5226100000002</v>
      </c>
      <c r="L279" s="125">
        <v>3695.0239999999999</v>
      </c>
      <c r="M279" s="125">
        <v>444.75</v>
      </c>
      <c r="N279" s="125">
        <v>2.6</v>
      </c>
      <c r="O279" s="125">
        <v>655.25</v>
      </c>
      <c r="P279" s="125">
        <v>4920.8310000000001</v>
      </c>
      <c r="Q279" s="125">
        <v>4625.1336400000009</v>
      </c>
      <c r="R279" s="125">
        <v>42.469000000000001</v>
      </c>
      <c r="S279" s="125">
        <v>291.98884999999996</v>
      </c>
      <c r="T279" s="125">
        <v>2.5</v>
      </c>
      <c r="U279" s="125">
        <v>22.811150000000001</v>
      </c>
      <c r="V279" s="125">
        <v>12092.039172750001</v>
      </c>
      <c r="W279" s="125">
        <v>5134.3011200000001</v>
      </c>
      <c r="X279" s="125">
        <v>1613.16082725</v>
      </c>
      <c r="Y279" s="125">
        <v>896.50651000000005</v>
      </c>
      <c r="Z279" s="125">
        <v>54.160359999999997</v>
      </c>
      <c r="AA279" s="125">
        <v>692.94589999999994</v>
      </c>
    </row>
    <row r="280" spans="1:27" s="5" customFormat="1" x14ac:dyDescent="0.25">
      <c r="A280" s="118"/>
      <c r="B280" s="118"/>
      <c r="C280" s="118"/>
      <c r="D280" s="107"/>
      <c r="E280" s="93" t="s">
        <v>237</v>
      </c>
      <c r="F280" s="127">
        <v>3377.3638600000004</v>
      </c>
      <c r="G280" s="127">
        <v>3266.7212300000006</v>
      </c>
      <c r="H280" s="127">
        <v>2381.8484100000001</v>
      </c>
      <c r="I280" s="127">
        <v>110.64263000000001</v>
      </c>
      <c r="J280" s="127">
        <v>375.38</v>
      </c>
      <c r="K280" s="127">
        <v>257.70641000000001</v>
      </c>
      <c r="L280" s="127">
        <v>4.5979999999999999</v>
      </c>
      <c r="M280" s="127">
        <v>0</v>
      </c>
      <c r="N280" s="127">
        <v>0</v>
      </c>
      <c r="O280" s="127">
        <v>0</v>
      </c>
      <c r="P280" s="127">
        <v>0</v>
      </c>
      <c r="Q280" s="127">
        <v>0</v>
      </c>
      <c r="R280" s="127">
        <v>0</v>
      </c>
      <c r="S280" s="127">
        <v>12</v>
      </c>
      <c r="T280" s="127">
        <v>0</v>
      </c>
      <c r="U280" s="127">
        <v>0</v>
      </c>
      <c r="V280" s="127">
        <v>2821.6974700000001</v>
      </c>
      <c r="W280" s="127">
        <v>2070.1419999999998</v>
      </c>
      <c r="X280" s="127">
        <v>106.04463</v>
      </c>
      <c r="Y280" s="127">
        <v>57.64376</v>
      </c>
      <c r="Z280" s="127">
        <v>54</v>
      </c>
      <c r="AA280" s="127">
        <v>0</v>
      </c>
    </row>
    <row r="281" spans="1:27" s="5" customFormat="1" ht="26.4" x14ac:dyDescent="0.25">
      <c r="A281" s="118"/>
      <c r="B281" s="118"/>
      <c r="C281" s="118"/>
      <c r="D281" s="107"/>
      <c r="E281" s="93" t="s">
        <v>265</v>
      </c>
      <c r="F281" s="127">
        <v>386.3</v>
      </c>
      <c r="G281" s="127">
        <v>386.3</v>
      </c>
      <c r="H281" s="127">
        <v>16.978000000000002</v>
      </c>
      <c r="I281" s="127">
        <v>0</v>
      </c>
      <c r="J281" s="127">
        <v>234.5</v>
      </c>
      <c r="K281" s="127">
        <v>16.978000000000002</v>
      </c>
      <c r="L281" s="127">
        <v>0</v>
      </c>
      <c r="M281" s="127">
        <v>0</v>
      </c>
      <c r="N281" s="127">
        <v>0</v>
      </c>
      <c r="O281" s="127">
        <v>0</v>
      </c>
      <c r="P281" s="127">
        <v>0</v>
      </c>
      <c r="Q281" s="127">
        <v>0</v>
      </c>
      <c r="R281" s="127">
        <v>0</v>
      </c>
      <c r="S281" s="127">
        <v>0</v>
      </c>
      <c r="T281" s="127">
        <v>0</v>
      </c>
      <c r="U281" s="127">
        <v>0</v>
      </c>
      <c r="V281" s="127">
        <v>50.8</v>
      </c>
      <c r="W281" s="127">
        <v>0</v>
      </c>
      <c r="X281" s="127">
        <v>0</v>
      </c>
      <c r="Y281" s="127">
        <v>101</v>
      </c>
      <c r="Z281" s="127">
        <v>0</v>
      </c>
      <c r="AA281" s="127">
        <v>0</v>
      </c>
    </row>
    <row r="282" spans="1:27" s="5" customFormat="1" x14ac:dyDescent="0.25">
      <c r="A282" s="118"/>
      <c r="B282" s="118"/>
      <c r="C282" s="118"/>
      <c r="D282" s="107"/>
      <c r="E282" s="93" t="s">
        <v>271</v>
      </c>
      <c r="F282" s="127">
        <v>460</v>
      </c>
      <c r="G282" s="127">
        <v>460</v>
      </c>
      <c r="H282" s="127">
        <v>25.494</v>
      </c>
      <c r="I282" s="127">
        <v>0</v>
      </c>
      <c r="J282" s="127">
        <v>454</v>
      </c>
      <c r="K282" s="127">
        <v>25.494</v>
      </c>
      <c r="L282" s="127">
        <v>0</v>
      </c>
      <c r="M282" s="127">
        <v>0</v>
      </c>
      <c r="N282" s="127">
        <v>0</v>
      </c>
      <c r="O282" s="127">
        <v>0</v>
      </c>
      <c r="P282" s="127">
        <v>0</v>
      </c>
      <c r="Q282" s="127">
        <v>0</v>
      </c>
      <c r="R282" s="127">
        <v>0</v>
      </c>
      <c r="S282" s="127">
        <v>0</v>
      </c>
      <c r="T282" s="127">
        <v>0</v>
      </c>
      <c r="U282" s="127">
        <v>0</v>
      </c>
      <c r="V282" s="127">
        <v>6</v>
      </c>
      <c r="W282" s="127">
        <v>0</v>
      </c>
      <c r="X282" s="127">
        <v>0</v>
      </c>
      <c r="Y282" s="127">
        <v>0</v>
      </c>
      <c r="Z282" s="127">
        <v>0</v>
      </c>
      <c r="AA282" s="127">
        <v>0</v>
      </c>
    </row>
    <row r="283" spans="1:27" s="5" customFormat="1" x14ac:dyDescent="0.25">
      <c r="A283" s="118"/>
      <c r="B283" s="118"/>
      <c r="C283" s="118"/>
      <c r="D283" s="107"/>
      <c r="E283" s="101" t="s">
        <v>285</v>
      </c>
      <c r="F283" s="127">
        <v>9027.9752400000016</v>
      </c>
      <c r="G283" s="127">
        <v>8929.4392400000015</v>
      </c>
      <c r="H283" s="127">
        <v>6882.4881200000009</v>
      </c>
      <c r="I283" s="127">
        <v>98.536000000000001</v>
      </c>
      <c r="J283" s="127">
        <v>178.74299999999997</v>
      </c>
      <c r="K283" s="127">
        <v>48.633000000000003</v>
      </c>
      <c r="L283" s="127">
        <v>6.52</v>
      </c>
      <c r="M283" s="127">
        <v>65</v>
      </c>
      <c r="N283" s="127">
        <v>2.6</v>
      </c>
      <c r="O283" s="127">
        <v>0</v>
      </c>
      <c r="P283" s="127">
        <v>4920.8310000000001</v>
      </c>
      <c r="Q283" s="127">
        <v>4625.1336400000009</v>
      </c>
      <c r="R283" s="127">
        <v>42.469000000000001</v>
      </c>
      <c r="S283" s="127">
        <v>135.9</v>
      </c>
      <c r="T283" s="127">
        <v>0</v>
      </c>
      <c r="U283" s="127">
        <v>18</v>
      </c>
      <c r="V283" s="127">
        <v>3612.1655000000005</v>
      </c>
      <c r="W283" s="127">
        <v>2205.9611199999999</v>
      </c>
      <c r="X283" s="127">
        <v>30.507000000000001</v>
      </c>
      <c r="Y283" s="127">
        <v>16.799739999999996</v>
      </c>
      <c r="Z283" s="127">
        <v>0.16036</v>
      </c>
      <c r="AA283" s="127">
        <v>1.04</v>
      </c>
    </row>
    <row r="284" spans="1:27" s="5" customFormat="1" x14ac:dyDescent="0.25">
      <c r="A284" s="118"/>
      <c r="B284" s="118"/>
      <c r="C284" s="118"/>
      <c r="D284" s="107"/>
      <c r="E284" s="101" t="s">
        <v>286</v>
      </c>
      <c r="F284" s="127">
        <v>1716.303095</v>
      </c>
      <c r="G284" s="127">
        <v>1714.753095</v>
      </c>
      <c r="H284" s="127">
        <v>629.81899999999996</v>
      </c>
      <c r="I284" s="127">
        <v>1.55</v>
      </c>
      <c r="J284" s="127">
        <v>2.0430000000000001</v>
      </c>
      <c r="K284" s="127">
        <v>0</v>
      </c>
      <c r="L284" s="127">
        <v>0</v>
      </c>
      <c r="M284" s="127">
        <v>0</v>
      </c>
      <c r="N284" s="127">
        <v>0</v>
      </c>
      <c r="O284" s="127">
        <v>0</v>
      </c>
      <c r="P284" s="127">
        <v>0</v>
      </c>
      <c r="Q284" s="127">
        <v>0</v>
      </c>
      <c r="R284" s="127">
        <v>0</v>
      </c>
      <c r="S284" s="127">
        <v>1.5</v>
      </c>
      <c r="T284" s="127">
        <v>0</v>
      </c>
      <c r="U284" s="127">
        <v>0</v>
      </c>
      <c r="V284" s="127">
        <v>1695.6195249999998</v>
      </c>
      <c r="W284" s="127">
        <v>629.81899999999996</v>
      </c>
      <c r="X284" s="127">
        <v>1.55</v>
      </c>
      <c r="Y284" s="127">
        <v>15.59057</v>
      </c>
      <c r="Z284" s="127">
        <v>0</v>
      </c>
      <c r="AA284" s="127">
        <v>0</v>
      </c>
    </row>
    <row r="285" spans="1:27" s="5" customFormat="1" x14ac:dyDescent="0.25">
      <c r="A285" s="118"/>
      <c r="B285" s="118"/>
      <c r="C285" s="118"/>
      <c r="D285" s="107"/>
      <c r="E285" s="101" t="s">
        <v>293</v>
      </c>
      <c r="F285" s="127">
        <v>369.88718999999998</v>
      </c>
      <c r="G285" s="127">
        <v>365.89903000000004</v>
      </c>
      <c r="H285" s="127">
        <v>173.71681000000001</v>
      </c>
      <c r="I285" s="127">
        <v>3.9881599999999997</v>
      </c>
      <c r="J285" s="127">
        <v>188.53399999999999</v>
      </c>
      <c r="K285" s="127">
        <v>141.88081</v>
      </c>
      <c r="L285" s="127">
        <v>0</v>
      </c>
      <c r="M285" s="127">
        <v>0</v>
      </c>
      <c r="N285" s="127">
        <v>0</v>
      </c>
      <c r="O285" s="127">
        <v>0</v>
      </c>
      <c r="P285" s="127">
        <v>0</v>
      </c>
      <c r="Q285" s="127">
        <v>0</v>
      </c>
      <c r="R285" s="127">
        <v>0</v>
      </c>
      <c r="S285" s="127">
        <v>1.0059200000000001</v>
      </c>
      <c r="T285" s="127">
        <v>0</v>
      </c>
      <c r="U285" s="127">
        <v>1.9940799999999999</v>
      </c>
      <c r="V285" s="127">
        <v>63.247999999999998</v>
      </c>
      <c r="W285" s="127">
        <v>31.835999999999999</v>
      </c>
      <c r="X285" s="127">
        <v>0</v>
      </c>
      <c r="Y285" s="127">
        <v>113.11111</v>
      </c>
      <c r="Z285" s="127">
        <v>0</v>
      </c>
      <c r="AA285" s="127">
        <v>1.9940799999999999</v>
      </c>
    </row>
    <row r="286" spans="1:27" s="5" customFormat="1" ht="26.4" x14ac:dyDescent="0.25">
      <c r="A286" s="118"/>
      <c r="B286" s="118"/>
      <c r="C286" s="118"/>
      <c r="D286" s="107"/>
      <c r="E286" s="101" t="s">
        <v>344</v>
      </c>
      <c r="F286" s="127">
        <v>4290.3503700000001</v>
      </c>
      <c r="G286" s="127">
        <v>4260.7033000000001</v>
      </c>
      <c r="H286" s="127">
        <v>221.87799999999999</v>
      </c>
      <c r="I286" s="127">
        <v>29.647069999999999</v>
      </c>
      <c r="J286" s="127">
        <v>1965.8009999999999</v>
      </c>
      <c r="K286" s="127">
        <v>22.835000000000001</v>
      </c>
      <c r="L286" s="127">
        <v>0</v>
      </c>
      <c r="M286" s="127">
        <v>0</v>
      </c>
      <c r="N286" s="127">
        <v>0</v>
      </c>
      <c r="O286" s="127">
        <v>0</v>
      </c>
      <c r="P286" s="127">
        <v>0</v>
      </c>
      <c r="Q286" s="127">
        <v>0</v>
      </c>
      <c r="R286" s="127">
        <v>0</v>
      </c>
      <c r="S286" s="127">
        <v>85.58292999999999</v>
      </c>
      <c r="T286" s="127">
        <v>2.5</v>
      </c>
      <c r="U286" s="127">
        <v>2.8170700000000002</v>
      </c>
      <c r="V286" s="127">
        <v>2198.614</v>
      </c>
      <c r="W286" s="127">
        <v>196.54300000000001</v>
      </c>
      <c r="X286" s="127">
        <v>26.83</v>
      </c>
      <c r="Y286" s="127">
        <v>10.70537</v>
      </c>
      <c r="Z286" s="127">
        <v>0</v>
      </c>
      <c r="AA286" s="127">
        <v>0</v>
      </c>
    </row>
    <row r="287" spans="1:27" s="5" customFormat="1" ht="12.75" customHeight="1" x14ac:dyDescent="0.25">
      <c r="A287" s="118"/>
      <c r="B287" s="118"/>
      <c r="C287" s="118"/>
      <c r="D287" s="107"/>
      <c r="E287" s="101" t="s">
        <v>345</v>
      </c>
      <c r="F287" s="127">
        <v>6023.4489300000005</v>
      </c>
      <c r="G287" s="127">
        <v>3590.3340400000002</v>
      </c>
      <c r="H287" s="127">
        <v>695.99539000000004</v>
      </c>
      <c r="I287" s="127">
        <v>2433.1148900000003</v>
      </c>
      <c r="J287" s="127">
        <v>1858.558</v>
      </c>
      <c r="K287" s="127">
        <v>695.99539000000004</v>
      </c>
      <c r="L287" s="127">
        <v>1717.7</v>
      </c>
      <c r="M287" s="127">
        <v>0</v>
      </c>
      <c r="N287" s="127">
        <v>0</v>
      </c>
      <c r="O287" s="127">
        <v>0</v>
      </c>
      <c r="P287" s="127">
        <v>0</v>
      </c>
      <c r="Q287" s="127">
        <v>0</v>
      </c>
      <c r="R287" s="127">
        <v>0</v>
      </c>
      <c r="S287" s="127">
        <v>56</v>
      </c>
      <c r="T287" s="127">
        <v>0</v>
      </c>
      <c r="U287" s="127">
        <v>0</v>
      </c>
      <c r="V287" s="127">
        <v>1219.8815500000001</v>
      </c>
      <c r="W287" s="127">
        <v>0</v>
      </c>
      <c r="X287" s="127">
        <v>173.11489</v>
      </c>
      <c r="Y287" s="127">
        <v>455.89449000000002</v>
      </c>
      <c r="Z287" s="127">
        <v>0</v>
      </c>
      <c r="AA287" s="127">
        <v>542.29999999999995</v>
      </c>
    </row>
    <row r="288" spans="1:27" s="5" customFormat="1" x14ac:dyDescent="0.25">
      <c r="A288" s="118"/>
      <c r="B288" s="118"/>
      <c r="C288" s="118"/>
      <c r="D288" s="107"/>
      <c r="E288" s="101" t="s">
        <v>325</v>
      </c>
      <c r="F288" s="127">
        <v>4989.7517250000001</v>
      </c>
      <c r="G288" s="127">
        <v>945.56959774999996</v>
      </c>
      <c r="H288" s="127">
        <v>0</v>
      </c>
      <c r="I288" s="127">
        <v>4044.1821272500001</v>
      </c>
      <c r="J288" s="127">
        <v>16.045000000000002</v>
      </c>
      <c r="K288" s="127">
        <v>0</v>
      </c>
      <c r="L288" s="127">
        <v>1966.2059999999999</v>
      </c>
      <c r="M288" s="127">
        <v>379.75</v>
      </c>
      <c r="N288" s="127">
        <v>0</v>
      </c>
      <c r="O288" s="127">
        <v>655.25</v>
      </c>
      <c r="P288" s="127">
        <v>0</v>
      </c>
      <c r="Q288" s="127">
        <v>0</v>
      </c>
      <c r="R288" s="127">
        <v>0</v>
      </c>
      <c r="S288" s="127">
        <v>0</v>
      </c>
      <c r="T288" s="127">
        <v>0</v>
      </c>
      <c r="U288" s="127">
        <v>0</v>
      </c>
      <c r="V288" s="127">
        <v>424.01312774999997</v>
      </c>
      <c r="W288" s="127">
        <v>0</v>
      </c>
      <c r="X288" s="127">
        <v>1275.1143072500001</v>
      </c>
      <c r="Y288" s="127">
        <v>125.76147</v>
      </c>
      <c r="Z288" s="127">
        <v>0</v>
      </c>
      <c r="AA288" s="127">
        <v>147.61181999999999</v>
      </c>
    </row>
    <row r="289" spans="1:27" s="23" customFormat="1" ht="13.8" x14ac:dyDescent="0.3">
      <c r="A289" s="121"/>
      <c r="B289" s="121"/>
      <c r="C289" s="121"/>
      <c r="D289" s="109"/>
      <c r="E289" s="110" t="s">
        <v>145</v>
      </c>
      <c r="F289" s="136">
        <v>756.29754000000003</v>
      </c>
      <c r="G289" s="136">
        <v>0</v>
      </c>
      <c r="H289" s="136">
        <v>0</v>
      </c>
      <c r="I289" s="136">
        <v>756.29754000000003</v>
      </c>
      <c r="J289" s="136">
        <v>0</v>
      </c>
      <c r="K289" s="136">
        <v>0</v>
      </c>
      <c r="L289" s="136">
        <v>0</v>
      </c>
      <c r="M289" s="136">
        <v>0</v>
      </c>
      <c r="N289" s="136">
        <v>0</v>
      </c>
      <c r="O289" s="136">
        <v>0</v>
      </c>
      <c r="P289" s="136">
        <v>0</v>
      </c>
      <c r="Q289" s="136">
        <v>0</v>
      </c>
      <c r="R289" s="136">
        <v>0</v>
      </c>
      <c r="S289" s="136">
        <v>0</v>
      </c>
      <c r="T289" s="136">
        <v>0</v>
      </c>
      <c r="U289" s="136">
        <v>0</v>
      </c>
      <c r="V289" s="136">
        <v>0</v>
      </c>
      <c r="W289" s="136">
        <v>0</v>
      </c>
      <c r="X289" s="136">
        <v>756.29754000000003</v>
      </c>
      <c r="Y289" s="136">
        <v>0</v>
      </c>
      <c r="Z289" s="136">
        <v>0</v>
      </c>
      <c r="AA289" s="136">
        <v>0</v>
      </c>
    </row>
  </sheetData>
  <sheetProtection insertColumns="0" insertRows="0" deleteColumns="0" deleteRows="0"/>
  <autoFilter ref="A15:AA289" xr:uid="{68350A76-3A40-4651-9875-7040D310EFDA}"/>
  <sortState xmlns:xlrd2="http://schemas.microsoft.com/office/spreadsheetml/2017/richdata2" ref="A126:E128">
    <sortCondition ref="A126:A128"/>
    <sortCondition ref="B126:B128"/>
    <sortCondition ref="C126:C128"/>
    <sortCondition ref="D126:D128"/>
  </sortState>
  <mergeCells count="29">
    <mergeCell ref="V12:X12"/>
    <mergeCell ref="G13:H13"/>
    <mergeCell ref="R13:R14"/>
    <mergeCell ref="S13:T13"/>
    <mergeCell ref="U13:U14"/>
    <mergeCell ref="M12:O12"/>
    <mergeCell ref="P12:R12"/>
    <mergeCell ref="S12:U12"/>
    <mergeCell ref="D11:D14"/>
    <mergeCell ref="E11:E14"/>
    <mergeCell ref="F11:F14"/>
    <mergeCell ref="G11:I12"/>
    <mergeCell ref="J12:L12"/>
    <mergeCell ref="A11:A14"/>
    <mergeCell ref="B11:B14"/>
    <mergeCell ref="C11:C14"/>
    <mergeCell ref="A8:AA8"/>
    <mergeCell ref="I13:I14"/>
    <mergeCell ref="J13:K13"/>
    <mergeCell ref="L13:L14"/>
    <mergeCell ref="M13:N13"/>
    <mergeCell ref="Y12:AA12"/>
    <mergeCell ref="Y13:Z13"/>
    <mergeCell ref="AA13:AA14"/>
    <mergeCell ref="J11:AA11"/>
    <mergeCell ref="V13:W13"/>
    <mergeCell ref="X13:X14"/>
    <mergeCell ref="O13:O14"/>
    <mergeCell ref="P13:Q13"/>
  </mergeCells>
  <phoneticPr fontId="21" type="noConversion"/>
  <printOptions horizontalCentered="1"/>
  <pageMargins left="0" right="0" top="0.39370078740157483" bottom="0" header="0.51181102362204722" footer="0.51181102362204722"/>
  <pageSetup paperSize="9" scale="68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showZeros="0" topLeftCell="A7" workbookViewId="0">
      <selection activeCell="O19" sqref="O19"/>
    </sheetView>
  </sheetViews>
  <sheetFormatPr defaultColWidth="9.109375" defaultRowHeight="13.8" x14ac:dyDescent="0.25"/>
  <cols>
    <col min="1" max="1" width="5.5546875" style="8" bestFit="1" customWidth="1"/>
    <col min="2" max="2" width="10.109375" style="8" customWidth="1"/>
    <col min="3" max="3" width="40" style="8" customWidth="1"/>
    <col min="4" max="7" width="11.44140625" style="8" customWidth="1"/>
    <col min="8" max="8" width="9.109375" style="8"/>
    <col min="9" max="10" width="10.88671875" style="8" bestFit="1" customWidth="1"/>
    <col min="11" max="16384" width="9.109375" style="8"/>
  </cols>
  <sheetData>
    <row r="1" spans="1:10" ht="15.6" x14ac:dyDescent="0.3">
      <c r="D1" s="24" t="s">
        <v>163</v>
      </c>
      <c r="E1" s="1"/>
      <c r="F1" s="1"/>
    </row>
    <row r="2" spans="1:10" ht="15.6" x14ac:dyDescent="0.3">
      <c r="D2" s="24" t="s">
        <v>27</v>
      </c>
      <c r="E2" s="1"/>
      <c r="F2" s="1"/>
      <c r="G2" s="1"/>
    </row>
    <row r="3" spans="1:10" ht="15.6" x14ac:dyDescent="0.3">
      <c r="D3" s="24" t="s">
        <v>365</v>
      </c>
      <c r="E3" s="1"/>
      <c r="F3" s="1"/>
    </row>
    <row r="4" spans="1:10" ht="16.5" customHeight="1" x14ac:dyDescent="0.25"/>
    <row r="5" spans="1:10" ht="16.5" customHeight="1" x14ac:dyDescent="0.25">
      <c r="A5" s="147" t="s">
        <v>348</v>
      </c>
      <c r="B5" s="147"/>
      <c r="C5" s="147"/>
      <c r="D5" s="147"/>
      <c r="E5" s="147"/>
      <c r="F5" s="147"/>
      <c r="G5" s="147"/>
    </row>
    <row r="6" spans="1:10" ht="16.5" customHeight="1" x14ac:dyDescent="0.25">
      <c r="A6" s="21"/>
      <c r="B6" s="21"/>
      <c r="C6" s="21"/>
      <c r="D6" s="21"/>
      <c r="E6" s="21"/>
      <c r="F6" s="21"/>
      <c r="G6" s="21"/>
    </row>
    <row r="7" spans="1:10" x14ac:dyDescent="0.25">
      <c r="B7" s="22"/>
      <c r="C7" s="22"/>
      <c r="D7" s="22"/>
      <c r="E7" s="22"/>
      <c r="F7" s="22"/>
      <c r="G7" s="58" t="s">
        <v>28</v>
      </c>
    </row>
    <row r="8" spans="1:10" ht="31.5" customHeight="1" x14ac:dyDescent="0.25">
      <c r="A8" s="148" t="s">
        <v>58</v>
      </c>
      <c r="B8" s="149" t="s">
        <v>147</v>
      </c>
      <c r="C8" s="149" t="s">
        <v>148</v>
      </c>
      <c r="D8" s="148" t="s">
        <v>171</v>
      </c>
      <c r="E8" s="148" t="s">
        <v>193</v>
      </c>
      <c r="F8" s="148" t="s">
        <v>149</v>
      </c>
      <c r="G8" s="146" t="s">
        <v>150</v>
      </c>
    </row>
    <row r="9" spans="1:10" ht="40.5" customHeight="1" x14ac:dyDescent="0.25">
      <c r="A9" s="148"/>
      <c r="B9" s="149"/>
      <c r="C9" s="149"/>
      <c r="D9" s="148"/>
      <c r="E9" s="148"/>
      <c r="F9" s="148"/>
      <c r="G9" s="146"/>
    </row>
    <row r="10" spans="1:10" ht="40.5" customHeight="1" x14ac:dyDescent="0.25">
      <c r="A10" s="148"/>
      <c r="B10" s="149"/>
      <c r="C10" s="149"/>
      <c r="D10" s="148"/>
      <c r="E10" s="148"/>
      <c r="F10" s="148"/>
      <c r="G10" s="146"/>
    </row>
    <row r="11" spans="1:10" x14ac:dyDescent="0.25">
      <c r="A11" s="9" t="s">
        <v>0</v>
      </c>
      <c r="B11" s="10" t="s">
        <v>254</v>
      </c>
      <c r="C11" s="15" t="s">
        <v>154</v>
      </c>
      <c r="D11" s="75"/>
      <c r="E11" s="75"/>
      <c r="F11" s="75">
        <f>+[2]BIP_2020!$I$6</f>
        <v>50105</v>
      </c>
      <c r="G11" s="76">
        <f t="shared" ref="G11:G27" si="0">SUM(D11:F11)</f>
        <v>50105</v>
      </c>
    </row>
    <row r="12" spans="1:10" x14ac:dyDescent="0.25">
      <c r="A12" s="10" t="s">
        <v>10</v>
      </c>
      <c r="B12" s="10" t="s">
        <v>254</v>
      </c>
      <c r="C12" s="12" t="s">
        <v>152</v>
      </c>
      <c r="D12" s="77"/>
      <c r="E12" s="77"/>
      <c r="F12" s="77">
        <f>+[2]BIP_2020!$I$7</f>
        <v>27400</v>
      </c>
      <c r="G12" s="78">
        <f t="shared" si="0"/>
        <v>27400</v>
      </c>
      <c r="J12" s="13"/>
    </row>
    <row r="13" spans="1:10" x14ac:dyDescent="0.25">
      <c r="A13" s="10" t="s">
        <v>18</v>
      </c>
      <c r="B13" s="10" t="s">
        <v>254</v>
      </c>
      <c r="C13" s="11" t="s">
        <v>153</v>
      </c>
      <c r="D13" s="79"/>
      <c r="E13" s="79"/>
      <c r="F13" s="79">
        <f>+[2]BIP_2020!$I$8</f>
        <v>33095</v>
      </c>
      <c r="G13" s="80">
        <f t="shared" si="0"/>
        <v>33095</v>
      </c>
      <c r="J13" s="13"/>
    </row>
    <row r="14" spans="1:10" x14ac:dyDescent="0.25">
      <c r="A14" s="10" t="s">
        <v>19</v>
      </c>
      <c r="B14" s="10" t="s">
        <v>254</v>
      </c>
      <c r="C14" s="11" t="s">
        <v>139</v>
      </c>
      <c r="D14" s="75"/>
      <c r="E14" s="75">
        <f>+[2]BIP_2020!$H$9</f>
        <v>7900</v>
      </c>
      <c r="F14" s="75">
        <f>+'[3]2020 biudžetas'!$AL$298</f>
        <v>2914.84</v>
      </c>
      <c r="G14" s="76">
        <f t="shared" si="0"/>
        <v>10814.84</v>
      </c>
      <c r="J14" s="13"/>
    </row>
    <row r="15" spans="1:10" hidden="1" x14ac:dyDescent="0.25">
      <c r="A15" s="10" t="s">
        <v>20</v>
      </c>
      <c r="B15" s="10" t="s">
        <v>254</v>
      </c>
      <c r="C15" s="14" t="s">
        <v>151</v>
      </c>
      <c r="D15" s="81"/>
      <c r="E15" s="81"/>
      <c r="F15" s="81"/>
      <c r="G15" s="82">
        <f t="shared" si="0"/>
        <v>0</v>
      </c>
      <c r="J15" s="13"/>
    </row>
    <row r="16" spans="1:10" x14ac:dyDescent="0.25">
      <c r="A16" s="10" t="s">
        <v>20</v>
      </c>
      <c r="B16" s="10" t="s">
        <v>254</v>
      </c>
      <c r="C16" s="14" t="s">
        <v>131</v>
      </c>
      <c r="D16" s="83"/>
      <c r="E16" s="81"/>
      <c r="F16" s="83">
        <f>+[2]BIP_2020!$I$10+'[3]2020 biudžetas'!$AL$304</f>
        <v>0</v>
      </c>
      <c r="G16" s="84">
        <f t="shared" si="0"/>
        <v>0</v>
      </c>
      <c r="J16" s="13"/>
    </row>
    <row r="17" spans="1:10" ht="27.6" x14ac:dyDescent="0.25">
      <c r="A17" s="10" t="s">
        <v>21</v>
      </c>
      <c r="B17" s="10" t="s">
        <v>254</v>
      </c>
      <c r="C17" s="11" t="s">
        <v>132</v>
      </c>
      <c r="D17" s="85">
        <f>+[2]BIP_2020!$G$11-1300</f>
        <v>0</v>
      </c>
      <c r="E17" s="79"/>
      <c r="F17" s="83">
        <f>+[2]BIP_2020!$I$11-1022.77</f>
        <v>277.23</v>
      </c>
      <c r="G17" s="80">
        <f t="shared" si="0"/>
        <v>277.23</v>
      </c>
      <c r="J17" s="13"/>
    </row>
    <row r="18" spans="1:10" x14ac:dyDescent="0.25">
      <c r="A18" s="10" t="s">
        <v>23</v>
      </c>
      <c r="B18" s="10" t="s">
        <v>254</v>
      </c>
      <c r="C18" s="11" t="s">
        <v>133</v>
      </c>
      <c r="D18" s="79">
        <f>+[2]BIP_2020!$G$12-[4]Krosna!$H$45</f>
        <v>317.52</v>
      </c>
      <c r="E18" s="79"/>
      <c r="F18" s="79">
        <f>+[2]BIP_2020!$I$12-[4]Krosna!$H$44-[4]Krosna!$H$46</f>
        <v>487.6400000000001</v>
      </c>
      <c r="G18" s="80">
        <f t="shared" si="0"/>
        <v>805.16000000000008</v>
      </c>
      <c r="J18" s="13"/>
    </row>
    <row r="19" spans="1:10" x14ac:dyDescent="0.25">
      <c r="A19" s="10" t="s">
        <v>26</v>
      </c>
      <c r="B19" s="10" t="s">
        <v>254</v>
      </c>
      <c r="C19" s="11" t="s">
        <v>134</v>
      </c>
      <c r="D19" s="79"/>
      <c r="E19" s="83"/>
      <c r="F19" s="83">
        <f>+[2]BIP_2020!$I$13-[4]Kuciunai!$H$44</f>
        <v>0</v>
      </c>
      <c r="G19" s="84">
        <f t="shared" si="0"/>
        <v>0</v>
      </c>
      <c r="J19" s="13"/>
    </row>
    <row r="20" spans="1:10" ht="27.6" x14ac:dyDescent="0.25">
      <c r="A20" s="10" t="s">
        <v>57</v>
      </c>
      <c r="B20" s="10" t="s">
        <v>254</v>
      </c>
      <c r="C20" s="27" t="s">
        <v>138</v>
      </c>
      <c r="D20" s="79">
        <f>+[2]BIP_2020!$G$14</f>
        <v>550</v>
      </c>
      <c r="E20" s="86"/>
      <c r="F20" s="79">
        <f>+[2]BIP_2020!$I$14</f>
        <v>6000</v>
      </c>
      <c r="G20" s="87">
        <f>SUM(D20:F20)</f>
        <v>6550</v>
      </c>
      <c r="J20" s="13"/>
    </row>
    <row r="21" spans="1:10" x14ac:dyDescent="0.25">
      <c r="A21" s="10" t="s">
        <v>114</v>
      </c>
      <c r="B21" s="10" t="s">
        <v>254</v>
      </c>
      <c r="C21" s="19" t="s">
        <v>136</v>
      </c>
      <c r="D21" s="79">
        <f>+[2]BIP_2020!$G$15</f>
        <v>1200</v>
      </c>
      <c r="E21" s="86"/>
      <c r="F21" s="83">
        <f>+[2]BIP_2020!$I$15</f>
        <v>1900</v>
      </c>
      <c r="G21" s="87">
        <f t="shared" si="0"/>
        <v>3100</v>
      </c>
      <c r="J21" s="13"/>
    </row>
    <row r="22" spans="1:10" x14ac:dyDescent="0.25">
      <c r="A22" s="10" t="s">
        <v>116</v>
      </c>
      <c r="B22" s="10" t="s">
        <v>254</v>
      </c>
      <c r="C22" s="16" t="s">
        <v>137</v>
      </c>
      <c r="D22" s="79">
        <f>+[2]BIP_2020!$G$16</f>
        <v>230</v>
      </c>
      <c r="E22" s="83"/>
      <c r="F22" s="83">
        <f>+[2]BIP_2020!$I$16</f>
        <v>600</v>
      </c>
      <c r="G22" s="84">
        <f t="shared" si="0"/>
        <v>830</v>
      </c>
      <c r="J22" s="13"/>
    </row>
    <row r="23" spans="1:10" x14ac:dyDescent="0.25">
      <c r="A23" s="10" t="s">
        <v>117</v>
      </c>
      <c r="B23" s="10" t="s">
        <v>254</v>
      </c>
      <c r="C23" s="74" t="s">
        <v>230</v>
      </c>
      <c r="D23" s="79">
        <f>+[2]BIP_2020!$G$17+[4]Kapciamiestis!$H$31</f>
        <v>3000</v>
      </c>
      <c r="E23" s="83"/>
      <c r="F23" s="83">
        <f>+[2]BIP_2020!$I$17+[4]Kapciamiestis!$H$32</f>
        <v>17922.77</v>
      </c>
      <c r="G23" s="84">
        <f t="shared" si="0"/>
        <v>20922.77</v>
      </c>
      <c r="J23" s="13"/>
    </row>
    <row r="24" spans="1:10" x14ac:dyDescent="0.25">
      <c r="A24" s="10" t="s">
        <v>118</v>
      </c>
      <c r="B24" s="17" t="s">
        <v>347</v>
      </c>
      <c r="C24" s="26" t="s">
        <v>65</v>
      </c>
      <c r="D24" s="79">
        <f>+[2]BIP_2020!$G$18</f>
        <v>24000</v>
      </c>
      <c r="E24" s="83"/>
      <c r="F24" s="83"/>
      <c r="G24" s="88">
        <f t="shared" si="0"/>
        <v>24000</v>
      </c>
      <c r="J24" s="13"/>
    </row>
    <row r="25" spans="1:10" ht="27.6" x14ac:dyDescent="0.25">
      <c r="A25" s="10" t="s">
        <v>120</v>
      </c>
      <c r="B25" s="17" t="s">
        <v>257</v>
      </c>
      <c r="C25" s="25" t="s">
        <v>141</v>
      </c>
      <c r="D25" s="79"/>
      <c r="E25" s="83"/>
      <c r="F25" s="83">
        <f>+[2]BIP_2020!$I$19</f>
        <v>76400</v>
      </c>
      <c r="G25" s="88">
        <f t="shared" si="0"/>
        <v>76400</v>
      </c>
      <c r="J25" s="13"/>
    </row>
    <row r="26" spans="1:10" x14ac:dyDescent="0.25">
      <c r="A26" s="10" t="s">
        <v>122</v>
      </c>
      <c r="B26" s="17" t="s">
        <v>255</v>
      </c>
      <c r="C26" s="25" t="s">
        <v>125</v>
      </c>
      <c r="D26" s="79"/>
      <c r="E26" s="83">
        <f>+[2]BIP_2020!$H$20</f>
        <v>1500</v>
      </c>
      <c r="F26" s="83"/>
      <c r="G26" s="88">
        <f t="shared" si="0"/>
        <v>1500</v>
      </c>
      <c r="J26" s="13"/>
    </row>
    <row r="27" spans="1:10" ht="27.6" x14ac:dyDescent="0.25">
      <c r="A27" s="10" t="s">
        <v>124</v>
      </c>
      <c r="B27" s="17" t="s">
        <v>256</v>
      </c>
      <c r="C27" s="20" t="s">
        <v>123</v>
      </c>
      <c r="D27" s="79"/>
      <c r="E27" s="83">
        <f>+[2]BIP_2020!$H$21</f>
        <v>3000</v>
      </c>
      <c r="F27" s="83"/>
      <c r="G27" s="88">
        <f t="shared" si="0"/>
        <v>3000</v>
      </c>
      <c r="J27" s="13"/>
    </row>
    <row r="28" spans="1:10" x14ac:dyDescent="0.25">
      <c r="A28" s="10" t="s">
        <v>126</v>
      </c>
      <c r="B28" s="10"/>
      <c r="C28" s="18" t="s">
        <v>170</v>
      </c>
      <c r="D28" s="80">
        <f>SUM(D11:D27)</f>
        <v>29297.52</v>
      </c>
      <c r="E28" s="80">
        <f t="shared" ref="E28:F28" si="1">SUM(E11:E27)</f>
        <v>12400</v>
      </c>
      <c r="F28" s="80">
        <f t="shared" si="1"/>
        <v>217102.47999999998</v>
      </c>
      <c r="G28" s="80">
        <f>SUM(G11:G27)</f>
        <v>258799.99999999997</v>
      </c>
      <c r="I28" s="13"/>
      <c r="J28" s="13"/>
    </row>
  </sheetData>
  <sortState xmlns:xlrd2="http://schemas.microsoft.com/office/spreadsheetml/2017/richdata2" ref="C12:C27">
    <sortCondition ref="C11"/>
  </sortState>
  <mergeCells count="8">
    <mergeCell ref="G8:G10"/>
    <mergeCell ref="A5:G5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A53ABBC6D548841A490CB9A6D4C5DAC" ma:contentTypeVersion="11" ma:contentTypeDescription="Kurkite naują dokumentą." ma:contentTypeScope="" ma:versionID="36a7b2fa6fad7dc34ba889b211f1cd9d">
  <xsd:schema xmlns:xsd="http://www.w3.org/2001/XMLSchema" xmlns:xs="http://www.w3.org/2001/XMLSchema" xmlns:p="http://schemas.microsoft.com/office/2006/metadata/properties" xmlns:ns3="9b1c0852-ecc9-447a-9bab-1c728a7e189b" xmlns:ns4="78ca2695-8adf-4691-a696-0f39e8128468" targetNamespace="http://schemas.microsoft.com/office/2006/metadata/properties" ma:root="true" ma:fieldsID="d41f595629253d7b76a31e52274c4565" ns3:_="" ns4:_="">
    <xsd:import namespace="9b1c0852-ecc9-447a-9bab-1c728a7e189b"/>
    <xsd:import namespace="78ca2695-8adf-4691-a696-0f39e81284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c0852-ecc9-447a-9bab-1c728a7e1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a2695-8adf-4691-a696-0f39e81284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191AE-221F-450F-AB66-EE354A5D2C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200C82-58B7-475A-80C3-1B906537D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1c0852-ecc9-447a-9bab-1c728a7e189b"/>
    <ds:schemaRef ds:uri="78ca2695-8adf-4691-a696-0f39e8128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AFCC8B-B293-43BE-B438-378E4FC8EEE4}">
  <ds:schemaRefs>
    <ds:schemaRef ds:uri="http://schemas.microsoft.com/office/2006/metadata/properties"/>
    <ds:schemaRef ds:uri="9b1c0852-ecc9-447a-9bab-1c728a7e189b"/>
    <ds:schemaRef ds:uri="http://www.w3.org/XML/1998/namespace"/>
    <ds:schemaRef ds:uri="http://schemas.microsoft.com/office/2006/documentManagement/types"/>
    <ds:schemaRef ds:uri="78ca2695-8adf-4691-a696-0f39e812846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PAJAMOS</vt:lpstr>
      <vt:lpstr>Asignavimai</vt:lpstr>
      <vt:lpstr>BIP</vt:lpstr>
      <vt:lpstr>Asignavimai!Print_Titles</vt:lpstr>
      <vt:lpstr>PAJAMOS!Print_Titles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2020-09-03T11:53:46Z</cp:lastPrinted>
  <dcterms:created xsi:type="dcterms:W3CDTF">2017-01-05T18:35:04Z</dcterms:created>
  <dcterms:modified xsi:type="dcterms:W3CDTF">2020-12-22T14:45:33Z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0x0101006A53ABBC6D548841A490CB9A6D4C5DAC</vt:lpwstr>
  </property>
</Properties>
</file>