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l.jauniskiene\Documents\nuo darbastalio\SPRENDIMU_PR\2020 m\2020-09-25\Biudzetas\"/>
    </mc:Choice>
  </mc:AlternateContent>
  <xr:revisionPtr revIDLastSave="0" documentId="8_{71D999FA-8CB3-423C-92F9-37471EE388FE}" xr6:coauthVersionLast="45" xr6:coauthVersionMax="45" xr10:uidLastSave="{00000000-0000-0000-0000-000000000000}"/>
  <bookViews>
    <workbookView xWindow="2304" yWindow="2304" windowWidth="17280" windowHeight="8964" xr2:uid="{00000000-000D-0000-FFFF-FFFF00000000}"/>
  </bookViews>
  <sheets>
    <sheet name="20200925" sheetId="2" r:id="rId1"/>
  </sheets>
  <definedNames>
    <definedName name="_xlnm._FilterDatabase" localSheetId="0" hidden="1">'20200925'!$B$5:$I$139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1" i="2" l="1"/>
  <c r="E122" i="2"/>
  <c r="H120" i="2"/>
  <c r="F120" i="2"/>
  <c r="E120" i="2" l="1"/>
  <c r="F35" i="2"/>
  <c r="F66" i="2"/>
  <c r="F86" i="2" l="1"/>
  <c r="E132" i="2"/>
  <c r="E114" i="2" l="1"/>
  <c r="E113" i="2"/>
  <c r="E112" i="2"/>
  <c r="E111" i="2"/>
  <c r="E110" i="2"/>
  <c r="E109" i="2"/>
  <c r="E108" i="2"/>
  <c r="E107" i="2"/>
  <c r="F124" i="2"/>
  <c r="G124" i="2"/>
  <c r="H124" i="2"/>
  <c r="E123" i="2"/>
  <c r="E118" i="2"/>
  <c r="E117" i="2"/>
  <c r="E106" i="2"/>
  <c r="E103" i="2"/>
  <c r="F100" i="2"/>
  <c r="G100" i="2"/>
  <c r="H100" i="2"/>
  <c r="E96" i="2"/>
  <c r="E97" i="2"/>
  <c r="E98" i="2"/>
  <c r="E99" i="2"/>
  <c r="E92" i="2"/>
  <c r="E89" i="2"/>
  <c r="E87" i="2"/>
  <c r="E86" i="2"/>
  <c r="E32" i="2"/>
  <c r="E82" i="2"/>
  <c r="G84" i="2" l="1"/>
  <c r="H84" i="2"/>
  <c r="E78" i="2"/>
  <c r="E80" i="2"/>
  <c r="E79" i="2"/>
  <c r="E76" i="2"/>
  <c r="E77" i="2"/>
  <c r="E75" i="2"/>
  <c r="E73" i="2"/>
  <c r="E72" i="2"/>
  <c r="E68" i="2"/>
  <c r="E69" i="2"/>
  <c r="E65" i="2" l="1"/>
  <c r="E66" i="2"/>
  <c r="E62" i="2"/>
  <c r="E59" i="2"/>
  <c r="E56" i="2"/>
  <c r="E53" i="2"/>
  <c r="E49" i="2"/>
  <c r="E50" i="2"/>
  <c r="E46" i="2"/>
  <c r="E45" i="2"/>
  <c r="E43" i="2"/>
  <c r="E41" i="2"/>
  <c r="E39" i="2"/>
  <c r="E36" i="2"/>
  <c r="F34" i="2"/>
  <c r="F84" i="2" l="1"/>
  <c r="E34" i="2" l="1"/>
  <c r="E20" i="2"/>
  <c r="E21" i="2"/>
  <c r="E23" i="2"/>
  <c r="E24" i="2"/>
  <c r="E25" i="2"/>
  <c r="E19" i="2" l="1"/>
  <c r="G138" i="2" l="1"/>
  <c r="E31" i="2"/>
  <c r="F94" i="2" l="1"/>
  <c r="G94" i="2"/>
  <c r="H94" i="2"/>
  <c r="F138" i="2"/>
  <c r="H138" i="2"/>
  <c r="E137" i="2"/>
  <c r="F134" i="2" l="1"/>
  <c r="G134" i="2"/>
  <c r="H134" i="2"/>
  <c r="E129" i="2"/>
  <c r="E130" i="2"/>
  <c r="E131" i="2"/>
  <c r="E127" i="2"/>
  <c r="E128" i="2"/>
  <c r="E126" i="2"/>
  <c r="E116" i="2"/>
  <c r="E119" i="2"/>
  <c r="E115" i="2"/>
  <c r="E101" i="2"/>
  <c r="E102" i="2"/>
  <c r="E104" i="2"/>
  <c r="E105" i="2"/>
  <c r="E125" i="2"/>
  <c r="E85" i="2"/>
  <c r="E88" i="2"/>
  <c r="E90" i="2"/>
  <c r="E91" i="2"/>
  <c r="E83" i="2"/>
  <c r="E81" i="2"/>
  <c r="E124" i="2" l="1"/>
  <c r="F28" i="2"/>
  <c r="G28" i="2"/>
  <c r="H28" i="2"/>
  <c r="E33" i="2" l="1"/>
  <c r="E35" i="2"/>
  <c r="E37" i="2"/>
  <c r="E42" i="2"/>
  <c r="E44" i="2"/>
  <c r="E47" i="2"/>
  <c r="E48" i="2"/>
  <c r="E51" i="2"/>
  <c r="E52" i="2"/>
  <c r="E54" i="2"/>
  <c r="E58" i="2"/>
  <c r="E60" i="2"/>
  <c r="E61" i="2"/>
  <c r="E63" i="2"/>
  <c r="E64" i="2"/>
  <c r="E38" i="2"/>
  <c r="E40" i="2"/>
  <c r="E55" i="2"/>
  <c r="E57" i="2"/>
  <c r="E67" i="2"/>
  <c r="E70" i="2"/>
  <c r="E133" i="2"/>
  <c r="E134" i="2" s="1"/>
  <c r="H30" i="2" l="1"/>
  <c r="G30" i="2"/>
  <c r="F30" i="2"/>
  <c r="E29" i="2"/>
  <c r="E30" i="2" s="1"/>
  <c r="E27" i="2"/>
  <c r="E28" i="2" s="1"/>
  <c r="F26" i="2"/>
  <c r="G26" i="2"/>
  <c r="H26" i="2"/>
  <c r="E136" i="2" l="1"/>
  <c r="E135" i="2"/>
  <c r="E138" i="2" s="1"/>
  <c r="H139" i="2"/>
  <c r="G139" i="2"/>
  <c r="F139" i="2"/>
  <c r="E95" i="2"/>
  <c r="E100" i="2" s="1"/>
  <c r="E93" i="2"/>
  <c r="E94" i="2" s="1"/>
  <c r="E74" i="2"/>
  <c r="E71" i="2"/>
  <c r="E26" i="2"/>
  <c r="E84" i="2" l="1"/>
  <c r="E139" i="2" l="1"/>
  <c r="G142" i="2" s="1"/>
</calcChain>
</file>

<file path=xl/sharedStrings.xml><?xml version="1.0" encoding="utf-8"?>
<sst xmlns="http://schemas.openxmlformats.org/spreadsheetml/2006/main" count="407" uniqueCount="222">
  <si>
    <t xml:space="preserve"> </t>
  </si>
  <si>
    <t>Priemonės pavadinimas</t>
  </si>
  <si>
    <t>Biudžetinė įstaiga</t>
  </si>
  <si>
    <t>Lėšų šaltinio kodas</t>
  </si>
  <si>
    <t>Planuojama tikslinti (+/- pokytis)</t>
  </si>
  <si>
    <t>Iš viso</t>
  </si>
  <si>
    <t>iš jų: darbo užmokesčiui</t>
  </si>
  <si>
    <t>Turtui įsigyti</t>
  </si>
  <si>
    <t>IŠ VISO PAJAMŲ:</t>
  </si>
  <si>
    <t>SB</t>
  </si>
  <si>
    <t>LRSA</t>
  </si>
  <si>
    <t>VB</t>
  </si>
  <si>
    <t>Iš viso 1 programa</t>
  </si>
  <si>
    <t>Iš viso 5 programa</t>
  </si>
  <si>
    <t>Iš viso 9 programa</t>
  </si>
  <si>
    <t>Lazdijų mokykla- darželis „Kregždutė“</t>
  </si>
  <si>
    <t>Lazdijų mokykla- darželis „Vyturėlis“</t>
  </si>
  <si>
    <t>Lazdijų r. Aštriosios Kirsnos mokykla</t>
  </si>
  <si>
    <t>Lazdijų r. Kapčiamiesčio Emilijos Pliaterytės mokykla</t>
  </si>
  <si>
    <t>Lazdijų r. Krosnos mokykla</t>
  </si>
  <si>
    <t>Lazdijų r. Kučiūnų mokykla</t>
  </si>
  <si>
    <t>Lazdijų r. Stebulių mokykla</t>
  </si>
  <si>
    <t>Lazdijų r. Šeštokų mokykla</t>
  </si>
  <si>
    <t>Lazdijų r. Šventežerio mokykla</t>
  </si>
  <si>
    <t>Lazdijų Motiejaus Gustaičio gimnazija</t>
  </si>
  <si>
    <t>Lazdijų r. Seirijų Antano Žmuidzinavičiaus gimnazija</t>
  </si>
  <si>
    <t>Lazdijų r.Veisiejų Sigito Gedos gimnazija</t>
  </si>
  <si>
    <t>IŠ VISO ASIGNAVIMŲ</t>
  </si>
  <si>
    <t>Santrumpų sąrašas:</t>
  </si>
  <si>
    <t>LRSA - Lazdijų rajono savivaldybės administracija</t>
  </si>
  <si>
    <t xml:space="preserve">SB - savivaldybės biudžeto lėšos savarankiškoms funkcijoms vykdyti </t>
  </si>
  <si>
    <t>VB - valstybės biudžeto specialiųjų tikslinių dotacijų, kitų dotacijų, Valstybės investicijų programos lėšos</t>
  </si>
  <si>
    <t>ES - Europos Sąjungos finansinės paramos lėšos</t>
  </si>
  <si>
    <t>BĮP - biudžetinių įstaigų pajamos</t>
  </si>
  <si>
    <t>AARP - Aplinkos apsaugos specialiosios programos lėšos</t>
  </si>
  <si>
    <t>Kitos tikslinės dotacijos</t>
  </si>
  <si>
    <t>Išlaidoms</t>
  </si>
  <si>
    <t>Savivaldybės administracijos darbo organizavimas</t>
  </si>
  <si>
    <t>Iš viso 2 programa</t>
  </si>
  <si>
    <t>Iš viso 4 programa</t>
  </si>
  <si>
    <t>Lazdijų rajono savivaldybės priešgaisrinė tarnyba</t>
  </si>
  <si>
    <t>Iš viso 7 programa</t>
  </si>
  <si>
    <t>Lazdijų krašto muziejus</t>
  </si>
  <si>
    <t>2020 M. BIUDŽETO TIKSLINIMŲ LENTELĖ</t>
  </si>
  <si>
    <t>Kitos bendrosios paslaugos</t>
  </si>
  <si>
    <t>Savivaldybei nuosavybės teise priklausančio ir patikėjimo
teise valdomo turto valdymas, naudojimas ir disponavimas</t>
  </si>
  <si>
    <t>Iš viso 3 programa</t>
  </si>
  <si>
    <t xml:space="preserve">Ugdymo programų įgyvendinimas ir tinkamos ugdymosi aplinkos užtikinimas Lazdijų mokykloje-darželyje "Kregždutė" </t>
  </si>
  <si>
    <t xml:space="preserve">URF - specialioji tikslinė dotacija ugdymo reikmėms finansuoti </t>
  </si>
  <si>
    <t>URF</t>
  </si>
  <si>
    <t>Ugdymo programų įgyvendinimas ir tinkamos ugdymosi aplinkos užtikinimas Lazdijų mokykloje-darželyje "Vyturėlis"</t>
  </si>
  <si>
    <t>Ugdymo programų įgyvendinimas ir tinkamos ugdymosi aplinkos užtikinimas Lazdijų Motiejaus Gustaičio gimnazijoje</t>
  </si>
  <si>
    <t>Ugdymo programų įgyvendinimas ir tinkamos ugdymosi aplinkos užtikinimas Lazdijų r. Aštriosios Kirsnos mokykla</t>
  </si>
  <si>
    <t>Ugdymo programų įgyvendinimas ir tinkamos ugdymosi aplinkos užtikinimas Lazdijų r. Kapčiamiesčio Emilijos Pliaterytės mokykloje</t>
  </si>
  <si>
    <t>Ugdymo programų įgyvendinimas ir tinkamos ugdymosi aplinkos užtikinimas Lazdijų r. Krosnos mokykloje</t>
  </si>
  <si>
    <t>Ugdymo programų įgyvendinimas ir tinkamos ugdymosi aplinkos užtikinimas Lazdijų r. Kučiūnų mokykloje</t>
  </si>
  <si>
    <t>Ugdymo programų įgyvendinimas ir tinkamos ugdymosi aplinkos užtikinimas Lazdijų r. Seirijų Antano Žmuidzinavičiaus gimnazijoje</t>
  </si>
  <si>
    <t>Ugdymo programų įgyvendinimas ir tinkamos ugdymosi aplinkos užtikinimas Lazdijų r. Stebulių mokykloje</t>
  </si>
  <si>
    <t>Ugdymo programų įgyvendinimas ir tinkamos ugdymosi aplinkos užtikinimas Lazdijų r. Šeštokų mokykloje</t>
  </si>
  <si>
    <t>Ugdymo programų įgyvendinimas ir tinkamos ugdymosi aplinkos užtikinimas Lazdijų r. Šventežerio mokykloje</t>
  </si>
  <si>
    <t>Ugdymo programų įgyvendinimas ir tinkamos ugdymosi aplinkos užtikinimas Lazdijų r. Veisiejų Sigito Gedos gimnazijoje</t>
  </si>
  <si>
    <t>Ugdymo įstaigų vadovų, mokytojų ir kitų asmenų kompetencijų kėlimas ir pedagoginės, psichologinės pagalbos teikimas</t>
  </si>
  <si>
    <t>Gabių ir talentingų vaikų bei jaunimo skatinimas</t>
  </si>
  <si>
    <t>Savivaldybės įstaigoms reikalingų specialybių darbuotojų studijų išlaidų kompensavimas</t>
  </si>
  <si>
    <t>Sąlygų vaikų, jaunimo ir suaugusiųjų saviraiškai per sportą sudarymas, fizinio ugdymo ir sportinės veiklos organizavimas</t>
  </si>
  <si>
    <t>Sporto srityje veikiančių fizinių ir juridinių asmenų veiklos finansavimas iš savivaldybės biudžeto</t>
  </si>
  <si>
    <t>Mokinių mokymo plaukti pamokų organizavimas</t>
  </si>
  <si>
    <t>Kultūrinės veiklos ir paslaugų teikimo užtikrinimas bei plėtra</t>
  </si>
  <si>
    <t>Lazdijų viešosios bibliotekos veiklos organizavimas</t>
  </si>
  <si>
    <t>Lazdijų krašto muziejaus veiklos organizavimas</t>
  </si>
  <si>
    <t>Turizmo informacinių ir rinkodaros paslaugų plėtra, turizmo skatinimas ir populiarinimas</t>
  </si>
  <si>
    <t>Rengti ir įgyvendinti efektyvias visuomenės sveikatinimo priemones</t>
  </si>
  <si>
    <t>Lazdijų savivaldybės visuomenės sveikatos biuras</t>
  </si>
  <si>
    <t>Iš viso 6 programa</t>
  </si>
  <si>
    <t>Piniginės paramos iš savivaldybės biudžeto lėšų teikimas</t>
  </si>
  <si>
    <t>Socialinių pašalpų mokėjimas</t>
  </si>
  <si>
    <t>Būsto šildymo išlaidų, geriamojo vandens išlaidų ir karšto vandens išlaidų kompensavimas</t>
  </si>
  <si>
    <t>Kredito ir palūkanų įmokas apmokėjimas</t>
  </si>
  <si>
    <t>Bendrųjų socialinių paslaugų teikimas</t>
  </si>
  <si>
    <t>BĮP</t>
  </si>
  <si>
    <t>Socialinių priežiūros paslaugų organizavimas ir finansavimas</t>
  </si>
  <si>
    <t>Asignavimų ekonomija dėl asmenų, kuriems priklauso kompensacijos už šildymą, karštą ir šaltą vandenį, skaičiaus per I ketvirtį</t>
  </si>
  <si>
    <t>Socialinių globos paslaugų organizavimas ir finansavimas</t>
  </si>
  <si>
    <t>Ilgalaikės globos paslaugų faktinės išlaidos didesnės nei suplanuota biudžete</t>
  </si>
  <si>
    <t>Viešųjų erdvių (kapinių, parkų, šalikelių ir kt.) priežiūra seniūnijose</t>
  </si>
  <si>
    <t>Lazdijų seniūnija</t>
  </si>
  <si>
    <t>Seirijų seniūnija</t>
  </si>
  <si>
    <t>Paraiškų ir kitos dokumentacijos rengimas naujiems projektams įgyvendinti ir jų įgyvendinimas</t>
  </si>
  <si>
    <t>Gaisrų gesinimas, pirminių pagalbos darbų vykdymas, gaisrininkų savanorių veiklos organizavimas ir gaisrų prevencijos organizavimas</t>
  </si>
  <si>
    <t>Iš viso 8 programa</t>
  </si>
  <si>
    <t>Projektų įgyvendinimas</t>
  </si>
  <si>
    <t>Mokymo lėšų, apskaičiuotų savivaldybei, paskirstymas</t>
  </si>
  <si>
    <t>Asignavimų ekonomija dėl karantino ir griežtesnių organizuojamų renginių sąlygų</t>
  </si>
  <si>
    <t>Techninės dokumentacijos rengimui Būdviečio dvaro teritorijos sutvarkymui +30 tūkst. Eur
Savivaldybės strateginio plėtros plano strateginės dalies parengimo paslaugos pirkimui +9 tūkst. Eur
Konsultacijos statybų klausimais, kadastriniai matavimai, servitutas +2 tūkst. Eur
Gavus finansavimą asignavimai perkeliami į projektų įgyvendinimo priemonę -100 tūkst. Eur
Atsiradusiems nenumatytiems projektuose darbams vykdyti +15 tūkst. Eur</t>
  </si>
  <si>
    <t>Lazdijų rajono savivaldybės tarybos sprendimo projekto „Dėl Lazdijų rajono savivaldybės tarybos 2020 m. vasario 28 d. sprendimo Nr. 5TS-260 „Dėl 2020 metų Lazdijų rajono savivaldybės  biudžeto patvirtinimo“ pakeitimo“ aiškinamojo rašto priedas</t>
  </si>
  <si>
    <t>Savivaldybių patvirtintoms užimtumo didinimo programoms įgyvendinti</t>
  </si>
  <si>
    <t>Socialinėms paslaugoms</t>
  </si>
  <si>
    <t>Lietuvos Respublikos Vyriausybė skyrė lėšų savivaldybių patirtoms materialinių išteklių teikimo, siekiant šalinti COVID-19 ligos (koronaviruso infekcijos) padarinius ir valdyti jos plitimą esant valstybės lygio ektremaliajai situacijai, išlaidoms kompensuoti</t>
  </si>
  <si>
    <t>Švietimo, mokslo ir sporto ministras papildomai skyrė lėšų mokytojų, dirbančių pagal neformaliojo vaikų švietimo programas, darbui apmokėti</t>
  </si>
  <si>
    <t>Sveikatos apsaugos ministras skyrė lėšų valstybės biudžeto tikslinių asignavimų psichikos sveikatai stiprinti</t>
  </si>
  <si>
    <t xml:space="preserve">Socialinės apsaugos ir darbo ministras skyrė lėšų vienkartinėms premijoms už ypač svarbių užduočių vykdymą valstybės lygio ekstremaliosios situacijos ir karantino laikotarpiu savivaldybių socialinių paslaugų įstaigose dirbantiems darbuotojams išmokėti </t>
  </si>
  <si>
    <t>Švietimo, mokslo ir sporto ministras skyrė lėšų priemokoms švietimo įstaigų psichologams formuluojant papildomas užduotis individualiam darbui teikiant pagalbą psichologinių sunkumų patiriantiems mokiniams</t>
  </si>
  <si>
    <t>Socialinės apsaugos ir darbo ministras papildomai skyrė lėšų užimtumo didinimo programoms finansuoti</t>
  </si>
  <si>
    <t>Socialinės apsaugos ir darbo ministras papildomai skyrė lėšų socialinėms paslaugoms finansuoti</t>
  </si>
  <si>
    <t>Švietimo, mokslo ir sporto ministras skyrė lėšų mokytojų, dirbančių pagal ikimokyklinio, priešmokyklinio, bendrojo ugdymo ir profesinio mokymo programas, skaičiui optimizuoti</t>
  </si>
  <si>
    <t>Švietimo, mokslo ir sporto ministras skyrė vaikų vasaros stovykloms ir kitoms neformaliojo vaikų švietimo veikloms finansuoti</t>
  </si>
  <si>
    <t xml:space="preserve">Socialinės apsaugos ir darbo ministras skyrė lėšų priemonei „Skiriant piniginę socialinę paramą nepasiturintiems gyventojams, laikinai nevertinti turimo turto ir padidinti valstybės remiamų pajamų (VRP) dydį nuo 1 VRP iki 1,1 VRP teisei į socialinę pašalpą nustatyti“ įgyvendinti </t>
  </si>
  <si>
    <t>Tikslinimo pagrindimas 
(Lazdijų rajono savivaldybės biudžeto 8 mėn. vykdymo rezultatų įvertinimas ir analizė su programų koordinatoriais ir priemonių kuratoriais)</t>
  </si>
  <si>
    <t>Lietuvos Respublikos Vyriausybė skyrė lėšų viešosios įstaigos Lazdijų ligoninės sveikatos priežiūros paslaugų kokybės gerinimui</t>
  </si>
  <si>
    <t>Lietuvos Respublikos Vyriausybė skyrė lėšų sportininkų apgyvendinimo patalpų Lazdijuose, Lazdijos g. 5, įrengimui</t>
  </si>
  <si>
    <t>Savivaldybės tarybos darbo organizavimas</t>
  </si>
  <si>
    <t>Tarybos narių išmokų padidėjimas atidėtas iki 2021-01-01 -40 tūkst. eurų;
Dėl COVID19 pandemijos yra komandiruočių išlaidų ekonomija  -5 tūkst. eurų</t>
  </si>
  <si>
    <t>Savivaldybės kontrolės ir audito tarnybos darbo organizavimas</t>
  </si>
  <si>
    <t>Savivaldybės kontrolės ir audito tarnyba</t>
  </si>
  <si>
    <t>Asignavimai tikslinami dėl planuojamo įsigyti nematerialaus turto (Microsoft 365 Business Standard)</t>
  </si>
  <si>
    <t>Patirtoms materialinių išteklių teikimo, siekiant šalinti COVID-19 ligos (koronaviruso infekcijos) padarinius ir valdyti jos plitimą esant valstybės lygio ektremaliajai situacijai, išlaidoms kompensuoti</t>
  </si>
  <si>
    <t>Priemokos psichologams +0,2 tūkst. eurų;
Mokytojų skaičiui optimizuoti +5,5 tūkst. eurų;
Patirtoms materialinių išteklių teikimo, siekiant šalinti COVID-19 ligos (koronaviruso infekcijos) padarinius ir valdyti jos plitimą esant valstybės lygio ektremaliajai situacijai, išlaidoms kompensuoti +0,8 tūkst. eurų</t>
  </si>
  <si>
    <t>Savivaldybei tenkanti mokymo lėšų dalis skiriama mokymosi pasiekimų patikrinimams organizuoti ir vykdyti +0,1 tūkst. eurų;
Dėl mokytojams išmokėtų išeitinių kompensacijų tiksliniami asignavimai: darbo užmokestis +3,7 tūkst. eurų, darbdavių socialinė parama -3,7 tūkst. eurų.</t>
  </si>
  <si>
    <t>Savivaldybei tenkanti mokymo lėšų dalis skiriama mokymosi pasiekimų patikrinimams organizuoti ir vykdyti +0,2 tūkst. eurų;
Asignavimai tikslinami dėl planuojamo įsigyti ilgalaikio materialaus turto +/- 3,4 tūkst. eurų</t>
  </si>
  <si>
    <t>Priemokos psichologams +0,045 tūkst. eurų;
Patirtoms materialinių išteklių teikimo, siekiant šalinti COVID-19 ligos (koronaviruso infekcijos) padarinius ir valdyti jos plitimą esant valstybės lygio ektremaliajai situacijai, išlaidoms kompensuoti +0,7 tūkst. eurų</t>
  </si>
  <si>
    <t>Priemokos psichologams +0,4 tūkst. eurų;
Patirtoms materialinių išteklių teikimo, siekiant šalinti COVID-19 ligos (koronaviruso infekcijos) padarinius ir valdyti jos plitimą esant valstybės lygio ektremaliajai situacijai, išlaidoms kompensuoti +0,8 tūkst. eurų</t>
  </si>
  <si>
    <t>A. Kirsnos mokyklos likę nepanaudoti asignavimai +0,3 tūkst. eurų
Krosnos mokyklos likę nepanaudoti asignavimai +2,3 tūkst. eurų
Kučiūnų mokyklos likę nepanaudoti asignavimai +0,3 tūkst. eurų</t>
  </si>
  <si>
    <t>Lazdijų r. A. Kirsnos mokyklos likę nepanaudoti asignavimai +37,0 tūkst. eurų
Lazdijų r. Krosnos mokyklos likę nepanaudoti asignavimai +39,9 tūkst. eurų
Lazdijų r. Kučiūnų mokyklos likę nepanaudoti asignavimai +27,5 tūkst. eurų
Transporto išlaidos -9,8 tūkst. Eur;
Komunalinės paslaugos-2,8 tūkst. Eur</t>
  </si>
  <si>
    <t>Lazdijų r. A. Kirsnos mokyklos likę nepanaudoti asignavimai +84,4 tūkst. eurų;
Lazdijų r. Krosnos mokyklos likę nepanaudoti asignavimai +83,5 tūkst. eurų;
Lazdijų r. Kučiūnų mokyklos likę nepanaudoti asignavimai +60,6 tūkst. eurų;
Savivaldybei tenkanti mokymo lėšų dalis skiriama mokymosi pasiekimų patikrinimams organizuoti ir vykdyti +1,3 tūkst. eurų;</t>
  </si>
  <si>
    <t>Mokytojų skaičiui optimizuoti +3,8 tūkst. eurų;</t>
  </si>
  <si>
    <t>Dėl mokyklų reorganizavimo likę nepanaudoti asignavimai perkeliami Lazdijų Motiejaus Gustaičio gimnazijai</t>
  </si>
  <si>
    <t>Dėl mokyklų reorganizavimo likę nepanaudoti asignavimai perkeliami Lazdijų r. Veisiejų Sigito Gedos gimnazijai</t>
  </si>
  <si>
    <t>Dėl atleistiems darbuotojams išmokėtų išeitinių kompensacijų tiksliniami asignavimai: darbo užmokestis -1 tūkst. eurų, darbdavių socialinė parama +1 tūkst. eurų.</t>
  </si>
  <si>
    <t>Priemokos psichologams +0,2 tūkst. eurų;
Mokytojų skaičiui optimizuoti +8,6 tūkst. eurų;
Patirtoms materialinių išteklių teikimo, siekiant šalinti COVID-19 ligos (koronaviruso infekcijos) padarinius ir valdyti jos plitimą esant valstybės lygio ektremaliajai situacijai, išlaidoms kompensuoti +0,3 tūkst. eurų</t>
  </si>
  <si>
    <t>Dėl mokyklų reorganizavimo likę nepanaudoti asignavimai perkeliami Lazdijų Šventežerio mokyklai</t>
  </si>
  <si>
    <t>Mokytojų skaičiui optimizuoti +2 tūkst. eurų;</t>
  </si>
  <si>
    <t>Savivaldybei tenkanti mokymo lėšų dalis skiriama mokymosi pasiekimų patikrinimams organizuoti ir vykdyti +0,1 tūkst. eurų;
Dėl mokytojams išmokėtų išeitinių kompensacijų tiksliniami asignavimai: darbo užmokestis -4,5 tūkst. eurų, darbdavių socialinė parama +4,5 tūkst. eurų.</t>
  </si>
  <si>
    <t>Savivaldybei tenkanti mokymo lėšų dalis skiriama mokymosi pasiekimų patikrinimams organizuoti ir vykdyti +0,1 tūkst. eurų;
Dėl mokytojams išmokėtų išeitinių kompensacijų tiksliniami asignavimai: darbo užmokestis +0,2 tūkst. eurų, darbdavių socialinė parama -0,2 tūkst. eurų.</t>
  </si>
  <si>
    <t>Transporto išlaidos -3 tūkst. Eur;
Komunalinės paslaugos-2 tūkst. Eur;
Darbo užmokestis +5 tūkst. eurų</t>
  </si>
  <si>
    <t>Mokytojų skaičiui optimizuoti +0,2 tūkst. eurų;
Patirtoms materialinių išteklių teikimo, siekiant šalinti COVID-19 ligos (koronaviruso infekcijos) padarinius ir valdyti jos plitimą esant valstybės lygio ektremaliajai situacijai, išlaidoms kompensuoti +0,2 tūkst. eurų</t>
  </si>
  <si>
    <t>Lazdijų r. Stebulių mokyklos likę nepanaudoti asignavimai +6,3 tūkst. eurų
avivaldybei tenkanti mokymo lėšų dalis skiriama mokymosi pasiekimų patikrinimams organizuoti ir vykdyti +0,4 tūkst. eurų;</t>
  </si>
  <si>
    <t>Lazdijų r. Kapčiamiesčio Emilijos Pliaterytės mokyklos likę nepanaudoti asignavimai +44,8 tūkst. eurų;
Dėl mokytojams išmokėtų išeitinių kompensacijų tiksliniami asignavimai: darbo užmokestis -5,5 tūkst. eurų, darbdavių socialinė parama +5,5 tūkst. eurų.</t>
  </si>
  <si>
    <t>Lazdijų r. Kapčiamiesčio Emilijos Pliaterytės mokyklos likę nepanaudoti asignavimai +59,5 tūkst. eurų;
Savivaldybei tenkanti mokymo lėšų dalis skiriama mokymosi pasiekimų patikrinimams organizuoti ir vykdyti +0,2 tūkst. eurų;</t>
  </si>
  <si>
    <t>Mokytojų skaičiui optimizuoti +11,3 tūkst. eurų;
Patirtoms materialinių išteklių teikimo, siekiant šalinti COVID-19 ligos (koronaviruso infekcijos) padarinius ir valdyti jos plitimą esant valstybės lygio ektremaliajai situacijai, išlaidoms kompensuoti +0,7 tūkst. eurų</t>
  </si>
  <si>
    <t>Lazdijų r. Kapčiamiesčio Emilijos Pliaterytės mokyklos likę nepanaudoti asignavimai +2,3 tūkst. eurų</t>
  </si>
  <si>
    <t>Savivaldybei tenkanti mokymo lėšų dalis skiriama mokymosi pasiekimų patikrinimams organizuoti ir vykdyti +0,2 tūkst. eurų;</t>
  </si>
  <si>
    <t>Patirtoms materialinių išteklių teikimo, siekiant šalinti COVID-19 ligos (koronaviruso infekcijos) padarinius ir valdyti jos plitimą esant valstybės lygio ektremaliajai situacijai, išlaidoms kompensuoti +0,4 tūkst. eurų;
Priemokos psichologams +0,4 tūkst. eurų;</t>
  </si>
  <si>
    <t>Neformaliojo vaikų švietimo programų vykdymas</t>
  </si>
  <si>
    <t>Skyrus pakankamą finansavimą iš ES, savivaldybės biudžeto lėšų skirti nereikia</t>
  </si>
  <si>
    <t>Didinama patvirtinta metinė asignavimų suma, nes šimtukus gavusių mokinių skaičius buvo didesnis nei planuotas</t>
  </si>
  <si>
    <t>Dėl COVID-19 mokiniai mokytis plaukti šiais metais nebus vežami</t>
  </si>
  <si>
    <t>Lazdijų meno mokyklos veiklos organizavimas</t>
  </si>
  <si>
    <t>Lazdijų meno mokykla</t>
  </si>
  <si>
    <t>Dėl mokytojams išmokėtų išeitinių kompensacijų tiksliniami asignavimai: darbo užmokestis -3 tūkst. eurų, darbdavių socialinė parama +3 tūkst. eurų.</t>
  </si>
  <si>
    <t>Lėšos mokytojų, dirbančių pagal neformaliojo vaikų švietimo programas, darbui apmokėti +8,4 tūkst. eurų;
Patirtoms materialinių išteklių teikimo, siekiant šalinti COVID-19 ligos (koronaviruso infekcijos) padarinius ir valdyti jos plitimą esant valstybės lygio ektremaliajai situacijai, išlaidoms kompensuoti +0,2 tūkst. eurų;</t>
  </si>
  <si>
    <t>Savivaldybei tenkanti mokymo lėšų dalis skiriama mokymosi pasiekimų patikrinimams organizuoti ir vykdyti +0,011 tūkst. eurų;</t>
  </si>
  <si>
    <t>Vaikų vasaros poilsio programų organizavimas</t>
  </si>
  <si>
    <t>Vasaros stovykloms ir kitoms neformaliojo vaikų švietimo veikloms finansuoti</t>
  </si>
  <si>
    <t>Nėra pateikta prašymų kompensuoti studijų išlaidas</t>
  </si>
  <si>
    <t>Mokytojų skaičiui optimizuoti +0,5 tūkst. eurų;
Patirtoms materialinių išteklių teikimo, siekiant šalinti COVID-19 ligos (koronaviruso infekcijos) padarinius ir valdyti jos plitimą esant valstybės lygio ektremaliajai situacijai, išlaidoms kompensuoti +0,038 tūkst. eurų</t>
  </si>
  <si>
    <t>Patirtoms materialinių išteklių teikimo, siekiant šalinti COVID-19 ligos (koronaviruso infekcijos) padarinius ir valdyti jos plitimą esant valstybės lygio ektremaliajai situacijai, išlaidoms kompensuoti +0,2 tūkst. eurų;</t>
  </si>
  <si>
    <t>Nepanaudoti asignavimai DU, nes į dvi pareigybes darbuotojai priimti tik rugsėjo mėn.</t>
  </si>
  <si>
    <t>Lazdijų viešoji biblioteka</t>
  </si>
  <si>
    <t>Patirtoms materialinių išteklių teikimo, siekiant šalinti COVID-19 ligos (koronaviruso infekcijos) padarinius ir valdyti jos plitimą esant valstybės lygio ektremaliajai situacijai, išlaidoms kompensuoti +1,4 tūkst. eurų;</t>
  </si>
  <si>
    <t>Meno kolektyvų ir su meno kolektyvų veikla susijusių kultūrinių projektų finansavimas</t>
  </si>
  <si>
    <t>Perskirstomos nepanaudotos priemonės lėšos</t>
  </si>
  <si>
    <t>Etninės kultūros išsaugojimo ir puoselėjimo programų ir projektų finansavimas</t>
  </si>
  <si>
    <t>Projektams finansuoti likę nepaskirstytos lėšos ir konkursas papildomai nebus skelbiamas</t>
  </si>
  <si>
    <t>Dėl COVID-19 nebus vysktama į parodą Varšuvoje -800</t>
  </si>
  <si>
    <t>Sveikatos priežiūros paslaugų kokybės gerinimas (VšĮ ,,Lazdijų ligoninė“)</t>
  </si>
  <si>
    <t>Sveikatos priežiūros paslaugų kokybės gerinimas (VšĮ „Lazdijų savivaldybės pirminės sveikatos priežiūros centras“)</t>
  </si>
  <si>
    <t>Atvykstančių gydytojų kelionės išlaidoms kompensuoti</t>
  </si>
  <si>
    <t xml:space="preserve">Veisiejų ambulatorijos paprastojo remonto darbų išplėtimas, papildomas šeimos gydytojo kabineto (22,7 kv.m.) remontas +2 500
Karščiavimo klinikos gydytojo DU 2020 m. balandžio - rugpjūčio mėn. +5 381
DU išlaidos dėl VšĮ Lazdijų ligoninė radiologijos technologių darbo funkcijų vykdymo Karščiavimo klinikoje 2020 m. liepos mėn. +472,86
DOTS kabineto bendruomenės slaugytojos DU 07-12 mėn. +302,88 </t>
  </si>
  <si>
    <t>Asignavimai psichikos sveikatai stiprinti</t>
  </si>
  <si>
    <t>Konferencijai narkotikų prevencijos tema (Narkotikų kontrolės komisijos, Visuomenės sveikatos biuro ir švietimo, kultūros ir sporto skyriaus siūlymu)</t>
  </si>
  <si>
    <t>Asignavimai tikslinami dėl planuojamo įsigyti ilgalaikio materialaus turto (2 nešiojamieji kompiuteriai)</t>
  </si>
  <si>
    <t xml:space="preserve">Dotacija priemonei „Skiriant piniginę socialinę paramą nepasiturintiems gyventojams, laikinai nevertinti turimo turto ir padidinti valstybės remiamų pajamų (VRP) dydį nuo 1 VRP iki 1,1 VRP teisei į socialinę pašalpą nustatyti“ įgyvendinti </t>
  </si>
  <si>
    <t>Asignavimų ekonomija skiriama priemonei „Kredito ir palūkanų įmokas apmokėjimas“</t>
  </si>
  <si>
    <t xml:space="preserve">Vienkartinėms premijoms už ypač svarbių užduočių vykdymą valstybės lygio ekstremaliosios situacijos ir karantino laikotarpiu savivaldybių socialinių paslaugų įstaigose dirbantiems darbuotojams išmokėti </t>
  </si>
  <si>
    <t>Dotacijos lėšos socialinėms paslaugoms finansuoti</t>
  </si>
  <si>
    <t>Asignavimų ekonomija</t>
  </si>
  <si>
    <t>Socialinės priežiūros paslaugų VšĮ Lazdijų socialinių paslaugų centre finansavimas</t>
  </si>
  <si>
    <t>Dalies būsto nuomos mokesčio kompensavimas</t>
  </si>
  <si>
    <t>Nebuvo gauta naujų prašymų dėl būsto nuomos mokesčio komensavimo</t>
  </si>
  <si>
    <t>Gatvių ir kitų viešųjų erdvių apšvietimas seniūnijose</t>
  </si>
  <si>
    <t>Kučiūnų seniūnija</t>
  </si>
  <si>
    <t>Lazdijų miesto seniūnija</t>
  </si>
  <si>
    <t>Elektro išlaidų ekonomija</t>
  </si>
  <si>
    <t>Transporto išlaidos -1 tūkst. eurų;
Gyvenamųjų vietovių viešojo ūkio išlaidos -1 tūkst. eurų;
Trūkstama suma riedutininkų rampai Lazdijų miesto parke įsigyti +19 tūkst. eurų</t>
  </si>
  <si>
    <t>Sutapyta lėšų, skirtų tilto remontui</t>
  </si>
  <si>
    <t>Šventežerio seniūnija</t>
  </si>
  <si>
    <t>Iš asignavimų išlaidoms ekonomijos planuojama įsigyti krūmapjovė</t>
  </si>
  <si>
    <t>Keleivių vežimo reguliaraus susisiekimo autobusų maršrutais rėmimas</t>
  </si>
  <si>
    <t>Vasaros laikotarpiu neatnaujinus mokslo metų metu nustatytų maršrutų, subsidijos už nuostolingus maršrutus sumažėja</t>
  </si>
  <si>
    <t>Geriamo vandens tiekimo, nuotekų šalinimo tinklų, siurblinių modernizavimas ir plėtra</t>
  </si>
  <si>
    <t>Asenizacijos mašina +40 tūkst. eurų
Mikroautobusas su plovimo funkcija +10 tūkst. eurų</t>
  </si>
  <si>
    <t>Nuotekų valymo įrengimams Šeštokuose</t>
  </si>
  <si>
    <t>Mokinių nemokamas maitinimas Lazdijų Motiejaus Gustaičio gimnazijoje</t>
  </si>
  <si>
    <t>Mokinių nemokamas maitinimas Lazdijų r. Aštriosios Kirsnos mokykloje</t>
  </si>
  <si>
    <t>Mokinių nemokamas maitinimas Lazdijų r. Kapčiamiesčio Emilijos Pliaterytės mokykloje</t>
  </si>
  <si>
    <t>Mokinių nemokamas maitinimas Lazdijų r. Krosnos mokykloje</t>
  </si>
  <si>
    <t>Mokinių nemokamas maitinimas Lazdijų r. Kučiūnų mokykloje</t>
  </si>
  <si>
    <t>Mokinių nemokamas maitinimas aplinką Lazdijų r. Stebulių mokykloje</t>
  </si>
  <si>
    <t>Mokinių nemokamas maitinimas Lazdijų r. Šeštokų mokykloje</t>
  </si>
  <si>
    <t>Mokinių nemokamas maitinimas Lazdijų r. Veisiejų Sigito Gedos gimnazijoje</t>
  </si>
  <si>
    <t>Lazdijų r. Veisiejų Sigito Gedos gimnazija</t>
  </si>
  <si>
    <t>A. Kirsnos mokyklos likę nepanaudoti asignavimai +7,2 tūkst. eurų
Krosnos mokyklos likę nepanaudoti asignavimai +4,3 tūkst. eurų
Kučiūnų mokyklos likę nepanaudoti asignavimai +7,1 tūkst. eurų</t>
  </si>
  <si>
    <t>Dėl mokyklų reorganizavimo likę nepanaudoti asignavimai perkeliami Lazdijų r. Šeštojų mokyklai</t>
  </si>
  <si>
    <t>Trūkstamos lėšos  atkeliamos iš Lazdijų r. Stebulių mokyklos</t>
  </si>
  <si>
    <t xml:space="preserve">Lazdijų r. Kapčiamiesčio Emilijos Pliatreytės mokyklos likę nepanaudoti asignavimai +6,1 tūkst. eurų
</t>
  </si>
  <si>
    <t>Asbesto turinčioms atliekoms surinkti +19 tūkst. eurų
Kitų projektų lėšų sutaupymas -8 tūkst. eurų</t>
  </si>
  <si>
    <t>Viešosios įstaigos Lazdijų ligoninės sveikatos priežiūros paslaugų kokybės gerinimui +300 tūkst. eurų;
Sportininkų apgyvendinimo patalpų Lazdijuose, Lazdijos g. 5, įrengimui +350 tūkst. eurų</t>
  </si>
  <si>
    <t>Transporto išlaidos -0,7 tūkst. Eur
Festivalio „Metelio banga“ papildomas finansavimas +0,7 tūkst. Eur
Paskutinio medonešio šentės „Parjojo namolio bitutė ratuota“ papildomas finansavimas +0,2 tūkst. Eur
Padėkos Medikams koncertas  +2,7 tūkst. Eur
Mokytojo dienos koncertas ir V. Radzevičiaus sriuba (indai) +4,3 tūkst. eurų
Veisiejų kultūros namų šokių kolektyvo „Veisieja“ , folkloro ansamblio "Packavėlė" bei Meno mokyklos akordeonistų rišvykai į Grigiškių miesto šventę +0,4 tūkst. eurų</t>
  </si>
  <si>
    <t>Asignavimai didinami dėl padidėjusio paslaugų (turto vertinimo, turto draudimo ir kitų.) įsigijimo poreikio +7 tūkst. eurų;
Gripo vakcinai +2,4 tūkst. eurų</t>
  </si>
  <si>
    <t>Medžių nupjovimas +0,8 tūkst. eurų
Pavėsinių nugriovimas + 2,7 tūkst. eurų</t>
  </si>
  <si>
    <t>Likusi nepaskirstyta dotacijos dalis mokytojų skaičiui optimizuoti +12,4 tūkst. eurų;</t>
  </si>
  <si>
    <t>Savivaldybei tenkanti mokymo lėšų dalis paskirstoma mokykloms mokymosi pasiekimų patikrinimams organizuoti ir vykdyti -2,7 tūkst. eurų;</t>
  </si>
  <si>
    <t>Lazdijų r. Stebulių mokyklos likę nepanaudoti asignavimai +13,2 tūkst. eurų;
Nusiraminimo kambariui specialiųjų ugdymosi poreikių turintiems mokiniams įrengti</t>
  </si>
  <si>
    <t>VšĮ Lazdijų sporto centras asignavimų tikslinimas:
Dzūkijos hipodromo tako apsauginiams atitvarams įsigyti +3,6 tūkst. eurų;
Prekėms ir paslaugoms dviračių žygio metu (prizams ir kita) +0,2 tūkst. eurų.</t>
  </si>
  <si>
    <t>Užimtumo didinimo programos vykdymas</t>
  </si>
  <si>
    <t>Dotacija užimtumo didinimo programoms finansuoti</t>
  </si>
  <si>
    <t>Savivaldybės būstų remontas, kitos susijusios išlaidos</t>
  </si>
  <si>
    <t>Socialinio būsto fondo plėtojimas</t>
  </si>
  <si>
    <t>Neįsigyjant naujų būstų, nepanaudoti asignavimai iškeliami į priemonę „Savivaldybės būstų remontas, kitos susijusios išlaidos“</t>
  </si>
  <si>
    <t xml:space="preserve">Buitinių valymo įrenginių projektavimas ir įrengimo socialiniuose būstuose darbams </t>
  </si>
  <si>
    <t>Savivaldybės administracijos seniūnijų darbo organizavimas</t>
  </si>
  <si>
    <t>Perskirstomi darbo užmokesčio asignavimai tarp seniūnijų:
Būdviečio sen. -3,3 tūkst. eurų (asignavimų ekonomija dėl buvusios laivos seniūno pareigybės);
Lazdijų miesto sen. +6 tūkst. eurų (3 asmenų terminuotai 3 mėn. sutarčiai)
Noragėlių sen. -6 tūkst. eurų (asignavimų ekonomija dėl buvusios laivos seniūno pareigybės);
Veisiejų sen. +3,3 tūkst. eurų (8 asmenų terminuotai 1 mėn. sutarčiai)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</si>
</sst>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indexed="8"/>
      <name val="Calibri"/>
      <family val="2"/>
      <charset val="186"/>
    </font>
    <font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indexed="8"/>
      <name val="Calibri"/>
      <family val="2"/>
      <charset val="186"/>
    </font>
    <font>
      <b/>
      <sz val="11"/>
      <color theme="1"/>
      <name val="Times New Roman"/>
      <family val="1"/>
      <charset val="186"/>
    </font>
    <font>
      <sz val="1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2" borderId="0" xfId="0" applyFont="1" applyFill="1"/>
    <xf numFmtId="0" fontId="2" fillId="0" borderId="0" xfId="0" applyFont="1"/>
    <xf numFmtId="0" fontId="2" fillId="0" borderId="0" xfId="0" applyFont="1" applyAlignment="1">
      <alignment horizontal="right"/>
    </xf>
    <xf numFmtId="0" fontId="1" fillId="2" borderId="0" xfId="0" applyFont="1" applyFill="1" applyBorder="1"/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0" fillId="0" borderId="0" xfId="0" applyFont="1"/>
    <xf numFmtId="0" fontId="2" fillId="3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 wrapText="1"/>
    </xf>
    <xf numFmtId="0" fontId="6" fillId="0" borderId="0" xfId="0" applyFont="1"/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7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/>
    <xf numFmtId="164" fontId="3" fillId="4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right" vertical="center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1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left" wrapText="1"/>
    </xf>
    <xf numFmtId="0" fontId="0" fillId="0" borderId="1" xfId="0" applyFont="1" applyBorder="1"/>
    <xf numFmtId="164" fontId="1" fillId="0" borderId="0" xfId="0" applyNumberFormat="1" applyFont="1" applyAlignment="1">
      <alignment horizontal="center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Įprastas" xfId="0" builtinId="0"/>
    <cellStyle name="Paprastas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53"/>
  <sheetViews>
    <sheetView showZeros="0" tabSelected="1" zoomScaleNormal="100" workbookViewId="0">
      <pane xSplit="5" ySplit="6" topLeftCell="F16" activePane="bottomRight" state="frozen"/>
      <selection pane="topRight" activeCell="F1" sqref="F1"/>
      <selection pane="bottomLeft" activeCell="A7" sqref="A7"/>
      <selection pane="bottomRight" activeCell="B19" sqref="B19:D19"/>
    </sheetView>
  </sheetViews>
  <sheetFormatPr defaultColWidth="9.109375" defaultRowHeight="13.8" outlineLevelRow="1" x14ac:dyDescent="0.25"/>
  <cols>
    <col min="1" max="1" width="4.5546875" style="1" customWidth="1"/>
    <col min="2" max="2" width="30.44140625" style="29" customWidth="1"/>
    <col min="3" max="3" width="19" style="30" customWidth="1"/>
    <col min="4" max="4" width="8.5546875" style="31" customWidth="1"/>
    <col min="5" max="5" width="9.109375" style="31" customWidth="1"/>
    <col min="6" max="6" width="10" style="31" customWidth="1"/>
    <col min="7" max="7" width="12.6640625" style="31" customWidth="1"/>
    <col min="8" max="8" width="9.44140625" style="31" customWidth="1"/>
    <col min="9" max="9" width="70.6640625" style="32" customWidth="1"/>
    <col min="10" max="16384" width="9.109375" style="1"/>
  </cols>
  <sheetData>
    <row r="1" spans="1:40" s="4" customFormat="1" ht="46.5" customHeight="1" x14ac:dyDescent="0.25">
      <c r="A1" s="1"/>
      <c r="B1" s="1"/>
      <c r="C1" s="2"/>
      <c r="D1" s="3" t="s">
        <v>0</v>
      </c>
      <c r="E1" s="1"/>
      <c r="F1" s="1"/>
      <c r="G1" s="79" t="s">
        <v>94</v>
      </c>
      <c r="H1" s="79"/>
      <c r="I1" s="7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s="4" customFormat="1" ht="11.25" customHeight="1" x14ac:dyDescent="0.25">
      <c r="A2" s="1"/>
      <c r="B2" s="1"/>
      <c r="C2" s="2"/>
      <c r="D2" s="3"/>
      <c r="E2" s="1"/>
      <c r="F2" s="1"/>
      <c r="G2" s="1"/>
      <c r="H2" s="1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s="4" customFormat="1" ht="15.75" customHeight="1" x14ac:dyDescent="0.25">
      <c r="A3" s="1"/>
      <c r="B3" s="80" t="s">
        <v>43</v>
      </c>
      <c r="C3" s="80"/>
      <c r="D3" s="80"/>
      <c r="E3" s="80"/>
      <c r="F3" s="80"/>
      <c r="G3" s="80"/>
      <c r="H3" s="80"/>
      <c r="I3" s="8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s="7" customFormat="1" ht="14.25" customHeight="1" x14ac:dyDescent="0.25">
      <c r="A4" s="1"/>
      <c r="B4" s="1"/>
      <c r="C4" s="2"/>
      <c r="D4" s="3"/>
      <c r="E4" s="1"/>
      <c r="F4" s="1"/>
      <c r="G4" s="1"/>
      <c r="H4" s="1"/>
      <c r="I4" s="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3.5" customHeight="1" x14ac:dyDescent="0.25">
      <c r="B5" s="81" t="s">
        <v>1</v>
      </c>
      <c r="C5" s="82" t="s">
        <v>2</v>
      </c>
      <c r="D5" s="81" t="s">
        <v>3</v>
      </c>
      <c r="E5" s="83" t="s">
        <v>4</v>
      </c>
      <c r="F5" s="83"/>
      <c r="G5" s="83"/>
      <c r="H5" s="83"/>
      <c r="I5" s="81" t="s">
        <v>107</v>
      </c>
    </row>
    <row r="6" spans="1:40" s="8" customFormat="1" ht="61.5" customHeight="1" x14ac:dyDescent="0.25">
      <c r="B6" s="81"/>
      <c r="C6" s="82"/>
      <c r="D6" s="81"/>
      <c r="E6" s="9" t="s">
        <v>5</v>
      </c>
      <c r="F6" s="51" t="s">
        <v>36</v>
      </c>
      <c r="G6" s="51" t="s">
        <v>6</v>
      </c>
      <c r="H6" s="51" t="s">
        <v>7</v>
      </c>
      <c r="I6" s="81"/>
    </row>
    <row r="7" spans="1:40" ht="27.6" x14ac:dyDescent="0.25">
      <c r="B7" s="77" t="s">
        <v>95</v>
      </c>
      <c r="C7" s="77"/>
      <c r="D7" s="77"/>
      <c r="E7" s="34">
        <v>3.6</v>
      </c>
      <c r="F7" s="35"/>
      <c r="G7" s="35"/>
      <c r="H7" s="35"/>
      <c r="I7" s="36" t="s">
        <v>102</v>
      </c>
    </row>
    <row r="8" spans="1:40" ht="27.6" x14ac:dyDescent="0.25">
      <c r="B8" s="77" t="s">
        <v>96</v>
      </c>
      <c r="C8" s="77"/>
      <c r="D8" s="77"/>
      <c r="E8" s="34">
        <v>71.3</v>
      </c>
      <c r="F8" s="35"/>
      <c r="G8" s="35"/>
      <c r="H8" s="35"/>
      <c r="I8" s="36" t="s">
        <v>103</v>
      </c>
    </row>
    <row r="9" spans="1:40" ht="27.6" x14ac:dyDescent="0.25">
      <c r="B9" s="77" t="s">
        <v>35</v>
      </c>
      <c r="C9" s="77"/>
      <c r="D9" s="77"/>
      <c r="E9" s="34">
        <v>8.4</v>
      </c>
      <c r="F9" s="35"/>
      <c r="G9" s="35"/>
      <c r="H9" s="35"/>
      <c r="I9" s="36" t="s">
        <v>98</v>
      </c>
    </row>
    <row r="10" spans="1:40" ht="55.2" x14ac:dyDescent="0.25">
      <c r="B10" s="77" t="s">
        <v>35</v>
      </c>
      <c r="C10" s="77"/>
      <c r="D10" s="77"/>
      <c r="E10" s="34">
        <v>84.9</v>
      </c>
      <c r="F10" s="35"/>
      <c r="G10" s="35"/>
      <c r="H10" s="35"/>
      <c r="I10" s="36" t="s">
        <v>97</v>
      </c>
    </row>
    <row r="11" spans="1:40" ht="41.4" x14ac:dyDescent="0.25">
      <c r="B11" s="77" t="s">
        <v>35</v>
      </c>
      <c r="C11" s="77"/>
      <c r="D11" s="77"/>
      <c r="E11" s="34">
        <v>1.2</v>
      </c>
      <c r="F11" s="35"/>
      <c r="G11" s="35"/>
      <c r="H11" s="35"/>
      <c r="I11" s="36" t="s">
        <v>101</v>
      </c>
    </row>
    <row r="12" spans="1:40" ht="41.4" x14ac:dyDescent="0.25">
      <c r="B12" s="77" t="s">
        <v>35</v>
      </c>
      <c r="C12" s="77"/>
      <c r="D12" s="77"/>
      <c r="E12" s="34">
        <v>44.3</v>
      </c>
      <c r="F12" s="35"/>
      <c r="G12" s="35"/>
      <c r="H12" s="35"/>
      <c r="I12" s="36" t="s">
        <v>104</v>
      </c>
    </row>
    <row r="13" spans="1:40" ht="27.6" x14ac:dyDescent="0.25">
      <c r="B13" s="77" t="s">
        <v>35</v>
      </c>
      <c r="C13" s="77"/>
      <c r="D13" s="77"/>
      <c r="E13" s="34">
        <v>47.5</v>
      </c>
      <c r="F13" s="35"/>
      <c r="G13" s="35"/>
      <c r="H13" s="35"/>
      <c r="I13" s="36" t="s">
        <v>105</v>
      </c>
    </row>
    <row r="14" spans="1:40" ht="55.2" x14ac:dyDescent="0.25">
      <c r="B14" s="77" t="s">
        <v>35</v>
      </c>
      <c r="C14" s="77"/>
      <c r="D14" s="77"/>
      <c r="E14" s="34">
        <v>17.2</v>
      </c>
      <c r="F14" s="35"/>
      <c r="G14" s="35"/>
      <c r="H14" s="35"/>
      <c r="I14" s="36" t="s">
        <v>100</v>
      </c>
    </row>
    <row r="15" spans="1:40" ht="27.6" x14ac:dyDescent="0.25">
      <c r="B15" s="77" t="s">
        <v>35</v>
      </c>
      <c r="C15" s="77"/>
      <c r="D15" s="77"/>
      <c r="E15" s="34">
        <v>300</v>
      </c>
      <c r="F15" s="35"/>
      <c r="G15" s="35"/>
      <c r="H15" s="35"/>
      <c r="I15" s="36" t="s">
        <v>108</v>
      </c>
    </row>
    <row r="16" spans="1:40" ht="27.6" x14ac:dyDescent="0.25">
      <c r="B16" s="77" t="s">
        <v>35</v>
      </c>
      <c r="C16" s="77"/>
      <c r="D16" s="77"/>
      <c r="E16" s="34">
        <v>350</v>
      </c>
      <c r="F16" s="35"/>
      <c r="G16" s="35"/>
      <c r="H16" s="35"/>
      <c r="I16" s="36" t="s">
        <v>109</v>
      </c>
    </row>
    <row r="17" spans="2:9" ht="27.6" x14ac:dyDescent="0.25">
      <c r="B17" s="77" t="s">
        <v>35</v>
      </c>
      <c r="C17" s="77"/>
      <c r="D17" s="77"/>
      <c r="E17" s="34">
        <v>9.6</v>
      </c>
      <c r="F17" s="35"/>
      <c r="G17" s="35"/>
      <c r="H17" s="35"/>
      <c r="I17" s="36" t="s">
        <v>99</v>
      </c>
    </row>
    <row r="18" spans="2:9" ht="55.2" x14ac:dyDescent="0.25">
      <c r="B18" s="77" t="s">
        <v>35</v>
      </c>
      <c r="C18" s="77"/>
      <c r="D18" s="77"/>
      <c r="E18" s="34">
        <v>552</v>
      </c>
      <c r="F18" s="35"/>
      <c r="G18" s="35"/>
      <c r="H18" s="35"/>
      <c r="I18" s="36" t="s">
        <v>106</v>
      </c>
    </row>
    <row r="19" spans="2:9" ht="18" customHeight="1" x14ac:dyDescent="0.25">
      <c r="B19" s="76" t="s">
        <v>8</v>
      </c>
      <c r="C19" s="76"/>
      <c r="D19" s="76"/>
      <c r="E19" s="34">
        <f>SUM(E7:E18)</f>
        <v>1490</v>
      </c>
      <c r="F19" s="35"/>
      <c r="G19" s="35"/>
      <c r="H19" s="35"/>
      <c r="I19" s="36"/>
    </row>
    <row r="20" spans="2:9" s="10" customFormat="1" ht="28.2" outlineLevel="1" x14ac:dyDescent="0.3">
      <c r="B20" s="53" t="s">
        <v>110</v>
      </c>
      <c r="C20" s="53" t="s">
        <v>10</v>
      </c>
      <c r="D20" s="11" t="s">
        <v>9</v>
      </c>
      <c r="E20" s="12">
        <f>+F20+H20</f>
        <v>-45</v>
      </c>
      <c r="F20" s="12">
        <v>-45</v>
      </c>
      <c r="G20" s="12"/>
      <c r="H20" s="12"/>
      <c r="I20" s="46" t="s">
        <v>111</v>
      </c>
    </row>
    <row r="21" spans="2:9" s="10" customFormat="1" ht="41.4" outlineLevel="1" x14ac:dyDescent="0.3">
      <c r="B21" s="53" t="s">
        <v>112</v>
      </c>
      <c r="C21" s="53" t="s">
        <v>113</v>
      </c>
      <c r="D21" s="11" t="s">
        <v>9</v>
      </c>
      <c r="E21" s="12">
        <f t="shared" ref="E21:E25" si="0">+F21+H21</f>
        <v>0</v>
      </c>
      <c r="F21" s="12">
        <v>-0.4</v>
      </c>
      <c r="G21" s="12"/>
      <c r="H21" s="12">
        <v>0.4</v>
      </c>
      <c r="I21" s="46" t="s">
        <v>114</v>
      </c>
    </row>
    <row r="22" spans="2:9" s="10" customFormat="1" ht="97.2" outlineLevel="1" x14ac:dyDescent="0.3">
      <c r="B22" s="64" t="s">
        <v>220</v>
      </c>
      <c r="C22" s="64" t="s">
        <v>10</v>
      </c>
      <c r="D22" s="11" t="s">
        <v>9</v>
      </c>
      <c r="E22" s="12"/>
      <c r="F22" s="12"/>
      <c r="G22" s="12"/>
      <c r="H22" s="12"/>
      <c r="I22" s="46" t="s">
        <v>221</v>
      </c>
    </row>
    <row r="23" spans="2:9" s="10" customFormat="1" ht="42" outlineLevel="1" x14ac:dyDescent="0.3">
      <c r="B23" s="53" t="s">
        <v>37</v>
      </c>
      <c r="C23" s="53" t="s">
        <v>10</v>
      </c>
      <c r="D23" s="11" t="s">
        <v>11</v>
      </c>
      <c r="E23" s="12">
        <f t="shared" si="0"/>
        <v>45.8</v>
      </c>
      <c r="F23" s="12">
        <v>45.8</v>
      </c>
      <c r="G23" s="12"/>
      <c r="H23" s="12"/>
      <c r="I23" s="46" t="s">
        <v>115</v>
      </c>
    </row>
    <row r="24" spans="2:9" s="10" customFormat="1" ht="42" outlineLevel="1" x14ac:dyDescent="0.3">
      <c r="B24" s="53" t="s">
        <v>44</v>
      </c>
      <c r="C24" s="53" t="s">
        <v>10</v>
      </c>
      <c r="D24" s="11" t="s">
        <v>9</v>
      </c>
      <c r="E24" s="12">
        <f t="shared" si="0"/>
        <v>11.4</v>
      </c>
      <c r="F24" s="12">
        <v>11.4</v>
      </c>
      <c r="G24" s="12"/>
      <c r="H24" s="12"/>
      <c r="I24" s="46" t="s">
        <v>208</v>
      </c>
    </row>
    <row r="25" spans="2:9" s="10" customFormat="1" ht="55.2" outlineLevel="1" x14ac:dyDescent="0.3">
      <c r="B25" s="53" t="s">
        <v>45</v>
      </c>
      <c r="C25" s="53" t="s">
        <v>10</v>
      </c>
      <c r="D25" s="11" t="s">
        <v>11</v>
      </c>
      <c r="E25" s="12">
        <f t="shared" si="0"/>
        <v>28.5</v>
      </c>
      <c r="F25" s="12">
        <v>28.5</v>
      </c>
      <c r="G25" s="12"/>
      <c r="H25" s="12"/>
      <c r="I25" s="54" t="s">
        <v>115</v>
      </c>
    </row>
    <row r="26" spans="2:9" s="15" customFormat="1" ht="14.4" x14ac:dyDescent="0.3">
      <c r="B26" s="37" t="s">
        <v>12</v>
      </c>
      <c r="C26" s="37"/>
      <c r="D26" s="38"/>
      <c r="E26" s="39">
        <f>SUM(E20:E25)</f>
        <v>40.699999999999996</v>
      </c>
      <c r="F26" s="39">
        <f>SUM(F20:F25)</f>
        <v>40.299999999999997</v>
      </c>
      <c r="G26" s="39">
        <f>SUM(G20:G25)</f>
        <v>0</v>
      </c>
      <c r="H26" s="39">
        <f>SUM(H20:H25)</f>
        <v>0.4</v>
      </c>
      <c r="I26" s="37"/>
    </row>
    <row r="27" spans="2:9" s="10" customFormat="1" ht="28.2" outlineLevel="1" x14ac:dyDescent="0.3">
      <c r="B27" s="45" t="s">
        <v>214</v>
      </c>
      <c r="C27" s="42" t="s">
        <v>10</v>
      </c>
      <c r="D27" s="43" t="s">
        <v>11</v>
      </c>
      <c r="E27" s="12">
        <f t="shared" ref="E27:E137" si="1">F27+H27</f>
        <v>3.6</v>
      </c>
      <c r="F27" s="23">
        <v>3.6</v>
      </c>
      <c r="G27" s="23">
        <v>8.1999999999999993</v>
      </c>
      <c r="H27" s="23"/>
      <c r="I27" s="44" t="s">
        <v>215</v>
      </c>
    </row>
    <row r="28" spans="2:9" s="15" customFormat="1" ht="14.4" x14ac:dyDescent="0.3">
      <c r="B28" s="37" t="s">
        <v>38</v>
      </c>
      <c r="C28" s="37"/>
      <c r="D28" s="38"/>
      <c r="E28" s="39">
        <f>SUM(E27:E27)</f>
        <v>3.6</v>
      </c>
      <c r="F28" s="39">
        <f>SUM(F27:F27)</f>
        <v>3.6</v>
      </c>
      <c r="G28" s="39">
        <f>SUM(G27:G27)</f>
        <v>8.1999999999999993</v>
      </c>
      <c r="H28" s="39">
        <f>SUM(H27:H27)</f>
        <v>0</v>
      </c>
      <c r="I28" s="37"/>
    </row>
    <row r="29" spans="2:9" s="33" customFormat="1" ht="14.4" outlineLevel="1" x14ac:dyDescent="0.3">
      <c r="B29" s="42"/>
      <c r="C29" s="42" t="s">
        <v>10</v>
      </c>
      <c r="D29" s="43" t="s">
        <v>11</v>
      </c>
      <c r="E29" s="12">
        <f t="shared" si="1"/>
        <v>0</v>
      </c>
      <c r="F29" s="23"/>
      <c r="G29" s="23"/>
      <c r="H29" s="23"/>
      <c r="I29" s="50"/>
    </row>
    <row r="30" spans="2:9" s="15" customFormat="1" ht="14.4" x14ac:dyDescent="0.3">
      <c r="B30" s="37" t="s">
        <v>46</v>
      </c>
      <c r="C30" s="37"/>
      <c r="D30" s="38"/>
      <c r="E30" s="39">
        <f>SUM(E29)</f>
        <v>0</v>
      </c>
      <c r="F30" s="39">
        <f t="shared" ref="F30" si="2">SUM(F29)</f>
        <v>0</v>
      </c>
      <c r="G30" s="39">
        <f t="shared" ref="G30" si="3">SUM(G29)</f>
        <v>0</v>
      </c>
      <c r="H30" s="39">
        <f t="shared" ref="H30" si="4">SUM(H29)</f>
        <v>0</v>
      </c>
      <c r="I30" s="37"/>
    </row>
    <row r="31" spans="2:9" s="15" customFormat="1" ht="27.6" outlineLevel="1" x14ac:dyDescent="0.3">
      <c r="B31" s="74" t="s">
        <v>91</v>
      </c>
      <c r="C31" s="74" t="s">
        <v>10</v>
      </c>
      <c r="D31" s="43" t="s">
        <v>49</v>
      </c>
      <c r="E31" s="13">
        <f t="shared" ref="E31:E70" si="5">F31+H31</f>
        <v>-2.7</v>
      </c>
      <c r="F31" s="23">
        <v>-2.7</v>
      </c>
      <c r="G31" s="49"/>
      <c r="H31" s="49"/>
      <c r="I31" s="42" t="s">
        <v>211</v>
      </c>
    </row>
    <row r="32" spans="2:9" s="15" customFormat="1" ht="14.4" outlineLevel="1" x14ac:dyDescent="0.3">
      <c r="B32" s="75"/>
      <c r="C32" s="75"/>
      <c r="D32" s="43" t="s">
        <v>11</v>
      </c>
      <c r="E32" s="13">
        <f t="shared" si="5"/>
        <v>12.4</v>
      </c>
      <c r="F32" s="23">
        <v>12.4</v>
      </c>
      <c r="G32" s="49"/>
      <c r="H32" s="49"/>
      <c r="I32" s="56" t="s">
        <v>210</v>
      </c>
    </row>
    <row r="33" spans="2:9" s="10" customFormat="1" ht="55.2" outlineLevel="1" x14ac:dyDescent="0.3">
      <c r="B33" s="70" t="s">
        <v>47</v>
      </c>
      <c r="C33" s="65" t="s">
        <v>15</v>
      </c>
      <c r="D33" s="20" t="s">
        <v>49</v>
      </c>
      <c r="E33" s="13">
        <f t="shared" si="5"/>
        <v>0.1</v>
      </c>
      <c r="F33" s="17">
        <v>0.1</v>
      </c>
      <c r="G33" s="17">
        <v>3.8</v>
      </c>
      <c r="H33" s="22"/>
      <c r="I33" s="42" t="s">
        <v>117</v>
      </c>
    </row>
    <row r="34" spans="2:9" s="10" customFormat="1" ht="69" outlineLevel="1" x14ac:dyDescent="0.3">
      <c r="B34" s="70"/>
      <c r="C34" s="65"/>
      <c r="D34" s="20" t="s">
        <v>11</v>
      </c>
      <c r="E34" s="13">
        <f t="shared" si="5"/>
        <v>6.5</v>
      </c>
      <c r="F34" s="17">
        <f>0.2+5.5+0.8</f>
        <v>6.5</v>
      </c>
      <c r="G34" s="17">
        <v>0.2</v>
      </c>
      <c r="H34" s="22"/>
      <c r="I34" s="56" t="s">
        <v>116</v>
      </c>
    </row>
    <row r="35" spans="2:9" s="10" customFormat="1" ht="55.2" outlineLevel="1" x14ac:dyDescent="0.3">
      <c r="B35" s="70" t="s">
        <v>50</v>
      </c>
      <c r="C35" s="65" t="s">
        <v>16</v>
      </c>
      <c r="D35" s="20" t="s">
        <v>49</v>
      </c>
      <c r="E35" s="13">
        <f t="shared" si="5"/>
        <v>0.29999999999999982</v>
      </c>
      <c r="F35" s="17">
        <f>-3.4+0.3</f>
        <v>-3.1</v>
      </c>
      <c r="G35" s="17">
        <v>0.3</v>
      </c>
      <c r="H35" s="18">
        <v>3.4</v>
      </c>
      <c r="I35" s="56" t="s">
        <v>118</v>
      </c>
    </row>
    <row r="36" spans="2:9" s="10" customFormat="1" ht="55.2" outlineLevel="1" x14ac:dyDescent="0.3">
      <c r="B36" s="70"/>
      <c r="C36" s="65"/>
      <c r="D36" s="20" t="s">
        <v>11</v>
      </c>
      <c r="E36" s="13">
        <f t="shared" ref="E36" si="6">F36+H36</f>
        <v>0.7</v>
      </c>
      <c r="F36" s="17">
        <v>0.7</v>
      </c>
      <c r="G36" s="17"/>
      <c r="H36" s="22"/>
      <c r="I36" s="56" t="s">
        <v>119</v>
      </c>
    </row>
    <row r="37" spans="2:9" s="10" customFormat="1" ht="27.6" outlineLevel="1" x14ac:dyDescent="0.3">
      <c r="B37" s="70"/>
      <c r="C37" s="65"/>
      <c r="D37" s="20" t="s">
        <v>9</v>
      </c>
      <c r="E37" s="13">
        <f t="shared" si="5"/>
        <v>3.5</v>
      </c>
      <c r="F37" s="17">
        <v>3.5</v>
      </c>
      <c r="G37" s="17"/>
      <c r="H37" s="18"/>
      <c r="I37" s="56" t="s">
        <v>209</v>
      </c>
    </row>
    <row r="38" spans="2:9" s="10" customFormat="1" ht="75" customHeight="1" outlineLevel="1" x14ac:dyDescent="0.3">
      <c r="B38" s="66" t="s">
        <v>51</v>
      </c>
      <c r="C38" s="68" t="s">
        <v>24</v>
      </c>
      <c r="D38" s="20" t="s">
        <v>49</v>
      </c>
      <c r="E38" s="13">
        <f t="shared" si="5"/>
        <v>229.8</v>
      </c>
      <c r="F38" s="17">
        <v>229.8</v>
      </c>
      <c r="G38" s="17">
        <v>219.4</v>
      </c>
      <c r="H38" s="22"/>
      <c r="I38" s="42" t="s">
        <v>123</v>
      </c>
    </row>
    <row r="39" spans="2:9" s="10" customFormat="1" ht="60" customHeight="1" outlineLevel="1" x14ac:dyDescent="0.3">
      <c r="B39" s="72"/>
      <c r="C39" s="73"/>
      <c r="D39" s="20" t="s">
        <v>11</v>
      </c>
      <c r="E39" s="13">
        <f t="shared" si="5"/>
        <v>1.2</v>
      </c>
      <c r="F39" s="17">
        <v>1.2</v>
      </c>
      <c r="G39" s="17">
        <v>0.4</v>
      </c>
      <c r="H39" s="22"/>
      <c r="I39" s="56" t="s">
        <v>120</v>
      </c>
    </row>
    <row r="40" spans="2:9" s="10" customFormat="1" ht="75" customHeight="1" outlineLevel="1" x14ac:dyDescent="0.3">
      <c r="B40" s="72"/>
      <c r="C40" s="73"/>
      <c r="D40" s="20" t="s">
        <v>9</v>
      </c>
      <c r="E40" s="13">
        <f t="shared" si="5"/>
        <v>91.8</v>
      </c>
      <c r="F40" s="17">
        <v>91.8</v>
      </c>
      <c r="G40" s="17">
        <v>71</v>
      </c>
      <c r="H40" s="18"/>
      <c r="I40" s="44" t="s">
        <v>122</v>
      </c>
    </row>
    <row r="41" spans="2:9" s="10" customFormat="1" ht="45" customHeight="1" outlineLevel="1" x14ac:dyDescent="0.3">
      <c r="B41" s="67"/>
      <c r="C41" s="69"/>
      <c r="D41" s="20" t="s">
        <v>79</v>
      </c>
      <c r="E41" s="13">
        <f t="shared" si="5"/>
        <v>2.9</v>
      </c>
      <c r="F41" s="17">
        <v>2.9</v>
      </c>
      <c r="G41" s="17"/>
      <c r="H41" s="18"/>
      <c r="I41" s="44" t="s">
        <v>121</v>
      </c>
    </row>
    <row r="42" spans="2:9" s="10" customFormat="1" ht="27.6" outlineLevel="1" x14ac:dyDescent="0.3">
      <c r="B42" s="70" t="s">
        <v>52</v>
      </c>
      <c r="C42" s="65" t="s">
        <v>17</v>
      </c>
      <c r="D42" s="20" t="s">
        <v>49</v>
      </c>
      <c r="E42" s="13">
        <f t="shared" si="5"/>
        <v>-84.4</v>
      </c>
      <c r="F42" s="17">
        <v>-84.4</v>
      </c>
      <c r="G42" s="17">
        <v>-80.7</v>
      </c>
      <c r="H42" s="22"/>
      <c r="I42" s="42" t="s">
        <v>125</v>
      </c>
    </row>
    <row r="43" spans="2:9" s="10" customFormat="1" ht="27.6" outlineLevel="1" x14ac:dyDescent="0.3">
      <c r="B43" s="70"/>
      <c r="C43" s="65"/>
      <c r="D43" s="20" t="s">
        <v>9</v>
      </c>
      <c r="E43" s="13">
        <f t="shared" ref="E43" si="7">F43+H43</f>
        <v>-37</v>
      </c>
      <c r="F43" s="17">
        <v>-37</v>
      </c>
      <c r="G43" s="17">
        <v>-22.9</v>
      </c>
      <c r="H43" s="22"/>
      <c r="I43" s="56" t="s">
        <v>125</v>
      </c>
    </row>
    <row r="44" spans="2:9" s="10" customFormat="1" ht="27.6" outlineLevel="1" x14ac:dyDescent="0.3">
      <c r="B44" s="70"/>
      <c r="C44" s="65"/>
      <c r="D44" s="20" t="s">
        <v>79</v>
      </c>
      <c r="E44" s="13">
        <f t="shared" si="5"/>
        <v>-0.3</v>
      </c>
      <c r="F44" s="17">
        <v>-0.3</v>
      </c>
      <c r="G44" s="17"/>
      <c r="H44" s="22"/>
      <c r="I44" s="56" t="s">
        <v>125</v>
      </c>
    </row>
    <row r="45" spans="2:9" s="10" customFormat="1" ht="27.6" outlineLevel="1" x14ac:dyDescent="0.3">
      <c r="B45" s="70" t="s">
        <v>53</v>
      </c>
      <c r="C45" s="65" t="s">
        <v>18</v>
      </c>
      <c r="D45" s="20" t="s">
        <v>49</v>
      </c>
      <c r="E45" s="13">
        <f t="shared" ref="E45:E46" si="8">F45+H45</f>
        <v>-59.5</v>
      </c>
      <c r="F45" s="17">
        <v>-59.5</v>
      </c>
      <c r="G45" s="17">
        <v>-49.5</v>
      </c>
      <c r="H45" s="22"/>
      <c r="I45" s="44" t="s">
        <v>126</v>
      </c>
    </row>
    <row r="46" spans="2:9" s="10" customFormat="1" ht="27.6" outlineLevel="1" x14ac:dyDescent="0.3">
      <c r="B46" s="70"/>
      <c r="C46" s="65"/>
      <c r="D46" s="20" t="s">
        <v>9</v>
      </c>
      <c r="E46" s="13">
        <f t="shared" si="8"/>
        <v>-44.8</v>
      </c>
      <c r="F46" s="17">
        <v>-44.8</v>
      </c>
      <c r="G46" s="17">
        <v>-20.5</v>
      </c>
      <c r="H46" s="22"/>
      <c r="I46" s="44" t="s">
        <v>126</v>
      </c>
    </row>
    <row r="47" spans="2:9" s="10" customFormat="1" ht="27.6" outlineLevel="1" x14ac:dyDescent="0.3">
      <c r="B47" s="70"/>
      <c r="C47" s="65"/>
      <c r="D47" s="20" t="s">
        <v>79</v>
      </c>
      <c r="E47" s="13">
        <f t="shared" si="5"/>
        <v>-2.2999999999999998</v>
      </c>
      <c r="F47" s="17">
        <v>-2.2999999999999998</v>
      </c>
      <c r="G47" s="17"/>
      <c r="H47" s="22"/>
      <c r="I47" s="44" t="s">
        <v>126</v>
      </c>
    </row>
    <row r="48" spans="2:9" s="10" customFormat="1" ht="27.6" outlineLevel="1" x14ac:dyDescent="0.3">
      <c r="B48" s="70" t="s">
        <v>54</v>
      </c>
      <c r="C48" s="65" t="s">
        <v>19</v>
      </c>
      <c r="D48" s="20" t="s">
        <v>49</v>
      </c>
      <c r="E48" s="13">
        <f t="shared" si="5"/>
        <v>-83.6</v>
      </c>
      <c r="F48" s="17">
        <v>-83.6</v>
      </c>
      <c r="G48" s="17">
        <v>-76.2</v>
      </c>
      <c r="H48" s="22"/>
      <c r="I48" s="56" t="s">
        <v>125</v>
      </c>
    </row>
    <row r="49" spans="2:9" s="10" customFormat="1" ht="27.6" outlineLevel="1" x14ac:dyDescent="0.3">
      <c r="B49" s="70"/>
      <c r="C49" s="65"/>
      <c r="D49" s="20" t="s">
        <v>9</v>
      </c>
      <c r="E49" s="13">
        <f t="shared" si="5"/>
        <v>-39.9</v>
      </c>
      <c r="F49" s="17">
        <v>-39.9</v>
      </c>
      <c r="G49" s="17">
        <v>-28.3</v>
      </c>
      <c r="H49" s="22"/>
      <c r="I49" s="56" t="s">
        <v>125</v>
      </c>
    </row>
    <row r="50" spans="2:9" s="10" customFormat="1" ht="14.4" outlineLevel="1" x14ac:dyDescent="0.3">
      <c r="B50" s="70"/>
      <c r="C50" s="65"/>
      <c r="D50" s="20" t="s">
        <v>11</v>
      </c>
      <c r="E50" s="13">
        <f t="shared" si="5"/>
        <v>3.8</v>
      </c>
      <c r="F50" s="17">
        <v>3.8</v>
      </c>
      <c r="G50" s="17"/>
      <c r="H50" s="22"/>
      <c r="I50" s="56" t="s">
        <v>124</v>
      </c>
    </row>
    <row r="51" spans="2:9" s="10" customFormat="1" ht="27.6" outlineLevel="1" x14ac:dyDescent="0.3">
      <c r="B51" s="70"/>
      <c r="C51" s="65"/>
      <c r="D51" s="20" t="s">
        <v>79</v>
      </c>
      <c r="E51" s="13">
        <f t="shared" si="5"/>
        <v>-2.2999999999999998</v>
      </c>
      <c r="F51" s="17">
        <v>-2.2999999999999998</v>
      </c>
      <c r="G51" s="17"/>
      <c r="H51" s="22"/>
      <c r="I51" s="56" t="s">
        <v>125</v>
      </c>
    </row>
    <row r="52" spans="2:9" s="10" customFormat="1" ht="27.6" outlineLevel="1" x14ac:dyDescent="0.3">
      <c r="B52" s="70" t="s">
        <v>55</v>
      </c>
      <c r="C52" s="65" t="s">
        <v>20</v>
      </c>
      <c r="D52" s="20" t="s">
        <v>49</v>
      </c>
      <c r="E52" s="13">
        <f>F52+H52</f>
        <v>-60.6</v>
      </c>
      <c r="F52" s="17">
        <v>-60.6</v>
      </c>
      <c r="G52" s="17">
        <v>-57.5</v>
      </c>
      <c r="H52" s="22"/>
      <c r="I52" s="56" t="s">
        <v>125</v>
      </c>
    </row>
    <row r="53" spans="2:9" s="10" customFormat="1" ht="27.6" outlineLevel="1" x14ac:dyDescent="0.3">
      <c r="B53" s="70"/>
      <c r="C53" s="65"/>
      <c r="D53" s="20" t="s">
        <v>9</v>
      </c>
      <c r="E53" s="13">
        <f>F53+H53</f>
        <v>-27.5</v>
      </c>
      <c r="F53" s="17">
        <v>-27.5</v>
      </c>
      <c r="G53" s="17">
        <v>-19.8</v>
      </c>
      <c r="H53" s="22"/>
      <c r="I53" s="56" t="s">
        <v>125</v>
      </c>
    </row>
    <row r="54" spans="2:9" s="10" customFormat="1" ht="27.6" outlineLevel="1" x14ac:dyDescent="0.3">
      <c r="B54" s="70"/>
      <c r="C54" s="65"/>
      <c r="D54" s="20" t="s">
        <v>79</v>
      </c>
      <c r="E54" s="13">
        <f t="shared" si="5"/>
        <v>-0.3</v>
      </c>
      <c r="F54" s="17">
        <v>-0.3</v>
      </c>
      <c r="G54" s="17"/>
      <c r="H54" s="22"/>
      <c r="I54" s="56" t="s">
        <v>125</v>
      </c>
    </row>
    <row r="55" spans="2:9" s="10" customFormat="1" ht="55.2" outlineLevel="1" x14ac:dyDescent="0.3">
      <c r="B55" s="70" t="s">
        <v>56</v>
      </c>
      <c r="C55" s="65" t="s">
        <v>25</v>
      </c>
      <c r="D55" s="20" t="s">
        <v>49</v>
      </c>
      <c r="E55" s="13">
        <f t="shared" si="5"/>
        <v>0.1</v>
      </c>
      <c r="F55" s="17">
        <v>0.1</v>
      </c>
      <c r="G55" s="17">
        <v>-4.5</v>
      </c>
      <c r="H55" s="22"/>
      <c r="I55" s="42" t="s">
        <v>131</v>
      </c>
    </row>
    <row r="56" spans="2:9" s="10" customFormat="1" ht="69" outlineLevel="1" x14ac:dyDescent="0.3">
      <c r="B56" s="70"/>
      <c r="C56" s="65"/>
      <c r="D56" s="20" t="s">
        <v>11</v>
      </c>
      <c r="E56" s="13">
        <f t="shared" si="5"/>
        <v>9.1</v>
      </c>
      <c r="F56" s="17">
        <v>9.1</v>
      </c>
      <c r="G56" s="17">
        <v>0.2</v>
      </c>
      <c r="H56" s="22"/>
      <c r="I56" s="56" t="s">
        <v>128</v>
      </c>
    </row>
    <row r="57" spans="2:9" s="10" customFormat="1" ht="27.6" outlineLevel="1" x14ac:dyDescent="0.3">
      <c r="B57" s="70"/>
      <c r="C57" s="65"/>
      <c r="D57" s="20" t="s">
        <v>9</v>
      </c>
      <c r="E57" s="13">
        <f t="shared" si="5"/>
        <v>0</v>
      </c>
      <c r="F57" s="17"/>
      <c r="G57" s="17">
        <v>-1</v>
      </c>
      <c r="H57" s="22"/>
      <c r="I57" s="44" t="s">
        <v>127</v>
      </c>
    </row>
    <row r="58" spans="2:9" s="10" customFormat="1" ht="27.6" outlineLevel="1" x14ac:dyDescent="0.3">
      <c r="B58" s="70" t="s">
        <v>57</v>
      </c>
      <c r="C58" s="65" t="s">
        <v>21</v>
      </c>
      <c r="D58" s="20" t="s">
        <v>49</v>
      </c>
      <c r="E58" s="13">
        <f t="shared" si="5"/>
        <v>-6.3</v>
      </c>
      <c r="F58" s="17">
        <v>-6.3</v>
      </c>
      <c r="G58" s="17">
        <v>-19.899999999999999</v>
      </c>
      <c r="H58" s="22"/>
      <c r="I58" s="42" t="s">
        <v>129</v>
      </c>
    </row>
    <row r="59" spans="2:9" s="10" customFormat="1" ht="14.4" outlineLevel="1" x14ac:dyDescent="0.3">
      <c r="B59" s="70"/>
      <c r="C59" s="65"/>
      <c r="D59" s="20" t="s">
        <v>11</v>
      </c>
      <c r="E59" s="13">
        <f t="shared" si="5"/>
        <v>2</v>
      </c>
      <c r="F59" s="17">
        <v>2</v>
      </c>
      <c r="G59" s="17"/>
      <c r="H59" s="22"/>
      <c r="I59" s="56" t="s">
        <v>130</v>
      </c>
    </row>
    <row r="60" spans="2:9" s="10" customFormat="1" ht="27.6" outlineLevel="1" x14ac:dyDescent="0.3">
      <c r="B60" s="70"/>
      <c r="C60" s="65"/>
      <c r="D60" s="20" t="s">
        <v>9</v>
      </c>
      <c r="E60" s="13">
        <f t="shared" si="5"/>
        <v>-13.2</v>
      </c>
      <c r="F60" s="17">
        <v>-13.2</v>
      </c>
      <c r="G60" s="17">
        <v>-15.6</v>
      </c>
      <c r="H60" s="22"/>
      <c r="I60" s="56" t="s">
        <v>129</v>
      </c>
    </row>
    <row r="61" spans="2:9" s="10" customFormat="1" ht="55.2" outlineLevel="1" x14ac:dyDescent="0.3">
      <c r="B61" s="70" t="s">
        <v>58</v>
      </c>
      <c r="C61" s="65" t="s">
        <v>22</v>
      </c>
      <c r="D61" s="20" t="s">
        <v>49</v>
      </c>
      <c r="E61" s="13">
        <f t="shared" si="5"/>
        <v>0.1</v>
      </c>
      <c r="F61" s="17">
        <v>0.1</v>
      </c>
      <c r="G61" s="17">
        <v>0.2</v>
      </c>
      <c r="H61" s="22"/>
      <c r="I61" s="56" t="s">
        <v>132</v>
      </c>
    </row>
    <row r="62" spans="2:9" s="10" customFormat="1" ht="55.2" outlineLevel="1" x14ac:dyDescent="0.3">
      <c r="B62" s="70"/>
      <c r="C62" s="65"/>
      <c r="D62" s="20" t="s">
        <v>11</v>
      </c>
      <c r="E62" s="13">
        <f t="shared" si="5"/>
        <v>0.4</v>
      </c>
      <c r="F62" s="17">
        <v>0.4</v>
      </c>
      <c r="G62" s="17"/>
      <c r="H62" s="22"/>
      <c r="I62" s="56" t="s">
        <v>134</v>
      </c>
    </row>
    <row r="63" spans="2:9" s="10" customFormat="1" ht="41.4" outlineLevel="1" x14ac:dyDescent="0.3">
      <c r="B63" s="70"/>
      <c r="C63" s="65"/>
      <c r="D63" s="20" t="s">
        <v>9</v>
      </c>
      <c r="E63" s="13">
        <f t="shared" si="5"/>
        <v>0</v>
      </c>
      <c r="F63" s="17"/>
      <c r="G63" s="17">
        <v>5</v>
      </c>
      <c r="H63" s="22"/>
      <c r="I63" s="44" t="s">
        <v>133</v>
      </c>
    </row>
    <row r="64" spans="2:9" s="10" customFormat="1" ht="41.4" outlineLevel="1" x14ac:dyDescent="0.3">
      <c r="B64" s="70" t="s">
        <v>59</v>
      </c>
      <c r="C64" s="65" t="s">
        <v>23</v>
      </c>
      <c r="D64" s="20" t="s">
        <v>49</v>
      </c>
      <c r="E64" s="13">
        <f t="shared" si="5"/>
        <v>6.7</v>
      </c>
      <c r="F64" s="17">
        <v>6.7</v>
      </c>
      <c r="G64" s="17">
        <v>-5</v>
      </c>
      <c r="H64" s="22"/>
      <c r="I64" s="42" t="s">
        <v>135</v>
      </c>
    </row>
    <row r="65" spans="2:9" s="10" customFormat="1" ht="55.2" outlineLevel="1" x14ac:dyDescent="0.3">
      <c r="B65" s="70"/>
      <c r="C65" s="65"/>
      <c r="D65" s="20" t="s">
        <v>11</v>
      </c>
      <c r="E65" s="13">
        <f t="shared" si="5"/>
        <v>0.5</v>
      </c>
      <c r="F65" s="17">
        <v>0.5</v>
      </c>
      <c r="G65" s="17"/>
      <c r="H65" s="22"/>
      <c r="I65" s="56" t="s">
        <v>154</v>
      </c>
    </row>
    <row r="66" spans="2:9" s="10" customFormat="1" ht="27.6" outlineLevel="1" x14ac:dyDescent="0.3">
      <c r="B66" s="70"/>
      <c r="C66" s="65"/>
      <c r="D66" s="20" t="s">
        <v>9</v>
      </c>
      <c r="E66" s="13">
        <f t="shared" ref="E66" si="9">F66+H66</f>
        <v>15.2</v>
      </c>
      <c r="F66" s="17">
        <f>13.2-1.5+2</f>
        <v>13.7</v>
      </c>
      <c r="G66" s="17">
        <v>3.7</v>
      </c>
      <c r="H66" s="18">
        <v>1.5</v>
      </c>
      <c r="I66" s="56" t="s">
        <v>212</v>
      </c>
    </row>
    <row r="67" spans="2:9" s="10" customFormat="1" ht="55.2" outlineLevel="1" x14ac:dyDescent="0.3">
      <c r="B67" s="70" t="s">
        <v>60</v>
      </c>
      <c r="C67" s="65" t="s">
        <v>26</v>
      </c>
      <c r="D67" s="20" t="s">
        <v>49</v>
      </c>
      <c r="E67" s="13">
        <f t="shared" si="5"/>
        <v>59.7</v>
      </c>
      <c r="F67" s="17">
        <v>59.7</v>
      </c>
      <c r="G67" s="17">
        <v>49.2</v>
      </c>
      <c r="H67" s="22"/>
      <c r="I67" s="56" t="s">
        <v>137</v>
      </c>
    </row>
    <row r="68" spans="2:9" s="10" customFormat="1" ht="55.2" outlineLevel="1" x14ac:dyDescent="0.3">
      <c r="B68" s="70"/>
      <c r="C68" s="65"/>
      <c r="D68" s="20" t="s">
        <v>11</v>
      </c>
      <c r="E68" s="13">
        <f t="shared" ref="E68:E69" si="10">F68+H68</f>
        <v>12</v>
      </c>
      <c r="F68" s="17">
        <v>12</v>
      </c>
      <c r="G68" s="17"/>
      <c r="H68" s="22"/>
      <c r="I68" s="56" t="s">
        <v>138</v>
      </c>
    </row>
    <row r="69" spans="2:9" s="10" customFormat="1" ht="55.2" outlineLevel="1" x14ac:dyDescent="0.3">
      <c r="B69" s="70"/>
      <c r="C69" s="65"/>
      <c r="D69" s="20" t="s">
        <v>9</v>
      </c>
      <c r="E69" s="13">
        <f t="shared" si="10"/>
        <v>44.8</v>
      </c>
      <c r="F69" s="17">
        <v>44.8</v>
      </c>
      <c r="G69" s="17">
        <v>15</v>
      </c>
      <c r="H69" s="22"/>
      <c r="I69" s="56" t="s">
        <v>136</v>
      </c>
    </row>
    <row r="70" spans="2:9" s="10" customFormat="1" ht="27.6" outlineLevel="1" x14ac:dyDescent="0.3">
      <c r="B70" s="70"/>
      <c r="C70" s="65"/>
      <c r="D70" s="20" t="s">
        <v>79</v>
      </c>
      <c r="E70" s="13">
        <f t="shared" si="5"/>
        <v>2.2999999999999998</v>
      </c>
      <c r="F70" s="17">
        <v>2.2999999999999998</v>
      </c>
      <c r="G70" s="17"/>
      <c r="H70" s="17"/>
      <c r="I70" s="56" t="s">
        <v>139</v>
      </c>
    </row>
    <row r="71" spans="2:9" s="10" customFormat="1" ht="27.6" outlineLevel="1" x14ac:dyDescent="0.3">
      <c r="B71" s="66" t="s">
        <v>61</v>
      </c>
      <c r="C71" s="68" t="s">
        <v>10</v>
      </c>
      <c r="D71" s="16" t="s">
        <v>49</v>
      </c>
      <c r="E71" s="13">
        <f t="shared" ref="E71:E73" si="11">F71+H71</f>
        <v>0.2</v>
      </c>
      <c r="F71" s="17">
        <v>0.2</v>
      </c>
      <c r="G71" s="17"/>
      <c r="H71" s="18"/>
      <c r="I71" s="50" t="s">
        <v>140</v>
      </c>
    </row>
    <row r="72" spans="2:9" s="10" customFormat="1" ht="55.2" outlineLevel="1" x14ac:dyDescent="0.3">
      <c r="B72" s="67"/>
      <c r="C72" s="69"/>
      <c r="D72" s="16" t="s">
        <v>11</v>
      </c>
      <c r="E72" s="13">
        <f t="shared" si="11"/>
        <v>0.8</v>
      </c>
      <c r="F72" s="17">
        <v>0.8</v>
      </c>
      <c r="G72" s="17"/>
      <c r="H72" s="18"/>
      <c r="I72" s="54" t="s">
        <v>141</v>
      </c>
    </row>
    <row r="73" spans="2:9" s="10" customFormat="1" ht="27.6" outlineLevel="1" x14ac:dyDescent="0.3">
      <c r="B73" s="57" t="s">
        <v>142</v>
      </c>
      <c r="C73" s="58" t="s">
        <v>10</v>
      </c>
      <c r="D73" s="16" t="s">
        <v>9</v>
      </c>
      <c r="E73" s="13">
        <f t="shared" si="11"/>
        <v>-1.7</v>
      </c>
      <c r="F73" s="17">
        <v>-1.7</v>
      </c>
      <c r="G73" s="17"/>
      <c r="H73" s="18"/>
      <c r="I73" s="54" t="s">
        <v>143</v>
      </c>
    </row>
    <row r="74" spans="2:9" s="10" customFormat="1" ht="27.6" outlineLevel="1" x14ac:dyDescent="0.3">
      <c r="B74" s="19" t="s">
        <v>62</v>
      </c>
      <c r="C74" s="52" t="s">
        <v>10</v>
      </c>
      <c r="D74" s="16" t="s">
        <v>9</v>
      </c>
      <c r="E74" s="13">
        <f>F74+H74</f>
        <v>6.4</v>
      </c>
      <c r="F74" s="17">
        <v>6.4</v>
      </c>
      <c r="G74" s="17"/>
      <c r="H74" s="18"/>
      <c r="I74" s="50" t="s">
        <v>144</v>
      </c>
    </row>
    <row r="75" spans="2:9" s="10" customFormat="1" ht="27.6" outlineLevel="1" x14ac:dyDescent="0.3">
      <c r="B75" s="19" t="s">
        <v>66</v>
      </c>
      <c r="C75" s="55" t="s">
        <v>10</v>
      </c>
      <c r="D75" s="16" t="s">
        <v>9</v>
      </c>
      <c r="E75" s="13">
        <f>F75+H75</f>
        <v>-1</v>
      </c>
      <c r="F75" s="17">
        <v>-1</v>
      </c>
      <c r="G75" s="17"/>
      <c r="H75" s="18"/>
      <c r="I75" s="54" t="s">
        <v>145</v>
      </c>
    </row>
    <row r="76" spans="2:9" s="10" customFormat="1" ht="27.6" outlineLevel="1" x14ac:dyDescent="0.3">
      <c r="B76" s="66" t="s">
        <v>146</v>
      </c>
      <c r="C76" s="68" t="s">
        <v>147</v>
      </c>
      <c r="D76" s="16" t="s">
        <v>49</v>
      </c>
      <c r="E76" s="13">
        <f t="shared" ref="E76" si="12">F76+H76</f>
        <v>0</v>
      </c>
      <c r="F76" s="17"/>
      <c r="G76" s="17"/>
      <c r="H76" s="18"/>
      <c r="I76" s="54" t="s">
        <v>150</v>
      </c>
    </row>
    <row r="77" spans="2:9" s="10" customFormat="1" ht="69" outlineLevel="1" x14ac:dyDescent="0.3">
      <c r="B77" s="72"/>
      <c r="C77" s="73"/>
      <c r="D77" s="16" t="s">
        <v>11</v>
      </c>
      <c r="E77" s="13">
        <f>F77+H77</f>
        <v>8.6</v>
      </c>
      <c r="F77" s="17">
        <v>8.6</v>
      </c>
      <c r="G77" s="17">
        <v>8.3000000000000007</v>
      </c>
      <c r="H77" s="18"/>
      <c r="I77" s="54" t="s">
        <v>149</v>
      </c>
    </row>
    <row r="78" spans="2:9" s="10" customFormat="1" ht="30" customHeight="1" outlineLevel="1" x14ac:dyDescent="0.3">
      <c r="B78" s="67"/>
      <c r="C78" s="69"/>
      <c r="D78" s="59" t="s">
        <v>9</v>
      </c>
      <c r="E78" s="13">
        <f>F78+H78</f>
        <v>0</v>
      </c>
      <c r="F78" s="17"/>
      <c r="G78" s="17">
        <v>-3</v>
      </c>
      <c r="H78" s="18"/>
      <c r="I78" s="54" t="s">
        <v>148</v>
      </c>
    </row>
    <row r="79" spans="2:9" s="10" customFormat="1" ht="30" customHeight="1" outlineLevel="1" x14ac:dyDescent="0.3">
      <c r="B79" s="57" t="s">
        <v>151</v>
      </c>
      <c r="C79" s="55" t="s">
        <v>10</v>
      </c>
      <c r="D79" s="16" t="s">
        <v>11</v>
      </c>
      <c r="E79" s="13">
        <f t="shared" ref="E79:E80" si="13">F79+H79</f>
        <v>47.5</v>
      </c>
      <c r="F79" s="17">
        <v>47.5</v>
      </c>
      <c r="G79" s="17"/>
      <c r="H79" s="18"/>
      <c r="I79" s="54" t="s">
        <v>152</v>
      </c>
    </row>
    <row r="80" spans="2:9" s="10" customFormat="1" ht="30" customHeight="1" outlineLevel="1" x14ac:dyDescent="0.3">
      <c r="B80" s="57" t="s">
        <v>63</v>
      </c>
      <c r="C80" s="55" t="s">
        <v>10</v>
      </c>
      <c r="D80" s="16" t="s">
        <v>9</v>
      </c>
      <c r="E80" s="13">
        <f t="shared" si="13"/>
        <v>-1.5</v>
      </c>
      <c r="F80" s="17">
        <v>-1.5</v>
      </c>
      <c r="G80" s="17"/>
      <c r="H80" s="18"/>
      <c r="I80" s="54" t="s">
        <v>153</v>
      </c>
    </row>
    <row r="81" spans="2:9" s="10" customFormat="1" ht="41.4" outlineLevel="1" x14ac:dyDescent="0.3">
      <c r="B81" s="66" t="s">
        <v>64</v>
      </c>
      <c r="C81" s="68" t="s">
        <v>10</v>
      </c>
      <c r="D81" s="16" t="s">
        <v>11</v>
      </c>
      <c r="E81" s="13">
        <f>F81+H81</f>
        <v>0.2</v>
      </c>
      <c r="F81" s="17">
        <v>0.2</v>
      </c>
      <c r="G81" s="17"/>
      <c r="H81" s="18"/>
      <c r="I81" s="54" t="s">
        <v>155</v>
      </c>
    </row>
    <row r="82" spans="2:9" s="10" customFormat="1" ht="41.4" outlineLevel="1" x14ac:dyDescent="0.3">
      <c r="B82" s="67"/>
      <c r="C82" s="69"/>
      <c r="D82" s="16" t="s">
        <v>9</v>
      </c>
      <c r="E82" s="13">
        <f>F82+H82</f>
        <v>3.8</v>
      </c>
      <c r="F82" s="17">
        <v>3.8</v>
      </c>
      <c r="G82" s="17"/>
      <c r="H82" s="18"/>
      <c r="I82" s="54" t="s">
        <v>213</v>
      </c>
    </row>
    <row r="83" spans="2:9" s="10" customFormat="1" ht="55.2" outlineLevel="1" x14ac:dyDescent="0.3">
      <c r="B83" s="19" t="s">
        <v>65</v>
      </c>
      <c r="C83" s="52" t="s">
        <v>10</v>
      </c>
      <c r="D83" s="16" t="s">
        <v>9</v>
      </c>
      <c r="E83" s="13">
        <f>F83+H83</f>
        <v>-4.4000000000000004</v>
      </c>
      <c r="F83" s="17">
        <v>-4.4000000000000004</v>
      </c>
      <c r="G83" s="17"/>
      <c r="H83" s="18"/>
      <c r="I83" s="50" t="s">
        <v>92</v>
      </c>
    </row>
    <row r="84" spans="2:9" s="10" customFormat="1" ht="14.4" x14ac:dyDescent="0.3">
      <c r="B84" s="37" t="s">
        <v>39</v>
      </c>
      <c r="C84" s="37"/>
      <c r="D84" s="38"/>
      <c r="E84" s="39">
        <f>SUM(E31:E83)</f>
        <v>100.10000000000001</v>
      </c>
      <c r="F84" s="39">
        <f>SUM(F31:F83)</f>
        <v>95.199999999999918</v>
      </c>
      <c r="G84" s="39">
        <f>SUM(G31:G83)</f>
        <v>-27.699999999999957</v>
      </c>
      <c r="H84" s="39">
        <f>SUM(H31:H83)</f>
        <v>4.9000000000000004</v>
      </c>
      <c r="I84" s="37"/>
    </row>
    <row r="85" spans="2:9" s="33" customFormat="1" ht="41.4" outlineLevel="1" x14ac:dyDescent="0.3">
      <c r="B85" s="66" t="s">
        <v>67</v>
      </c>
      <c r="C85" s="74" t="s">
        <v>10</v>
      </c>
      <c r="D85" s="16" t="s">
        <v>11</v>
      </c>
      <c r="E85" s="23">
        <f t="shared" ref="E85:E92" si="14">SUM(F85,H85)</f>
        <v>0.3</v>
      </c>
      <c r="F85" s="23">
        <v>0.3</v>
      </c>
      <c r="G85" s="23"/>
      <c r="H85" s="23"/>
      <c r="I85" s="56" t="s">
        <v>155</v>
      </c>
    </row>
    <row r="86" spans="2:9" s="33" customFormat="1" ht="130.5" customHeight="1" outlineLevel="1" x14ac:dyDescent="0.3">
      <c r="B86" s="67"/>
      <c r="C86" s="75"/>
      <c r="D86" s="16" t="s">
        <v>9</v>
      </c>
      <c r="E86" s="23">
        <f t="shared" ref="E86:E87" si="15">SUM(F86,H86)</f>
        <v>7.6000000000000005</v>
      </c>
      <c r="F86" s="23">
        <f>-0.7+8.3</f>
        <v>7.6000000000000005</v>
      </c>
      <c r="G86" s="23"/>
      <c r="H86" s="23"/>
      <c r="I86" s="56" t="s">
        <v>207</v>
      </c>
    </row>
    <row r="87" spans="2:9" s="33" customFormat="1" ht="41.4" outlineLevel="1" x14ac:dyDescent="0.3">
      <c r="B87" s="57" t="s">
        <v>68</v>
      </c>
      <c r="C87" s="60" t="s">
        <v>157</v>
      </c>
      <c r="D87" s="16" t="s">
        <v>11</v>
      </c>
      <c r="E87" s="23">
        <f t="shared" si="15"/>
        <v>1.4</v>
      </c>
      <c r="F87" s="23">
        <v>1.4</v>
      </c>
      <c r="G87" s="23"/>
      <c r="H87" s="23"/>
      <c r="I87" s="56" t="s">
        <v>158</v>
      </c>
    </row>
    <row r="88" spans="2:9" s="33" customFormat="1" ht="41.4" outlineLevel="1" x14ac:dyDescent="0.3">
      <c r="B88" s="66" t="s">
        <v>69</v>
      </c>
      <c r="C88" s="68" t="s">
        <v>42</v>
      </c>
      <c r="D88" s="16" t="s">
        <v>11</v>
      </c>
      <c r="E88" s="23">
        <f t="shared" si="14"/>
        <v>0.2</v>
      </c>
      <c r="F88" s="23">
        <v>0.2</v>
      </c>
      <c r="G88" s="23"/>
      <c r="H88" s="23"/>
      <c r="I88" s="63" t="s">
        <v>155</v>
      </c>
    </row>
    <row r="89" spans="2:9" s="33" customFormat="1" ht="27.6" outlineLevel="1" x14ac:dyDescent="0.3">
      <c r="B89" s="67"/>
      <c r="C89" s="69"/>
      <c r="D89" s="16" t="s">
        <v>9</v>
      </c>
      <c r="E89" s="23">
        <f t="shared" ref="E89" si="16">SUM(F89,H89)</f>
        <v>-10</v>
      </c>
      <c r="F89" s="23">
        <v>-10</v>
      </c>
      <c r="G89" s="23">
        <v>-10</v>
      </c>
      <c r="H89" s="23"/>
      <c r="I89" s="56" t="s">
        <v>156</v>
      </c>
    </row>
    <row r="90" spans="2:9" s="33" customFormat="1" ht="41.4" outlineLevel="1" x14ac:dyDescent="0.3">
      <c r="B90" s="19" t="s">
        <v>159</v>
      </c>
      <c r="C90" s="42" t="s">
        <v>10</v>
      </c>
      <c r="D90" s="16" t="s">
        <v>9</v>
      </c>
      <c r="E90" s="23">
        <f t="shared" si="14"/>
        <v>-4.8</v>
      </c>
      <c r="F90" s="23">
        <v>-4.8</v>
      </c>
      <c r="G90" s="23"/>
      <c r="H90" s="23"/>
      <c r="I90" s="56" t="s">
        <v>160</v>
      </c>
    </row>
    <row r="91" spans="2:9" s="33" customFormat="1" ht="41.4" outlineLevel="1" x14ac:dyDescent="0.3">
      <c r="B91" s="19" t="s">
        <v>161</v>
      </c>
      <c r="C91" s="42" t="s">
        <v>10</v>
      </c>
      <c r="D91" s="16" t="s">
        <v>9</v>
      </c>
      <c r="E91" s="23">
        <f t="shared" si="14"/>
        <v>-3.5</v>
      </c>
      <c r="F91" s="23">
        <v>-3.5</v>
      </c>
      <c r="G91" s="23"/>
      <c r="H91" s="23"/>
      <c r="I91" s="56" t="s">
        <v>162</v>
      </c>
    </row>
    <row r="92" spans="2:9" s="33" customFormat="1" ht="41.4" outlineLevel="1" x14ac:dyDescent="0.3">
      <c r="B92" s="66" t="s">
        <v>70</v>
      </c>
      <c r="C92" s="74" t="s">
        <v>10</v>
      </c>
      <c r="D92" s="16" t="s">
        <v>11</v>
      </c>
      <c r="E92" s="23">
        <f t="shared" si="14"/>
        <v>0.2</v>
      </c>
      <c r="F92" s="23">
        <v>0.2</v>
      </c>
      <c r="G92" s="23"/>
      <c r="H92" s="23"/>
      <c r="I92" s="56" t="s">
        <v>155</v>
      </c>
    </row>
    <row r="93" spans="2:9" s="33" customFormat="1" ht="14.4" outlineLevel="1" x14ac:dyDescent="0.3">
      <c r="B93" s="67"/>
      <c r="C93" s="75"/>
      <c r="D93" s="16" t="s">
        <v>9</v>
      </c>
      <c r="E93" s="23">
        <f>SUM(F93,H93)</f>
        <v>-0.8</v>
      </c>
      <c r="F93" s="23">
        <v>-0.8</v>
      </c>
      <c r="G93" s="23"/>
      <c r="H93" s="23"/>
      <c r="I93" s="42" t="s">
        <v>163</v>
      </c>
    </row>
    <row r="94" spans="2:9" s="10" customFormat="1" ht="14.4" x14ac:dyDescent="0.3">
      <c r="B94" s="37" t="s">
        <v>13</v>
      </c>
      <c r="C94" s="37"/>
      <c r="D94" s="38"/>
      <c r="E94" s="39">
        <f>SUM(E85:E93)</f>
        <v>-9.4000000000000021</v>
      </c>
      <c r="F94" s="39">
        <f>SUM(F85:F93)</f>
        <v>-9.4000000000000021</v>
      </c>
      <c r="G94" s="39">
        <f>SUM(G85:G93)</f>
        <v>-10</v>
      </c>
      <c r="H94" s="39">
        <f>SUM(H85:H93)</f>
        <v>0</v>
      </c>
      <c r="I94" s="37"/>
    </row>
    <row r="95" spans="2:9" s="10" customFormat="1" ht="41.4" outlineLevel="1" x14ac:dyDescent="0.3">
      <c r="B95" s="19" t="s">
        <v>164</v>
      </c>
      <c r="C95" s="56" t="s">
        <v>10</v>
      </c>
      <c r="D95" s="20" t="s">
        <v>9</v>
      </c>
      <c r="E95" s="13">
        <f t="shared" si="1"/>
        <v>11.6</v>
      </c>
      <c r="F95" s="17">
        <v>11.6</v>
      </c>
      <c r="G95" s="17"/>
      <c r="H95" s="21"/>
      <c r="I95" s="42" t="s">
        <v>166</v>
      </c>
    </row>
    <row r="96" spans="2:9" s="10" customFormat="1" ht="82.8" outlineLevel="1" x14ac:dyDescent="0.3">
      <c r="B96" s="19" t="s">
        <v>165</v>
      </c>
      <c r="C96" s="56" t="s">
        <v>10</v>
      </c>
      <c r="D96" s="20" t="s">
        <v>9</v>
      </c>
      <c r="E96" s="13">
        <f t="shared" si="1"/>
        <v>8.6999999999999993</v>
      </c>
      <c r="F96" s="17">
        <v>8.6999999999999993</v>
      </c>
      <c r="G96" s="17"/>
      <c r="H96" s="21"/>
      <c r="I96" s="56" t="s">
        <v>167</v>
      </c>
    </row>
    <row r="97" spans="2:9" s="10" customFormat="1" ht="15" customHeight="1" outlineLevel="1" x14ac:dyDescent="0.3">
      <c r="B97" s="66" t="s">
        <v>71</v>
      </c>
      <c r="C97" s="68" t="s">
        <v>72</v>
      </c>
      <c r="D97" s="20" t="s">
        <v>11</v>
      </c>
      <c r="E97" s="13">
        <f t="shared" si="1"/>
        <v>9.8000000000000007</v>
      </c>
      <c r="F97" s="17">
        <v>9.8000000000000007</v>
      </c>
      <c r="G97" s="17"/>
      <c r="H97" s="21"/>
      <c r="I97" s="56" t="s">
        <v>168</v>
      </c>
    </row>
    <row r="98" spans="2:9" s="10" customFormat="1" ht="27.6" outlineLevel="1" x14ac:dyDescent="0.3">
      <c r="B98" s="72"/>
      <c r="C98" s="73"/>
      <c r="D98" s="20" t="s">
        <v>9</v>
      </c>
      <c r="E98" s="13">
        <f t="shared" si="1"/>
        <v>1.5</v>
      </c>
      <c r="F98" s="17">
        <v>1.5</v>
      </c>
      <c r="G98" s="17"/>
      <c r="H98" s="21"/>
      <c r="I98" s="56" t="s">
        <v>169</v>
      </c>
    </row>
    <row r="99" spans="2:9" s="10" customFormat="1" ht="27.6" outlineLevel="1" x14ac:dyDescent="0.3">
      <c r="B99" s="67"/>
      <c r="C99" s="69"/>
      <c r="D99" s="20" t="s">
        <v>79</v>
      </c>
      <c r="E99" s="13">
        <f t="shared" si="1"/>
        <v>0</v>
      </c>
      <c r="F99" s="17">
        <v>-2</v>
      </c>
      <c r="G99" s="17"/>
      <c r="H99" s="21">
        <v>2</v>
      </c>
      <c r="I99" s="56" t="s">
        <v>170</v>
      </c>
    </row>
    <row r="100" spans="2:9" s="10" customFormat="1" ht="14.4" x14ac:dyDescent="0.3">
      <c r="B100" s="37" t="s">
        <v>73</v>
      </c>
      <c r="C100" s="37"/>
      <c r="D100" s="38"/>
      <c r="E100" s="39">
        <f>SUM(E95:E99)</f>
        <v>31.599999999999998</v>
      </c>
      <c r="F100" s="39">
        <f t="shared" ref="F100:H100" si="17">SUM(F95:F99)</f>
        <v>29.599999999999998</v>
      </c>
      <c r="G100" s="39">
        <f t="shared" si="17"/>
        <v>0</v>
      </c>
      <c r="H100" s="39">
        <f t="shared" si="17"/>
        <v>2</v>
      </c>
      <c r="I100" s="37"/>
    </row>
    <row r="101" spans="2:9" s="10" customFormat="1" ht="41.4" outlineLevel="1" x14ac:dyDescent="0.3">
      <c r="B101" s="19" t="s">
        <v>75</v>
      </c>
      <c r="C101" s="52" t="s">
        <v>10</v>
      </c>
      <c r="D101" s="20" t="s">
        <v>11</v>
      </c>
      <c r="E101" s="13">
        <f t="shared" ref="E101:E102" si="18">F101+H101</f>
        <v>470</v>
      </c>
      <c r="F101" s="13">
        <v>470</v>
      </c>
      <c r="G101" s="47"/>
      <c r="H101" s="47"/>
      <c r="I101" s="42" t="s">
        <v>171</v>
      </c>
    </row>
    <row r="102" spans="2:9" s="10" customFormat="1" ht="45" customHeight="1" outlineLevel="1" x14ac:dyDescent="0.3">
      <c r="B102" s="66" t="s">
        <v>76</v>
      </c>
      <c r="C102" s="68" t="s">
        <v>10</v>
      </c>
      <c r="D102" s="20" t="s">
        <v>11</v>
      </c>
      <c r="E102" s="13">
        <f t="shared" si="18"/>
        <v>15</v>
      </c>
      <c r="F102" s="17">
        <v>15</v>
      </c>
      <c r="G102" s="17"/>
      <c r="H102" s="22"/>
      <c r="I102" s="42" t="s">
        <v>171</v>
      </c>
    </row>
    <row r="103" spans="2:9" s="10" customFormat="1" ht="27.6" outlineLevel="1" x14ac:dyDescent="0.3">
      <c r="B103" s="67"/>
      <c r="C103" s="69"/>
      <c r="D103" s="20" t="s">
        <v>9</v>
      </c>
      <c r="E103" s="13">
        <f t="shared" ref="E103" si="19">F103+H103</f>
        <v>-1</v>
      </c>
      <c r="F103" s="17">
        <v>-1</v>
      </c>
      <c r="G103" s="17"/>
      <c r="H103" s="22"/>
      <c r="I103" s="56" t="s">
        <v>172</v>
      </c>
    </row>
    <row r="104" spans="2:9" s="10" customFormat="1" ht="41.4" outlineLevel="1" x14ac:dyDescent="0.3">
      <c r="B104" s="19" t="s">
        <v>74</v>
      </c>
      <c r="C104" s="52" t="s">
        <v>10</v>
      </c>
      <c r="D104" s="20" t="s">
        <v>11</v>
      </c>
      <c r="E104" s="13">
        <f>F104+H104</f>
        <v>37</v>
      </c>
      <c r="F104" s="17">
        <v>37</v>
      </c>
      <c r="G104" s="17"/>
      <c r="H104" s="22"/>
      <c r="I104" s="56" t="s">
        <v>171</v>
      </c>
    </row>
    <row r="105" spans="2:9" s="10" customFormat="1" ht="41.4" outlineLevel="1" x14ac:dyDescent="0.3">
      <c r="B105" s="66" t="s">
        <v>77</v>
      </c>
      <c r="C105" s="68" t="s">
        <v>10</v>
      </c>
      <c r="D105" s="20" t="s">
        <v>11</v>
      </c>
      <c r="E105" s="13">
        <f t="shared" si="1"/>
        <v>30</v>
      </c>
      <c r="F105" s="17">
        <v>30</v>
      </c>
      <c r="G105" s="17"/>
      <c r="H105" s="22"/>
      <c r="I105" s="56" t="s">
        <v>171</v>
      </c>
    </row>
    <row r="106" spans="2:9" s="10" customFormat="1" ht="27.6" outlineLevel="1" x14ac:dyDescent="0.3">
      <c r="B106" s="67"/>
      <c r="C106" s="69"/>
      <c r="D106" s="20" t="s">
        <v>9</v>
      </c>
      <c r="E106" s="13">
        <f t="shared" ref="E106:E114" si="20">F106+H106</f>
        <v>1</v>
      </c>
      <c r="F106" s="17">
        <v>1</v>
      </c>
      <c r="G106" s="17"/>
      <c r="H106" s="22"/>
      <c r="I106" s="56" t="s">
        <v>81</v>
      </c>
    </row>
    <row r="107" spans="2:9" s="10" customFormat="1" ht="41.4" outlineLevel="1" x14ac:dyDescent="0.3">
      <c r="B107" s="57" t="s">
        <v>192</v>
      </c>
      <c r="C107" s="58" t="s">
        <v>24</v>
      </c>
      <c r="D107" s="20" t="s">
        <v>11</v>
      </c>
      <c r="E107" s="13">
        <f t="shared" si="20"/>
        <v>18.600000000000001</v>
      </c>
      <c r="F107" s="17">
        <v>18.600000000000001</v>
      </c>
      <c r="G107" s="17"/>
      <c r="H107" s="22"/>
      <c r="I107" s="56" t="s">
        <v>201</v>
      </c>
    </row>
    <row r="108" spans="2:9" s="10" customFormat="1" ht="41.4" outlineLevel="1" x14ac:dyDescent="0.3">
      <c r="B108" s="57" t="s">
        <v>193</v>
      </c>
      <c r="C108" s="58" t="s">
        <v>17</v>
      </c>
      <c r="D108" s="20" t="s">
        <v>11</v>
      </c>
      <c r="E108" s="13">
        <f t="shared" si="20"/>
        <v>-7.2</v>
      </c>
      <c r="F108" s="17">
        <v>-7.2</v>
      </c>
      <c r="G108" s="17"/>
      <c r="H108" s="22"/>
      <c r="I108" s="63" t="s">
        <v>125</v>
      </c>
    </row>
    <row r="109" spans="2:9" s="10" customFormat="1" ht="55.2" outlineLevel="1" x14ac:dyDescent="0.3">
      <c r="B109" s="57" t="s">
        <v>194</v>
      </c>
      <c r="C109" s="58" t="s">
        <v>18</v>
      </c>
      <c r="D109" s="20" t="s">
        <v>11</v>
      </c>
      <c r="E109" s="13">
        <f t="shared" si="20"/>
        <v>-6.1</v>
      </c>
      <c r="F109" s="17">
        <v>-6.1</v>
      </c>
      <c r="G109" s="17"/>
      <c r="H109" s="22"/>
      <c r="I109" s="63" t="s">
        <v>126</v>
      </c>
    </row>
    <row r="110" spans="2:9" s="10" customFormat="1" ht="27.6" outlineLevel="1" x14ac:dyDescent="0.3">
      <c r="B110" s="57" t="s">
        <v>195</v>
      </c>
      <c r="C110" s="58" t="s">
        <v>19</v>
      </c>
      <c r="D110" s="20" t="s">
        <v>11</v>
      </c>
      <c r="E110" s="13">
        <f t="shared" si="20"/>
        <v>-4.3</v>
      </c>
      <c r="F110" s="17">
        <v>-4.3</v>
      </c>
      <c r="G110" s="17"/>
      <c r="H110" s="22"/>
      <c r="I110" s="63" t="s">
        <v>125</v>
      </c>
    </row>
    <row r="111" spans="2:9" s="10" customFormat="1" ht="27.6" outlineLevel="1" x14ac:dyDescent="0.3">
      <c r="B111" s="57" t="s">
        <v>196</v>
      </c>
      <c r="C111" s="58" t="s">
        <v>20</v>
      </c>
      <c r="D111" s="20" t="s">
        <v>11</v>
      </c>
      <c r="E111" s="13">
        <f t="shared" si="20"/>
        <v>-7.1</v>
      </c>
      <c r="F111" s="17">
        <v>-7.1</v>
      </c>
      <c r="G111" s="17"/>
      <c r="H111" s="22"/>
      <c r="I111" s="63" t="s">
        <v>125</v>
      </c>
    </row>
    <row r="112" spans="2:9" s="10" customFormat="1" ht="41.4" outlineLevel="1" x14ac:dyDescent="0.3">
      <c r="B112" s="57" t="s">
        <v>197</v>
      </c>
      <c r="C112" s="58" t="s">
        <v>21</v>
      </c>
      <c r="D112" s="20" t="s">
        <v>11</v>
      </c>
      <c r="E112" s="13">
        <f t="shared" si="20"/>
        <v>-6.3</v>
      </c>
      <c r="F112" s="17">
        <v>-6.3</v>
      </c>
      <c r="G112" s="17"/>
      <c r="H112" s="22"/>
      <c r="I112" s="63" t="s">
        <v>202</v>
      </c>
    </row>
    <row r="113" spans="2:9" s="10" customFormat="1" ht="27.6" outlineLevel="1" x14ac:dyDescent="0.3">
      <c r="B113" s="57" t="s">
        <v>198</v>
      </c>
      <c r="C113" s="58" t="s">
        <v>22</v>
      </c>
      <c r="D113" s="20" t="s">
        <v>11</v>
      </c>
      <c r="E113" s="13">
        <f t="shared" si="20"/>
        <v>6.3</v>
      </c>
      <c r="F113" s="17">
        <v>6.3</v>
      </c>
      <c r="G113" s="17"/>
      <c r="H113" s="22"/>
      <c r="I113" s="56" t="s">
        <v>203</v>
      </c>
    </row>
    <row r="114" spans="2:9" s="10" customFormat="1" ht="41.4" outlineLevel="1" x14ac:dyDescent="0.3">
      <c r="B114" s="57" t="s">
        <v>199</v>
      </c>
      <c r="C114" s="58" t="s">
        <v>200</v>
      </c>
      <c r="D114" s="20" t="s">
        <v>11</v>
      </c>
      <c r="E114" s="13">
        <f t="shared" si="20"/>
        <v>6.1</v>
      </c>
      <c r="F114" s="17">
        <v>6.1</v>
      </c>
      <c r="G114" s="17"/>
      <c r="H114" s="22"/>
      <c r="I114" s="63" t="s">
        <v>204</v>
      </c>
    </row>
    <row r="115" spans="2:9" s="10" customFormat="1" ht="41.4" outlineLevel="1" x14ac:dyDescent="0.3">
      <c r="B115" s="19" t="s">
        <v>78</v>
      </c>
      <c r="C115" s="52" t="s">
        <v>10</v>
      </c>
      <c r="D115" s="20" t="s">
        <v>11</v>
      </c>
      <c r="E115" s="13">
        <f t="shared" ref="E115:E123" si="21">F115+H115</f>
        <v>17.2</v>
      </c>
      <c r="F115" s="17">
        <v>17.2</v>
      </c>
      <c r="G115" s="17"/>
      <c r="H115" s="22"/>
      <c r="I115" s="42" t="s">
        <v>173</v>
      </c>
    </row>
    <row r="116" spans="2:9" s="10" customFormat="1" ht="14.4" outlineLevel="1" x14ac:dyDescent="0.3">
      <c r="B116" s="66" t="s">
        <v>82</v>
      </c>
      <c r="C116" s="68" t="s">
        <v>10</v>
      </c>
      <c r="D116" s="20" t="s">
        <v>11</v>
      </c>
      <c r="E116" s="13">
        <f t="shared" si="21"/>
        <v>71.3</v>
      </c>
      <c r="F116" s="17">
        <v>71.3</v>
      </c>
      <c r="G116" s="17"/>
      <c r="H116" s="22"/>
      <c r="I116" s="42" t="s">
        <v>174</v>
      </c>
    </row>
    <row r="117" spans="2:9" s="10" customFormat="1" ht="14.4" outlineLevel="1" x14ac:dyDescent="0.3">
      <c r="B117" s="67"/>
      <c r="C117" s="69"/>
      <c r="D117" s="20" t="s">
        <v>9</v>
      </c>
      <c r="E117" s="13">
        <f t="shared" si="21"/>
        <v>2.7</v>
      </c>
      <c r="F117" s="17">
        <v>2.7</v>
      </c>
      <c r="G117" s="17"/>
      <c r="H117" s="22"/>
      <c r="I117" s="56" t="s">
        <v>83</v>
      </c>
    </row>
    <row r="118" spans="2:9" s="10" customFormat="1" ht="27.6" outlineLevel="1" x14ac:dyDescent="0.3">
      <c r="B118" s="57" t="s">
        <v>80</v>
      </c>
      <c r="C118" s="55" t="s">
        <v>10</v>
      </c>
      <c r="D118" s="20" t="s">
        <v>9</v>
      </c>
      <c r="E118" s="13">
        <f t="shared" si="21"/>
        <v>-2.7</v>
      </c>
      <c r="F118" s="17">
        <v>-2.7</v>
      </c>
      <c r="G118" s="17"/>
      <c r="H118" s="22"/>
      <c r="I118" s="56" t="s">
        <v>175</v>
      </c>
    </row>
    <row r="119" spans="2:9" s="10" customFormat="1" ht="41.4" outlineLevel="1" x14ac:dyDescent="0.3">
      <c r="B119" s="19" t="s">
        <v>176</v>
      </c>
      <c r="C119" s="52" t="s">
        <v>10</v>
      </c>
      <c r="D119" s="20" t="s">
        <v>11</v>
      </c>
      <c r="E119" s="13">
        <f t="shared" si="21"/>
        <v>3</v>
      </c>
      <c r="F119" s="17">
        <v>3</v>
      </c>
      <c r="G119" s="17"/>
      <c r="H119" s="22"/>
      <c r="I119" s="56" t="s">
        <v>115</v>
      </c>
    </row>
    <row r="120" spans="2:9" s="10" customFormat="1" ht="14.4" outlineLevel="1" x14ac:dyDescent="0.3">
      <c r="B120" s="66" t="s">
        <v>216</v>
      </c>
      <c r="C120" s="68" t="s">
        <v>10</v>
      </c>
      <c r="D120" s="20" t="s">
        <v>9</v>
      </c>
      <c r="E120" s="13">
        <f t="shared" si="21"/>
        <v>10</v>
      </c>
      <c r="F120" s="17">
        <f>-23+6.4</f>
        <v>-16.600000000000001</v>
      </c>
      <c r="G120" s="17"/>
      <c r="H120" s="21">
        <f>23+3.6</f>
        <v>26.6</v>
      </c>
      <c r="I120" s="74" t="s">
        <v>219</v>
      </c>
    </row>
    <row r="121" spans="2:9" s="10" customFormat="1" ht="14.4" outlineLevel="1" x14ac:dyDescent="0.3">
      <c r="B121" s="67"/>
      <c r="C121" s="69"/>
      <c r="D121" s="20" t="s">
        <v>79</v>
      </c>
      <c r="E121" s="13">
        <f t="shared" si="21"/>
        <v>0</v>
      </c>
      <c r="F121" s="17">
        <v>-2.8</v>
      </c>
      <c r="G121" s="17"/>
      <c r="H121" s="18">
        <v>2.8</v>
      </c>
      <c r="I121" s="75"/>
    </row>
    <row r="122" spans="2:9" s="10" customFormat="1" ht="27.6" outlineLevel="1" x14ac:dyDescent="0.3">
      <c r="B122" s="61" t="s">
        <v>217</v>
      </c>
      <c r="C122" s="62" t="s">
        <v>10</v>
      </c>
      <c r="D122" s="20" t="s">
        <v>9</v>
      </c>
      <c r="E122" s="13">
        <f t="shared" si="21"/>
        <v>-10</v>
      </c>
      <c r="F122" s="17"/>
      <c r="G122" s="17"/>
      <c r="H122" s="21">
        <v>-10</v>
      </c>
      <c r="I122" s="63" t="s">
        <v>218</v>
      </c>
    </row>
    <row r="123" spans="2:9" s="10" customFormat="1" ht="27.6" outlineLevel="1" x14ac:dyDescent="0.3">
      <c r="B123" s="53" t="s">
        <v>177</v>
      </c>
      <c r="C123" s="55" t="s">
        <v>10</v>
      </c>
      <c r="D123" s="20" t="s">
        <v>9</v>
      </c>
      <c r="E123" s="13">
        <f t="shared" si="21"/>
        <v>-0.5</v>
      </c>
      <c r="F123" s="17">
        <v>-0.5</v>
      </c>
      <c r="G123" s="17"/>
      <c r="H123" s="18"/>
      <c r="I123" s="42" t="s">
        <v>178</v>
      </c>
    </row>
    <row r="124" spans="2:9" s="10" customFormat="1" ht="14.4" x14ac:dyDescent="0.3">
      <c r="B124" s="37" t="s">
        <v>41</v>
      </c>
      <c r="C124" s="37"/>
      <c r="D124" s="38"/>
      <c r="E124" s="39">
        <f>SUM(E101:E123)</f>
        <v>643</v>
      </c>
      <c r="F124" s="39">
        <f t="shared" ref="F124:H124" si="22">SUM(F101:F123)</f>
        <v>623.6</v>
      </c>
      <c r="G124" s="39">
        <f t="shared" si="22"/>
        <v>0</v>
      </c>
      <c r="H124" s="39">
        <f t="shared" si="22"/>
        <v>19.400000000000002</v>
      </c>
      <c r="I124" s="37"/>
    </row>
    <row r="125" spans="2:9" s="10" customFormat="1" ht="14.4" outlineLevel="1" x14ac:dyDescent="0.3">
      <c r="B125" s="71" t="s">
        <v>179</v>
      </c>
      <c r="C125" s="55" t="s">
        <v>180</v>
      </c>
      <c r="D125" s="20" t="s">
        <v>9</v>
      </c>
      <c r="E125" s="13">
        <f>F125+H125</f>
        <v>-0.1</v>
      </c>
      <c r="F125" s="23">
        <v>-0.1</v>
      </c>
      <c r="G125" s="23"/>
      <c r="H125" s="23"/>
      <c r="I125" s="42" t="s">
        <v>182</v>
      </c>
    </row>
    <row r="126" spans="2:9" s="10" customFormat="1" ht="27.6" outlineLevel="1" x14ac:dyDescent="0.3">
      <c r="B126" s="71"/>
      <c r="C126" s="55" t="s">
        <v>181</v>
      </c>
      <c r="D126" s="20" t="s">
        <v>9</v>
      </c>
      <c r="E126" s="13">
        <f>F126+H126</f>
        <v>-2</v>
      </c>
      <c r="F126" s="23">
        <v>-2</v>
      </c>
      <c r="G126" s="23"/>
      <c r="H126" s="23"/>
      <c r="I126" s="56" t="s">
        <v>182</v>
      </c>
    </row>
    <row r="127" spans="2:9" s="10" customFormat="1" ht="41.4" outlineLevel="1" x14ac:dyDescent="0.3">
      <c r="B127" s="71" t="s">
        <v>84</v>
      </c>
      <c r="C127" s="52" t="s">
        <v>85</v>
      </c>
      <c r="D127" s="20" t="s">
        <v>9</v>
      </c>
      <c r="E127" s="13">
        <f t="shared" ref="E127:E132" si="23">F127+H127</f>
        <v>17</v>
      </c>
      <c r="F127" s="23">
        <v>-2</v>
      </c>
      <c r="G127" s="23"/>
      <c r="H127" s="23">
        <v>19</v>
      </c>
      <c r="I127" s="42" t="s">
        <v>183</v>
      </c>
    </row>
    <row r="128" spans="2:9" s="10" customFormat="1" ht="14.4" outlineLevel="1" x14ac:dyDescent="0.3">
      <c r="B128" s="71"/>
      <c r="C128" s="52" t="s">
        <v>86</v>
      </c>
      <c r="D128" s="20" t="s">
        <v>9</v>
      </c>
      <c r="E128" s="13">
        <f t="shared" si="23"/>
        <v>-0.4</v>
      </c>
      <c r="F128" s="23">
        <v>-0.4</v>
      </c>
      <c r="G128" s="23"/>
      <c r="H128" s="23"/>
      <c r="I128" s="42" t="s">
        <v>184</v>
      </c>
    </row>
    <row r="129" spans="2:9" s="10" customFormat="1" ht="14.4" outlineLevel="1" x14ac:dyDescent="0.3">
      <c r="B129" s="71"/>
      <c r="C129" s="52" t="s">
        <v>185</v>
      </c>
      <c r="D129" s="20" t="s">
        <v>9</v>
      </c>
      <c r="E129" s="13">
        <f t="shared" si="23"/>
        <v>0</v>
      </c>
      <c r="F129" s="23">
        <v>-0.7</v>
      </c>
      <c r="G129" s="23"/>
      <c r="H129" s="23">
        <v>0.7</v>
      </c>
      <c r="I129" s="42" t="s">
        <v>186</v>
      </c>
    </row>
    <row r="130" spans="2:9" s="10" customFormat="1" ht="41.4" outlineLevel="1" x14ac:dyDescent="0.3">
      <c r="B130" s="42" t="s">
        <v>187</v>
      </c>
      <c r="C130" s="52" t="s">
        <v>10</v>
      </c>
      <c r="D130" s="20" t="s">
        <v>9</v>
      </c>
      <c r="E130" s="13">
        <f t="shared" si="23"/>
        <v>-15</v>
      </c>
      <c r="F130" s="23">
        <v>-15</v>
      </c>
      <c r="G130" s="23"/>
      <c r="H130" s="23"/>
      <c r="I130" s="42" t="s">
        <v>188</v>
      </c>
    </row>
    <row r="131" spans="2:9" s="10" customFormat="1" ht="41.4" outlineLevel="1" x14ac:dyDescent="0.3">
      <c r="B131" s="42" t="s">
        <v>189</v>
      </c>
      <c r="C131" s="52" t="s">
        <v>10</v>
      </c>
      <c r="D131" s="20" t="s">
        <v>9</v>
      </c>
      <c r="E131" s="13">
        <f t="shared" si="23"/>
        <v>50</v>
      </c>
      <c r="F131" s="23">
        <v>50</v>
      </c>
      <c r="G131" s="23"/>
      <c r="H131" s="23"/>
      <c r="I131" s="42" t="s">
        <v>190</v>
      </c>
    </row>
    <row r="132" spans="2:9" s="10" customFormat="1" ht="41.4" outlineLevel="1" x14ac:dyDescent="0.3">
      <c r="B132" s="66" t="s">
        <v>88</v>
      </c>
      <c r="C132" s="68" t="s">
        <v>40</v>
      </c>
      <c r="D132" s="20" t="s">
        <v>11</v>
      </c>
      <c r="E132" s="13">
        <f t="shared" si="23"/>
        <v>1.1000000000000001</v>
      </c>
      <c r="F132" s="23">
        <v>1.1000000000000001</v>
      </c>
      <c r="G132" s="23">
        <v>7</v>
      </c>
      <c r="H132" s="23"/>
      <c r="I132" s="63" t="s">
        <v>115</v>
      </c>
    </row>
    <row r="133" spans="2:9" s="10" customFormat="1" ht="75" customHeight="1" outlineLevel="1" x14ac:dyDescent="0.3">
      <c r="B133" s="67"/>
      <c r="C133" s="69"/>
      <c r="D133" s="16" t="s">
        <v>9</v>
      </c>
      <c r="E133" s="13">
        <f>F133+H133</f>
        <v>2.2000000000000002</v>
      </c>
      <c r="F133" s="17"/>
      <c r="G133" s="17"/>
      <c r="H133" s="21">
        <v>2.2000000000000002</v>
      </c>
      <c r="I133" s="54" t="s">
        <v>191</v>
      </c>
    </row>
    <row r="134" spans="2:9" s="10" customFormat="1" ht="14.4" x14ac:dyDescent="0.3">
      <c r="B134" s="37" t="s">
        <v>89</v>
      </c>
      <c r="C134" s="37"/>
      <c r="D134" s="38"/>
      <c r="E134" s="39">
        <f>SUM(E125:E133)</f>
        <v>52.800000000000004</v>
      </c>
      <c r="F134" s="39">
        <f>SUM(F125:F133)</f>
        <v>30.900000000000002</v>
      </c>
      <c r="G134" s="39">
        <f>SUM(G125:G133)</f>
        <v>7</v>
      </c>
      <c r="H134" s="39">
        <f>SUM(H125:H133)</f>
        <v>21.9</v>
      </c>
      <c r="I134" s="37"/>
    </row>
    <row r="135" spans="2:9" s="27" customFormat="1" ht="110.4" outlineLevel="1" x14ac:dyDescent="0.25">
      <c r="B135" s="24" t="s">
        <v>87</v>
      </c>
      <c r="C135" s="25" t="s">
        <v>10</v>
      </c>
      <c r="D135" s="26" t="s">
        <v>9</v>
      </c>
      <c r="E135" s="12">
        <f t="shared" si="1"/>
        <v>-35</v>
      </c>
      <c r="F135" s="13"/>
      <c r="G135" s="13"/>
      <c r="H135" s="14">
        <v>-35</v>
      </c>
      <c r="I135" s="50" t="s">
        <v>93</v>
      </c>
    </row>
    <row r="136" spans="2:9" s="27" customFormat="1" ht="27.6" outlineLevel="1" x14ac:dyDescent="0.25">
      <c r="B136" s="78" t="s">
        <v>90</v>
      </c>
      <c r="C136" s="25" t="s">
        <v>10</v>
      </c>
      <c r="D136" s="26" t="s">
        <v>9</v>
      </c>
      <c r="E136" s="12">
        <f t="shared" si="1"/>
        <v>12.600000000000001</v>
      </c>
      <c r="F136" s="13">
        <v>42.6</v>
      </c>
      <c r="G136" s="13"/>
      <c r="H136" s="14">
        <v>-30</v>
      </c>
      <c r="I136" s="50" t="s">
        <v>205</v>
      </c>
    </row>
    <row r="137" spans="2:9" s="27" customFormat="1" ht="55.2" outlineLevel="1" x14ac:dyDescent="0.25">
      <c r="B137" s="78"/>
      <c r="C137" s="25" t="s">
        <v>10</v>
      </c>
      <c r="D137" s="26" t="s">
        <v>11</v>
      </c>
      <c r="E137" s="12">
        <f t="shared" si="1"/>
        <v>650</v>
      </c>
      <c r="F137" s="13"/>
      <c r="G137" s="13"/>
      <c r="H137" s="14">
        <v>650</v>
      </c>
      <c r="I137" s="50" t="s">
        <v>206</v>
      </c>
    </row>
    <row r="138" spans="2:9" s="10" customFormat="1" ht="14.4" x14ac:dyDescent="0.3">
      <c r="B138" s="37" t="s">
        <v>14</v>
      </c>
      <c r="C138" s="37"/>
      <c r="D138" s="38"/>
      <c r="E138" s="39">
        <f>SUM(E135:E137)</f>
        <v>627.6</v>
      </c>
      <c r="F138" s="39">
        <f t="shared" ref="F138:H138" si="24">SUM(F135:F137)</f>
        <v>42.6</v>
      </c>
      <c r="G138" s="39">
        <f t="shared" si="24"/>
        <v>0</v>
      </c>
      <c r="H138" s="39">
        <f t="shared" si="24"/>
        <v>585</v>
      </c>
      <c r="I138" s="37"/>
    </row>
    <row r="139" spans="2:9" s="28" customFormat="1" x14ac:dyDescent="0.25">
      <c r="B139" s="40" t="s">
        <v>27</v>
      </c>
      <c r="C139" s="40"/>
      <c r="D139" s="41"/>
      <c r="E139" s="39">
        <f>+E26+E28+E30+E84+E94+E100+E124+E134+E138</f>
        <v>1490</v>
      </c>
      <c r="F139" s="39">
        <f>+F26+F28+F30+F84+F94+F100+F124+F134+F138</f>
        <v>856.39999999999986</v>
      </c>
      <c r="G139" s="39">
        <f>+G26+G28+G30+G84+G94+G100+G124+G134+G138</f>
        <v>-22.499999999999957</v>
      </c>
      <c r="H139" s="39">
        <f>+H26+H28+H30+H84+H94+H100+H124+H134+H138</f>
        <v>633.6</v>
      </c>
      <c r="I139" s="37"/>
    </row>
    <row r="140" spans="2:9" ht="14.25" customHeight="1" x14ac:dyDescent="0.25"/>
    <row r="141" spans="2:9" ht="14.25" customHeight="1" x14ac:dyDescent="0.25">
      <c r="B141" s="29" t="s">
        <v>28</v>
      </c>
    </row>
    <row r="142" spans="2:9" x14ac:dyDescent="0.25">
      <c r="B142" s="29" t="s">
        <v>29</v>
      </c>
      <c r="F142" s="31" t="s">
        <v>0</v>
      </c>
      <c r="G142" s="48">
        <f>+E139-E19</f>
        <v>0</v>
      </c>
    </row>
    <row r="143" spans="2:9" x14ac:dyDescent="0.25">
      <c r="B143" s="29" t="s">
        <v>30</v>
      </c>
    </row>
    <row r="144" spans="2:9" x14ac:dyDescent="0.25">
      <c r="B144" s="29" t="s">
        <v>31</v>
      </c>
    </row>
    <row r="145" spans="2:2" x14ac:dyDescent="0.25">
      <c r="B145" s="29" t="s">
        <v>48</v>
      </c>
    </row>
    <row r="146" spans="2:2" x14ac:dyDescent="0.25">
      <c r="B146" s="29" t="s">
        <v>32</v>
      </c>
    </row>
    <row r="147" spans="2:2" x14ac:dyDescent="0.25">
      <c r="B147" s="29" t="s">
        <v>33</v>
      </c>
    </row>
    <row r="148" spans="2:2" x14ac:dyDescent="0.25">
      <c r="B148" s="29" t="s">
        <v>34</v>
      </c>
    </row>
    <row r="153" spans="2:2" s="10" customFormat="1" ht="14.4" x14ac:dyDescent="0.3"/>
  </sheetData>
  <autoFilter ref="B5:I139" xr:uid="{EA58FC39-F734-4C02-86D3-532B058BB138}">
    <filterColumn colId="3" showButton="0"/>
    <filterColumn colId="4" showButton="0"/>
    <filterColumn colId="5" showButton="0"/>
  </autoFilter>
  <mergeCells count="74">
    <mergeCell ref="I120:I121"/>
    <mergeCell ref="B127:B129"/>
    <mergeCell ref="C97:C99"/>
    <mergeCell ref="B102:B103"/>
    <mergeCell ref="C102:C103"/>
    <mergeCell ref="B132:B133"/>
    <mergeCell ref="C132:C133"/>
    <mergeCell ref="B120:B121"/>
    <mergeCell ref="C120:C121"/>
    <mergeCell ref="B136:B137"/>
    <mergeCell ref="G1:I1"/>
    <mergeCell ref="B3:I3"/>
    <mergeCell ref="B5:B6"/>
    <mergeCell ref="C5:C6"/>
    <mergeCell ref="D5:D6"/>
    <mergeCell ref="E5:H5"/>
    <mergeCell ref="I5:I6"/>
    <mergeCell ref="B7:D7"/>
    <mergeCell ref="B9:D9"/>
    <mergeCell ref="B10:D10"/>
    <mergeCell ref="B15:D15"/>
    <mergeCell ref="B14:D14"/>
    <mergeCell ref="B8:D8"/>
    <mergeCell ref="C42:C44"/>
    <mergeCell ref="C48:C51"/>
    <mergeCell ref="B12:D12"/>
    <mergeCell ref="B13:D13"/>
    <mergeCell ref="B18:D18"/>
    <mergeCell ref="B11:D11"/>
    <mergeCell ref="B33:B34"/>
    <mergeCell ref="C33:C34"/>
    <mergeCell ref="B16:D16"/>
    <mergeCell ref="B17:D17"/>
    <mergeCell ref="B31:B32"/>
    <mergeCell ref="C31:C32"/>
    <mergeCell ref="B35:B37"/>
    <mergeCell ref="B19:D19"/>
    <mergeCell ref="B42:B44"/>
    <mergeCell ref="B45:B47"/>
    <mergeCell ref="C45:C47"/>
    <mergeCell ref="C35:C37"/>
    <mergeCell ref="B38:B41"/>
    <mergeCell ref="C38:C41"/>
    <mergeCell ref="B48:B51"/>
    <mergeCell ref="B52:B54"/>
    <mergeCell ref="B55:B57"/>
    <mergeCell ref="B58:B60"/>
    <mergeCell ref="B61:B63"/>
    <mergeCell ref="B125:B126"/>
    <mergeCell ref="B76:B78"/>
    <mergeCell ref="C76:C78"/>
    <mergeCell ref="B81:B82"/>
    <mergeCell ref="C81:C82"/>
    <mergeCell ref="B85:B86"/>
    <mergeCell ref="C85:C86"/>
    <mergeCell ref="B88:B89"/>
    <mergeCell ref="C88:C89"/>
    <mergeCell ref="B92:B93"/>
    <mergeCell ref="B105:B106"/>
    <mergeCell ref="C105:C106"/>
    <mergeCell ref="B116:B117"/>
    <mergeCell ref="C92:C93"/>
    <mergeCell ref="C116:C117"/>
    <mergeCell ref="B97:B99"/>
    <mergeCell ref="C52:C54"/>
    <mergeCell ref="C61:C63"/>
    <mergeCell ref="B71:B72"/>
    <mergeCell ref="C71:C72"/>
    <mergeCell ref="B64:B66"/>
    <mergeCell ref="C58:C60"/>
    <mergeCell ref="C64:C66"/>
    <mergeCell ref="C55:C57"/>
    <mergeCell ref="B67:B70"/>
    <mergeCell ref="C67:C70"/>
  </mergeCells>
  <pageMargins left="0.11811023622047245" right="0.11811023622047245" top="0.35433070866141736" bottom="0.15748031496062992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20200925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Sarune Dumbliauskiene</dc:creator>
  <cp:lastModifiedBy>Laima Jauniskiene</cp:lastModifiedBy>
  <cp:lastPrinted>2020-06-17T08:02:56Z</cp:lastPrinted>
  <dcterms:created xsi:type="dcterms:W3CDTF">2019-11-24T21:50:11Z</dcterms:created>
  <dcterms:modified xsi:type="dcterms:W3CDTF">2020-09-22T11:46:37Z</dcterms:modified>
</cp:coreProperties>
</file>