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tabRatio="988" activeTab="0"/>
  </bookViews>
  <sheets>
    <sheet name="01šviet." sheetId="1" r:id="rId1"/>
    <sheet name="02sveikat." sheetId="2" r:id="rId2"/>
    <sheet name="Sveik.02.01.15 Mamograf. progr." sheetId="3" r:id="rId3"/>
    <sheet name="03social." sheetId="4" r:id="rId4"/>
    <sheet name="04sport." sheetId="5" r:id="rId5"/>
    <sheet name="05kultura" sheetId="6" r:id="rId6"/>
    <sheet name="06turizm_paveld" sheetId="7" r:id="rId7"/>
    <sheet name="07Infrastr." sheetId="8" r:id="rId8"/>
    <sheet name="08aplinkosauga" sheetId="9" r:id="rId9"/>
    <sheet name="09ž.ū." sheetId="10" r:id="rId10"/>
    <sheet name="10verslas" sheetId="11" r:id="rId11"/>
    <sheet name="11valdym." sheetId="12" r:id="rId12"/>
    <sheet name="Lešu poreikis iš viso" sheetId="13" r:id="rId13"/>
  </sheets>
  <definedNames>
    <definedName name="_xlnm._FilterDatabase" localSheetId="0" hidden="1">'01šviet.'!$A$14:$M$111</definedName>
    <definedName name="_xlnm._FilterDatabase" localSheetId="7" hidden="1">'07Infrastr.'!$A$8:$M$224</definedName>
    <definedName name="_xlnm.Print_Area" localSheetId="0">'01šviet.'!$A$1:$M$112</definedName>
    <definedName name="_xlnm.Print_Area" localSheetId="1">'02sveikat.'!$A$1:$M$82</definedName>
    <definedName name="_xlnm.Print_Area" localSheetId="3">'03social.'!$A$1:$M$100</definedName>
    <definedName name="_xlnm.Print_Area" localSheetId="4">'04sport.'!$A$1:$M$68</definedName>
    <definedName name="_xlnm.Print_Area" localSheetId="5">'05kultura'!$A$1:$M$109</definedName>
    <definedName name="_xlnm.Print_Area" localSheetId="6">'06turizm_paveld'!$A$1:$M$101</definedName>
    <definedName name="_xlnm.Print_Area" localSheetId="7">'07Infrastr.'!$A$1:$M$225</definedName>
    <definedName name="_xlnm.Print_Area" localSheetId="8">'08aplinkosauga'!$A$1:$M$66</definedName>
    <definedName name="_xlnm.Print_Area" localSheetId="9">'09ž.ū.'!$A$1:$M$48</definedName>
    <definedName name="_xlnm.Print_Area" localSheetId="10">'10verslas'!$A$1:$M$46</definedName>
    <definedName name="_xlnm.Print_Area" localSheetId="11">'11valdym.'!$A$1:$M$88</definedName>
    <definedName name="_xlnm.Print_Area" localSheetId="12">'Lešu poreikis iš viso'!$A$1:$I$23</definedName>
    <definedName name="_xlnm.Print_Area" localSheetId="2">'Sveik.02.01.15 Mamograf. progr.'!$A$1:$A$119</definedName>
    <definedName name="_xlnm.Print_Titles" localSheetId="7">'07Infrastr.'!$4:$8</definedName>
  </definedNames>
  <calcPr fullCalcOnLoad="1"/>
</workbook>
</file>

<file path=xl/comments7.xml><?xml version="1.0" encoding="utf-8"?>
<comments xmlns="http://schemas.openxmlformats.org/spreadsheetml/2006/main">
  <authors>
    <author>Vartotojas</author>
  </authors>
  <commentList>
    <comment ref="J60" authorId="0">
      <text>
        <r>
          <rPr>
            <b/>
            <sz val="9"/>
            <rFont val="Tahoma"/>
            <family val="2"/>
          </rPr>
          <t>Aušra:</t>
        </r>
        <r>
          <rPr>
            <sz val="9"/>
            <rFont val="Tahoma"/>
            <family val="2"/>
          </rPr>
          <t xml:space="preserve">
7 425 m2 ir 7 erdvės</t>
        </r>
      </text>
    </comment>
  </commentList>
</comments>
</file>

<file path=xl/sharedStrings.xml><?xml version="1.0" encoding="utf-8"?>
<sst xmlns="http://schemas.openxmlformats.org/spreadsheetml/2006/main" count="3549" uniqueCount="1173">
  <si>
    <t>KT</t>
  </si>
  <si>
    <t>Likviduoti avarinius židinius</t>
  </si>
  <si>
    <t>SB</t>
  </si>
  <si>
    <t>14</t>
  </si>
  <si>
    <t>ES</t>
  </si>
  <si>
    <t>VB</t>
  </si>
  <si>
    <t>16</t>
  </si>
  <si>
    <t>17</t>
  </si>
  <si>
    <t>18</t>
  </si>
  <si>
    <t>19</t>
  </si>
  <si>
    <t>15</t>
  </si>
  <si>
    <t>20</t>
  </si>
  <si>
    <t>22</t>
  </si>
  <si>
    <t>23</t>
  </si>
  <si>
    <t>PR</t>
  </si>
  <si>
    <t>SK</t>
  </si>
  <si>
    <t>21</t>
  </si>
  <si>
    <t>KPP</t>
  </si>
  <si>
    <t>SBVB</t>
  </si>
  <si>
    <t>KITOS LĖŠOS</t>
  </si>
  <si>
    <t>SAVIVALDYBĖS LĖŠOS</t>
  </si>
  <si>
    <t>13</t>
  </si>
  <si>
    <t>ĮP</t>
  </si>
  <si>
    <t>Atlikti Savivaldybės pastato ir jo aplinkos sutvarkymo darbus</t>
  </si>
  <si>
    <t>Rekonstruoti Kėdainių kultūros centrą</t>
  </si>
  <si>
    <t>Atlikti Šėtos kultūros centro vidaus remonto darbus</t>
  </si>
  <si>
    <t xml:space="preserve">Dalyvauti energinio efektyvumo didinimo daugiabučiuose namuose programoje, kompensuojant Savivaldybei priklausančių būstų renovacijos išlaidas </t>
  </si>
  <si>
    <t>Bendrojo ugdymo mokyklas lankančiųjų mokinių skaičius</t>
  </si>
  <si>
    <t>Teikti išmokas vaikams</t>
  </si>
  <si>
    <t xml:space="preserve">Organizuoti socialinės reabilitacijos paslaugų neįgaliesiems bendruomenėje projektų konkursus </t>
  </si>
  <si>
    <t>Organizuoti ir dalinai kompensuoti būsto pritaikymą neįgaliesiems</t>
  </si>
  <si>
    <t xml:space="preserve">Rekonstruoti Šėtos socialinio ir ugdymo centrą </t>
  </si>
  <si>
    <t xml:space="preserve">Atlikti turto inventorizavimą, teisinę registraciją, parengti  dokumentus turto privatizavimui </t>
  </si>
  <si>
    <t>Remontuoti viešųjų ir biudžetinių įstaigų stogus</t>
  </si>
  <si>
    <t xml:space="preserve">Pritaikyti viešąją  infrastruktūrą  sveikatos gerinimo poreikiams </t>
  </si>
  <si>
    <t>Finansuotų projektų skaičius</t>
  </si>
  <si>
    <t>Asmenų gaunančių šalpos išmokas, skaičius</t>
  </si>
  <si>
    <t>Asmenų gaunančių išmokas vaikams, skaičius</t>
  </si>
  <si>
    <t>Neįgaliųjų, gavusių paslaugas skaičius</t>
  </si>
  <si>
    <t>Pritaikyti būstų neįgaliesiems skaičius</t>
  </si>
  <si>
    <t xml:space="preserve">Įrengti Šviesos ir Pievų gatves individualių gyvenamųjų namų Babėnų II kvartale </t>
  </si>
  <si>
    <t>Kompensuoti komunalines išlaidas neįgaliesiems</t>
  </si>
  <si>
    <t>Neįgaliųjų, gavusių kompensacijas skaičius</t>
  </si>
  <si>
    <t>Teikti kompensacijas ginkluoto pasipriešinimo dalyvių šeimoms, sovietinėje armijoje sužalotiems asmenims bei žuvusiųjų šeimoms</t>
  </si>
  <si>
    <t>Asmenų, gavusių kompensacijas skaičius</t>
  </si>
  <si>
    <t>Seniūnijų skaičius, kuriose įgyvendinamos želdynų ir želdinių apsaugos, tvarkymo, būklės stebėsenos, želdynų kūrimo, želdinių veisimo ir inventorizavimo priemones</t>
  </si>
  <si>
    <t>Vykdyti mobilizacijos administravimą</t>
  </si>
  <si>
    <t xml:space="preserve">Iš viso SB </t>
  </si>
  <si>
    <t>Iš viso ES</t>
  </si>
  <si>
    <t>Iš viso PR</t>
  </si>
  <si>
    <t>Iš viso AA</t>
  </si>
  <si>
    <t>Remontuoti biudžetinių įstaigų kiemus</t>
  </si>
  <si>
    <t>Įgyvendintų prevencinių priemonių skaičius</t>
  </si>
  <si>
    <t>Teikti ir administruoti socialines išmokas ir kompensacijas (būsto šildymo išlaidų, išlaidų šaltam bei nuotekoms ir išlaidų karštam vandeniui)</t>
  </si>
  <si>
    <t xml:space="preserve">Iš viso 01 uždaviniui </t>
  </si>
  <si>
    <t>Inventorizuotų nekilnojamojo turto objektų skaičius</t>
  </si>
  <si>
    <t xml:space="preserve">02 uždavinys. Užtikrinti inžinerinio aprūpinimo (vandentiekio, nuotekų tinklų ir kt.) sistemų atnaujinimą ir plėtrą </t>
  </si>
  <si>
    <t>Paklota vandentiekio ir nuotekų tinklų, m</t>
  </si>
  <si>
    <t xml:space="preserve">Iš viso 02 uždaviniui </t>
  </si>
  <si>
    <t xml:space="preserve">Iš viso 03 uždaviniui </t>
  </si>
  <si>
    <t xml:space="preserve">Iš viso 04 uždaviniui </t>
  </si>
  <si>
    <t>Paklota buitinių nuotekų tinklų, m</t>
  </si>
  <si>
    <t xml:space="preserve">Gyvenviečių skaičius, kuriose atlikti drenažo remonto darbai </t>
  </si>
  <si>
    <t>Remontuotų objektų skaičius</t>
  </si>
  <si>
    <t>Vykdyti VšĮ Kėdainių ligoninės vaikų slaugos  programą</t>
  </si>
  <si>
    <t xml:space="preserve">Iš viso 05 uždaviniui </t>
  </si>
  <si>
    <t>Seniūnijų skaičius, kuriose vykdyta gatvių apšvietimo tinklų priežiūra ir remontas</t>
  </si>
  <si>
    <t>Remontuotų biudžetinių įstaigų kiemų skaičius</t>
  </si>
  <si>
    <t>Atlikta numatytų darbų, proc.</t>
  </si>
  <si>
    <t>Pastatų, kurių stogai remontuoti, skaičius</t>
  </si>
  <si>
    <t>Įgyvendinti paslaugų prieinamumo, kokybės gerinimo ir rajono gyventojų sveikatos skirtumų mažinimo programą  „Ambulatorija  ant ratų“</t>
  </si>
  <si>
    <t xml:space="preserve">Įteiktas Metų medicinos darbuotojo apdovanojimas  </t>
  </si>
  <si>
    <t>Daugiabučių namų skaičius, dalyvaujančių energinio efektyvumo didinimo programoje (iš viso)</t>
  </si>
  <si>
    <t>Kastruotų bešeimininkių kačių skaičius</t>
  </si>
  <si>
    <t>Organizuoti Lietuvos Respublikos teisės aktuose numatytos paramos bei paslaugų asmenims ir šeimoms teikimą</t>
  </si>
  <si>
    <t>Vykdyti rinkodarinę Kėdainių LEZ veiklą, dalyvaujant verslo misijose, susitikimuose, parodose ir pan.</t>
  </si>
  <si>
    <t>Finansuoti ikimokyklinio ir priešmokyklinio ugdymo formų įvairoves</t>
  </si>
  <si>
    <t>Teikti socialinę globą asmenims su sunkia negalia</t>
  </si>
  <si>
    <t>Organizuoti  nemokamą socialiai remtinų vaikų maitinimą ikimokyklinėse įstaigose</t>
  </si>
  <si>
    <t>Kompensuoti nemokamo mokinių maitinimo kainą bendrojo lavinimo mokyklose</t>
  </si>
  <si>
    <t>Kompensuoti kelionės išlaidas už lengvatinį keleivių vežimą</t>
  </si>
  <si>
    <t>Teikti socialinę priežiūrą socialinės rizikos šeimoms</t>
  </si>
  <si>
    <t>Dengti kainų skirtumą gyventojams už šildymą</t>
  </si>
  <si>
    <t>Kompensuoti  karšto ir šalto vandens pardavimo kainą socialiai remtiniems  asmenims</t>
  </si>
  <si>
    <t>Užtikrinti paslaugų teikimą Kėdainių bendruomenės socialiniame centre</t>
  </si>
  <si>
    <t>Užtikrinti paslaugų teikimą Dotnuvos slaugos namuose</t>
  </si>
  <si>
    <t>Užtikrinti paslaugų teikimą Josvainių socialinio ir ugdymo centre</t>
  </si>
  <si>
    <t>Užtikrinti paslaugų teikimą Šėtos socialinio ir ugdymo centre</t>
  </si>
  <si>
    <t>Finansuoti kultūrinės veiklos projektus</t>
  </si>
  <si>
    <t>Teikti Krašto kultūros premiją</t>
  </si>
  <si>
    <t>Plėtoti tarptautinius kultūros mainus</t>
  </si>
  <si>
    <t>Finansuoti jaunimo veiklos projektus</t>
  </si>
  <si>
    <t>Parengti Nekilnojamųjų kultūros vertybių vertinimo medžiagą ir pristatyti nekilnojamojo kultūros paveldo vertinimo tarybai</t>
  </si>
  <si>
    <t>Įgyvendinti  prevencinės priemones, kuriomis siekiama išvengti medžiojamųjų gyvūnų daromos žalos miškui</t>
  </si>
  <si>
    <t>KT (FL)</t>
  </si>
  <si>
    <t>Organizuoti Savivaldybės kontrolės ir audito tarnybos veiklą</t>
  </si>
  <si>
    <t>Vykdyti gyventojų registrų tvarkymo ir duomenų valstybės registrui teikimo funkciją</t>
  </si>
  <si>
    <t>Tvarkyti archyvinius dokumentus</t>
  </si>
  <si>
    <t>Registruoti civilinės būklės aktus</t>
  </si>
  <si>
    <t>Organizuoti civilinę saugą</t>
  </si>
  <si>
    <t>Vykdyti valstybinės kalbos vartojimo ir taisyklingumo kontrolę</t>
  </si>
  <si>
    <t>Teikti pirminę teisinę pagalbą</t>
  </si>
  <si>
    <t>Teikti duomenis Valstybės suteiktos pagalbos registrui</t>
  </si>
  <si>
    <t>Vykdyti valstybinės žemės ir kito turto valdymo, naudojimo ir disponavimo juo patikėjimo teise, funkciją</t>
  </si>
  <si>
    <t>Grąžinti paskolas, skolas, palūkanas</t>
  </si>
  <si>
    <t>Dalyvauti Lietuvos savivaldybių asociacijos veikloje</t>
  </si>
  <si>
    <t>Dalyvauti Kauno regiono plėtros agentūros veikloje</t>
  </si>
  <si>
    <t xml:space="preserve">Įgyvendinti Aplinkos apsaugos rėmimo specialiosios programos finansuojamas priemones </t>
  </si>
  <si>
    <t>Gerinti aplinkos kokybę ir apsaugą</t>
  </si>
  <si>
    <t>Finansuotos medžiojamų gyvūnų daromos žalos prevencijos ir kitos priemonės (paraiškų sk.)</t>
  </si>
  <si>
    <t>Tinkamai tvarkyti komunalines atliekas, palaikyti tvarką ir švarą rajono bendrojo naudojimo teritorijose</t>
  </si>
  <si>
    <t>Priimtų tarybos sprendimų skaičius</t>
  </si>
  <si>
    <t>Duomenų teikimo skaičius</t>
  </si>
  <si>
    <t>Išduotų pažymų skaičius</t>
  </si>
  <si>
    <t>Užregistruota civilinės būklės aktų skaičius</t>
  </si>
  <si>
    <t>Atliktų patikrinimų (įmonių, įstaigų, organizacijų) skaičius</t>
  </si>
  <si>
    <t>Parengtų mobilizacijos planų skaičius</t>
  </si>
  <si>
    <t>Vykdyti jaunimo  teisių apsaugą</t>
  </si>
  <si>
    <t>Aktyvaus jaunimo dalis, proc. nuo bendro rajono jaunimo skaičiaus</t>
  </si>
  <si>
    <t>Suteiktos teisinės pagalbos atvejų skaičius</t>
  </si>
  <si>
    <t>Funkciją įgyvendinančių institucijų skaičius</t>
  </si>
  <si>
    <t>Užtikrinti finansavimą nenumatytoms išlaidoms dengti bei valdyti prisiimtus finansinius įsipareigojimus</t>
  </si>
  <si>
    <t>Rezervo panaudojimo proc.</t>
  </si>
  <si>
    <t>Fondo panaudojimo proc.</t>
  </si>
  <si>
    <t xml:space="preserve">Kompensuoti UAB "Kėdbusas" nuostolingus  maršrutus </t>
  </si>
  <si>
    <t>Patvirtintų pavėžėjimo išlaidų kompensavimas</t>
  </si>
  <si>
    <t>Plėtojant  dalykinius santykius ir ryšius su tarptautinėmis ir vietinėmis institucijomis bei organizacijomis, stiprinti rajono įvaizdį</t>
  </si>
  <si>
    <t>Paraiškų už papildomą bičių maitinimą skaičius</t>
  </si>
  <si>
    <t>Stiprinti savivaldybės institucijų ir verslo įmonių bendradarbiavimą rengiant, įgyvendinant bendrus projektus</t>
  </si>
  <si>
    <t>2</t>
  </si>
  <si>
    <t>Dengti išlaidas  už įsigytus produktus, mokinio reikmenis, administruoti socialinę paramą mokiniams</t>
  </si>
  <si>
    <t>Remontuoti objektus pagal administracijos direktoriaus įsakymus</t>
  </si>
  <si>
    <t xml:space="preserve">Organizuoti ir užtikrinti kultūros centrų ir jų skyrių veiklą </t>
  </si>
  <si>
    <t>Dalyvauti nekilnojamojo kultūros paveldo pažinimo sklaidos ir atgaivinimo programoje</t>
  </si>
  <si>
    <t>Rengti specialiuosius, detaliuosius, geodezinius planus bei  topografines nuotraukas</t>
  </si>
  <si>
    <t>Asfaltuoti daugiabučių gyvenamųjų namų kiemus</t>
  </si>
  <si>
    <t>Vaikų skaičius priešmokyklinio ugdymo grupėse</t>
  </si>
  <si>
    <t>Mokinių, kuriems skirti piniginiai prizai, skaičius</t>
  </si>
  <si>
    <t>Iš viso  tikslui</t>
  </si>
  <si>
    <r>
      <t>Savivaldybės biudžetas</t>
    </r>
    <r>
      <rPr>
        <b/>
        <sz val="10"/>
        <rFont val="Times New Roman"/>
        <family val="1"/>
      </rPr>
      <t xml:space="preserve"> SB</t>
    </r>
  </si>
  <si>
    <r>
      <t xml:space="preserve">Aplinkos apsaugos rėmimo specialiosios programos lėšos </t>
    </r>
    <r>
      <rPr>
        <b/>
        <sz val="10"/>
        <rFont val="Times New Roman"/>
        <family val="1"/>
      </rPr>
      <t>AA</t>
    </r>
  </si>
  <si>
    <r>
      <t xml:space="preserve">Iš pajamų už suteiktas paslaugas lėšos </t>
    </r>
    <r>
      <rPr>
        <b/>
        <sz val="10"/>
        <rFont val="Times New Roman"/>
        <family val="1"/>
      </rPr>
      <t>ĮP</t>
    </r>
  </si>
  <si>
    <r>
      <t xml:space="preserve">Europos Sąjungos lėšos, užsienio fondų lėšos </t>
    </r>
    <r>
      <rPr>
        <b/>
        <sz val="10"/>
        <rFont val="Times New Roman"/>
        <family val="1"/>
      </rPr>
      <t>ES</t>
    </r>
  </si>
  <si>
    <r>
      <t xml:space="preserve">Valstybės biudžeto lėšos </t>
    </r>
    <r>
      <rPr>
        <b/>
        <sz val="10"/>
        <rFont val="Times New Roman"/>
        <family val="1"/>
      </rPr>
      <t>VB</t>
    </r>
  </si>
  <si>
    <r>
      <t>Skolintos lėšos</t>
    </r>
    <r>
      <rPr>
        <b/>
        <sz val="10"/>
        <rFont val="Times New Roman"/>
        <family val="1"/>
      </rPr>
      <t xml:space="preserve"> SK</t>
    </r>
  </si>
  <si>
    <r>
      <t xml:space="preserve">Kelių priežiūros ir plėtros programos lėšos </t>
    </r>
    <r>
      <rPr>
        <b/>
        <sz val="10"/>
        <rFont val="Times New Roman"/>
        <family val="1"/>
      </rPr>
      <t>KPP</t>
    </r>
  </si>
  <si>
    <r>
      <t xml:space="preserve">Privačios – investuotojų lėšos </t>
    </r>
    <r>
      <rPr>
        <b/>
        <sz val="10"/>
        <rFont val="Times New Roman"/>
        <family val="1"/>
      </rPr>
      <t>PR</t>
    </r>
  </si>
  <si>
    <r>
      <t xml:space="preserve">Kiti finansavimo šaltiniai </t>
    </r>
    <r>
      <rPr>
        <b/>
        <sz val="10"/>
        <rFont val="Times New Roman"/>
        <family val="1"/>
      </rPr>
      <t>KT</t>
    </r>
  </si>
  <si>
    <t>Visuomenės sveikatos biuro vykdomų priemonių / dalyvavusiųjų skaičius</t>
  </si>
  <si>
    <t>Iš viso  uždaviniui</t>
  </si>
  <si>
    <t xml:space="preserve">Pacientų, patenkintų odontologinės priežiūros paslaugų kokybe, didėjimas proc. </t>
  </si>
  <si>
    <t>Asmenų, gaunančių socialinę pašalpą ir kompensacijas skaičius</t>
  </si>
  <si>
    <t>Mokinių, gaunančių nemokamą maitinimą, skaičius</t>
  </si>
  <si>
    <t>Mokinių gaunančių būtiniausius mokinio reikmenis skaičius</t>
  </si>
  <si>
    <t>Globojamų asmenų skaičius</t>
  </si>
  <si>
    <t>Vaikų, gaunančių nemokamą maitinimą skaičius</t>
  </si>
  <si>
    <t>Asmenų, gaunančių savivaldybės paramą, skaičius</t>
  </si>
  <si>
    <t>Parduotų su nuolaida bilietų skaičius (tūkst.)</t>
  </si>
  <si>
    <t>Socialinių darbuotojų darbui su socialinės rizikos šeimomis skaičius</t>
  </si>
  <si>
    <t>Asmenų, kuriems dengiamas kainų skirtumas, skaičius</t>
  </si>
  <si>
    <t>Asmenų, gaunančių kompensaciją, skaičius</t>
  </si>
  <si>
    <t>Asmenų gaunančių socialines paslaugas skaičius</t>
  </si>
  <si>
    <t>Užtikrinti paslaugų teikimą VšĮ "Gyvenimo namai sutrikusio intelekto asmenims"</t>
  </si>
  <si>
    <t>Finansuojamų projektų skaičius</t>
  </si>
  <si>
    <t>Išduotų leidinių skaičius per metus (tūkst.)</t>
  </si>
  <si>
    <t>Užtikrinti efektyvią Kėdainių krašto muziejaus veiklą</t>
  </si>
  <si>
    <t>Muziejaus lankytojų skaičius (tūkst.)</t>
  </si>
  <si>
    <t>Sudaryti sąlygas kultūros plėtrai rajone</t>
  </si>
  <si>
    <t>Suorganizuotų renginių skaičius</t>
  </si>
  <si>
    <t>Finansuotų  projektų skaičius</t>
  </si>
  <si>
    <t>Kultūros premijos laureatų skaičius</t>
  </si>
  <si>
    <t>Įgyvendintų programos priemonių skaičius</t>
  </si>
  <si>
    <t>Rekonstruoti VšĮ Kėdainių ligoninės laboratorinio-stomatologinio korpusą</t>
  </si>
  <si>
    <t>Įgyvendinti priemones, finansuojamas iš Savivaldybės administracijos direktoriaus rezervo</t>
  </si>
  <si>
    <t xml:space="preserve">Įgyvendinti priemones, finansuojamas iš Savivaldybės mero fondo </t>
  </si>
  <si>
    <t>Finansavimo šaltinis</t>
  </si>
  <si>
    <t>Programos tikslo kodas</t>
  </si>
  <si>
    <t>Uždavinio kodas</t>
  </si>
  <si>
    <t>Priemonės kodas</t>
  </si>
  <si>
    <t>Priemonės  pavadinimas</t>
  </si>
  <si>
    <t>Vertinimo kriterijai</t>
  </si>
  <si>
    <t>Pavadinimas</t>
  </si>
  <si>
    <t>Iš viso uždaviniui</t>
  </si>
  <si>
    <t>Iš viso tikslui</t>
  </si>
  <si>
    <t>Iš viso programai</t>
  </si>
  <si>
    <t>Finansavimo šaltiniai</t>
  </si>
  <si>
    <t xml:space="preserve">Finansuoti prevencinę programą „Saugios aplinkos kūrimas ir bendruomenės teisėtvarkos kūrimas" </t>
  </si>
  <si>
    <t xml:space="preserve">Organizuoti valstybinių, profesinių švenčių, atmintinų dienų minėjimus, įvairius renginius bendruomenės poreikiams tenkinti </t>
  </si>
  <si>
    <t>Eksploatuoti, prižiūrėti ir remontuoti gatvių apšvietimo tinklus seniūnijose</t>
  </si>
  <si>
    <t>Įgyvendinti želdynų ir želdinių apsaugos, tvarkymo, būklės stebėsenos, želdynų kūrimo, želdinių veisimo ir inventorizavimo priemones</t>
  </si>
  <si>
    <t>01</t>
  </si>
  <si>
    <t>02</t>
  </si>
  <si>
    <t>03</t>
  </si>
  <si>
    <t>04</t>
  </si>
  <si>
    <t>05</t>
  </si>
  <si>
    <t>06</t>
  </si>
  <si>
    <t>07</t>
  </si>
  <si>
    <t>08</t>
  </si>
  <si>
    <t>09</t>
  </si>
  <si>
    <t>10</t>
  </si>
  <si>
    <t>11</t>
  </si>
  <si>
    <t>12</t>
  </si>
  <si>
    <t>AA</t>
  </si>
  <si>
    <t>Iš viso 01 tikslui</t>
  </si>
  <si>
    <t>Tvarkyti Kėdainių karinio aerodromo pagrindinę kuro bazę ir jos teritoriją</t>
  </si>
  <si>
    <t xml:space="preserve">Suprojektuoti ir įrengti inžinerinius tinklus Kėdainių miesto vakariniame kvartale </t>
  </si>
  <si>
    <t>iš jų:</t>
  </si>
  <si>
    <t>Atnaujinti Lietuvos sporto universiteto Kėdainių  „Aušros“ progimnaziją, kuriant modernias ir saugias erdves</t>
  </si>
  <si>
    <t>Kompensuoti būsto nuomos ar išperkamosios būsto nuomos mokesčių dalį</t>
  </si>
  <si>
    <t>Įgyvendinti neformaliojo suaugusiųjų švietimo ir tęstinio mokymosi veiksmų planą</t>
  </si>
  <si>
    <t>Pritaikyti Kėdainių miesto Šėtos g. 93 namą socialinio būsto paskirčiai</t>
  </si>
  <si>
    <t>Remontuoti Evangelikų reformatų bažnyčią ir varpinę</t>
  </si>
  <si>
    <t>Kompleksiškai sutvarkyti Kėdainių miesto maudymvietes ir poilsio zonas</t>
  </si>
  <si>
    <t>Atnaujinti Kėdainių rajono teritorijos bendrąjį planą</t>
  </si>
  <si>
    <t>Iš viso VB</t>
  </si>
  <si>
    <t>Kompleksiškai sutvarkyti Kėdainių miesto upių prieigas, sukuriant patrauklias viešąsias erdves bendruomenei ir verslui</t>
  </si>
  <si>
    <t>Išplėsti  buitinių  nuotekų tinklus Labūnavos gyvenvietėje, Nevėžio g, ir Vainikų g.</t>
  </si>
  <si>
    <t>Įgyvendinti aplinkos kokybės gerinimo ir apsaugos priemones</t>
  </si>
  <si>
    <t>Įgyvendinti aplinkos apsaugos švietimo programos priemones</t>
  </si>
  <si>
    <t>Užtikrinti gyventojų saugumą, diegiant vaizdo stebėjimo ir saugumo priemones</t>
  </si>
  <si>
    <t xml:space="preserve">Įrengti Topolių gatvę individualių gyvenamųjų namų Janušavos II kvartale </t>
  </si>
  <si>
    <t xml:space="preserve">Įrengti gatves Vakariniame kvartale   </t>
  </si>
  <si>
    <t>Gerinti Kėdainių rajono savivaldybėje teikiamų paslaugų ir asmenų aptarnavimo kokybę</t>
  </si>
  <si>
    <t>Šalinti higienos normų reikalavimų trūkumus, sudarant saugias ugdymo sąlygas įstaigose, vykdančiose ugdymo programas</t>
  </si>
  <si>
    <t>Finansuoti  konkursą  "Gražiausiai tvarkoma aplinka"</t>
  </si>
  <si>
    <t>Rekonstruoti Dotnuvos seniūnijos Kruostos upės Vaidatonių užtvanką</t>
  </si>
  <si>
    <t>Gerinti hidrotechninių statinių ir kitų melioracijos sistemų būklę</t>
  </si>
  <si>
    <t>1/              600</t>
  </si>
  <si>
    <t>Atnaujinti ikimokyklinio ugdymo įstaigų lauko inventorių</t>
  </si>
  <si>
    <t>Sudaryti sąlygas bendruomeninių organizacijų veiklai</t>
  </si>
  <si>
    <t>Rekonstruoti ir plėsti Kėdainių miesto paviršinių nuotekų tinklus</t>
  </si>
  <si>
    <t>Atnaujinti Josvainių socialinio ir ugdymo centrą bei įkurti savarankiško gyvenimo namus jame</t>
  </si>
  <si>
    <t>Plėsti vandentiekio ir nuotekų tinklus Pagirių  miestelyje</t>
  </si>
  <si>
    <t>Plėsti  vandentiekio ir buitinių nuotekų tinklus Miegėnų kaime</t>
  </si>
  <si>
    <t xml:space="preserve">Plėsti vandentiekio ir buitinių nuotekų tinklus Kalnaberžės kaime </t>
  </si>
  <si>
    <t xml:space="preserve">Įrengti ir išplėsti vandentiekio ir buitinių nuotekų tinklus Surviliškio kaime </t>
  </si>
  <si>
    <r>
      <t xml:space="preserve">Valstybės biudžeto specialiosios tikslinės dotacijos lėšos </t>
    </r>
    <r>
      <rPr>
        <b/>
        <sz val="10"/>
        <rFont val="Times New Roman"/>
        <family val="1"/>
      </rPr>
      <t>SBVB</t>
    </r>
  </si>
  <si>
    <t>Gerinti socialines paslaugas teikiančių įstaigų ir socialinio būsto infrastruktūrą</t>
  </si>
  <si>
    <t>Asmenų, gavusių būsto nuomos ar išperkamosios būsto nuomos mokesčių dalies kompensaciją, skaičius iš bendro asmenų, turinčių teisę į paramą būstui išsinuomoti ir įrašytų  į sąrašus, skaičiaus, proc.</t>
  </si>
  <si>
    <t xml:space="preserve">Metodininkų, besirūpinančių sportine veikla seniūnijose, skaičius </t>
  </si>
  <si>
    <t>Organizuotų tarptautinių mainų skaičius</t>
  </si>
  <si>
    <t>Išleistų skirtingos tematikos leidinių skaičius</t>
  </si>
  <si>
    <t xml:space="preserve">Atlikti Ambraziūnų piliakalnio su gyvenviete konservavimo darbus </t>
  </si>
  <si>
    <t>1/0</t>
  </si>
  <si>
    <t>Atlikta einamaisiais metais numatytų tvarkybos darbų, proc.</t>
  </si>
  <si>
    <t>Restauruotų objektų skaičius</t>
  </si>
  <si>
    <t>Atlikta einamaisiais metais numatytų konservavimo darbų, proc.</t>
  </si>
  <si>
    <t>Atlikta einamaisiais metais numatytų darbų, proc.</t>
  </si>
  <si>
    <t>100</t>
  </si>
  <si>
    <t>Parengtų specialiųjų, detaliųjų, geodezinių planų skaičius</t>
  </si>
  <si>
    <t>Paklota nuotekų tinklų, m</t>
  </si>
  <si>
    <t>Objektų skaičius, kuriuose likviduoti avariniai židiniai</t>
  </si>
  <si>
    <t>Įrengta inžinerinių tinklų, m</t>
  </si>
  <si>
    <t>Lėšų dalis, tenkanti Miesto seniūnijos kelių  ir gatvių tvarkymui, plėtojimui nuo bendros Kelių priežiūros ir plėtros programos lėšų, proc.</t>
  </si>
  <si>
    <t>Lėšų dalis, tenkanti rajono kaimiškųjų seniūnijų kelių  ir gatvių tvarkymui, plėtojimui nuo bendros Kelių priežiūros ir plėtros programos lėšų, proc.</t>
  </si>
  <si>
    <t>1</t>
  </si>
  <si>
    <t>Įrengtos gatvės dalis, m</t>
  </si>
  <si>
    <t>Rekonstruotos gatvės dalis, m</t>
  </si>
  <si>
    <t>5</t>
  </si>
  <si>
    <t>Įsigytų draugiškų aplinkai viešojo transporto priemonių skaičius</t>
  </si>
  <si>
    <t>Kompleksiškai atnaujintų kvartalų skaičius</t>
  </si>
  <si>
    <t>Atnaujintų seniūnijų pastatų skaičius</t>
  </si>
  <si>
    <t xml:space="preserve"> Vykdyti žalos aplinkai prevenciją</t>
  </si>
  <si>
    <t xml:space="preserve">Iš viso uždaviniui </t>
  </si>
  <si>
    <t>Atnaujintų rajono teritorijos bendrųjų planų skaičius</t>
  </si>
  <si>
    <t>Likviduotų apleistų bešeimininkių pastatų skaičius</t>
  </si>
  <si>
    <t>Įgyvendintų priemonių skaičius</t>
  </si>
  <si>
    <t>Prenumeruojamų leidinių skaičius</t>
  </si>
  <si>
    <t>Išrinktų gražiausiai besitvarkančių aplinką savininkų skaičius</t>
  </si>
  <si>
    <t>Surinktų atliekų (bendras) kiekis, tūkst. t.</t>
  </si>
  <si>
    <t>Rekonstruotų užtvankų skaičius (vnt.)</t>
  </si>
  <si>
    <t>Remontuojamų, prižiūrimų melioracijos griovių ilgis, km</t>
  </si>
  <si>
    <t>Organizuoti savivaldybės veiklą vadovaujantis šiuolaikiniais vadybos principais, tobulinti darbuotojų kompetenciją</t>
  </si>
  <si>
    <t>Įgyvendinta projekto veiklų, proc.</t>
  </si>
  <si>
    <t>Įsigytos tradicinių amatų puoselėjimui reikalingos įrangos komplektų skaičius</t>
  </si>
  <si>
    <t>Atnaujintų viešosios paskirties pastatų skaičius</t>
  </si>
  <si>
    <t>Finansuotų bendruomeninių organizacijų skaičius</t>
  </si>
  <si>
    <t>Įgyvendinta einamaisiais metais numatomų atlikti projekto veiklų proc.</t>
  </si>
  <si>
    <t>Atnaujintų/įrengtų vaikų sporto ir žaidimų aikštelių skaičius</t>
  </si>
  <si>
    <t>Parengtos techninės dokumentacijos skaičius</t>
  </si>
  <si>
    <t xml:space="preserve">Parengtos techninės dokumentacijos skaičius </t>
  </si>
  <si>
    <t>Socialinio būsto paskirčiai pritaikytų butų skaičius</t>
  </si>
  <si>
    <t>Atnaujintų viešųjų pastatų skaičius</t>
  </si>
  <si>
    <t>Įsigytų "ambulatorijų ant ratų" skaičius</t>
  </si>
  <si>
    <t>Brandos egzaminus laikančiųjų skaičius</t>
  </si>
  <si>
    <t>Įteiktų apdovanojimų skaičius</t>
  </si>
  <si>
    <r>
      <t>Savivaldybės biudžetas</t>
    </r>
    <r>
      <rPr>
        <b/>
        <sz val="10"/>
        <rFont val="Times New Roman"/>
        <family val="1"/>
      </rPr>
      <t xml:space="preserve"> SB</t>
    </r>
  </si>
  <si>
    <r>
      <t xml:space="preserve">Valstybės biudžeto specialiosios tikslinės dotacijos lėšos </t>
    </r>
    <r>
      <rPr>
        <b/>
        <sz val="10"/>
        <rFont val="Times New Roman"/>
        <family val="1"/>
      </rPr>
      <t>SBVB</t>
    </r>
  </si>
  <si>
    <r>
      <t xml:space="preserve">Aplinkos apsaugos rėmimo specialiosios programos lėšos </t>
    </r>
    <r>
      <rPr>
        <b/>
        <sz val="10"/>
        <rFont val="Times New Roman"/>
        <family val="1"/>
      </rPr>
      <t>AA</t>
    </r>
  </si>
  <si>
    <r>
      <t xml:space="preserve">Iš pajamų už suteiktas paslaugas lėšos </t>
    </r>
    <r>
      <rPr>
        <b/>
        <sz val="10"/>
        <rFont val="Times New Roman"/>
        <family val="1"/>
      </rPr>
      <t>ĮP</t>
    </r>
  </si>
  <si>
    <r>
      <t>Skolintos lėšos</t>
    </r>
    <r>
      <rPr>
        <b/>
        <sz val="10"/>
        <rFont val="Times New Roman"/>
        <family val="1"/>
      </rPr>
      <t xml:space="preserve"> SK</t>
    </r>
  </si>
  <si>
    <r>
      <t xml:space="preserve">Kelių priežiūros ir plėtros programos lėšos </t>
    </r>
    <r>
      <rPr>
        <b/>
        <sz val="10"/>
        <rFont val="Times New Roman"/>
        <family val="1"/>
      </rPr>
      <t>KPP</t>
    </r>
  </si>
  <si>
    <r>
      <t xml:space="preserve">Europos Sąjungos lėšos, užsienio fondų lėšos </t>
    </r>
    <r>
      <rPr>
        <b/>
        <sz val="10"/>
        <rFont val="Times New Roman"/>
        <family val="1"/>
      </rPr>
      <t>ES</t>
    </r>
  </si>
  <si>
    <r>
      <t xml:space="preserve">Valstybės biudžeto lėšos </t>
    </r>
    <r>
      <rPr>
        <b/>
        <sz val="10"/>
        <rFont val="Times New Roman"/>
        <family val="1"/>
      </rPr>
      <t>VB</t>
    </r>
  </si>
  <si>
    <r>
      <t xml:space="preserve">Privačios – investuotojų lėšos </t>
    </r>
    <r>
      <rPr>
        <b/>
        <sz val="10"/>
        <rFont val="Times New Roman"/>
        <family val="1"/>
      </rPr>
      <t>PR</t>
    </r>
  </si>
  <si>
    <r>
      <t xml:space="preserve">Kiti finansavimo šaltiniai </t>
    </r>
    <r>
      <rPr>
        <b/>
        <sz val="10"/>
        <rFont val="Times New Roman"/>
        <family val="1"/>
      </rPr>
      <t>KT</t>
    </r>
  </si>
  <si>
    <t>Einamaisiais metais atlikta numatytų darbų, proc.</t>
  </si>
  <si>
    <t>Įstaigų skaičius, kuriose atlikti remonto darbai</t>
  </si>
  <si>
    <t>Atnaujintų įstaigų skaičius</t>
  </si>
  <si>
    <t>Įgyvendinamų programų skaičius</t>
  </si>
  <si>
    <t>Savivaldybei patikėjimo teise perduotų valstybinės žemės sklypų skaičius</t>
  </si>
  <si>
    <t>Kuruojamų švietimo įstaigų skaičius</t>
  </si>
  <si>
    <t>Įsigytos įrangos skaičius/ atliktų ortopedų-traumatologų ir urologų atliktų operacijų skaičius</t>
  </si>
  <si>
    <t>Finansuoti Atvirųjų jaunimo erdvių veiklos projektus</t>
  </si>
  <si>
    <t>Programų, kuriose dalyvauja Savivaldybė, skaičius</t>
  </si>
  <si>
    <t>Objektų, pritaikytų neįgaliųjų poreikiams, skaičius</t>
  </si>
  <si>
    <t>Iš viso KPP</t>
  </si>
  <si>
    <t xml:space="preserve">Užtikrinti socialinio būsto fondo plėtrą Kėdainiuose </t>
  </si>
  <si>
    <t>Įsigytų socialinės paskirties butų skaičius</t>
  </si>
  <si>
    <t>Skaičius objektų, esančių Kultūros vertybių registre, kuriems bus tikslinami duomenys ir skaičius objektų, kurie planuojami įrašyti į Kultūros vertybių registrą</t>
  </si>
  <si>
    <t>Suremontuotų Viešosios bibliotekos filialų skaičius</t>
  </si>
  <si>
    <t xml:space="preserve">Koncertinius kostiumų komplektus/instrumentus atsinaujinusių kolektyvų skaičius </t>
  </si>
  <si>
    <t>Rekonstruotų/naujai paklotų vandentiekio ir nuotekų tinklų, km</t>
  </si>
  <si>
    <t>Įgyvendinamų programų/priemonių/renginių skaičius</t>
  </si>
  <si>
    <t>Atnaujinti ir plėsti komunalinių atliekų tvarkymo infrastruktūrą Kėdainių rajono savivaldybėje</t>
  </si>
  <si>
    <t>Tvarkomos užterštos teritorijos plotas, ha</t>
  </si>
  <si>
    <t>Atnaujinti Kėdainių vietinio susisiekimo viešojo transporto priemonių parką</t>
  </si>
  <si>
    <t>Apšviesti senamiesčio objektų fasadus</t>
  </si>
  <si>
    <t>Rekonstruoti Krakių mstl. Laisvės aikštę</t>
  </si>
  <si>
    <t>Rekonstruotų aikščių skaičius</t>
  </si>
  <si>
    <t>Įgyvendinamų priemonių skaičius</t>
  </si>
  <si>
    <t>Teikti Metų mokytojo apdovanojimą</t>
  </si>
  <si>
    <t>Teikti Metų medicinos darbuotojo apdovanojimą</t>
  </si>
  <si>
    <t>Teikti Metų socialinio darbuotojo apdovanojimą</t>
  </si>
  <si>
    <t>Atnaujintų/parengtų turizmo maršrutų skaičius</t>
  </si>
  <si>
    <t>Parodų, mugių, kuriuose dalyvauta, skaičius</t>
  </si>
  <si>
    <t>~200</t>
  </si>
  <si>
    <t>01.01</t>
  </si>
  <si>
    <t>01.02</t>
  </si>
  <si>
    <t>01.03</t>
  </si>
  <si>
    <t>tūkst. Eur</t>
  </si>
  <si>
    <t>Vykdyti neformaliojo vaikų švietimo programas</t>
  </si>
  <si>
    <t>Remontuoti Kėdainių muzikos mokyklos pastato fasadą, laiptus į rūsį, vidaus patalpas</t>
  </si>
  <si>
    <t>Savanorių ugniagesių veikloje dalyvaujančių gyventojų skaičius</t>
  </si>
  <si>
    <t>Įstaigų skaičius, kuriose atnaujinamas lauko inventorius</t>
  </si>
  <si>
    <t>Peržiūrėti neveiksniais pripažintų asmenų būklę</t>
  </si>
  <si>
    <t>Įteiktas Metų socialinio darbuotojo apdovanojimas</t>
  </si>
  <si>
    <t>Suorganizuotų renginių, edukacinių pamokų  muziejuje ir jo skyriuose  skaičius</t>
  </si>
  <si>
    <t>Finansuoti Kėdainių rajono vietos veiklos grupės teritorijos vietos plėtros 2015-2023 m. strategijos įgyvendinimą</t>
  </si>
  <si>
    <t>Atnaujinti Krakių miestelio kultūros centrą, pritaikant jį kaimo bendruomenės poreikiams</t>
  </si>
  <si>
    <t>Remontuoti Kėdainių Juozo Paukštelio progimnazijos vidaus patalpas</t>
  </si>
  <si>
    <t>01.04</t>
  </si>
  <si>
    <t>Paslaugas gavusių asmenų skaičius</t>
  </si>
  <si>
    <t>Sportuojančių vaikų skaičius</t>
  </si>
  <si>
    <t>Apsilankymų bibliotekose skaičius (tūkst. kartų)</t>
  </si>
  <si>
    <t>Sutvarkyti atvirais kasiniais pažeistas žemes Kėdainių rajone</t>
  </si>
  <si>
    <t xml:space="preserve"> Visuomenės sveikatos rėmimo specialiosios programos įgyvendinimas, proc.</t>
  </si>
  <si>
    <t>Slaugos lovų (lovadienių) skaičius/vaikų, kuriems reikalinga slauga, skaičius</t>
  </si>
  <si>
    <t>Atnaujinti Dotnuvos seniūnijos Akademijos miestelio visuomeninės paskirties pastatą, pritaikant jį kaimo bendruomenės poreikiams</t>
  </si>
  <si>
    <t>Įsigytos  įrangos skaičius (lizingas)/atliktų tyrimų ir paslaugų  sk.</t>
  </si>
  <si>
    <t xml:space="preserve">Užtikrinti efektyvią VšĮ Kėdainių turizmo ir verslo informacijos centro veiklą turizmo srityje </t>
  </si>
  <si>
    <t>Įgyvendinti Kėdainių rajono savivaldybės bažnyčių rėmimo programą</t>
  </si>
  <si>
    <t>Atlikti Paberžės klebonijos, svirno ir bažnyčios tvoros restauravimo ir remonto darbus</t>
  </si>
  <si>
    <t>Einamaisiais metais numatomų atlikti tyrinėjimų</t>
  </si>
  <si>
    <t>Sutvarkytų objektų skaičius</t>
  </si>
  <si>
    <t>Remontuoti Minareto fasadą</t>
  </si>
  <si>
    <t>Atnaujinti Kėdainių miesto teritorijos bendrąjį planą</t>
  </si>
  <si>
    <t>Įrengti dviračių takus dešiniuoju Nevėžio upės krantu ties Tilto, Č. Milošo gatvėmis Kėdainių mieste</t>
  </si>
  <si>
    <t>7</t>
  </si>
  <si>
    <t>Pastatytų įrenginių skaičius</t>
  </si>
  <si>
    <t>Įrengti gatves Kėdainių miesto II Janušavoje (Janušavos g., Gluosnių g.)</t>
  </si>
  <si>
    <t>Parengtos techninės dokumentacijos skaičius/paklota nuotekų ir vandentiekio tinklų, m</t>
  </si>
  <si>
    <t>Įrengti Lipliūnų kaimo Dobilų gatvę ir atkarpą nuo Lipliūnų k. iki kelio Kėdainiai-Krakės</t>
  </si>
  <si>
    <t>Atnaujintos ir E. Sveikatos IS funkcionalumui pritaikytos įrangos skaičius</t>
  </si>
  <si>
    <t xml:space="preserve">Pacientų, patenkintų pirminės asmens sveikatos priežiūros paslaugų kokybe, skaičiaus didėjimas (proc.). </t>
  </si>
  <si>
    <t>Finansiškai paremtų bažnyčių skaičius</t>
  </si>
  <si>
    <t xml:space="preserve">Rekultivuotų atvirais kasiniais pažeistų žemių skaičius </t>
  </si>
  <si>
    <t>Finansuotų daugiabučių namų  skaičius</t>
  </si>
  <si>
    <t>Finansuoti rajono savivaldybės renginius ir kultūrines iniciatyvas</t>
  </si>
  <si>
    <t>Teikti Česlavo Milošo premiją</t>
  </si>
  <si>
    <t>Finansuoti daugiabučių gyvenamųjų namų savininkų bendrijų rėmimo programą</t>
  </si>
  <si>
    <t xml:space="preserve">Rengti infrastruktūros objektų tvarkymo investicinius projektus, paraiškas, kitą techninę dokumentaciją  Europos Sąjungos fondų paramai gauti </t>
  </si>
  <si>
    <t xml:space="preserve">Gerinti savivaldybės administracijos darbo kokybę, </t>
  </si>
  <si>
    <t>Asmenų, kurių neveiksnumas peržiūrėtas, skaičius</t>
  </si>
  <si>
    <t>Užtikrinti informacinių technologijų plėtrą savivaldybės administracijoje, kelti elektroninių paslaugų brandos lygį, naudoti elektroninį parašą</t>
  </si>
  <si>
    <t>01 ŠVIETIMAS IR UGDYMAS</t>
  </si>
  <si>
    <t>02 SVEIKATOS APSAUGA</t>
  </si>
  <si>
    <t>Gerinti pirminės asmens sveikatos priežiūros paslaugų teikimo prieinamumą tuberkuliozės srityje</t>
  </si>
  <si>
    <t>03 SOCIALINĖS APSAUGOS PLĖTOJIMAS</t>
  </si>
  <si>
    <t>05 KULTŪROS VEIKLOS PLĖTRA</t>
  </si>
  <si>
    <t>08 APLINKOS APSAUGA</t>
  </si>
  <si>
    <t>09 ŽEMĖS ŪKIO PLĖTRA IR MELIORACIJA</t>
  </si>
  <si>
    <t>10 PARAMA VERSLUI IR VERSLO PLĖTRA</t>
  </si>
  <si>
    <t>11 SAVIVALDYBĖS VALDYMO TOBULINIMAS</t>
  </si>
  <si>
    <t>06 KULTŪROS PAVELDO IŠSAUGOJIMAS, TURIZMO SKATINIMAS IR VYSTYMAS</t>
  </si>
  <si>
    <t>07 INFRASTRUKTŪROS OBJEKTŲ PRIEŽIŪRA IR PLĖTRA</t>
  </si>
  <si>
    <t>Parengtų projektinių pasiūlymų, paraiškų skaičius</t>
  </si>
  <si>
    <t>Parengta techninė dokumentacija /Paklota nuotekų tinklų, m</t>
  </si>
  <si>
    <t>350</t>
  </si>
  <si>
    <t>Organizuoti  socialinės paramos ir paslaugų teikimą Lietuvos Respublikos įstatymuose nenumatytais atvejais</t>
  </si>
  <si>
    <t xml:space="preserve">Įrengti pėsčiųjų ir dviračių takus Pramonės g. Kėdainių mieste  </t>
  </si>
  <si>
    <t>Paklota/rekonstruota paviršinių  nuotekų tinklų, km</t>
  </si>
  <si>
    <t>Pakeistų atramų/šviestuvų skaičius</t>
  </si>
  <si>
    <t>1/100</t>
  </si>
  <si>
    <t>Kompleksiškai atnaujinti daugiabučių namų kvartalus (II etapas)</t>
  </si>
  <si>
    <t>Kompleksiškai atnaujinti daugiabučių namų kvartalus (I etapas)</t>
  </si>
  <si>
    <t xml:space="preserve">Įgyvendinti projektą "Kėdainių miesto A. Kanapinsko, P. Lukšio, Mindaugo, Pavasario ir Žemaitės gatvių rekonstrukcija"     </t>
  </si>
  <si>
    <t xml:space="preserve">Rekonstruoti Kėdainių miesto Pramonės g. </t>
  </si>
  <si>
    <t>Pastatytų kryžių skaičius</t>
  </si>
  <si>
    <t>IŠ VISO PROGRAMOMS</t>
  </si>
  <si>
    <t>Teikti savivaldybės paramą neįgaliesiems, senyvo amžiaus asmenims, vaikams ir daugiavaikėms, skurdžiai gyvenančioms, nuo stichinių nelaimių nukentėjusioms šeimoms, pirkti socialines paslaugas</t>
  </si>
  <si>
    <t>Užtikrinti stacionarių ir nestacionarių socialinių paslaugų teikimą Kėdainių pagalbos šeimai centre</t>
  </si>
  <si>
    <t>Kurti Vinco Svirskio kryžių kelią Kėdainių krašte</t>
  </si>
  <si>
    <t>2020 -ieji m.</t>
  </si>
  <si>
    <t>2020-ieji m.</t>
  </si>
  <si>
    <t>Tikslinių grupių asmenys, kurie dalyvavo informavimo, švietimo ir mokymo renginiuose bei sveikatos raštingumą didinančiose veiklose</t>
  </si>
  <si>
    <t>Atnaujintų viešųjų erdvių skaičius / tūkst. m2</t>
  </si>
  <si>
    <t xml:space="preserve">Remontuoti savivaldybės ir socialinį būstą </t>
  </si>
  <si>
    <t xml:space="preserve">Rengti nekilnojamųjų kultūros paveldo objektų, vietovių  individualius apsaugos reglamentus </t>
  </si>
  <si>
    <t>Objektų skaičius, kuriems parengti individualūs apsaugos reglamentai</t>
  </si>
  <si>
    <t>Ekspertuotų projektų skaičius</t>
  </si>
  <si>
    <t>Tvarkomų objektų skaičius</t>
  </si>
  <si>
    <t>25</t>
  </si>
  <si>
    <t>Asmenų, kuriems suteiktos paslaugos skaičius</t>
  </si>
  <si>
    <t>Viešąsias sveikatos priežiūros paslaugas teikiančių įstaigų, kuriose pagerinta paslaugų teikimo infrastruktūra, skaičius / Gyventojų, pasinaudojusių pagerintomis paslaugomis, skaičius tūkst.</t>
  </si>
  <si>
    <t>Sutvarkyti  seniūnijų administracinius  pastatus</t>
  </si>
  <si>
    <t>Rekonstruoti/įrengti/modernizuoti Kėdainių rajono gatvių apšvietimą</t>
  </si>
  <si>
    <t>~1939</t>
  </si>
  <si>
    <t>Įrengti buitinių nuotekų tinklus Aušros k. Ąžuolaičių g. ir Volučių g.</t>
  </si>
  <si>
    <t xml:space="preserve">Išplėsti vandentiekio ir nuotekų tinklus Lipliūnų k. Greisupio g. </t>
  </si>
  <si>
    <t>26</t>
  </si>
  <si>
    <t>27</t>
  </si>
  <si>
    <t>Parengtos techninės dokumentacijos skaičius/paklota nuotekų tinklų, m</t>
  </si>
  <si>
    <t>~250</t>
  </si>
  <si>
    <t>Parengtų  planų skaičius</t>
  </si>
  <si>
    <t>~337</t>
  </si>
  <si>
    <t>~620</t>
  </si>
  <si>
    <t>Atlikti kultūros paveldo objektų tvarkybos darbus seniūnijose</t>
  </si>
  <si>
    <t>Parengti ritualinio skerdiko namo tvoros ir vartų su saulės laikrodžiu pamatų konservavimo ir vartų atstatymo projektą ir atlikti darbus</t>
  </si>
  <si>
    <t>~600</t>
  </si>
  <si>
    <t>31</t>
  </si>
  <si>
    <t>33</t>
  </si>
  <si>
    <t>Tobulinti Kėdainių sporto centro infrastruktūrą (Parko g. 4, Vilainiai)</t>
  </si>
  <si>
    <t xml:space="preserve">Rekonstruoti šaligatvius, įgyvendinant projektą "Kėdainių miesto J.Basanavičiaus, Birutės, Dotnuvos, Kauno ir  Šėtos gatvių rekonstrukcija" </t>
  </si>
  <si>
    <t xml:space="preserve">Įrengti vandentiekio ir nuotekų tinklus Pajieslio k. Žemdirbių, Alyvų ir Jieslos gatvėse   </t>
  </si>
  <si>
    <t xml:space="preserve">Įrengti nuotekų tinklus Babėnų g. </t>
  </si>
  <si>
    <t>Įrengta nuotekų tinklų  m</t>
  </si>
  <si>
    <t>Organizuoti paslaugos pirkimą Gyvūnų globos organizacijų rengiamų bešeimininkių kačių kastravimo programų įgyvendinimui</t>
  </si>
  <si>
    <t>Įgyvendinti projektą "Sveikos gyvensenos skatinimas Kėdainių rajone"</t>
  </si>
  <si>
    <t>Įgyvendinti potvynių rizikos mažinimo priemones Kėdainių rajone</t>
  </si>
  <si>
    <t>Remti bendruomenių veiklą savivaldybėje</t>
  </si>
  <si>
    <t>Įregistruotų žemės ūkio valdų skaičius (įregistravimas, išregistravimas, kasmetinis duomenų atnaujinimas)</t>
  </si>
  <si>
    <t>Paramos už žemės ūkio naudmenas ir kitus plotus bei gyvulius priimtų paraiškų skaičius (pasėlių deklaracijos pildymas, deklaruojamų laukų įbraižymas, duomenų keitimas, pasikeitusių KŽS ribų aprašymas)</t>
  </si>
  <si>
    <t>Prašymų dėl medžiojamųjų gyvūnų padarytos žalos nustatymo skaičius (pasėliams, miškui padarytos žalos įvertinimas vietoje ir apžiūros aktų surašymas, sprendimų paruošimas)</t>
  </si>
  <si>
    <t>Pateiktų paraiškų dalies draudimo įmokų kompensacijai gauti skaičius (augalų draudimas nuo nepalankių oro sąlygų; paraiškų priėmimas, duomenų sutikrinimas, kompensuojamos sumos apskaičiavimas, duomenų suvedimas į ŽŪMIS ir KOTIS)</t>
  </si>
  <si>
    <t>Paramos paraiškų pagal Lietuvos kaimo plėtros 2014–2020 metų programos priemonės „Rizikos valdymas“ veiklos srities ,,Pasėlių, gyvūnų ir augalų draudimo įmokos“, susijusios su pasėlių ir augalų, ūkinių gyvūnų draudimo įmokų kompensavimu skaičius</t>
  </si>
  <si>
    <t>Pieno gamybos ir realizavimo metinių deklaracijų skaičius</t>
  </si>
  <si>
    <t>Aptarnaujamos žemės ūkio technikos, įregistruotos rajone, skaičius</t>
  </si>
  <si>
    <t>Atliktų techninių apžiūrų skaičius</t>
  </si>
  <si>
    <t>Remontuoti Kėdainių specialiąją mokyklą</t>
  </si>
  <si>
    <t>Įgyvendinti Kėdainių rajono savivaldybės užimtumo didinimo programą</t>
  </si>
  <si>
    <t>Apmokėti Europos Sąjungos projektų,  kuriems taikomas apmokėjimas kompensavimo būdu, išlaidas</t>
  </si>
  <si>
    <t>&gt;350</t>
  </si>
  <si>
    <t>&gt;200</t>
  </si>
  <si>
    <t>&gt;900</t>
  </si>
  <si>
    <t>&gt;40</t>
  </si>
  <si>
    <t>Kompleksiškai sutvarkyti Kėdainių Sinagogą (Smilgos g. 5A, Kėdainiai), pritaikant kultūrinėms bei kitoms reikmėms</t>
  </si>
  <si>
    <t>Įrengtų/atnaujintų dviračių/pėsčiųjų takų, km</t>
  </si>
  <si>
    <t>12 priedas</t>
  </si>
  <si>
    <t xml:space="preserve">Suteiktų dantų protezavimo paslaugų, finansuojamų savivaldybės biudžeto lėšomis, skaičius </t>
  </si>
  <si>
    <t>Vykdyti VšĮ Kėdainių ligoninės dantų protezavimo  programą</t>
  </si>
  <si>
    <t>Vaikų skaičius ikimokyklinio ugdymo grupėse</t>
  </si>
  <si>
    <t>Nelankančių bendrojo ugdymo mokyklų vaikų iki 16 metų skaičius</t>
  </si>
  <si>
    <t>Atliktų echoskopijų skaičius per metus</t>
  </si>
  <si>
    <t xml:space="preserve">Didinti pirminės asmens sveikatos priežiūros veiklos efektyvumą VšĮ Kėdainių pirminės sveikatos priežiūros centre </t>
  </si>
  <si>
    <t>Asmenų, kuriems suteiktos paslaugos, skaičius</t>
  </si>
  <si>
    <t>Aktualizuotų objektų skaičius</t>
  </si>
  <si>
    <t>Kompleksiškai sutvarkyti Pelėdnagių kaimo viešąsias erdves</t>
  </si>
  <si>
    <t>Kompleksiškai sutvarkyti Vilainių kaimo viešąsias erdves</t>
  </si>
  <si>
    <t>Aprūpinti pakuočių atliekų surinkimo konteineriais   individualias namų valdas (dotacija)</t>
  </si>
  <si>
    <t>Finansuoti inžinerines paslaugas, darbus ir įrengimus</t>
  </si>
  <si>
    <t>2021-ieji m.</t>
  </si>
  <si>
    <t>Numatomi 2021-ųjų m. asignavimai</t>
  </si>
  <si>
    <t>2021 -ieji m.</t>
  </si>
  <si>
    <t>Teikti kvalifikuotą švietimo pagalbą mokiniui, mokytojui, mokyklai</t>
  </si>
  <si>
    <t>Organizuoti brandos egzaminų sesiją, pagrindinio ugdymo pasiekimų patikrinimą, nacionalinį mokinių pasiekimo patikrinimą bei tyrimus</t>
  </si>
  <si>
    <t>Atnaujinti maitinimo įrangą ir inventorių ikimokyklinio ugdymo įstaigose</t>
  </si>
  <si>
    <t>Įstaigų skaičius, kuriose atnaujinti maitinimo įranga ir/ar inventorių</t>
  </si>
  <si>
    <t>Numatomi 2021 - ųjų m. asignavimai</t>
  </si>
  <si>
    <t>2200/    40000</t>
  </si>
  <si>
    <t>2250/  42000</t>
  </si>
  <si>
    <t xml:space="preserve">Tuberkulioze sergančių pacientų, kuriems buvo suteiktos socialinės paramos priemonės tuberkuliozės gydymo metu </t>
  </si>
  <si>
    <t>Atnaujintų grupių skaičius / viešojo pastato plotas, kuriame įgyvendintos pastato išorės energijos efektyvumo priemonės, m2</t>
  </si>
  <si>
    <t>Suremontuotų pastatų skaičius /  gyventojų, pasinaudojusių geresne infrastruktūra, skaičius tūkst.</t>
  </si>
  <si>
    <t>1 / 841</t>
  </si>
  <si>
    <t>Numatomi     2021-ųjų m. asignavimai</t>
  </si>
  <si>
    <t>IT įranga, baldais aprūpintų filialų skaičius</t>
  </si>
  <si>
    <t>1/3000/5000</t>
  </si>
  <si>
    <t>Įsigytos įrangos skaičius/atliktų ultragarsinių tyrimų sk.</t>
  </si>
  <si>
    <t>1 / 285</t>
  </si>
  <si>
    <t>Diegti energetinį efektyvumą didinančias priemones  Krakių kultūros centre</t>
  </si>
  <si>
    <t>Modernizuotų objektų skaičius</t>
  </si>
  <si>
    <t>01.05</t>
  </si>
  <si>
    <t>Šalies regionų krepšinio B lygos čempionate iškovota vieta</t>
  </si>
  <si>
    <t xml:space="preserve">Rekonstruoti Kėdainių miesto stadioną ir atsargines futbolo, aktyvaus poilsio aikštes bei mašinų stovėjimo aikštelę šalia stadiono </t>
  </si>
  <si>
    <t>Numatomi  2021-ųjų m. asignavimai</t>
  </si>
  <si>
    <t xml:space="preserve">Atlikti archeologinius tyrinėjimus kultūros paveldo teritorijose </t>
  </si>
  <si>
    <t>Parengta techninė dokumentacija / Atnaujintos/įrengtos ženklinimo infrastruktūros objektų skaičius Kėdainių mieste ir rajone</t>
  </si>
  <si>
    <t>Parengtos techninės dokumentacijos skaičius / atlikta restauravimo darbų, proc.</t>
  </si>
  <si>
    <t>1/   50</t>
  </si>
  <si>
    <t xml:space="preserve">Finansuotų projektų skaičius </t>
  </si>
  <si>
    <t>Plėtoti, atnaujinti viešąją infrastruktūrą, atsižvelgiant į turizmo plėtros ir rekreacijos poreikius</t>
  </si>
  <si>
    <t>Teikti tikslines kompensacijas neįgaliesiems</t>
  </si>
  <si>
    <t>Finansuoti dienos socialinės globos paslaugų teikimo Kėdainių socialinės globos namuose programą</t>
  </si>
  <si>
    <t xml:space="preserve">Sveikatingumo renginių rajone skaičius </t>
  </si>
  <si>
    <t xml:space="preserve">Įgyvendinti priemones, skirtas kovų už Lietuvos Nepriklausomybę vietoms ir paminklams įamžinti </t>
  </si>
  <si>
    <t>Aktualizuoti Kėdainių krašto muziejų, padidinant kultūros paveldo aktualumą, lankomumą ir žinomumą (įskaitant ekspozicijų atnaujinimą)</t>
  </si>
  <si>
    <t>Atnaujintų/sukurtų miesto viešųjų erdvių skaičius ir tūkst. m2</t>
  </si>
  <si>
    <t>1/ 35</t>
  </si>
  <si>
    <t>Parengti Kėdainių rajono atsinaujinančių energijos išteklių plėtros  planą</t>
  </si>
  <si>
    <t>Atkurti valstybei nuosavybes teise priklausančią dėl liūčių pažeistą melioracijos infrastruktūrą</t>
  </si>
  <si>
    <t>Remontuotų / rekonstruotų melioracijos statinių (griovių) ilgis, km ir vandens pralaidų skaičius</t>
  </si>
  <si>
    <t xml:space="preserve">Išplėsti vandentiekio ir nuotekų tinklus Dotnuvos miestelio Tilto ir Vingio g. </t>
  </si>
  <si>
    <t>&gt;95</t>
  </si>
  <si>
    <t>Atlikti Kalnaberžės dvaro sodybos rūmų (unikalus kodas kultūros vertybių registre 35338) stogo ir fasado  (remonto, restauravimo, apsaugos techninių priemonių įrengimas) bei vidaus tvarkybos darbus</t>
  </si>
  <si>
    <t>24</t>
  </si>
  <si>
    <t>Suremontuotų objektų skaičius</t>
  </si>
  <si>
    <t xml:space="preserve">Plėsti vandentiekio ir nuotekų tinklus Šlapaberžės kaime </t>
  </si>
  <si>
    <t>Parengtos techninės dokumentacijos skaičius /Paklota vandentiekio ir/ ar nuotekų tinklų, m</t>
  </si>
  <si>
    <t>Plėtoti bendruomeninių vaikų globos namų ir vaikų dienos centrų tinklą Kėdainių rajono savivaldybėje</t>
  </si>
  <si>
    <t>Rekonstruoti Kėdainių miesto nuotekų valyklą</t>
  </si>
  <si>
    <t>Vaikų, lankančių neformaliojo vaikų švietimo mokyklas, skaičius</t>
  </si>
  <si>
    <t>Įrengti  valstybinės reikšmės kelių nuorodas į savivaldybės kultūros paveldo objektus, informacinį stendą Lietuvos partizanų vadavietėje (Truskavos sen.) bei tipines informacines lenteles prie Antrojo pasaulinio karo Sovietų Sąjungos karių palaidojimo vietų</t>
  </si>
  <si>
    <t>Tvarkyti erdvinių duomenų rinkinį</t>
  </si>
  <si>
    <t>Erdvinių duomenų rinkinio tvarkymo užtikrinimas, proc.</t>
  </si>
  <si>
    <t xml:space="preserve">Suprojektuoti, išplėsti ir rekonstruoti nuotekų tinklus Nociūnų kaime </t>
  </si>
  <si>
    <t>Įregistruotų ūkininkų ūkių skaičius (įregistravimas, išregistravimas, duomenų atnaujinimas)</t>
  </si>
  <si>
    <t>1/       ~455</t>
  </si>
  <si>
    <t>Rekonstruoti ir plėsti vandentiekio ir buitinių nuotekų infrastruktūrą Šėtos miestelyje, Kunionių kaime bei Kėdainių mieste</t>
  </si>
  <si>
    <t>Išplėsti nuotekų tinklus Aukštųjų Kaplių k. Liepų g. ir įrengti siurblinę</t>
  </si>
  <si>
    <t>Rekonstruoti vandentiekio tinklus Chemikų-Respublikos g. kvartale</t>
  </si>
  <si>
    <t>Rekonstruotų vandentiekio tinklų  m</t>
  </si>
  <si>
    <t>Įrengti buitinių nuotekų tinklus Sirutiškio kaimo Sodų, Vilties, Daškonių gatvėse</t>
  </si>
  <si>
    <t>1/    ~250</t>
  </si>
  <si>
    <t>Parengti vandentiekio ir nuotekų tinklų išplėtimo Angirių k. techninę dokumentaciją ir atlikti darbus</t>
  </si>
  <si>
    <t>Parengtos techninės dokumentacijos skaičius / Išplėsta vandentiekio ir  nuotekų tinklų  m</t>
  </si>
  <si>
    <t xml:space="preserve">1/ 0 </t>
  </si>
  <si>
    <t>Parengti  vandentiekio ir nuotekų tinklų įrengimo Meironiškio k. techninę dokumentaciją</t>
  </si>
  <si>
    <t>28</t>
  </si>
  <si>
    <t>30</t>
  </si>
  <si>
    <t>34</t>
  </si>
  <si>
    <t>Pasirašytų sutarčių su investuotojais Kėdainių LEZ  skaičius (iš viso)</t>
  </si>
  <si>
    <t>8</t>
  </si>
  <si>
    <t>9</t>
  </si>
  <si>
    <t>Atnaujintos/prižiūrimos IT  įrangos skaičius</t>
  </si>
  <si>
    <t>Prašymų, į kuriuos atsakymai fiziniams asmenims pateikti per įstatymais nustatytus terminus
dalis, nuo visų gautų prašymų</t>
  </si>
  <si>
    <t>Finansinių įsipareigojimų vykdymo savalaikiškumas, proc.</t>
  </si>
  <si>
    <t>Rekonstruotų objektų skaičius</t>
  </si>
  <si>
    <t>Rekonstruoti/įrengti/modernizuoti Kėdainių miesto gatvių apšvietimą</t>
  </si>
  <si>
    <t>Numatomi   2021-ųjų m. asignavimai</t>
  </si>
  <si>
    <t>Remontuotų daugiabučių namų kiemų skaičius kooperuotomis lėšomis su gyventojais /duobių taisymas</t>
  </si>
  <si>
    <t>1/40</t>
  </si>
  <si>
    <t>Vykdyti traumatologinės pagalbos kokybės gerinimo Kėdainių rajono savivaldybės gyventojams 2016–2021 m. programą</t>
  </si>
  <si>
    <t xml:space="preserve">Vykdyti Kėdainių rajono tuberkuliozės prevencijos, ankstyvosios diagnostikos, gydymo ir kontrolės 2017–2022 m. programą </t>
  </si>
  <si>
    <t>Vykdyti Ultragarsinių diagnostinių paslaugų teikimo efektyvumo gerinimo Kėdainių rajono savivaldybėje 2017–2022 m. programą</t>
  </si>
  <si>
    <t>Vykdyti pirminės asmens sveikatos priežiūros paslaugų prieinamumo ir kokybės užtikrinimo Kėdainių rajono kaimiškųjų vietovių gyventojams 2017–2020 m. programą</t>
  </si>
  <si>
    <t>Įkurtų bendruomeninių vaikų globos namų skaičius / išplėstų vaikų dienos centrų skaičius</t>
  </si>
  <si>
    <t>Plėsti tradicinio Amatų centro veiklą Arnetų name</t>
  </si>
  <si>
    <t>Įdiegtų energetinį efektyvumą didinančių priemonių skaičius</t>
  </si>
  <si>
    <t>Modernizuoti Kėdainių krašto muziejaus Daugiakultūrio centrą</t>
  </si>
  <si>
    <t>Vykdyti odontologinės priežiūros/ pagalbos kokybės gerinimo Kėdainių rajono savivaldybės gyventojams 2011–2021 m. programą</t>
  </si>
  <si>
    <t xml:space="preserve">Rekonstruoti J.Biliūno g. </t>
  </si>
  <si>
    <t>03.01</t>
  </si>
  <si>
    <t>03.02</t>
  </si>
  <si>
    <t>03.03.</t>
  </si>
  <si>
    <t>03.04</t>
  </si>
  <si>
    <t>03.05</t>
  </si>
  <si>
    <t>03.06</t>
  </si>
  <si>
    <t>03.07</t>
  </si>
  <si>
    <t>03.08</t>
  </si>
  <si>
    <t>03.09</t>
  </si>
  <si>
    <t>03.11</t>
  </si>
  <si>
    <t>03.12</t>
  </si>
  <si>
    <t>03.14</t>
  </si>
  <si>
    <t>Parengti Kėdainių šviesiosios gimnazijos fasado tvarkybos projektą</t>
  </si>
  <si>
    <t>Atlikti paveldo objektams parengtų tvarkybos projektų ekspertizę, parengti sąmatas</t>
  </si>
  <si>
    <t xml:space="preserve">Finansuoti žvyro įsigijimą seniūnijų keliams prižiūrėti </t>
  </si>
  <si>
    <t>Prižiūrimų žvyrkelių ilgis, km</t>
  </si>
  <si>
    <t>~1550</t>
  </si>
  <si>
    <t>~474</t>
  </si>
  <si>
    <t>Atlikti Rezgių senųjų kapinių komplekso tvarkybos darbus (Krakių sen.)</t>
  </si>
  <si>
    <t>Objektų, prie kurių įrengtas fasadų apšvietimas, skaičius</t>
  </si>
  <si>
    <t xml:space="preserve">Parengtos dokumentacijos skaičius </t>
  </si>
  <si>
    <t>Įsigytų įrenginių skaičius</t>
  </si>
  <si>
    <t xml:space="preserve">Įrengti biologinius nuotekų valymo įrenginius </t>
  </si>
  <si>
    <t>36</t>
  </si>
  <si>
    <t xml:space="preserve">Suteiktų  informacinių, konsultacinių paslaugų ūkio subjektams ir asmenims pagal paklausimus skaičius vnt. </t>
  </si>
  <si>
    <t xml:space="preserve">Vykdyti priėmimo–skubiosios pagalbos  skyriuje teikiamos pagalbos kokybės gerinimo Kėdainių rajono savivaldybės gyventojams 2019 -2020 m. programą </t>
  </si>
  <si>
    <t xml:space="preserve">Vykdyti ambulatorinės akušerinės ir ginekologinės pagalbos kokybės gerinimo Kėdainių rajono savivaldybės moterims 2019-2024 m. programą </t>
  </si>
  <si>
    <t xml:space="preserve">Naujai nutiesti gatvės dalį Kėdainių mieste  (T. Bružaitės g.) </t>
  </si>
  <si>
    <t>Naujai nutiestos gatvės dalis, m</t>
  </si>
  <si>
    <t>~285</t>
  </si>
  <si>
    <t>Užtikrinti ugdymo programų įgyvendinimą ir tinkamą ugdymo (si) aplinką veiklą Kėdainių Dailės, Kalbų, Muzikos mokyklose bei Sporto centre</t>
  </si>
  <si>
    <t xml:space="preserve">Modernizuoti Kėdainių šviesiosios gimnazijos pastatą Kėdainiuose, Didžioji g. 60 </t>
  </si>
  <si>
    <t>Remontuoti Kėdainių r. Surviliškio Vinco Svirskio pagrindinę mokyklą</t>
  </si>
  <si>
    <t>Skatinti savivaldybės gabius mokinius</t>
  </si>
  <si>
    <t>Parengti Kėdainių r. Surviliškio Vinco Svirskio  ir Kėdainių r. Miegėnų pagrindinių mokyklų atnaujinimo techninius projektus</t>
  </si>
  <si>
    <t>Užtikrinti Kėdainių rajono savivaldybės visuomenės sveikatos biuro veiklą, vykdant visuomenės sveikatos priežiūros funkcijas</t>
  </si>
  <si>
    <t xml:space="preserve">Remontuoti VšĮ Kėdainių ligoninės Neurologijos ir Priėmimo – skubios pagalbos skyrius  </t>
  </si>
  <si>
    <t>Užtikrinti efektyvią Kėdainių rajono savivaldybės  Mikalojaus Daukšos viešosios bibliotekos veiklą</t>
  </si>
  <si>
    <t xml:space="preserve">Organizuoti ir užtikrinti Kėdainių rajono savivaldybės Mikalojaus Daukšos bibliotekos bei jos filialų veiklą </t>
  </si>
  <si>
    <t>Atnaujinti Kėdainių rajono savivaldybės Mikalojaus Daukšos viešosios bibliotekos filialų informacinių technologijų  įrangą, žaislotekas, įsigyti baldų/įrangos užimtumo centrams</t>
  </si>
  <si>
    <t>Organizuoti ir užtikrinti Kėdainių krašto muziejaus ir jo skyrių veiklą</t>
  </si>
  <si>
    <t xml:space="preserve">Remontuoti Kėdainių rajono savivaldybės Mikalojaus Daukšos biblioteką ir jos filialus </t>
  </si>
  <si>
    <t>Atnaujinti Kėdainių rajono Krakių seniūnijos Ažytėnų kaimo visuomenės paskirties pastatą, pritaikant jį kaimo bendruomenės poreikiams bei kultūrinei veiklai</t>
  </si>
  <si>
    <t>Apšiltinti Kėdainių r. Krakių Mikalojaus Katkaus gimnazijos „Bitutės“ skyriaus pastato lauko sienas</t>
  </si>
  <si>
    <t>Modernizuoti Kėdainių lopšelio-darželio „Vaikystė“ infrastruktūrą</t>
  </si>
  <si>
    <t>Modernizuoti Kėdainių lopšelio-darželio „Žilvitis“ infrastruktūrą</t>
  </si>
  <si>
    <t>Remontuoti Kėdainių „Ryto“ progimnaziją, kuriant šiuolaikines mokymosi erdves</t>
  </si>
  <si>
    <t>Vykdyti E. sveikatos informacinės sistemos diegimo,  palaikymo ir tobulinimo VšĮ PSPC  ir VšĮ Kėdainių ligoninėje 2016–2021 m. programą</t>
  </si>
  <si>
    <t>Įsigytos įrangos skaičius</t>
  </si>
  <si>
    <t>Teikti kompleksines paslaugas šeimai Kėdainių rajone</t>
  </si>
  <si>
    <t>Teikti integralią pagalbą į namus Kėdainių rajone</t>
  </si>
  <si>
    <t>3/3</t>
  </si>
  <si>
    <t>Atnaujinti Kėdainių  „Ryto“ progimnazijos stadioną ir sporto aikštyną</t>
  </si>
  <si>
    <t xml:space="preserve">Dalyvauti projekte „Kino sklaida regionuose“ </t>
  </si>
  <si>
    <t>Dalyvauti projekte „Kunigaikščių Radvilų paveldo Kėdainiuose ir Nesvyžiuje išsaugojimas bei pritaikymas turizmo reikmėms“</t>
  </si>
  <si>
    <t>Dalyvauti akcijoje „Kėdainiams reikia vargonų“</t>
  </si>
  <si>
    <t>Įgyvendinti projektą „Jonavos, Kėdainių ir Raseinių rajonų savivaldybes jungiančių trasų ir turizmo maršrutų informacinės infrastruktūros plėtra“</t>
  </si>
  <si>
    <t>Atlikti „Vaivorykštės“ tilto remonto darbus</t>
  </si>
  <si>
    <t>Atstatytų objektų skaičius</t>
  </si>
  <si>
    <t>Parengti Bakainių piliakalnio ekspertizės aktą ir apsaugos techninių priemonių ir neatidėliotinų darbų projektą</t>
  </si>
  <si>
    <t>Finansuoti Kėdainių miesto vietos veiklos grupės 2016–2022 m. vietos plėtros strategijos įgyvendinimą</t>
  </si>
  <si>
    <t xml:space="preserve">Atnaujinti asfaltbetonio dangą  Daumantų k., Daukšių g. </t>
  </si>
  <si>
    <t xml:space="preserve">Atnaujinti daugiabučių namų kiemų kietąsias dangas </t>
  </si>
  <si>
    <t>Atnaujintų teritorijų skaičius, m2</t>
  </si>
  <si>
    <t>~10300</t>
  </si>
  <si>
    <t>Organizuoti ir užtikrinti tarpinstitucinio bendradarbiavimo koordinatoriaus veiklą</t>
  </si>
  <si>
    <t>Įsigytos kino salės įrangos komplektų skaičius</t>
  </si>
  <si>
    <r>
      <t xml:space="preserve">Tvarkyti ir plėtoti </t>
    </r>
    <r>
      <rPr>
        <u val="single"/>
        <sz val="10"/>
        <rFont val="Times New Roman"/>
        <family val="1"/>
      </rPr>
      <t>kaimiškųjų seniūnijų</t>
    </r>
    <r>
      <rPr>
        <sz val="10"/>
        <rFont val="Times New Roman"/>
        <family val="1"/>
      </rPr>
      <t xml:space="preserve"> kelius ir gatves, atlikti kelių ir gatvių kokybės kontrolę, techninę priežiūrą, techninių projektų ekspertizę, eismo saugumo auditus, iš jų:</t>
    </r>
  </si>
  <si>
    <t>Įgyvendinta einamaisiais metais planuotų projekto veiklų proc.</t>
  </si>
  <si>
    <t>38</t>
  </si>
  <si>
    <t>Rekonstruoti Akademijos  nuotekų valyklą</t>
  </si>
  <si>
    <t>~1340</t>
  </si>
  <si>
    <t>~93</t>
  </si>
  <si>
    <t>39</t>
  </si>
  <si>
    <t>Rekonstruoti  nuotekų valykla</t>
  </si>
  <si>
    <t xml:space="preserve">Rekonstruotų valymo įrenginių sk. </t>
  </si>
  <si>
    <t xml:space="preserve">Rekonstruoti Ažytėnų k. valymo įrenginius </t>
  </si>
  <si>
    <t>40</t>
  </si>
  <si>
    <t>41</t>
  </si>
  <si>
    <t>42</t>
  </si>
  <si>
    <t>Atlikti vietinės reikšmės kelių ir gatvių  inventorizaciją, kokybės kontrolę</t>
  </si>
  <si>
    <t>Kompleksiškai sutvarkyti ir pritaikyti bendruomenei ir verslui Kėdainių miesto viešąsias erdves (Kėdainių miesto, Vytauto parko, universalaus daugiafunkcio aikštyno, lauko teniso kortų prieigas)</t>
  </si>
  <si>
    <t>~240</t>
  </si>
  <si>
    <t>Atlikti Kėdainių r. Šėtos mstl. Sodų g. kapitalinį remontą</t>
  </si>
  <si>
    <t>Atlikti Kėdainių r. Šlapaberžės k. Linksmosios g.  ir Kalnaberžės k. Vyšnių g. kapitalinį remontą</t>
  </si>
  <si>
    <t>~237</t>
  </si>
  <si>
    <t>Remontuotos gatvės dalis, m</t>
  </si>
  <si>
    <t>~440</t>
  </si>
  <si>
    <t>Inventorizuotų gatvių skaičius</t>
  </si>
  <si>
    <t xml:space="preserve">Parengti ikimokyklinio ugdymo įstaigų (Kėdainių lopšelis - darželis "Aviliukas", „Puriena“ , „Varpelis“ , „Vyturėlis“ , Kėdainių r. Vilainių mokykla - darželis „Obelėlė“ ) pastatų modernizavimo techninę dokumentaciją </t>
  </si>
  <si>
    <t>Įgyvendinti priemones, skirtas žemo slenksčio paslaugų kokybės gerinimui Kėdainių rajono savivaldybėje</t>
  </si>
  <si>
    <t>50/50</t>
  </si>
  <si>
    <t>~50</t>
  </si>
  <si>
    <t>1 /  464</t>
  </si>
  <si>
    <t>Remontuotų gatvių dalis, m</t>
  </si>
  <si>
    <t>~260</t>
  </si>
  <si>
    <t>Įsigytų kūdikio kraitelių skaičius per metus</t>
  </si>
  <si>
    <t>Numatomi 2022-ųjų m. asignavimai</t>
  </si>
  <si>
    <t>2022 -ieji m.</t>
  </si>
  <si>
    <t>Numatomi 2022 - ųjų m. asignavimai</t>
  </si>
  <si>
    <t>2022-ieji m.</t>
  </si>
  <si>
    <t>Vykdyti gyvenamosios vietos deklaravimo duomenų ir gyvenamosios vietos nedeklaravusių asmenų  apskaitos duomenų tvarkymo funkciją</t>
  </si>
  <si>
    <t>Didinti saugumą rajone</t>
  </si>
  <si>
    <t>Užtikrinti rajono gyventojų viešąją tvarką ir viešąjį saugumą</t>
  </si>
  <si>
    <t>Užtikrinti savivaldybės priešgaisrinės tarnybos veiklą ir modernizuoti  infrastruktūrą</t>
  </si>
  <si>
    <t>Įgyvendintų ekstremaliųjų situacijų prevencijos priemonių planą vykdymo procentas</t>
  </si>
  <si>
    <t>Stebėjimo vietų viešosiose erdvėse skaičius</t>
  </si>
  <si>
    <t>Suorganizuotų vaiko gerovės komisijų posėdžių skaičius</t>
  </si>
  <si>
    <t>Didinti savivaldybės valdymo ir veiklos efektyvumą, gerinti žmogiškųjų išteklių kompetencijas</t>
  </si>
  <si>
    <t>Sudaryti sąlygas kokybiškai įgyvendinti Savivaldybės funkcijas, mažinant administracinę naštą, įgyvendinant lygias galimybes užtikrinančias bei korupcijos prevencijos priemones</t>
  </si>
  <si>
    <t>Įgyvendintų administracinės naštos mažinimo priemonių, įgyvendinamų pagal patvirtintą planą, skaičius</t>
  </si>
  <si>
    <t>Įgyvendintų lygias galimybes užtikrinančių priemonių skaičius</t>
  </si>
  <si>
    <t>Atliktų  kontrolės ir audito tarnybos auditų skaičius pagal patvirtintą metų planą (proc.)</t>
  </si>
  <si>
    <t>Organizuoti Savivaldybės tarybos ir Savivaldybės administracijos veiklą, įgyvendinant administracinės naštos, lygių galimybių bei korupcijos prevencijos priemones, stiprinti darbuotojų kompetencijas</t>
  </si>
  <si>
    <t>Savivaldybėje esančių seniūnijų skaičius</t>
  </si>
  <si>
    <t>Organizuoti seniūnijų veiklą, įgyvendinant joms pavestas viešojo administravimo funkcijas</t>
  </si>
  <si>
    <t>Organizuoti ir užtikrinti kokybišką valstybės perduotų  funkcijų įgyvendinimą</t>
  </si>
  <si>
    <t>Sudaryti prielaidas ugdymo kokybei gerinti, mažinti ugdymo kokybės skirtumus tarp mokyklų, didinti pedagogų motyvaciją</t>
  </si>
  <si>
    <t xml:space="preserve">Vykdyti švietimo programų įgyvendinimą ir užtikrinti tinkamą ugdymo(si) aplinką </t>
  </si>
  <si>
    <t>1640</t>
  </si>
  <si>
    <t>1620</t>
  </si>
  <si>
    <t>1600</t>
  </si>
  <si>
    <t>Mokytojų ir kitų ugdymo procese dalyvaujančių specialistų, kuriems kompensuojamos išlaidos, skaičius</t>
  </si>
  <si>
    <t>Įgyvendinti  Kėdainių rajono savivaldybės mokytojų motyvacijos programą</t>
  </si>
  <si>
    <t>Savivaldybės mokyklose dirbančių mokytojų, kurie paskatinti, skaičius</t>
  </si>
  <si>
    <t>Tobulinti ugdymo(si) infrastruktūrą, aplinką, diegti inovacijas</t>
  </si>
  <si>
    <t>Gerinti darbo ir mokymo(si) sąlygas savivaldybės švietimo įstaigose</t>
  </si>
  <si>
    <t xml:space="preserve">Organizuotų kvalifikacijos tobulinimo renginių skaičius / kvalifikaciją ir kompetenciją tobulinusių  pedagogų, pagalbos mokinių specialistų, vadovų skaičius </t>
  </si>
  <si>
    <t>150 / 3500</t>
  </si>
  <si>
    <t>Remontuoti Kėdainių r. Akademijos gimnazijos pastato nuogrindą ir laiptus</t>
  </si>
  <si>
    <t>Įgyvendintų veiklų, modernizuojant edukacines erdves einamaisiais metais, proc.</t>
  </si>
  <si>
    <t>3</t>
  </si>
  <si>
    <t>Parengtų tvarkybos projektų skaičius</t>
  </si>
  <si>
    <t xml:space="preserve">Parengtos techninės dokumentacijos skaičius/ Atliktų tvarkybos darbų, proc. </t>
  </si>
  <si>
    <t>1/50</t>
  </si>
  <si>
    <t>Įstaigų, kurioms skirtas finansavimas, skaičius</t>
  </si>
  <si>
    <t>Sudaryti sąlygas gyventojams stiprinti sveikatą, kurti ir plėtoti su sveikatos stiprinimu susijusias paslaugas</t>
  </si>
  <si>
    <t>Stiprinti ir išsaugoti gyventojų sveikatą</t>
  </si>
  <si>
    <r>
      <t xml:space="preserve">Vykdyti Visuomenės sveikatos rėmimo specialiosios programos priemones </t>
    </r>
  </si>
  <si>
    <t>1 /40,3</t>
  </si>
  <si>
    <t>Įsigytos įrangos skaičius / atliktų endoskopijų ir kolonoskopijų skaičius</t>
  </si>
  <si>
    <t>2/1750</t>
  </si>
  <si>
    <t>Gerinti sveikatos priežiūros paslaugų kokybę ir  prieinamumą, plėsti paslaugų spektrą, atnaujinti materialinę aplinką</t>
  </si>
  <si>
    <t xml:space="preserve"> Modernizuoti ir atnaujinti sveikatos priežiūros vidaus ir išorės infrastruktūrą</t>
  </si>
  <si>
    <t>Likviduoti apleistus (bešeimininkius ar savivaldybei nuosavybės teise priklausančius) pastatus ir kitus aplinką žalojančius objektus</t>
  </si>
  <si>
    <t>Vykdyti gyvūnų augintinių gerovės ir apsaugos 2020-2022 m. prevencinę programą</t>
  </si>
  <si>
    <t>Bepriežiūrių ir bešeimininkių gyvūnų skaičiaus mažėjimas (lyginant su praėjusiais metais), proc.</t>
  </si>
  <si>
    <t>Įrengtų/atnaujintų požeminių, pusiau požeminių ir antžeminių konteinerių aikštelių skaičius</t>
  </si>
  <si>
    <t>Gerinti kraštovaizdžio apsaugą bei didinti jo patrauklumą</t>
  </si>
  <si>
    <t>Tobulinti atliekų tvarkymo bei aplinkos išsaugojimo sistemą, gerinti kraštovaizdžio apsaugą</t>
  </si>
  <si>
    <t>Vykdyti atliekų tvarkymo sistemos organizavimo funkciją</t>
  </si>
  <si>
    <t>Surinktų beglobių gyvūnų skaičius</t>
  </si>
  <si>
    <t>Žemės ūkio subjektų skaičius, kuriems skiriama išmoka už gyvulius, vnt.</t>
  </si>
  <si>
    <t>Numatomi  2022-ųjų m. asignavimai</t>
  </si>
  <si>
    <t>Išsaugoti istorinį bei kultūros paveldą, didinti jo patrauklumą ir žinomumą</t>
  </si>
  <si>
    <t>Įrengtų informacinių ženklinimo infrastruktūros objektų skaičius</t>
  </si>
  <si>
    <t>Dalyvauti Žydų kultūros paveldo kelio asociacijos veikloje ir puoselėti žydų kultūros paveldo atminimą Kėdainiuose</t>
  </si>
  <si>
    <t>Kompensuoti švietimo įstaigų  darbuotojų važiavimo dirbti išlaidas</t>
  </si>
  <si>
    <t>Koofinansuoti  švietimo įstaigų dalyvavimą infrastruktūros gerinimo/modernizavimo projektuose</t>
  </si>
  <si>
    <t>Skatinti vietinį bei atvykstamąjį turizmą, plėtoti turizmo rinkodarą</t>
  </si>
  <si>
    <t>Finansuotų vaikų vasaros poilsio ir užimtumo programų skaičius</t>
  </si>
  <si>
    <t>Organizuoti ir užtikrinti Švietimo skyriaus specialistų darbą</t>
  </si>
  <si>
    <t xml:space="preserve">Finansuoti VšĮ Kėdainių turizmo ir verslo informacijos centro turizmo veiklos programą: </t>
  </si>
  <si>
    <t>kartografinių-informacinių turistinių leidinių leidyba</t>
  </si>
  <si>
    <t xml:space="preserve">turizmo informacijos sklaida socialiniuose tinkluose, spaudoje  </t>
  </si>
  <si>
    <t xml:space="preserve">Informacijos skaida, val. </t>
  </si>
  <si>
    <t>turizmo informacijos apie gamtos, architektūros, istorijos, kultūros paveldo objektus, lankytinas vietas, maitinimo, apgyvendinimo, kaimo turizmo sodybas, amatus teikimas, kaupimas, sisteminimas ir atnaujinimas</t>
  </si>
  <si>
    <t>Pritaikyti viešąją  infrastruktūrą  visuomenės turizmo ir rekreacijos poreikiams, įveiklinti kultūros ir gamtos paveldą</t>
  </si>
  <si>
    <t>Įgyvendintų darnaus judumo priemonių skaičius</t>
  </si>
  <si>
    <t>Diegti ir prižiūrėti  belaidį interneto ryšį Kėdainių rajono savivaldybės viešosiose erdvėse</t>
  </si>
  <si>
    <t>Parengti Paberžės  parko tvarkybos projektą ir atlikti darbus</t>
  </si>
  <si>
    <t>Plėsti dviračių takų infrastruktūrą mieste ir rajone</t>
  </si>
  <si>
    <t>04 SPORTO VEIKLOS PLĖTRA</t>
  </si>
  <si>
    <t>01 tikslas. Didinti gyventojų fizinį aktyvumą, ugdyti sportišką bendruomenę</t>
  </si>
  <si>
    <t>Užtikrinti Kultūros ir sporto skyriaus veiklą kūno kultūros ir sporto srityje</t>
  </si>
  <si>
    <t xml:space="preserve">Organizuoti ir užtikrinti Kultūros ir sporto skyriaus veiklą </t>
  </si>
  <si>
    <t>Patikslintų/ parengtų planų skaičius</t>
  </si>
  <si>
    <t xml:space="preserve">Organizuoti fizinio aktyvumo veiklas, sveikatingumo, „Sportas visiems“ renginius, žaidynes </t>
  </si>
  <si>
    <t>Skatinti Neįgaliųjų fizinį aktyvumą, organizuoti sporto renginius ir  sporto treniruočių stovyklas</t>
  </si>
  <si>
    <t>Finansuoti ir administruoti Neįgaliųjų socialinės integracijos per kūno kultūrą ir sportą projektus</t>
  </si>
  <si>
    <t>Organizuoti sporto metodininkų veiklas kaimiškosiose seniūnijose</t>
  </si>
  <si>
    <t xml:space="preserve">Ugdyti sveiką, aktyvų, savimi ir savo gebėjimais pasitikinti pilietį bei sudaryti sąlygas  gyventojų fiziniam aktyvumui </t>
  </si>
  <si>
    <t>Numatomi     2022-ųjų m. asignavimai</t>
  </si>
  <si>
    <t>Neįgaliųjų kūno kultūros ir sporto renginių skaičius / stovyklų skaičius</t>
  </si>
  <si>
    <t>Kultivuojamų sporto šakų skaičius</t>
  </si>
  <si>
    <t>4/2</t>
  </si>
  <si>
    <t>5/3</t>
  </si>
  <si>
    <t>6/4</t>
  </si>
  <si>
    <t>Vystyti įvairias gyventojų poreikius atitinkančias sporto šakas, didinti sportinės veiklos žinomumą  Kėdainių rajone</t>
  </si>
  <si>
    <t>Skatinti Kėdainių rajono sporto organizacijas, sporto komandas ir sportininkus, finansuoti sporto veiklos projektus ir programas</t>
  </si>
  <si>
    <t>Finansuoti strateginių sporto šakų programas, iš jų:</t>
  </si>
  <si>
    <t>8 / Top 8 / 1000</t>
  </si>
  <si>
    <t>1-6 / 26</t>
  </si>
  <si>
    <t>8 / 7</t>
  </si>
  <si>
    <t>1-4</t>
  </si>
  <si>
    <t>Finansuotų sporto šakų programų skaičius</t>
  </si>
  <si>
    <t>Užimta vieta LKL čempionate / Karaliaus Mindaugo taurės turnyre / žiūrovų stebinčių rungtynes skaičiaus vidurkis</t>
  </si>
  <si>
    <t>Užimta vieta LFF I lygos pirmenybėse / rungtynių sk.</t>
  </si>
  <si>
    <t>Stovyklų vykdymas/ medalių skaičius</t>
  </si>
  <si>
    <t>Atnaujinti ir (arba) plėsti bendruomeninę fizinio aktyvumo infrastruktūrą  mieste ir rajone, pritaikant ją bendruomenės poreikiams bei laisvalaikiui</t>
  </si>
  <si>
    <t>Modernizuoti sporto objektų materialinę bazę, sudarant sąlygas fizinio aktyvumo ugdymui</t>
  </si>
  <si>
    <t>Atnaujinti ir plėsti Kėdainių rajono savivaldybės sporto infrastruktūrą, pritaikaytį ją šiuolaikiniams poreikiams</t>
  </si>
  <si>
    <t>Įrengtų modernių ir interaktyvių ekspozicijų skaičius</t>
  </si>
  <si>
    <t>Sudaryti sąlygas krašto bendruomenei dalyvauti kultūrinėje bei kūrybinėje veikloje</t>
  </si>
  <si>
    <t>Užtikrinti efektyvią rajono kultūros centrų veiklą, vykdyti organizuojamų renginių informacijos sklaidą</t>
  </si>
  <si>
    <t xml:space="preserve">Organizuoti ir užtikrinti Kultūros ir sporto skyriaus specialistų darbą kultūros srityje </t>
  </si>
  <si>
    <t>Skatinti Kėdainių rajono jaunimo ir su jaunimu dirbančių organizacijų nuolatinę ir ilgalaikę programinę veiklą, jaunimo veiklos projektus, jaunimo iniciatyvas</t>
  </si>
  <si>
    <t>Plėtoti jaunimo savanorystę Kėdainių rajone ir skatinti jaunimą užsiimti savanoriška veikla</t>
  </si>
  <si>
    <t>Finansuoti programas, užtikrinančias jaunimo neformalaus ugdymo plėtrą</t>
  </si>
  <si>
    <t>Skatinti nevyriausybinių organizacijų veiklą, didinti jų įtrauktį</t>
  </si>
  <si>
    <t>Skatinti nevyriausybinių ir bendruomeninių organizacijų  plėtrą Kėdainių rajone</t>
  </si>
  <si>
    <t>Užtikrinti rajono nevyriausybinių organizacijų (įskaitant bendruomenines organizacijas) plėtrą, finansuojant projektus socialinio, pilietinio, kultūros paveldo pažinimo, etninės kultūros puoselėjimo, užimtumo bei verslumo srityse</t>
  </si>
  <si>
    <t>Suorganizuotų mokymų, susitikimų, renginių, forumų skaičius</t>
  </si>
  <si>
    <t>Atnaujinti ir plėsti kultūros įstaigų viešąją  infrastruktūrą, pritaikyti ją kultūriniams ir bendruomeniniams poreikiams</t>
  </si>
  <si>
    <t>Gerinti kultūros paskirties viešąją infrastruktūrą, modernizuoti materialinę ir edukacinę aplinką</t>
  </si>
  <si>
    <t>Atnaujinti Truskavos kultūros centrą, pritaikant jį kaimo bendruomenės poreikiams bei kultūrinei veiklai</t>
  </si>
  <si>
    <t xml:space="preserve">Pakeisti Akademijos kultūros centro langus </t>
  </si>
  <si>
    <t>Atnaujintų objektų skaičius</t>
  </si>
  <si>
    <t>Įsigyti Kėdainių kultūros centro Labūnavos skyriaus pastatą</t>
  </si>
  <si>
    <t>Įsigytų objektų skaičius</t>
  </si>
  <si>
    <t>Subjektų skaičius, kuriems suteikta finansinė parama skaičius</t>
  </si>
  <si>
    <t>Organizuoti ir viešinti verslumą skatinančius, gerąją verslo patirtį viešinančius renginius Kėdainių rajone</t>
  </si>
  <si>
    <t>techninės ir metodinės pagalbos rajono  verslininkams, verslo įmonėms, asmenims, ketinantiems pradėti verslą, investuotojams teikimas</t>
  </si>
  <si>
    <t xml:space="preserve">Finansuoti VšĮ Kėdainių turizmo ir verslo informacijos centro viešųjų paslaugų verslui  programą:                                                                         </t>
  </si>
  <si>
    <t>savivaldybės įmonių duomenų bazės atnaujinimas, verslo situacijos analizė, duomenų apdorojimas ir viešinimas</t>
  </si>
  <si>
    <t>viešojo ir privataus sektorių bendravimo skatinimas, susitikimų, forumų organizavimas</t>
  </si>
  <si>
    <t>Teikti finansinę paramą verslą pradedantiems ar sunkumų patiriantiems SVV subjektams Kėdainių rajone per Savivaldybės smulkiojo verslo rėmimo fondą</t>
  </si>
  <si>
    <t>Kėdainių rjaono savialdybės smulkaus verslo rėmimo fondo administravimas</t>
  </si>
  <si>
    <t>savivaldybės administarcijos, Kėdainių TVIC ir verslą vienijančių asociacijų bendradarbiavimo stiprinimas</t>
  </si>
  <si>
    <t>Konsultuotų subjektų skaičius</t>
  </si>
  <si>
    <t xml:space="preserve">Verslo aplinkos  statistikos duomenų  analizė, val </t>
  </si>
  <si>
    <t xml:space="preserve">Paklausimų, telefonum internetu, centre teikimas, val. </t>
  </si>
  <si>
    <t>Organizuotų, inicijuotų susitikimų skaičius</t>
  </si>
  <si>
    <t>Sudaryti palankias sąlygas sumanios pramonės ir logistikos srities verslų atsiradimui, plėtrai bei investicijų pritraukimui</t>
  </si>
  <si>
    <t>Kurti ekonominį augimą skatinančios verslo aplinkos plėtrą</t>
  </si>
  <si>
    <t xml:space="preserve">Sudaryti sąlygas esamų ar apleistų buvusių pramonės teritorijų, kitos paskirties teritorijų Kėdainių rajone paruošimui, pritaikant sumanios pramonės ir logistikos veiklai </t>
  </si>
  <si>
    <t xml:space="preserve">Sudaryti sąlygas plėsti Kėdainių LEZ teritoriją ir pritaikyti ją sumanios pramonės bei logistikos veiklai, sukuriant ir (arba) plečiant inžinerinę infrastruktūrą </t>
  </si>
  <si>
    <t>Vystyti ir viešinti patrauklius verslui žemės sklypus, esančius Kėdainių rajone</t>
  </si>
  <si>
    <t>Įgyvendintų viešinimo priemonių skaičius</t>
  </si>
  <si>
    <t>Paruoštų teritorijų skaičius</t>
  </si>
  <si>
    <t>Išplėstos Kėdainių LEZ teritorijų plotas, ha</t>
  </si>
  <si>
    <t xml:space="preserve">Vykdyti valstybines (perduotas savivaldybėms) funkcijas melioracijos srityje, rekonstruojant remontuojant ir (arba) atnaujinant valstybei nuosavybės teise priklausančią melioracijos, hidrotechnikos infrastruktūrą Kėdainių rajono savivaldybės teritorijoje </t>
  </si>
  <si>
    <t>Įgyvendinti Savivaldybės teritorijoje valstybės politiką kaimo plėtros, žemės ūkio ir melioracijos srityse, sudaryti sąlygas inovatyvaus žemės ūkio vystymui</t>
  </si>
  <si>
    <t xml:space="preserve">Vykdyti valstybinių  (valstybės perduotas savivaldybėms) funkcijas  žemės ūkio srityje, konsultuojant rajono asmenis ūkininkavimo, melioracijos, žemės ūkio technikos registravimo ir kitais su žemės ūkiu susijusiais klausimais </t>
  </si>
  <si>
    <t>Organizuoti ir užtikrinti Žemės ūkio ir aplinkosaugos skyriaus darbą, kuruojant valstybės perduotas savivaldybėms funkcijas  žemės ūkio srityje</t>
  </si>
  <si>
    <t xml:space="preserve">Suorganizuotų Geriausių rajono metų verslo atstovų konkursų ir nominacijų skaičius </t>
  </si>
  <si>
    <t>Organizuoti socialinę paramą ir skatinti socialinę integraciją</t>
  </si>
  <si>
    <t>6300</t>
  </si>
  <si>
    <t>Užtikrinti transporto lengvatų, numatytų Lietuvos Respublikos transporto lengvatų įstatyme, taikymą</t>
  </si>
  <si>
    <t>Gerinti socialinių paslaugų prieinamumą, užtikrinti jų teikimą bei didinti socialinių paslaugų ir jų teikėjų įvairovę</t>
  </si>
  <si>
    <t>Užtikrinti, plėsti ir gerinti socialinių paslaugų teikimą</t>
  </si>
  <si>
    <t>Finansuoti vaikų dienos centrų veiklos programas</t>
  </si>
  <si>
    <t>Finansuotų vaikų dienos centrų veiklos programų skaičius/veiklose dalyvavusių vaikų, jaunuolių  skaičius</t>
  </si>
  <si>
    <t>3/100</t>
  </si>
  <si>
    <t>Einamaisiais metais, pagal poreikį atliktų  remontų socialiniuose būstuose skaičius, proc.</t>
  </si>
  <si>
    <t>Šeimynų, kurioms suteikta pagalba, skaičius</t>
  </si>
  <si>
    <t>Modernizuoti socialinių paslaugų įstaigų infrastruktūrą</t>
  </si>
  <si>
    <t>01 tikslas. Kurti ir pritaikyti viešąją  infrastruktūrą su darnia aplinka šiuolaikiniams poreikiams</t>
  </si>
  <si>
    <t xml:space="preserve">03 uždavinys. Atnaujinti ir (arba) plėsti miesto ir rajono gatvių, kelių, viešųjų teritorijų apšvietimą, naudojant energiją taupančias priemones </t>
  </si>
  <si>
    <t>05 uždavinys. Vystyti  gyvenamąją aplinką, užtikrinant viešosios infrastruktūros priežiūrą, atnaujinimą ir tinkamą naudojimą</t>
  </si>
  <si>
    <t>04 uždavinys. Gerinti rajono susisiekimo infrastruktūrą, užtikrinant gyventojų darnų judumą bei mobilumą</t>
  </si>
  <si>
    <t>Įrengti, rekonstruoti, išplėsti vandentiekio ir/ar nuotekų tinklus Kėdainių mieste (Algirdo g., Parakinės g., Rūtų g.)</t>
  </si>
  <si>
    <t>~320</t>
  </si>
  <si>
    <t>1/2070</t>
  </si>
  <si>
    <t>1/         ~1740</t>
  </si>
  <si>
    <t>~1180</t>
  </si>
  <si>
    <t xml:space="preserve">Parengtos techninės dokumentacijos skaičius/įrengta vandentiekio ir nuotekų tinklų, m </t>
  </si>
  <si>
    <t>1 / ~1440</t>
  </si>
  <si>
    <t>Parengti buitinių nuotekų tinklų išplėtimo Pavermenio kaime techninį projektą ir atlikti darbus</t>
  </si>
  <si>
    <t>Įrengta nuotekų tinklų, m</t>
  </si>
  <si>
    <t>Rekonstruoti vandentiekio ir  nuotekų tinklus Biliūno g. Kėdainiuose</t>
  </si>
  <si>
    <t>Rekonstruoti vandentiekio tinklą Pelėdnagiuose,  Koncevičiaus g. 10   D100</t>
  </si>
  <si>
    <t>Perkloti vandentiekio liniją Šėtos g 91 D200 Kėdainiuose</t>
  </si>
  <si>
    <t>Rekonstruoti Gegučių g. nuotekų tinklus nuo Paparčių-Kanapinsko g. sankryžos iki Josvainių g. D1000 kolektoriaus</t>
  </si>
  <si>
    <t>Modernizuoti miesto pramonines siurblines įdiegiant SCR 311 siurblių valdymo sistemą</t>
  </si>
  <si>
    <t>Įrengta vandentiekio ir nuotekų  tinklų, m</t>
  </si>
  <si>
    <t>Atlikti sklendžių keitimo darbus  Kėdainių mieste ir Pelėdnagiuose</t>
  </si>
  <si>
    <t>Pakeistų sklendžių skaičius</t>
  </si>
  <si>
    <t>Rekonstruotų vandentiekio tinklų, m</t>
  </si>
  <si>
    <t>Rekonstruoti Liepų alėjos vandentiekio įvadą  (linija į katilinę) D110</t>
  </si>
  <si>
    <t>Iškelti vandens tinklą iš privačios valdos Vilniaus g.  30 D200</t>
  </si>
  <si>
    <t>Perkloti vandentiekio liniją  Derliaus g. D400 Kėdainiuose</t>
  </si>
  <si>
    <t>Įrengta vandentiekio tinklų, m</t>
  </si>
  <si>
    <t>Rekonstruota nuotekų tinklų, m</t>
  </si>
  <si>
    <t>Rekonstruoti nuotekų tinklus nuo Respublikos-Janušavos g. sankryžos iki nuotekų siurblinės</t>
  </si>
  <si>
    <t>Rekonstruotų siurblinių skaičius</t>
  </si>
  <si>
    <t>Įrengtų sistemų skaičius</t>
  </si>
  <si>
    <t>Rekonstruoti nuotekų siurblių valdymo sistemas</t>
  </si>
  <si>
    <t>Išplėsti Dotnuvos valymo įrenginius</t>
  </si>
  <si>
    <t>Modernizuoti  Labūnavos vandens gerinimo stotį, įrengiant perdavimo sistemas, pakeisti dažnio keitiklį, filtrų užpildus</t>
  </si>
  <si>
    <t>Pastatyti vandens gerinimo stotį Saviečių kaime</t>
  </si>
  <si>
    <t>Pastatyti vandens gerinimo stotį Paežerių km.</t>
  </si>
  <si>
    <t xml:space="preserve"> Pastatyti vandens gerinimo stotį Apytalaukio kaime</t>
  </si>
  <si>
    <t>Įrengtų siurblių valdymo sistemų skaičius</t>
  </si>
  <si>
    <t>Atjungti Lipliūnuose vandens kolonėlę ir įrengti 2 įvadus į gyvenamąjį namą</t>
  </si>
  <si>
    <t>Įrengtų valymo įrenginių skaičius</t>
  </si>
  <si>
    <t>Įrengti vandens gerinimo stotį  Pilionių - Jaunakaimio  kaime</t>
  </si>
  <si>
    <t>~2500</t>
  </si>
  <si>
    <t>Išplėsti Krakių valymo įrenginius</t>
  </si>
  <si>
    <t>Įrengti buitinių nuotekų tinklus Krakių mstl. Lukšio g., Naujojoje g. , Kauno g., Betygalos g.,  ir vandentiekio tinklus  Naujojoje g.</t>
  </si>
  <si>
    <t>Įrengti  vandentiekio ir buitinių nuotekų tinklus Gudžiūnų k.</t>
  </si>
  <si>
    <t>Automatizuoti Labūnavos valymo įrenginių darbą</t>
  </si>
  <si>
    <t>Automatizuotų valymo įrenginių skaičius</t>
  </si>
  <si>
    <t>Modernizuoti siurblių valdymo sistemą Labūnavos siurblinėje</t>
  </si>
  <si>
    <t xml:space="preserve">Modernizuotų stočių skaičius </t>
  </si>
  <si>
    <t>Modernizuotų siurblių skaičius</t>
  </si>
  <si>
    <t xml:space="preserve">Pastatytų įrenginių skaičius </t>
  </si>
  <si>
    <t>Rekonstruoti D 63 vandentiekio tinklus  Josvainių vandenvietėje</t>
  </si>
  <si>
    <t>Rekonstruotų vandentiekio tinklų,  m</t>
  </si>
  <si>
    <t>Rekonstruotų nuotekų  tinklų,  m</t>
  </si>
  <si>
    <t>Perkloti senus vandentiekio  tinklus Vainikų kaimo Nevėžio g. kiemuose</t>
  </si>
  <si>
    <t xml:space="preserve">Rekonstruoti nuotekų tinklus Tuopų g. iki nuotekų siurblinės, Vilainių k. </t>
  </si>
  <si>
    <t xml:space="preserve">Rekonstruoti nuotekų tinklus  nuo Nevėžio g. -Konstruktorių g. sankryžos iki  nuotekų siurblinės,  Vilainių k. </t>
  </si>
  <si>
    <t>43</t>
  </si>
  <si>
    <t>44</t>
  </si>
  <si>
    <t>45</t>
  </si>
  <si>
    <t>46</t>
  </si>
  <si>
    <t>47</t>
  </si>
  <si>
    <t>48</t>
  </si>
  <si>
    <t>49</t>
  </si>
  <si>
    <t>51</t>
  </si>
  <si>
    <t>52</t>
  </si>
  <si>
    <t>53</t>
  </si>
  <si>
    <t>54</t>
  </si>
  <si>
    <t>55</t>
  </si>
  <si>
    <t>56</t>
  </si>
  <si>
    <t>57</t>
  </si>
  <si>
    <t>58</t>
  </si>
  <si>
    <t>59</t>
  </si>
  <si>
    <t>60</t>
  </si>
  <si>
    <t>61</t>
  </si>
  <si>
    <t>62</t>
  </si>
  <si>
    <t>01 uždavinys. Rengti ir (arba) atnaujinti Kėdainių rajono savivaldybės teritorijų planavimo ir kitus dokumentus, sudarant sąlyga infrastruktūros plėtrai</t>
  </si>
  <si>
    <t>Parengti Kėdainių senamiesčio eismo schemą</t>
  </si>
  <si>
    <t>Parengtų  schemų skaičius</t>
  </si>
  <si>
    <t>Organizuoti mokinių maitinimą, taikant pažangias maitinimo formas (švediško stalo principas)</t>
  </si>
  <si>
    <t>Įstaigų skaičius</t>
  </si>
  <si>
    <t>Įrengti gamtos ir technologijų mokslų laboratorijas</t>
  </si>
  <si>
    <t>Parengti Kėdainių r. Krakių Mikalojaus Katkaus gimnazijos konteinerinės katilinės įrengimo ir  šildymo sistemos rekonstrukcijos energetinį auditą</t>
  </si>
  <si>
    <t>Įgyvendinti projektą "Jaunimui palankios sveikatos priežiūros paslaugos"</t>
  </si>
  <si>
    <t>Tikslinių grupių asmenys dalyvaujantys projekte</t>
  </si>
  <si>
    <t>Aprūpinti ikimokyklinio ugdymo įstaigų sveikatos kabinetus metodinėmis priemonėmis</t>
  </si>
  <si>
    <t>Įstaigų skaičius, kuriose įrengtos laboratorijos</t>
  </si>
  <si>
    <t>Apsilankymai (kartais) žemo slenksčio paslaugų kabinetuose per metus</t>
  </si>
  <si>
    <t>Pritaikyti viešąją aplinką specialiųjų poreikių turintiems gyventojams</t>
  </si>
  <si>
    <t>Parengtos techninės dokumentacijos skaičius/ atnaujintų objektų skaičius</t>
  </si>
  <si>
    <t>1/1</t>
  </si>
  <si>
    <t>Įgyvendintų korupcijos prevencijos priemonių, pagal patvirtintą planą, skaičius</t>
  </si>
  <si>
    <t xml:space="preserve">Parengti projektus ir remontuoti koplytėles, koplytstulpius, skulptūras, kapinaites  ir kapus                               </t>
  </si>
  <si>
    <t>Parengti Akademijos parko tvarkybos projektus ir atlikti darbus</t>
  </si>
  <si>
    <t xml:space="preserve">Parengta techninė dokumentacija  </t>
  </si>
  <si>
    <t>Įrengtų dviračių takų, km</t>
  </si>
  <si>
    <t xml:space="preserve">~1 </t>
  </si>
  <si>
    <t>Surengtų akcijų, seminarų, viešinimo priemonių skaičius</t>
  </si>
  <si>
    <t>Organizuoti konkursą bešeimininkių gyvūnų mažinimui</t>
  </si>
  <si>
    <t>74/53</t>
  </si>
  <si>
    <t>1/1,4</t>
  </si>
  <si>
    <t>1/3,1</t>
  </si>
  <si>
    <t xml:space="preserve">Užtikrinti savivaldybės veiklos viešumą, gerinti komunikavimo ryšį su rajono bendruomenės nariais </t>
  </si>
  <si>
    <t>Parengtos techninės dokumentacijos skaičius / Paklota nuotekų tinklų, m</t>
  </si>
  <si>
    <t>Parengtos techninės dokumentacijos skaičius / Paklota vandentiekio ir/ ar nuotekų tinklų, m</t>
  </si>
  <si>
    <t>32</t>
  </si>
  <si>
    <t xml:space="preserve">Plėsti buitinių nuotekų tinklus buvusiame Dotnuvos Geležinkelio kvartale </t>
  </si>
  <si>
    <t>1/750</t>
  </si>
  <si>
    <t>1/1220</t>
  </si>
  <si>
    <t>~1678</t>
  </si>
  <si>
    <t>Įrengti vandens slėgio matavimo ir duomenų perdavimo sistemas Pramonės rajone, Babėnuose ir Vilainiuose</t>
  </si>
  <si>
    <t>Prižiūrėti ir tvarkyti bendro naudojimo teritorijas ir įsigyti  įrangą</t>
  </si>
  <si>
    <t xml:space="preserve">Parengti vandentiekio ir nuotekų tinklų išplėtimo Mantviliškio  kaime techninį projektą </t>
  </si>
  <si>
    <t xml:space="preserve">Parengti buitinių nuotekų tinklų išplėtimo Pilsupių  kaime techninį projektą </t>
  </si>
  <si>
    <t>29</t>
  </si>
  <si>
    <t>35</t>
  </si>
  <si>
    <t>37</t>
  </si>
  <si>
    <r>
      <t>Parengti Babėnų kvartalo gatvių įrengimo projektus ir įrengti gatves (II etapas) (</t>
    </r>
    <r>
      <rPr>
        <i/>
        <sz val="9"/>
        <rFont val="Times New Roman"/>
        <family val="1"/>
      </rPr>
      <t xml:space="preserve">Pergalės g., Žilvyčių g., Draugystės g., Saulėlydžio g., Alksnių g., Daumantų g., Karklų g., Vyšnių sk., Jubiliejaus ir Kosmonautų g. akligatviai) </t>
    </r>
  </si>
  <si>
    <t>~1320</t>
  </si>
  <si>
    <t xml:space="preserve">~262 </t>
  </si>
  <si>
    <t>Rekonstruoti Elevatoriaus g. (nuo pervažos ties įmonėmis),</t>
  </si>
  <si>
    <t>Parengti projektus ir rekonstruoti/ remontuoti, Vasaros sk., Janonio g., V, Svirskio g., Kruopinių g., Elevatoriaus g. (nuo pervažos ties įmonėmis), Liepų al. gatves)</t>
  </si>
  <si>
    <t>03.13</t>
  </si>
  <si>
    <r>
      <t xml:space="preserve">Rekonstruoti, tvarkyti ir vykdyti gatvių priežiūrą  </t>
    </r>
    <r>
      <rPr>
        <u val="single"/>
        <sz val="10"/>
        <rFont val="Times New Roman"/>
        <family val="1"/>
      </rPr>
      <t>mieste,</t>
    </r>
    <r>
      <rPr>
        <sz val="10"/>
        <rFont val="Times New Roman"/>
        <family val="1"/>
      </rPr>
      <t xml:space="preserve"> atlikti kelių ir gatvių kokybės kontrolę, techninę priežiūrą, techninių projektų ekspertizę, eismo saugumo auditus                                                      </t>
    </r>
    <r>
      <rPr>
        <b/>
        <sz val="10"/>
        <rFont val="Times New Roman"/>
        <family val="1"/>
      </rPr>
      <t>iš jų:</t>
    </r>
  </si>
  <si>
    <t>~520</t>
  </si>
  <si>
    <t>Parengtos techninės dokumentacijos korektūros skaičius/Įrengiamos gatvės dalis, m</t>
  </si>
  <si>
    <t>Įrengiamos gatvės dalis, m</t>
  </si>
  <si>
    <t xml:space="preserve"> ~890</t>
  </si>
  <si>
    <t>~258</t>
  </si>
  <si>
    <t>~313</t>
  </si>
  <si>
    <t>Suprojektuotų /rekonstruojamų  šaligatvių dalis, m</t>
  </si>
  <si>
    <t>~385</t>
  </si>
  <si>
    <t>Rekonstruojamų šaligatvių dalis, m/ įrengtų darnaus judumo priemonių skaičius</t>
  </si>
  <si>
    <t>~655</t>
  </si>
  <si>
    <t>~340</t>
  </si>
  <si>
    <t>~1170</t>
  </si>
  <si>
    <t>~470</t>
  </si>
  <si>
    <t>Rekonstruojamų gatvių ir šaligatvių dalis, m</t>
  </si>
  <si>
    <t>Rekonstruojamos gatvės dalis, m</t>
  </si>
  <si>
    <t>~394</t>
  </si>
  <si>
    <t>~1240</t>
  </si>
  <si>
    <t>~328</t>
  </si>
  <si>
    <t>~286</t>
  </si>
  <si>
    <t>Rekonstruojamos gatvės dalis</t>
  </si>
  <si>
    <t xml:space="preserve">Parengtos techninės dokumentacijos skaičius / įrengiamos (rekonstruojamos) gatvės dalis, m </t>
  </si>
  <si>
    <t>Atnaujinamos dangos dalis, m</t>
  </si>
  <si>
    <t>~1290</t>
  </si>
  <si>
    <t xml:space="preserve">Įgyvendintų priemonių skaičius </t>
  </si>
  <si>
    <t>Numatomi   2022-ųjų m. asignavimai</t>
  </si>
  <si>
    <t>~11</t>
  </si>
  <si>
    <t>~9</t>
  </si>
  <si>
    <t>Tiriamų parametrų skaičius</t>
  </si>
  <si>
    <t xml:space="preserve">Vykdyti aplinkos oro, paviršinio ir požeminio vandens, dirvožemio ir triukšmo stebėseną Kėdainių mieste ir rajone (įskaitant pramonės rajoną) </t>
  </si>
  <si>
    <t xml:space="preserve">dalyvavimas turizmo parodose, mugėse, šventėse </t>
  </si>
  <si>
    <t>~300</t>
  </si>
  <si>
    <t>~2700</t>
  </si>
  <si>
    <t>~430</t>
  </si>
  <si>
    <t>~160</t>
  </si>
  <si>
    <t>Organizuoti rajoninius, respublikinius, tarptautinius visų amžiaus grupių  aukšto meistriškumo sporto renginius ir aukšto meistriškumo sporto treniruočių stovyklas</t>
  </si>
  <si>
    <t>Suorganizuotų rajoninių, respublikinių  ir tarptautinių kūno kultūros ir sporto renginių skaičius / veteranų sporto šakų skaičius / stovyklų skaičius</t>
  </si>
  <si>
    <t>52/12/5</t>
  </si>
  <si>
    <t>52/12/6</t>
  </si>
  <si>
    <t>VŠĮ Krepšinio klubo „Nevėžis“ veiklos programai</t>
  </si>
  <si>
    <t>VšĮ „Sporto perspektyvos“ veiklos programai</t>
  </si>
  <si>
    <t>Kėdainių bokso federacijos veiklos programai</t>
  </si>
  <si>
    <t>VšĮ „Sporto perspektyvos“ vaikų ir jaunimo futbolo plėtros veiklos programai</t>
  </si>
  <si>
    <t>Kėdainių sporto klubo "Ateitis" veiklos programai</t>
  </si>
  <si>
    <t>Finansuoti fizinio aktyvumo ir sporto veiklos projektus</t>
  </si>
  <si>
    <t xml:space="preserve">Dalyvauti vaikų mokymo plaukti programoje „Mokėk plaukti ir saugiau elgtis vandenyje“ </t>
  </si>
  <si>
    <t>Programoje dalyvaujančių vaikų skaičius</t>
  </si>
  <si>
    <t>Atnaujinti Kėdainių sporto centro bazes</t>
  </si>
  <si>
    <t>Atnaujinamų vidaus  erdvių skaičius</t>
  </si>
  <si>
    <t>Aprūpinti mėgėjų meno kolektyvus tautiniais ir kitais koncertiniais kostiumais bei muzikos instrumentais</t>
  </si>
  <si>
    <t>Kultūros centrų organizuojamų veiklų lankytojų skaičius</t>
  </si>
  <si>
    <t>Kultūros centrų organizuojamų veiklų skaičius / kultūrinių mainų  skaičius</t>
  </si>
  <si>
    <t xml:space="preserve">Atnaujinti paminklinį akmenį rezistentams ir jo prieigas (Skongalio g.) </t>
  </si>
  <si>
    <t>Įrengti vandens gręžinį ir vandentiekio tinklus Gineitų k., Vilainių sen.</t>
  </si>
  <si>
    <t>50</t>
  </si>
  <si>
    <t>63</t>
  </si>
  <si>
    <t>Įrengta vandentiekio nuotekų tinklų, m</t>
  </si>
  <si>
    <t xml:space="preserve">Išplėsti vandentiekio ir buitinių nuotekų tinklus Dotnuvos sen. Akademijos  miestelio Lauko g., Tujų g., Sodų, Pievų,  Dobilo, Kranto g. </t>
  </si>
  <si>
    <t>Rengti projektus ir remontuoti gyvenviečių lietaus nuotekų-drenažų sistemas</t>
  </si>
  <si>
    <t>Gerinti verslo paramos bei informavimo sistemą, plėtoti viešojo ir privataus sektorių bendradarbiavimą, gyventojų verslumą</t>
  </si>
  <si>
    <t xml:space="preserve">Vykdyti akušerinės pagalbos kokybės gerinimo Kėdainių rajono savivaldybės moterims 2020-2021 m. programą </t>
  </si>
  <si>
    <t>Gerinti Kėdainių rajono savivaldybės tarybos ir administracijos komunikavimo ir įvaizdžio formavimo funkcijas</t>
  </si>
  <si>
    <t>Tobulinti  Kėdainių rajono savivaldybės tarybos ir administracijos komunikaciją su bendruomene ir visuomenės informavimą</t>
  </si>
  <si>
    <t>&gt;1000 /&gt;350</t>
  </si>
  <si>
    <t>Modernizuoti gyventojų perspėjimo sistemą bei įrengti Ekstremalių situacijų operacijų centro patalpas</t>
  </si>
  <si>
    <t>Užtikrinti gyventojų saugumą, diegiant vaizdo stebėjimo ir saugumo priemones rajone</t>
  </si>
  <si>
    <t>Kėdainių rajono savivaldybėje apsilankiusių turistų skaičius per metus (tūkst. asmenų/ per metus) (vertinami Kėdainių TVIC apsilankę turistai)</t>
  </si>
  <si>
    <t xml:space="preserve">Atnaujinti Kėdainių miesto ir rajono progimnazijų ir gimnazijų stadionus / sporto aikštynus  </t>
  </si>
  <si>
    <t>Veikloje dalyvaujančių partnerių skaičius</t>
  </si>
  <si>
    <t>Atnaujintų šiuolaikinėmis elektroninėmis perspėjimo sirenomis, skaičius</t>
  </si>
  <si>
    <t>03.10</t>
  </si>
  <si>
    <t>Paramos-labdaros fondo "Krepšinio angelai" veiklos programai</t>
  </si>
  <si>
    <t xml:space="preserve">VšĮ "Veržlusis Nevėžis" veiklos programai </t>
  </si>
  <si>
    <t>01.06</t>
  </si>
  <si>
    <t>01.07</t>
  </si>
  <si>
    <t xml:space="preserve">Finansuoti vaikų vasaros stovyklų ir kitų neformaliojo vaikų švietimo veiklų programas  </t>
  </si>
  <si>
    <t>Įrengti vėdinimo  ir kondicionavimo sistemas savivaldybės ugdymo įstaigose</t>
  </si>
  <si>
    <t xml:space="preserve">SBVB </t>
  </si>
  <si>
    <t>Grupių ir egzaminų centrų skaičius, kuriose įrengta vėdinimo (kondicionavimo) sistema</t>
  </si>
  <si>
    <t>176/9</t>
  </si>
  <si>
    <t>≥5000</t>
  </si>
  <si>
    <t>Vykdyti mamografijos paslaugų tęstinumo, kokybės gerinimo Kėdainių rajono savivaldybėje 2020-2025 m. programą</t>
  </si>
  <si>
    <t>Gerinti rentgeno diagnostikos paslaugų kokybę, įsigyjant  rentgeno diagnostiko medicinos priemonių</t>
  </si>
  <si>
    <t>1/1800</t>
  </si>
  <si>
    <t>Įsigytos įrangos skaičius / atliktų mamografijų ir vertinimo paslaugų skaičius per metus</t>
  </si>
  <si>
    <t>Dalinai finansuoti šeimynų gyvenamojo būsto remonto darbus</t>
  </si>
  <si>
    <t>Patikslinti 2020-ųjų m. asignavimai</t>
  </si>
  <si>
    <t>Įgyvendinti aplinkos atkūrimo, prevencines priemones, tvarkant vandens telkinius, jų pakrantes, vykdyti atliekų tvarkymo infrastruktūros plėtros priemones</t>
  </si>
  <si>
    <t>~150</t>
  </si>
  <si>
    <t>Patikslinti  2020-ųjų m. asignavimai</t>
  </si>
  <si>
    <t>2/0</t>
  </si>
  <si>
    <t>&gt;260</t>
  </si>
  <si>
    <t>&gt;150</t>
  </si>
  <si>
    <t>&gt;600</t>
  </si>
  <si>
    <t>&gt;20</t>
  </si>
  <si>
    <t>&gt;63</t>
  </si>
  <si>
    <t>&gt;938  /&gt;113</t>
  </si>
  <si>
    <t>6/7</t>
  </si>
  <si>
    <t>1-6 / 20</t>
  </si>
  <si>
    <t>8 -10/ Top 8 / 800</t>
  </si>
  <si>
    <t>32/13/3</t>
  </si>
  <si>
    <t>Įrengti biokuro katilą  Kėdainių r. Surviliškio Vinco Svirskio pagrindinėje mokykloje</t>
  </si>
  <si>
    <t>Įrengtas biokuro katilas</t>
  </si>
  <si>
    <t>Įrengti elektromobilių įkrovimo prieigas Kėdainių mieste</t>
  </si>
  <si>
    <t>Įrengtų prieigų skaičius</t>
  </si>
  <si>
    <t>Parengti vandentiekio ir nuotekų tinklų įrengimo  Krakių miestelio Klaipėdos, Lauko, Neries ir P.Lukšio gatvėse techninę dokumentaciją ir atlikti darbus</t>
  </si>
  <si>
    <t>25/25</t>
  </si>
  <si>
    <t>Iš viso SK</t>
  </si>
  <si>
    <t>1/~158</t>
  </si>
  <si>
    <t>Atlikti Kėdainių r. Pelėdnagių k. Ateities g. kapitalinį remontą</t>
  </si>
  <si>
    <t>Kapitališkai remontuoti kelius su žvyro danga (dalinis finansavimas)</t>
  </si>
  <si>
    <t>Įrengtų gatvių skaičius/kiekis m2</t>
  </si>
  <si>
    <t>13/6330</t>
  </si>
  <si>
    <t>Įgyvendinti projektą "Kėdainių miesto viešosios infrastrktūros, svarbios verslui, atnaujinimas ir plėtra"</t>
  </si>
  <si>
    <t>Investicijoms parengtų viešųjų teritorijų plotas, ha</t>
  </si>
  <si>
    <t>~12</t>
  </si>
  <si>
    <t xml:space="preserve">Kompensuoti dalį išlaidų savivaldybėms, siekiant šalinti  COVID-19 ligos (koronaviruso infekcijos) padarinius ir valdyti jos plitimą, esant valstybės lygio ekstremaliai situacijai </t>
  </si>
  <si>
    <t>Skirti piniginę socialinę paramą nepasiturintiems gyventojams, laikinai nevertinti turimo turto ir padidinti valstybės remiamų pajamų (VPR) dydį nuo 1 VPR iki 1,1 VPR teisei į socialinę pašalpą</t>
  </si>
  <si>
    <t>Asmenų gaunančių išmokas  skaičius, tūkst.</t>
  </si>
  <si>
    <t>Įvykdytų projekto veiklų, proc.</t>
  </si>
  <si>
    <t>Įsigyti priemonių, susijusių su visuomenės informavimu ir ekologiniu švietimu, kitos išlaidos</t>
  </si>
  <si>
    <t>Įgyvendinta projektų veiklų proc.</t>
  </si>
  <si>
    <t>Tobulinti ir plėsti kultūrinės informacijos paslaugas Kėdainių rajono savivaldybės  Mikalojaus Daukšos viešosios bibliotekoje, siekiant didinti jų prieinamumą</t>
  </si>
  <si>
    <t>Išsaugoti istorinę atmintį, tobulinti ir plėsti kultūros paslaugas Kėdainių krašto muziejuje, siekiant didinti jų prieinamumą</t>
  </si>
  <si>
    <t>Dalyvauti projekte "Lietuvos-Lenkijos istorija iš trijų miestų perspektyvos" pagal INTEREG V-A Lietuvos-Lenkijos programą (kompensavimo būdu)</t>
  </si>
  <si>
    <t>Vystyti jaunimui palankią aplinką bei infrastruktūrą, plėsti ir skatinti įvairias jaunimo veiklas ir užimtumą</t>
  </si>
  <si>
    <t>Patikslinti  Kėdainių rajono savivaldybės mokyklų tinklo pertvarkos 2016-2020 m. bendrąjį planą ir parengti  2021 - 2024 metų bendrąjį planą</t>
  </si>
  <si>
    <t>Įgyvendintų veiklų, atnaujinant progimnaziją bei modernizuojant edukacines erdves einamaisiais metais, proc.</t>
  </si>
  <si>
    <t>Remontuoti Kėdainių r. Labūnavos pagrindinės mokyklos Nociūnų ir "Ąžuoliukas" skyrių pastatus</t>
  </si>
  <si>
    <t xml:space="preserve">Plėtoti kokybišką, visiems prieinamą, tęstinę švietimo sistemą savivaldybėje </t>
  </si>
  <si>
    <t>Siekti gyventojų sveikatos išsaugojimo, gerinant sveikatos priežiūros paslaugų kokybę ir prieinamumą</t>
  </si>
  <si>
    <t>Vykdyti endoskopinių paslaugų prieinamumo ir kokybės gerinimo Kėdainių rajono savivaldybėje 2020-2025 m. programą</t>
  </si>
  <si>
    <t>Atliktų tyrimų skaičius per metus</t>
  </si>
  <si>
    <t>turizmo maršrutų, individualių ekskursijų programų rengimas</t>
  </si>
  <si>
    <t xml:space="preserve">Turizmo statistikos duomenų apskaita ir analizė, val. </t>
  </si>
  <si>
    <t xml:space="preserve">Vykdyti informacijos apie Kėdainių rajono savivaldybės gamtos, kultūros paveldo objektus sklaidą </t>
  </si>
  <si>
    <t>Prižiūrimų WiFi prieigos taškų  skaičius</t>
  </si>
  <si>
    <t>Parengta techninė dokumentacija / Atlikta einamaisiais metais numatytų darbų, proc.</t>
  </si>
  <si>
    <t xml:space="preserve">Atlikta numatytų darbų </t>
  </si>
  <si>
    <t>Pastatyti vandens gerinimo stotį Taujankoje</t>
  </si>
  <si>
    <r>
      <t xml:space="preserve">Rekonstruoti miesto gatvių šaligatvius </t>
    </r>
    <r>
      <rPr>
        <i/>
        <sz val="9"/>
        <rFont val="Times New Roman"/>
        <family val="1"/>
      </rPr>
      <t>(Lakštingalų g., Aušros  g., Rasos g., Liaudies g., S.Dariaus ir Girėno g., Liepų al, Sporto takas)</t>
    </r>
  </si>
  <si>
    <t>Projektų, vykdomų apmokėjimo kompensavimo būdus, kaičius</t>
  </si>
  <si>
    <t>Skatinti aplinkos apsaugos iniciatyvas, vykdyti gyventojų aplinkosauginį švietimą</t>
  </si>
  <si>
    <t>Individualioms namų valdoms įsigytų perduoti  pakuočių atliekų surinkimo konteinerių skaičius</t>
  </si>
  <si>
    <t>Kėdainių rajono savivaldybės tarybos</t>
  </si>
  <si>
    <t>1 priedas</t>
  </si>
  <si>
    <t>1 lentelė. 2020–2022 m. Švietimo ir ugdymo programos (01) tikslai, uždaviniai, priemonės, asignavimai ir vertinimo kriterijai</t>
  </si>
  <si>
    <t>2 lentelė.  2020–2022 m. Sveikatos apsaugos (02) programos tikslai, uždaviniai, priemonės, asignavimai ir vertinimo kriterijai</t>
  </si>
  <si>
    <t>2 priedas</t>
  </si>
  <si>
    <t>3 priedas</t>
  </si>
  <si>
    <t>4 priedas</t>
  </si>
  <si>
    <t>5 priedas</t>
  </si>
  <si>
    <t>6 priedas</t>
  </si>
  <si>
    <t>6 lentelė. 2020–2022 m. Kultūros paveldo išsaugojimo, turizmo skatinimo ir vystymo  programos (06) tikslai, uždaviniai, priemonės, asignavimai ir vertinimo kriterijai</t>
  </si>
  <si>
    <t>5 lentelė.  2020–2022 m. Kultūros veiklos plėtros programos (05) tikslai, uždaviniai, priemonės, asignavimai ir vertinimo kriterijai</t>
  </si>
  <si>
    <t>4 lentelė. 2020–2022 m. Sporto veiklos plėtos programos (04) tikslai, uždaviniai, priemonės, asignavimai ir vertinimo kriterijai</t>
  </si>
  <si>
    <t>3 lentelė.  2020–2022 m. Socialinės apsaugos plėtojimo programos (03) tikslai, uždaviniai, priemonės, asignavimai ir vertinimo kriterijai</t>
  </si>
  <si>
    <t>7 priedas</t>
  </si>
  <si>
    <t>8 priedas</t>
  </si>
  <si>
    <t>8 lentelė. 2020–2022 m.  Aplinkos apsaugos  programos (08) tikslai, uždaviniai, priemonės, asignavimai ir vertinimo kriterijai</t>
  </si>
  <si>
    <t>7 lentelė.  2020–2022 m. Infrastruktūros objektų priežiūros ir plėtros programos (07) tikslai, uždaviniai, priemonės, asignavimai ir vertinimo kriterijai</t>
  </si>
  <si>
    <t>9 priedas</t>
  </si>
  <si>
    <t>9 lentelė. 2020–2022 m. Žemės ūkio plėtros ir melioracijos programos (09) tikslai, uždaviniai, priemonės, asignavimai ir vertinimo kriterijai</t>
  </si>
  <si>
    <t>10 priedas</t>
  </si>
  <si>
    <t>11 lentelė. 2020–2022 m. Savivaldybės valdymo tobulinimo programos (11) tikslai, uždaviniai, priemonės, asignavimai ir vertinimo kriterijai</t>
  </si>
  <si>
    <t>10 lentelė. 2020–2022 m. Paramos verslui bei verslo plėtros programos (10)  tikslai, uždaviniai, priemonės, asignavimai ir vertinimo kriterijai</t>
  </si>
  <si>
    <t>11 priedas</t>
  </si>
  <si>
    <t>Finansavimo poreikis 2020–2022 m. strateginio veiklos plano programų vykdymui</t>
  </si>
  <si>
    <t>VŠĮ KĖDAINIŲ LIGONINĖ</t>
  </si>
  <si>
    <t>MAMOGRAFIJOS  PASLAUGŲ TĘSTINUMO, KOKYBĖS GERINIMO KĖDAINIŲ RAJONO SAVIVALDYBĖJE 2020−2025 M. PROGRAMOS 2020 M. PARAIŠKA</t>
  </si>
  <si>
    <t>I SKYRIUS</t>
  </si>
  <si>
    <t>BENDROSIOS NUOSTATOS</t>
  </si>
  <si>
    <t>1.        Mamografijos paslaugų (toliau – mamografijos) tęstinumo, kokybės gerinimo Kėdainių rajono savivaldybėje programa (toliau – Programa) parengta vadovaujantis:</t>
  </si>
  <si>
    <t>1.1.   Lietuvos Respublikos sveikatos apsaugos ministro 2005 m. rugsėjo 23 d. Nr. V-729 „Dėl Atrankinės mamografinės patikros dėl krūties vėžio finansavimo programos patvirtinimo“  atnaujintu įsakymu (2019-09-01). Lietuvos Respublikos sveikatos apsaugos ministro 2004 m. gruodžio 10 d. Nr. V-901 „Dėl Atrankinės moterų mamografinės patikros  programos atlikimo metodikos patvirtinimo“, kurie reglamentuoja paslaugų teikimo tvarką.</t>
  </si>
  <si>
    <t>1.2.   Pasaulio sveikatos organizacijos (PSO) rekomendacijomis.</t>
  </si>
  <si>
    <t>1.3.   Valstybinės ligonių kasos (VLK) pateikta statistine informacija.</t>
  </si>
  <si>
    <t>2.        Programa atitinka Lietuvos Respublikos sveikatos apsaugos ministerijos strateginius tikslus – siekti, kad pacientams būtų laiku teikiama kokybiška, saugi ir prieinama sveikatos priežiūra, vykdyti ligų prevencinius tyrimus.</t>
  </si>
  <si>
    <t>II SKYRIUS</t>
  </si>
  <si>
    <t>SITUACIJOS ANALIZĖ</t>
  </si>
  <si>
    <t>3.             Lietuvoje nuo 2005 m. vykdoma moterų mamografinės patikros dėl krūties vėžio programa, kurios uždavinys – patikrinti visas 50–69 metų amžiaus moteris, nustatyti, kurioms yra krūties vėžio požymių ir kuo greičiau siųsti gydytis.</t>
  </si>
  <si>
    <t>4.             Krūties vėžio ankstyvosios diagnostikos programa. Pagal programą moterims tirti panaudojama mamografija – rentgeninis krūties tyrimo būdas, leidžiantis aptikti net labai mažų matmenų navikinį darinį krūtyje. Tai neskausmingas, saugus ir efektyvus tyrimas. Vadovaudamasis programa, šeimos gydytojas 1 kartą kas 2 metus siunčia 50–69 metų moteris atlikti šį tyrimą.</t>
  </si>
  <si>
    <t xml:space="preserve">                                                                                                                  </t>
  </si>
  <si>
    <t>VLK informacija</t>
  </si>
  <si>
    <t>1 pav.  Valstybės skiriamos lėšos mamografinės krūties vėžio patikros prevencinei programai</t>
  </si>
  <si>
    <t xml:space="preserve"> </t>
  </si>
  <si>
    <t>VLK informacija.</t>
  </si>
  <si>
    <t>2 pav. Siuntimo atlikti mamografijos tyrimo dinamika</t>
  </si>
  <si>
    <t>3 pav. Mamografijos tyrimai VšĮ Kėdainių ligoninėje 2017-2019 m.</t>
  </si>
  <si>
    <t>III SKYRIUS</t>
  </si>
  <si>
    <t>PROGRAMOS TIKSLAS</t>
  </si>
  <si>
    <t>IV SKYRIUS</t>
  </si>
  <si>
    <t>PROGRAMOS UŽDAVINIAI</t>
  </si>
  <si>
    <t>V SKYRIUS</t>
  </si>
  <si>
    <t>ATSAKINGAS VYKDYTOJAS</t>
  </si>
  <si>
    <t>LĖŠŲ POREIKIS</t>
  </si>
  <si>
    <t>2020 m. – skaitmenizuoto mamografo įsigijimui (pradinė įmoka, įmokos lizingui, administravimo mokestis) – 17 850 Eur (savivaldybės biudžetas) ir 8 050 Eur (VšĮ Kėdainių ligoninės  biudžetas).</t>
  </si>
  <si>
    <t>2020 m. –  įmokos lizingui –  19 100 Eur iš savivaldybės biudžeto.</t>
  </si>
  <si>
    <t>2021 m. –  įmokos lizingui –  19 100 Eur iš savivaldybės biudžeto.</t>
  </si>
  <si>
    <t>2022 m. –  įmokos lizingui –  19 100 Eur iš savivaldybės biudžeto.</t>
  </si>
  <si>
    <t>2023 m. –  įmokos lizingui –  19 100 Eur iš savivaldybės biudžeto.</t>
  </si>
  <si>
    <t>2024 m. –  įmokos lizingui –  19 100 Eur iš savivaldybės biudžeto.</t>
  </si>
  <si>
    <t>2025 m. –  įmokos lizingui –    3 100 Eur iš savivaldybės biudžeto.</t>
  </si>
  <si>
    <t>VI SKYRIUS</t>
  </si>
  <si>
    <t>VERTINIMO KRITERIJAI</t>
  </si>
  <si>
    <t>VII SKYRIUS</t>
  </si>
  <si>
    <t>PROGRAMOS REZULTATAI</t>
  </si>
  <si>
    <t>12.         Įgyvendinant Mamografijos paslaugų tęstinumo, kokybės gerinimo Kėdainių rajono savivaldybėje programą, bus vykdomos visavertės prevencinė krūties vėžio mamografinės patikros, pacientėms nereikės papildomai važiuoti į kitus miestus. Skaitmenizuoti diagnostiniai vaizdai bus geresnės kokybės, o tai pagerins tyrimų diagnostinę vertę. Numatomos trumpesnės registracijos eilės mamografijos tyrimui –  3,5  savaitės.</t>
  </si>
  <si>
    <r>
      <t xml:space="preserve">6.   </t>
    </r>
    <r>
      <rPr>
        <b/>
        <sz val="12"/>
        <rFont val="Times New Roman"/>
        <family val="1"/>
      </rPr>
      <t xml:space="preserve">Problema. </t>
    </r>
    <r>
      <rPr>
        <sz val="12"/>
        <rFont val="Times New Roman"/>
        <family val="1"/>
      </rPr>
      <t xml:space="preserve">VšĮ Kėdainių ligoninėje naudojamo šlapio apdorojimo mamografinių filmų bei chemikalų, skirtų jiems ryškinti, gamybos ir tiekimo nutraukimas Baltijos šalims. Tokio mamografijų ryškinimo technologija yra pasenusi dėl pasaulyje seniai nebenaudojimo šlapio mamografijų apdorojimo ryškinimo technologijos, ryškinimo medžiagos yra nustojamos gaminti ir tiekti ligoninėms. </t>
    </r>
  </si>
  <si>
    <t>7.   Programos tikslas –  užtikrinti mamografinių tyrimų tęstinumą, gerinti prieinamumą bei vaizdų diagnostinę kokybę Kėdainių ligoninėje.</t>
  </si>
  <si>
    <t>6.3.   Ryškinamas vyksta fiziškai apdorojant vaizdus šlapio apdorojimo chemikalais. Šis tyrimas ilgai užtrunka, be to, radiologijos technologas privalo dirbti su cheminėmis medžiagomis. Kadangi planuojama šių ryškalų jau nebetiekti Baltijos šalims, todėl šiuo technologiniu principu tyrimų atlikti bus nebegalima.</t>
  </si>
  <si>
    <t xml:space="preserve">6.2.    Atsižvelgiant į reikalingus technologinius pakitimus, reikia skaitmenizuoti VšĮ Kėdainių ligoninėje esantį mamografą HOLOGIC. Tam tikslui reikia įsigyti papildomos mamografo diagnostinių vaizdų skaitmenizavimo įrangos. Šiuo metu VšĮ Kėdainių ligoninė naudojasi analoginiu mamografu „Hologic“, pagamintu 2012 m. </t>
  </si>
  <si>
    <t>8.  Programos uždavinys –  patenkinti pacientų poreikius, užtikrinti paslaugų prieinamumą.</t>
  </si>
  <si>
    <t>9. Už programos vykdymą atsakingas VšĮ Kėdainių ligoninės direktorius Stasys Skauminas.</t>
  </si>
  <si>
    <r>
      <t>10.   </t>
    </r>
    <r>
      <rPr>
        <b/>
        <sz val="12"/>
        <rFont val="Times New Roman"/>
        <family val="1"/>
      </rPr>
      <t>Mamografijos paslaugų tęstinumo, kokybės gerinimo Kėdainių rajono savivaldybėje programos įgyvendinimui reikalingų lėšų poreikis 2020–2025 m. – 105 400 Eur, iš Kėdainių rajono savivaldybės biudžeto –  97 350 Eur, iš VšĮ Kėdainių ligoninės  –  8 050 Eur:</t>
    </r>
  </si>
  <si>
    <t xml:space="preserve">11.1.  Įsigytos įrangos skaičius – 1 vnt. (skaitmenizuotas mamografas, naudojamas esamose tam įrengtose patalpose); </t>
  </si>
  <si>
    <t>11.     Programos vertinimo kriterijai:</t>
  </si>
  <si>
    <t>11.2.  Atliktų mamografijų ir vertinimo paslaugų skaičius  ≥1800   per metus.</t>
  </si>
  <si>
    <t>SUDERINTA      VšĮ Kėdainių ligoninės direktorius Stasys Skauminas</t>
  </si>
  <si>
    <t>RUOŠĖ   Rentgeno-echoskopijų-endoskopijų  skyriaus vedėjas  Julius Vidikas</t>
  </si>
  <si>
    <t>______________________________</t>
  </si>
  <si>
    <r>
      <t>5.    </t>
    </r>
    <r>
      <rPr>
        <b/>
        <sz val="12"/>
        <rFont val="Times New Roman"/>
        <family val="1"/>
      </rPr>
      <t xml:space="preserve">PSO. </t>
    </r>
    <r>
      <rPr>
        <sz val="12"/>
        <rFont val="Times New Roman"/>
        <family val="1"/>
      </rPr>
      <t>Krūties vėžys yra pagrindinė moterų onkologinė liga tiek išsivysčiusiose tiek besivystančiose šalyse. Esant ribotiems ištekliams bei tyrimo prieinamumui, didžioji dalis onkologinių susirgimų nustatoma vėlyvomis stadijomis, 5 metų išgyvenamumas svyruoja 10−40 proc. Kita vertus, ankstyvoje stadijoje nustatyti krūtų onkologiniai susirgimai didina išgyvenamumą iki  &gt; 80 proc. lygmens. Mamografijos patikra yra ekonomiškai efektyvi ir pagrįsta, geriau prieinama ekonomiškai išsivysčiusiose šalyse, kur yra gera sveikatos priežiūros infrastruktūra ir visos reikiamos priemonės ankstyvai diagnostikai užtikrinti.</t>
    </r>
  </si>
  <si>
    <t xml:space="preserve">6.1.  Mamogramos  ryškinimo laikas šlapio apdorojimo chemikalais užtrunka ilgiau – 15–20 min. Eilės tyrimams susidaro iki 4–5 sav. Esant skaitmenizuotam variantui, galima būtų priimti daugiau pacienčių per laiko vienetą. Iškyla būtinybė technologiniams pakeitimams mamografinių tyrimų atžvilgiu. </t>
  </si>
  <si>
    <t xml:space="preserve">2020 m. rugsėjo    d. sprendimo Nr. TS-        </t>
  </si>
  <si>
    <t>priedas</t>
  </si>
  <si>
    <t>Kėdainių rajono savivaldybės 2020-2022 metų strateginio veiklos plano programų</t>
  </si>
  <si>
    <t>strateginius tikslus įgyvendinančių programų asignavimų priedai</t>
  </si>
  <si>
    <t xml:space="preserve">*Patvirtinta 2019 m. gruodžio 20 d. rajono tarybos sprendimu Nr.TS-270 </t>
  </si>
  <si>
    <t>Ikimokyklinio ir mokyklinio ugdymo įstaigos, aprūpintų metodinėmis priemonėmis</t>
  </si>
  <si>
    <t>*Patvirtinti 2020-ųjų m. asignavimai</t>
  </si>
  <si>
    <t>* Patvirtinta 2020-ųjų m. asignavimai</t>
  </si>
  <si>
    <t>~60</t>
  </si>
  <si>
    <t>~40</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</si>
</sst>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Lt&quot;;\-#,##0\ &quot;Lt&quot;"/>
    <numFmt numFmtId="175" formatCode="#,##0\ &quot;Lt&quot;;[Red]\-#,##0\ &quot;Lt&quot;"/>
    <numFmt numFmtId="176" formatCode="#,##0.00\ &quot;Lt&quot;;\-#,##0.00\ &quot;Lt&quot;"/>
    <numFmt numFmtId="177" formatCode="#,##0.00\ &quot;Lt&quot;;[Red]\-#,##0.00\ &quot;Lt&quot;"/>
    <numFmt numFmtId="178" formatCode="_-* #,##0\ &quot;Lt&quot;_-;\-* #,##0\ &quot;Lt&quot;_-;_-* &quot;-&quot;\ &quot;Lt&quot;_-;_-@_-"/>
    <numFmt numFmtId="179" formatCode="_-* #,##0\ _L_t_-;\-* #,##0\ _L_t_-;_-* &quot;-&quot;\ _L_t_-;_-@_-"/>
    <numFmt numFmtId="180" formatCode="_-* #,##0.00\ &quot;Lt&quot;_-;\-* #,##0.00\ &quot;Lt&quot;_-;_-* &quot;-&quot;??\ &quot;Lt&quot;_-;_-@_-"/>
    <numFmt numFmtId="181" formatCode="_-* #,##0.00\ _L_t_-;\-* #,##0.00\ _L_t_-;_-* &quot;-&quot;??\ _L_t_-;_-@_-"/>
    <numFmt numFmtId="182" formatCode="0.0"/>
    <numFmt numFmtId="183" formatCode="0.000"/>
    <numFmt numFmtId="184" formatCode="0.0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427]yyyy\ &quot;m.&quot;\ mmmm\ d\ &quot;d.&quot;"/>
    <numFmt numFmtId="191" formatCode="#,##0.0"/>
    <numFmt numFmtId="192" formatCode="0.0000000"/>
    <numFmt numFmtId="193" formatCode="0.0%"/>
    <numFmt numFmtId="194" formatCode="0.00000000"/>
    <numFmt numFmtId="195" formatCode="0.000000"/>
    <numFmt numFmtId="196" formatCode="#,##0.000"/>
    <numFmt numFmtId="197" formatCode="#,##0_ ;\-#,##0\ "/>
    <numFmt numFmtId="198" formatCode="#,##0\ &quot;€&quot;"/>
    <numFmt numFmtId="199" formatCode="#,##0\ _€"/>
    <numFmt numFmtId="200" formatCode="[$€-2]\ ###,000_);[Red]\([$€-2]\ ###,000\)"/>
    <numFmt numFmtId="201" formatCode="_-* #,##0.0\ _L_t_-;\-* #,##0.0\ _L_t_-;_-* &quot;-&quot;??\ _L_t_-;_-@_-"/>
    <numFmt numFmtId="202" formatCode="#,##0.0000"/>
    <numFmt numFmtId="203" formatCode="#,##0.00000"/>
    <numFmt numFmtId="204" formatCode="_-* #,##0.0\ _€_-;\-* #,##0.0\ _€_-;_-* &quot;-&quot;?\ _€_-;_-@_-"/>
    <numFmt numFmtId="205" formatCode="0.0000000000"/>
    <numFmt numFmtId="206" formatCode="0.00000000000"/>
    <numFmt numFmtId="207" formatCode="0.000000000"/>
    <numFmt numFmtId="208" formatCode="#,##0.00\ _€"/>
    <numFmt numFmtId="209" formatCode="#,##0.0\ _€"/>
    <numFmt numFmtId="210" formatCode="[$-427]yyyy\ &quot;m&quot;\.\ mmmm\ d\ &quot;d&quot;\.\,\ dddd"/>
  </numFmts>
  <fonts count="75">
    <font>
      <sz val="10"/>
      <name val="Arial"/>
      <family val="0"/>
    </font>
    <font>
      <u val="single"/>
      <sz val="10"/>
      <color indexed="36"/>
      <name val="Arial"/>
      <family val="2"/>
    </font>
    <font>
      <u val="single"/>
      <sz val="10"/>
      <color indexed="12"/>
      <name val="Arial"/>
      <family val="2"/>
    </font>
    <font>
      <sz val="10"/>
      <name val="Times New Roman"/>
      <family val="1"/>
    </font>
    <font>
      <sz val="9"/>
      <name val="Times New Roman"/>
      <family val="1"/>
    </font>
    <font>
      <b/>
      <sz val="9"/>
      <name val="Times New Roman"/>
      <family val="1"/>
    </font>
    <font>
      <b/>
      <sz val="12"/>
      <name val="Times New Roman"/>
      <family val="1"/>
    </font>
    <font>
      <sz val="8"/>
      <name val="Times New Roman"/>
      <family val="1"/>
    </font>
    <font>
      <b/>
      <sz val="10"/>
      <name val="Times New Roman"/>
      <family val="1"/>
    </font>
    <font>
      <i/>
      <sz val="9"/>
      <name val="Times New Roman"/>
      <family val="1"/>
    </font>
    <font>
      <i/>
      <sz val="10"/>
      <name val="Times New Roman"/>
      <family val="1"/>
    </font>
    <font>
      <b/>
      <sz val="11"/>
      <name val="Times New Roman"/>
      <family val="1"/>
    </font>
    <font>
      <b/>
      <sz val="8"/>
      <name val="Times New Roman"/>
      <family val="1"/>
    </font>
    <font>
      <sz val="12"/>
      <name val="Times New Roman"/>
      <family val="1"/>
    </font>
    <font>
      <b/>
      <sz val="10"/>
      <name val="Arial"/>
      <family val="2"/>
    </font>
    <font>
      <i/>
      <sz val="10"/>
      <name val="Arial"/>
      <family val="2"/>
    </font>
    <font>
      <i/>
      <sz val="8"/>
      <name val="Arial"/>
      <family val="2"/>
    </font>
    <font>
      <sz val="8"/>
      <name val="Arial"/>
      <family val="2"/>
    </font>
    <font>
      <b/>
      <sz val="7"/>
      <name val="Times New Roman"/>
      <family val="1"/>
    </font>
    <font>
      <sz val="11"/>
      <name val="Times New Roman"/>
      <family val="1"/>
    </font>
    <font>
      <sz val="6"/>
      <name val="Times New Roman"/>
      <family val="1"/>
    </font>
    <font>
      <sz val="8.5"/>
      <name val="Times New Roman"/>
      <family val="1"/>
    </font>
    <font>
      <i/>
      <sz val="8"/>
      <name val="Times New Roman"/>
      <family val="1"/>
    </font>
    <font>
      <sz val="11"/>
      <name val="Arial"/>
      <family val="2"/>
    </font>
    <font>
      <sz val="7"/>
      <name val="Times New Roman"/>
      <family val="1"/>
    </font>
    <font>
      <sz val="9"/>
      <name val="Tahoma"/>
      <family val="2"/>
    </font>
    <font>
      <b/>
      <sz val="9"/>
      <name val="Tahoma"/>
      <family val="2"/>
    </font>
    <font>
      <u val="single"/>
      <sz val="10"/>
      <name val="Times New Roman"/>
      <family val="1"/>
    </font>
    <font>
      <b/>
      <sz val="14"/>
      <name val="Times New Roman"/>
      <family val="1"/>
    </font>
    <font>
      <i/>
      <sz val="12"/>
      <name val="Times New Roman"/>
      <family val="1"/>
    </font>
    <font>
      <sz val="9.5"/>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sz val="9"/>
      <color indexed="10"/>
      <name val="Times New Roman"/>
      <family val="1"/>
    </font>
    <font>
      <sz val="10"/>
      <color indexed="10"/>
      <name val="Arial"/>
      <family val="2"/>
    </font>
    <font>
      <sz val="12"/>
      <color indexed="10"/>
      <name val="Times New Roman"/>
      <family val="1"/>
    </font>
    <font>
      <sz val="8"/>
      <name val="Segoe U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
      <sz val="9"/>
      <color rgb="FFFF0000"/>
      <name val="Times New Roman"/>
      <family val="1"/>
    </font>
    <font>
      <sz val="10"/>
      <color rgb="FFFF0000"/>
      <name val="Arial"/>
      <family val="2"/>
    </font>
    <font>
      <sz val="12"/>
      <color rgb="FFFF0000"/>
      <name val="Times New Roman"/>
      <family val="1"/>
    </font>
    <font>
      <b/>
      <sz val="8"/>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style="thin"/>
      <top style="thin">
        <color indexed="8"/>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6" fillId="0" borderId="3" applyNumberFormat="0" applyFill="0" applyAlignment="0" applyProtection="0"/>
    <xf numFmtId="0" fontId="56" fillId="0" borderId="0" applyNumberFormat="0" applyFill="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19" borderId="0" applyNumberFormat="0" applyBorder="0" applyAlignment="0" applyProtection="0"/>
    <xf numFmtId="0" fontId="60" fillId="20" borderId="0" applyNumberFormat="0" applyBorder="0" applyAlignment="0" applyProtection="0"/>
    <xf numFmtId="0" fontId="2" fillId="0" borderId="0" applyNumberFormat="0" applyFill="0" applyBorder="0" applyAlignment="0" applyProtection="0"/>
    <xf numFmtId="0" fontId="0" fillId="0" borderId="0">
      <alignment/>
      <protection/>
    </xf>
    <xf numFmtId="0" fontId="3" fillId="0" borderId="0">
      <alignment/>
      <protection/>
    </xf>
    <xf numFmtId="0" fontId="61" fillId="0" borderId="0" applyNumberFormat="0" applyFill="0" applyBorder="0" applyAlignment="0" applyProtection="0"/>
    <xf numFmtId="0" fontId="62" fillId="21" borderId="4" applyNumberFormat="0" applyAlignment="0" applyProtection="0"/>
    <xf numFmtId="0" fontId="63" fillId="22" borderId="5"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64" fillId="23"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0" fillId="30" borderId="6" applyNumberFormat="0" applyFont="0" applyAlignment="0" applyProtection="0"/>
    <xf numFmtId="0" fontId="65"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21" borderId="5" applyNumberFormat="0" applyAlignment="0" applyProtection="0"/>
    <xf numFmtId="0" fontId="67" fillId="0" borderId="7" applyNumberFormat="0" applyFill="0" applyAlignment="0" applyProtection="0"/>
    <xf numFmtId="0" fontId="68" fillId="0" borderId="8" applyNumberFormat="0" applyFill="0" applyAlignment="0" applyProtection="0"/>
    <xf numFmtId="0" fontId="69" fillId="31" borderId="9" applyNumberFormat="0" applyAlignment="0" applyProtection="0"/>
    <xf numFmtId="180" fontId="0" fillId="0" borderId="0" applyFont="0" applyFill="0" applyBorder="0" applyAlignment="0" applyProtection="0"/>
    <xf numFmtId="178" fontId="0" fillId="0" borderId="0" applyFont="0" applyFill="0" applyBorder="0" applyAlignment="0" applyProtection="0"/>
  </cellStyleXfs>
  <cellXfs count="1094">
    <xf numFmtId="0" fontId="0" fillId="0" borderId="0" xfId="0" applyAlignment="1">
      <alignment/>
    </xf>
    <xf numFmtId="49" fontId="4" fillId="0" borderId="10" xfId="0" applyNumberFormat="1" applyFont="1" applyBorder="1" applyAlignment="1">
      <alignment horizontal="left" vertical="top" wrapText="1"/>
    </xf>
    <xf numFmtId="0" fontId="4" fillId="0" borderId="10" xfId="0" applyFont="1" applyBorder="1" applyAlignment="1">
      <alignment horizontal="left" vertical="top" wrapText="1"/>
    </xf>
    <xf numFmtId="0" fontId="4" fillId="32" borderId="10" xfId="0" applyFont="1" applyFill="1" applyBorder="1" applyAlignment="1">
      <alignment horizontal="left" vertical="top" wrapText="1"/>
    </xf>
    <xf numFmtId="49" fontId="4" fillId="32" borderId="10" xfId="0" applyNumberFormat="1" applyFont="1" applyFill="1" applyBorder="1" applyAlignment="1">
      <alignment horizontal="left" vertical="top" wrapText="1"/>
    </xf>
    <xf numFmtId="0" fontId="4" fillId="32" borderId="10" xfId="0" applyFont="1" applyFill="1" applyBorder="1" applyAlignment="1">
      <alignment vertical="top" wrapText="1"/>
    </xf>
    <xf numFmtId="182" fontId="4" fillId="0" borderId="10" xfId="0" applyNumberFormat="1" applyFont="1" applyBorder="1" applyAlignment="1">
      <alignment horizontal="left" vertical="top" wrapText="1"/>
    </xf>
    <xf numFmtId="49" fontId="4" fillId="0" borderId="10" xfId="0" applyNumberFormat="1" applyFont="1" applyBorder="1" applyAlignment="1">
      <alignment vertical="top" wrapText="1"/>
    </xf>
    <xf numFmtId="182" fontId="4" fillId="32" borderId="10" xfId="0" applyNumberFormat="1" applyFont="1" applyFill="1" applyBorder="1" applyAlignment="1">
      <alignment horizontal="left" vertical="top" wrapText="1"/>
    </xf>
    <xf numFmtId="0" fontId="3" fillId="0" borderId="10" xfId="0" applyFont="1" applyBorder="1" applyAlignment="1">
      <alignment vertical="top" wrapText="1"/>
    </xf>
    <xf numFmtId="49" fontId="4" fillId="0" borderId="10" xfId="0" applyNumberFormat="1" applyFont="1" applyBorder="1" applyAlignment="1">
      <alignment horizontal="center" vertical="top" wrapText="1"/>
    </xf>
    <xf numFmtId="0" fontId="0" fillId="0" borderId="0" xfId="0" applyFont="1" applyAlignment="1">
      <alignment/>
    </xf>
    <xf numFmtId="0" fontId="3" fillId="0" borderId="0" xfId="0" applyFont="1" applyAlignment="1">
      <alignment/>
    </xf>
    <xf numFmtId="0" fontId="4" fillId="0" borderId="0" xfId="0" applyFont="1" applyAlignment="1">
      <alignment horizontal="left" vertical="top" wrapText="1"/>
    </xf>
    <xf numFmtId="49" fontId="8" fillId="0" borderId="10" xfId="0" applyNumberFormat="1" applyFont="1" applyBorder="1" applyAlignment="1">
      <alignment horizontal="left" vertical="top" wrapText="1"/>
    </xf>
    <xf numFmtId="0" fontId="4" fillId="0" borderId="10" xfId="0" applyFont="1" applyBorder="1" applyAlignment="1">
      <alignment horizontal="right" vertical="top" wrapText="1"/>
    </xf>
    <xf numFmtId="0" fontId="4" fillId="0" borderId="0" xfId="0" applyFont="1" applyAlignment="1">
      <alignment vertical="top" wrapText="1"/>
    </xf>
    <xf numFmtId="49" fontId="8" fillId="0" borderId="10" xfId="0" applyNumberFormat="1" applyFont="1" applyBorder="1" applyAlignment="1">
      <alignment horizontal="right" vertical="top" wrapText="1"/>
    </xf>
    <xf numFmtId="0" fontId="5" fillId="0" borderId="10" xfId="0" applyFont="1" applyBorder="1" applyAlignment="1">
      <alignment horizontal="left" vertical="top" wrapText="1"/>
    </xf>
    <xf numFmtId="49" fontId="5" fillId="0" borderId="10" xfId="0" applyNumberFormat="1" applyFont="1" applyBorder="1" applyAlignment="1">
      <alignment vertical="top" wrapText="1"/>
    </xf>
    <xf numFmtId="0" fontId="4" fillId="0" borderId="0" xfId="0" applyFont="1" applyAlignment="1">
      <alignment wrapText="1"/>
    </xf>
    <xf numFmtId="0" fontId="5" fillId="0" borderId="0" xfId="0" applyFont="1" applyAlignment="1">
      <alignment wrapText="1"/>
    </xf>
    <xf numFmtId="0" fontId="5" fillId="0" borderId="10" xfId="0" applyFont="1" applyBorder="1" applyAlignment="1">
      <alignment wrapText="1"/>
    </xf>
    <xf numFmtId="0" fontId="4" fillId="32" borderId="10" xfId="0" applyFont="1" applyFill="1" applyBorder="1" applyAlignment="1">
      <alignment horizontal="left" vertical="top" wrapText="1"/>
    </xf>
    <xf numFmtId="0" fontId="4" fillId="32" borderId="10" xfId="0" applyFont="1" applyFill="1" applyBorder="1" applyAlignment="1">
      <alignment vertical="top" wrapText="1"/>
    </xf>
    <xf numFmtId="49" fontId="4" fillId="0" borderId="0" xfId="0" applyNumberFormat="1" applyFont="1" applyAlignment="1">
      <alignment wrapText="1"/>
    </xf>
    <xf numFmtId="0" fontId="5" fillId="0" borderId="0" xfId="0" applyFont="1" applyAlignment="1">
      <alignment vertical="top" wrapText="1"/>
    </xf>
    <xf numFmtId="49" fontId="4" fillId="0" borderId="0" xfId="0" applyNumberFormat="1" applyFont="1" applyAlignment="1">
      <alignment vertical="top" wrapText="1"/>
    </xf>
    <xf numFmtId="0" fontId="5" fillId="0" borderId="0" xfId="0" applyFont="1" applyAlignment="1">
      <alignment horizontal="left" vertical="top" wrapText="1"/>
    </xf>
    <xf numFmtId="49" fontId="4" fillId="0" borderId="0" xfId="0" applyNumberFormat="1" applyFont="1" applyAlignment="1">
      <alignment horizontal="left" vertical="top" wrapText="1"/>
    </xf>
    <xf numFmtId="49" fontId="8" fillId="0" borderId="10" xfId="0" applyNumberFormat="1" applyFont="1" applyBorder="1" applyAlignment="1">
      <alignment vertical="top" wrapText="1"/>
    </xf>
    <xf numFmtId="0" fontId="4" fillId="0" borderId="0" xfId="0" applyFont="1" applyAlignment="1">
      <alignment wrapText="1"/>
    </xf>
    <xf numFmtId="0" fontId="5" fillId="0" borderId="0" xfId="0" applyFont="1" applyAlignment="1">
      <alignment wrapText="1"/>
    </xf>
    <xf numFmtId="0" fontId="5" fillId="0" borderId="0" xfId="0" applyFont="1" applyAlignment="1">
      <alignment horizontal="center" vertical="center" wrapText="1"/>
    </xf>
    <xf numFmtId="49" fontId="4" fillId="0" borderId="11" xfId="0" applyNumberFormat="1" applyFont="1" applyBorder="1" applyAlignment="1">
      <alignment horizontal="center" vertical="top" wrapText="1"/>
    </xf>
    <xf numFmtId="0" fontId="0" fillId="32" borderId="0" xfId="0" applyFont="1" applyFill="1" applyAlignment="1">
      <alignment/>
    </xf>
    <xf numFmtId="0" fontId="0" fillId="32" borderId="0" xfId="0" applyFont="1" applyFill="1" applyAlignment="1">
      <alignment horizontal="center"/>
    </xf>
    <xf numFmtId="3" fontId="4" fillId="32" borderId="10" xfId="0" applyNumberFormat="1" applyFont="1" applyFill="1" applyBorder="1" applyAlignment="1">
      <alignment horizontal="right" vertical="top" wrapText="1"/>
    </xf>
    <xf numFmtId="3" fontId="4" fillId="32" borderId="10" xfId="0" applyNumberFormat="1" applyFont="1" applyFill="1" applyBorder="1" applyAlignment="1">
      <alignment vertical="top" wrapText="1"/>
    </xf>
    <xf numFmtId="0" fontId="16" fillId="0" borderId="0" xfId="0" applyFont="1" applyAlignment="1">
      <alignment/>
    </xf>
    <xf numFmtId="49" fontId="3" fillId="0" borderId="10" xfId="0" applyNumberFormat="1" applyFont="1" applyBorder="1" applyAlignment="1">
      <alignment vertical="top" wrapText="1"/>
    </xf>
    <xf numFmtId="0" fontId="0" fillId="0" borderId="0" xfId="0" applyFont="1" applyAlignment="1">
      <alignment horizontal="left"/>
    </xf>
    <xf numFmtId="0" fontId="4" fillId="32" borderId="0" xfId="0" applyFont="1" applyFill="1" applyAlignment="1">
      <alignment/>
    </xf>
    <xf numFmtId="0" fontId="15" fillId="32" borderId="0" xfId="0" applyFont="1" applyFill="1" applyAlignment="1">
      <alignment/>
    </xf>
    <xf numFmtId="49" fontId="8" fillId="32" borderId="10" xfId="0" applyNumberFormat="1" applyFont="1" applyFill="1" applyBorder="1" applyAlignment="1">
      <alignment horizontal="right" vertical="top" wrapText="1"/>
    </xf>
    <xf numFmtId="49" fontId="3" fillId="32" borderId="10" xfId="0" applyNumberFormat="1" applyFont="1" applyFill="1" applyBorder="1" applyAlignment="1">
      <alignment horizontal="left" vertical="top" wrapText="1"/>
    </xf>
    <xf numFmtId="182" fontId="18" fillId="0" borderId="10" xfId="0" applyNumberFormat="1" applyFont="1" applyBorder="1" applyAlignment="1">
      <alignment horizontal="left" vertical="top" wrapText="1"/>
    </xf>
    <xf numFmtId="49" fontId="3" fillId="32" borderId="10" xfId="0" applyNumberFormat="1" applyFont="1" applyFill="1" applyBorder="1" applyAlignment="1">
      <alignment vertical="top" wrapText="1"/>
    </xf>
    <xf numFmtId="49" fontId="3" fillId="0" borderId="10" xfId="0" applyNumberFormat="1" applyFont="1" applyBorder="1" applyAlignment="1">
      <alignment horizontal="left" vertical="top" wrapText="1"/>
    </xf>
    <xf numFmtId="49" fontId="3" fillId="0" borderId="10" xfId="0" applyNumberFormat="1" applyFont="1" applyBorder="1" applyAlignment="1">
      <alignment horizontal="center" vertical="top" wrapText="1"/>
    </xf>
    <xf numFmtId="182" fontId="3" fillId="32" borderId="10" xfId="0" applyNumberFormat="1" applyFont="1" applyFill="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vertical="top" wrapText="1"/>
    </xf>
    <xf numFmtId="182" fontId="3" fillId="0" borderId="10" xfId="0" applyNumberFormat="1" applyFont="1" applyBorder="1" applyAlignment="1">
      <alignment horizontal="left" vertical="top" wrapText="1"/>
    </xf>
    <xf numFmtId="0" fontId="3" fillId="33" borderId="10" xfId="0" applyFont="1" applyFill="1" applyBorder="1" applyAlignment="1">
      <alignment horizontal="left" vertical="top" wrapText="1"/>
    </xf>
    <xf numFmtId="182" fontId="12" fillId="0" borderId="10" xfId="0" applyNumberFormat="1" applyFont="1" applyBorder="1" applyAlignment="1">
      <alignment horizontal="left" vertical="top" wrapText="1"/>
    </xf>
    <xf numFmtId="49" fontId="3" fillId="0" borderId="10" xfId="0" applyNumberFormat="1" applyFont="1" applyBorder="1" applyAlignment="1">
      <alignment horizontal="right" vertical="top" wrapText="1"/>
    </xf>
    <xf numFmtId="0" fontId="8" fillId="0" borderId="0" xfId="0" applyFont="1" applyAlignment="1">
      <alignment horizontal="center" vertical="center" wrapText="1"/>
    </xf>
    <xf numFmtId="49" fontId="8" fillId="32" borderId="10" xfId="0" applyNumberFormat="1" applyFont="1" applyFill="1" applyBorder="1" applyAlignment="1">
      <alignment horizontal="left" vertical="top" wrapText="1"/>
    </xf>
    <xf numFmtId="49" fontId="3" fillId="32" borderId="10" xfId="0" applyNumberFormat="1" applyFont="1" applyFill="1" applyBorder="1" applyAlignment="1">
      <alignment vertical="top" wrapText="1"/>
    </xf>
    <xf numFmtId="49" fontId="3" fillId="0" borderId="0" xfId="0" applyNumberFormat="1" applyFont="1" applyAlignment="1">
      <alignment wrapText="1"/>
    </xf>
    <xf numFmtId="0" fontId="3" fillId="0" borderId="0" xfId="0" applyFont="1" applyAlignment="1">
      <alignment wrapText="1"/>
    </xf>
    <xf numFmtId="0" fontId="3" fillId="0" borderId="10" xfId="0" applyFont="1" applyBorder="1" applyAlignment="1">
      <alignment horizontal="right" vertical="top" wrapText="1"/>
    </xf>
    <xf numFmtId="0" fontId="3" fillId="0" borderId="10" xfId="0" applyFont="1" applyBorder="1" applyAlignment="1">
      <alignment horizontal="center" vertical="top" wrapText="1"/>
    </xf>
    <xf numFmtId="49" fontId="11" fillId="0" borderId="10" xfId="0" applyNumberFormat="1" applyFont="1" applyBorder="1" applyAlignment="1">
      <alignment horizontal="left" vertical="top" wrapText="1"/>
    </xf>
    <xf numFmtId="0" fontId="8" fillId="0" borderId="0" xfId="0" applyFont="1" applyAlignment="1">
      <alignment horizontal="left" vertical="center" wrapText="1"/>
    </xf>
    <xf numFmtId="0" fontId="3" fillId="0" borderId="0" xfId="0" applyFont="1" applyAlignment="1">
      <alignment horizontal="left" vertical="top" wrapText="1"/>
    </xf>
    <xf numFmtId="49" fontId="3" fillId="0" borderId="0" xfId="0" applyNumberFormat="1" applyFont="1" applyAlignment="1">
      <alignment horizontal="left" vertical="top" wrapText="1"/>
    </xf>
    <xf numFmtId="49" fontId="8" fillId="0" borderId="12" xfId="0" applyNumberFormat="1" applyFont="1" applyBorder="1" applyAlignment="1">
      <alignment vertical="top" wrapText="1"/>
    </xf>
    <xf numFmtId="49" fontId="8" fillId="0" borderId="12" xfId="0" applyNumberFormat="1" applyFont="1" applyBorder="1" applyAlignment="1">
      <alignment wrapText="1"/>
    </xf>
    <xf numFmtId="49" fontId="3" fillId="0" borderId="12" xfId="0" applyNumberFormat="1" applyFont="1" applyBorder="1" applyAlignment="1">
      <alignment vertical="top" wrapText="1"/>
    </xf>
    <xf numFmtId="49" fontId="3" fillId="32" borderId="12" xfId="0" applyNumberFormat="1" applyFont="1" applyFill="1" applyBorder="1" applyAlignment="1">
      <alignment vertical="top" wrapText="1"/>
    </xf>
    <xf numFmtId="49" fontId="8" fillId="0" borderId="13" xfId="0" applyNumberFormat="1" applyFont="1" applyBorder="1" applyAlignment="1">
      <alignment vertical="top" wrapText="1"/>
    </xf>
    <xf numFmtId="49" fontId="8" fillId="0" borderId="14" xfId="0" applyNumberFormat="1" applyFont="1" applyBorder="1" applyAlignment="1">
      <alignment vertical="top" wrapText="1"/>
    </xf>
    <xf numFmtId="49" fontId="3" fillId="0" borderId="0" xfId="0" applyNumberFormat="1" applyFont="1" applyAlignment="1">
      <alignment vertical="top" wrapText="1"/>
    </xf>
    <xf numFmtId="49" fontId="11" fillId="0" borderId="12" xfId="0" applyNumberFormat="1" applyFont="1" applyBorder="1" applyAlignment="1">
      <alignment vertical="top" wrapText="1"/>
    </xf>
    <xf numFmtId="49" fontId="11" fillId="0" borderId="10" xfId="0" applyNumberFormat="1" applyFont="1" applyBorder="1" applyAlignment="1">
      <alignment vertical="top" wrapText="1"/>
    </xf>
    <xf numFmtId="49" fontId="3" fillId="0" borderId="12" xfId="0" applyNumberFormat="1" applyFont="1" applyBorder="1" applyAlignment="1">
      <alignment horizontal="left" vertical="top" wrapText="1"/>
    </xf>
    <xf numFmtId="182" fontId="4" fillId="34" borderId="0" xfId="0" applyNumberFormat="1" applyFont="1" applyFill="1" applyAlignment="1">
      <alignment horizontal="right" vertical="top" wrapText="1"/>
    </xf>
    <xf numFmtId="0" fontId="4" fillId="0" borderId="0" xfId="0" applyFont="1" applyAlignment="1">
      <alignment horizontal="right"/>
    </xf>
    <xf numFmtId="49" fontId="5" fillId="0" borderId="15" xfId="0" applyNumberFormat="1" applyFont="1" applyBorder="1" applyAlignment="1">
      <alignment horizontal="right" vertical="top" wrapText="1"/>
    </xf>
    <xf numFmtId="49" fontId="3" fillId="33" borderId="10" xfId="0" applyNumberFormat="1" applyFont="1" applyFill="1" applyBorder="1" applyAlignment="1">
      <alignment horizontal="left" vertical="top" wrapText="1"/>
    </xf>
    <xf numFmtId="182" fontId="3" fillId="32" borderId="10" xfId="0" applyNumberFormat="1" applyFont="1" applyFill="1" applyBorder="1" applyAlignment="1">
      <alignment vertical="top" wrapText="1"/>
    </xf>
    <xf numFmtId="49" fontId="3" fillId="32" borderId="10" xfId="0" applyNumberFormat="1" applyFont="1" applyFill="1" applyBorder="1" applyAlignment="1">
      <alignment horizontal="left" vertical="center" wrapText="1"/>
    </xf>
    <xf numFmtId="49" fontId="3" fillId="32" borderId="10" xfId="0" applyNumberFormat="1" applyFont="1" applyFill="1" applyBorder="1" applyAlignment="1">
      <alignment horizontal="center" vertical="center" wrapText="1"/>
    </xf>
    <xf numFmtId="49" fontId="3" fillId="32" borderId="10" xfId="0" applyNumberFormat="1" applyFont="1" applyFill="1" applyBorder="1" applyAlignment="1">
      <alignment horizontal="left" vertical="center" textRotation="90" wrapText="1"/>
    </xf>
    <xf numFmtId="49" fontId="3" fillId="32" borderId="10" xfId="0" applyNumberFormat="1" applyFont="1" applyFill="1" applyBorder="1" applyAlignment="1">
      <alignment horizontal="center" vertical="center" textRotation="90" wrapText="1"/>
    </xf>
    <xf numFmtId="49" fontId="11" fillId="32" borderId="10" xfId="0" applyNumberFormat="1" applyFont="1" applyFill="1" applyBorder="1" applyAlignment="1">
      <alignment horizontal="center" vertical="center" textRotation="90" wrapText="1"/>
    </xf>
    <xf numFmtId="0" fontId="11" fillId="0" borderId="0" xfId="0" applyFont="1" applyAlignment="1">
      <alignment wrapText="1"/>
    </xf>
    <xf numFmtId="0" fontId="0" fillId="0" borderId="0" xfId="0" applyFont="1" applyAlignment="1">
      <alignment horizontal="right"/>
    </xf>
    <xf numFmtId="182" fontId="3" fillId="34" borderId="10" xfId="0" applyNumberFormat="1" applyFont="1" applyFill="1" applyBorder="1" applyAlignment="1">
      <alignment vertical="top" wrapText="1"/>
    </xf>
    <xf numFmtId="182" fontId="8" fillId="0" borderId="10" xfId="0" applyNumberFormat="1" applyFont="1" applyBorder="1" applyAlignment="1">
      <alignment horizontal="left" vertical="top" wrapText="1"/>
    </xf>
    <xf numFmtId="49" fontId="3" fillId="0" borderId="14" xfId="0" applyNumberFormat="1" applyFont="1" applyBorder="1" applyAlignment="1">
      <alignment vertical="top" wrapText="1"/>
    </xf>
    <xf numFmtId="3" fontId="3" fillId="34" borderId="10" xfId="0" applyNumberFormat="1" applyFont="1" applyFill="1" applyBorder="1" applyAlignment="1">
      <alignment horizontal="left" vertical="top" wrapText="1"/>
    </xf>
    <xf numFmtId="49" fontId="11" fillId="0" borderId="15" xfId="0" applyNumberFormat="1" applyFont="1" applyBorder="1" applyAlignment="1">
      <alignment horizontal="right" vertical="top" wrapText="1"/>
    </xf>
    <xf numFmtId="182" fontId="12" fillId="34" borderId="10" xfId="0" applyNumberFormat="1" applyFont="1" applyFill="1" applyBorder="1" applyAlignment="1">
      <alignment horizontal="left" vertical="top" wrapText="1"/>
    </xf>
    <xf numFmtId="0" fontId="3" fillId="0" borderId="0" xfId="0" applyFont="1" applyAlignment="1">
      <alignment horizontal="right" vertical="top" wrapText="1"/>
    </xf>
    <xf numFmtId="0" fontId="3" fillId="32" borderId="0" xfId="0" applyFont="1" applyFill="1" applyAlignment="1">
      <alignment wrapText="1"/>
    </xf>
    <xf numFmtId="49" fontId="11" fillId="0" borderId="10" xfId="53" applyNumberFormat="1" applyFont="1" applyBorder="1" applyAlignment="1">
      <alignment horizontal="right" wrapText="1"/>
      <protection/>
    </xf>
    <xf numFmtId="49" fontId="11" fillId="0" borderId="10" xfId="53" applyNumberFormat="1" applyFont="1" applyBorder="1" applyAlignment="1">
      <alignment horizontal="right" vertical="top" wrapText="1"/>
      <protection/>
    </xf>
    <xf numFmtId="0" fontId="8" fillId="0" borderId="10" xfId="53" applyFont="1" applyBorder="1" applyAlignment="1">
      <alignment horizontal="left" wrapText="1"/>
      <protection/>
    </xf>
    <xf numFmtId="0" fontId="8" fillId="0" borderId="10" xfId="53" applyFont="1" applyBorder="1" applyAlignment="1">
      <alignment horizontal="right" wrapText="1"/>
      <protection/>
    </xf>
    <xf numFmtId="49" fontId="8" fillId="0" borderId="10" xfId="53" applyNumberFormat="1" applyFont="1" applyBorder="1" applyAlignment="1">
      <alignment horizontal="right" vertical="top" wrapText="1"/>
      <protection/>
    </xf>
    <xf numFmtId="0" fontId="7" fillId="34" borderId="10" xfId="53" applyFont="1" applyFill="1" applyBorder="1" applyAlignment="1">
      <alignment horizontal="right" vertical="top" wrapText="1"/>
      <protection/>
    </xf>
    <xf numFmtId="49" fontId="20" fillId="34" borderId="10" xfId="0" applyNumberFormat="1" applyFont="1" applyFill="1" applyBorder="1" applyAlignment="1">
      <alignment horizontal="right" vertical="top" wrapText="1"/>
    </xf>
    <xf numFmtId="49" fontId="20" fillId="34" borderId="10" xfId="0" applyNumberFormat="1" applyFont="1" applyFill="1" applyBorder="1" applyAlignment="1">
      <alignment horizontal="center" vertical="top" wrapText="1"/>
    </xf>
    <xf numFmtId="49" fontId="10" fillId="34" borderId="10" xfId="0" applyNumberFormat="1" applyFont="1" applyFill="1" applyBorder="1" applyAlignment="1">
      <alignment horizontal="left" vertical="top" wrapText="1"/>
    </xf>
    <xf numFmtId="182" fontId="11" fillId="34" borderId="10" xfId="0" applyNumberFormat="1" applyFont="1" applyFill="1" applyBorder="1" applyAlignment="1">
      <alignment horizontal="left" vertical="top" wrapText="1"/>
    </xf>
    <xf numFmtId="49" fontId="5" fillId="34" borderId="10" xfId="0" applyNumberFormat="1" applyFont="1" applyFill="1" applyBorder="1" applyAlignment="1">
      <alignment horizontal="right" vertical="top" wrapText="1"/>
    </xf>
    <xf numFmtId="191" fontId="3" fillId="0" borderId="10" xfId="0" applyNumberFormat="1" applyFont="1" applyBorder="1" applyAlignment="1">
      <alignment horizontal="right" vertical="top" wrapText="1"/>
    </xf>
    <xf numFmtId="191" fontId="3" fillId="32" borderId="10" xfId="0" applyNumberFormat="1" applyFont="1" applyFill="1" applyBorder="1" applyAlignment="1">
      <alignment horizontal="right" vertical="top" wrapText="1"/>
    </xf>
    <xf numFmtId="191" fontId="4" fillId="34" borderId="10" xfId="0" applyNumberFormat="1" applyFont="1" applyFill="1" applyBorder="1" applyAlignment="1">
      <alignment horizontal="right" vertical="top" wrapText="1"/>
    </xf>
    <xf numFmtId="191" fontId="3" fillId="0" borderId="10" xfId="0" applyNumberFormat="1" applyFont="1" applyBorder="1" applyAlignment="1">
      <alignment vertical="top" wrapText="1"/>
    </xf>
    <xf numFmtId="191" fontId="3" fillId="34" borderId="10" xfId="42" applyNumberFormat="1" applyFont="1" applyFill="1" applyBorder="1" applyAlignment="1">
      <alignment vertical="top" wrapText="1"/>
      <protection/>
    </xf>
    <xf numFmtId="191" fontId="3" fillId="34" borderId="10" xfId="54" applyNumberFormat="1" applyFont="1" applyFill="1" applyBorder="1" applyAlignment="1">
      <alignment vertical="top" wrapText="1"/>
      <protection/>
    </xf>
    <xf numFmtId="191" fontId="3" fillId="0" borderId="10" xfId="0" applyNumberFormat="1" applyFont="1" applyBorder="1" applyAlignment="1">
      <alignment vertical="top"/>
    </xf>
    <xf numFmtId="191" fontId="3" fillId="0" borderId="10" xfId="51" applyNumberFormat="1" applyFont="1" applyBorder="1" applyAlignment="1">
      <alignment wrapText="1"/>
      <protection/>
    </xf>
    <xf numFmtId="0" fontId="4" fillId="0" borderId="0" xfId="0" applyFont="1" applyAlignment="1">
      <alignment horizontal="right" vertical="top" wrapText="1"/>
    </xf>
    <xf numFmtId="0" fontId="8" fillId="0" borderId="10" xfId="0" applyFont="1" applyBorder="1" applyAlignment="1">
      <alignment horizontal="right" vertical="top" wrapText="1"/>
    </xf>
    <xf numFmtId="191" fontId="10" fillId="34" borderId="10" xfId="0" applyNumberFormat="1" applyFont="1" applyFill="1" applyBorder="1" applyAlignment="1">
      <alignment horizontal="right" vertical="top" wrapText="1"/>
    </xf>
    <xf numFmtId="49" fontId="3" fillId="0" borderId="16" xfId="0" applyNumberFormat="1" applyFont="1" applyBorder="1" applyAlignment="1">
      <alignment horizontal="center" vertical="top" wrapText="1"/>
    </xf>
    <xf numFmtId="191" fontId="5" fillId="32" borderId="10" xfId="0" applyNumberFormat="1" applyFont="1" applyFill="1" applyBorder="1" applyAlignment="1">
      <alignment horizontal="right" vertical="center" wrapText="1"/>
    </xf>
    <xf numFmtId="0" fontId="7" fillId="32" borderId="10" xfId="0" applyFont="1" applyFill="1" applyBorder="1" applyAlignment="1">
      <alignment horizontal="right" vertical="top" wrapText="1"/>
    </xf>
    <xf numFmtId="0" fontId="7" fillId="32" borderId="0" xfId="0" applyFont="1" applyFill="1" applyAlignment="1">
      <alignment horizontal="right"/>
    </xf>
    <xf numFmtId="191" fontId="8" fillId="34" borderId="10" xfId="0" applyNumberFormat="1" applyFont="1" applyFill="1" applyBorder="1" applyAlignment="1">
      <alignment vertical="top" wrapText="1"/>
    </xf>
    <xf numFmtId="0" fontId="11" fillId="0" borderId="0" xfId="0" applyFont="1" applyAlignment="1">
      <alignment horizontal="center" vertical="center"/>
    </xf>
    <xf numFmtId="0" fontId="4" fillId="34" borderId="10" xfId="0" applyFont="1" applyFill="1" applyBorder="1" applyAlignment="1">
      <alignment horizontal="left" vertical="top" wrapText="1"/>
    </xf>
    <xf numFmtId="191" fontId="4" fillId="0" borderId="10" xfId="0" applyNumberFormat="1" applyFont="1" applyBorder="1" applyAlignment="1">
      <alignment horizontal="right" vertical="top" wrapText="1"/>
    </xf>
    <xf numFmtId="49" fontId="3" fillId="0" borderId="0" xfId="0" applyNumberFormat="1" applyFont="1" applyAlignment="1">
      <alignment horizontal="center" vertical="top" wrapText="1"/>
    </xf>
    <xf numFmtId="49" fontId="8" fillId="34" borderId="10" xfId="0" applyNumberFormat="1" applyFont="1" applyFill="1" applyBorder="1" applyAlignment="1">
      <alignment horizontal="center" vertical="top" wrapText="1"/>
    </xf>
    <xf numFmtId="191" fontId="8" fillId="13" borderId="10" xfId="51" applyNumberFormat="1" applyFont="1" applyFill="1" applyBorder="1" applyAlignment="1">
      <alignment wrapText="1"/>
      <protection/>
    </xf>
    <xf numFmtId="0" fontId="70" fillId="0" borderId="0" xfId="0" applyFont="1" applyAlignment="1">
      <alignment wrapText="1"/>
    </xf>
    <xf numFmtId="191" fontId="11" fillId="13" borderId="10" xfId="51" applyNumberFormat="1" applyFont="1" applyFill="1" applyBorder="1" applyAlignment="1">
      <alignment wrapText="1"/>
      <protection/>
    </xf>
    <xf numFmtId="191" fontId="11" fillId="13" borderId="10" xfId="51" applyNumberFormat="1" applyFont="1" applyFill="1" applyBorder="1" applyAlignment="1">
      <alignment horizontal="right" wrapText="1"/>
      <protection/>
    </xf>
    <xf numFmtId="191" fontId="13" fillId="34" borderId="10" xfId="53" applyNumberFormat="1" applyFont="1" applyFill="1" applyBorder="1" applyAlignment="1">
      <alignment vertical="top" wrapText="1"/>
      <protection/>
    </xf>
    <xf numFmtId="191" fontId="6" fillId="35" borderId="10" xfId="0" applyNumberFormat="1" applyFont="1" applyFill="1" applyBorder="1" applyAlignment="1">
      <alignment horizontal="right" vertical="top" wrapText="1"/>
    </xf>
    <xf numFmtId="0" fontId="8" fillId="0" borderId="0" xfId="0" applyFont="1" applyAlignment="1">
      <alignment wrapText="1"/>
    </xf>
    <xf numFmtId="191" fontId="6" fillId="13" borderId="10" xfId="53" applyNumberFormat="1" applyFont="1" applyFill="1" applyBorder="1" applyAlignment="1">
      <alignment vertical="top" wrapText="1"/>
      <protection/>
    </xf>
    <xf numFmtId="191" fontId="11" fillId="13" borderId="10" xfId="53" applyNumberFormat="1" applyFont="1" applyFill="1" applyBorder="1" applyAlignment="1">
      <alignment vertical="top" wrapText="1"/>
      <protection/>
    </xf>
    <xf numFmtId="191" fontId="8" fillId="13" borderId="10" xfId="53" applyNumberFormat="1" applyFont="1" applyFill="1" applyBorder="1" applyAlignment="1">
      <alignment vertical="top" wrapText="1"/>
      <protection/>
    </xf>
    <xf numFmtId="191" fontId="6" fillId="36" borderId="10" xfId="0" applyNumberFormat="1" applyFont="1" applyFill="1" applyBorder="1" applyAlignment="1">
      <alignment vertical="top" wrapText="1"/>
    </xf>
    <xf numFmtId="191" fontId="11" fillId="36" borderId="10" xfId="51" applyNumberFormat="1" applyFont="1" applyFill="1" applyBorder="1" applyAlignment="1">
      <alignment wrapText="1"/>
      <protection/>
    </xf>
    <xf numFmtId="0" fontId="71" fillId="0" borderId="0" xfId="0" applyFont="1" applyAlignment="1">
      <alignment vertical="top" wrapText="1"/>
    </xf>
    <xf numFmtId="0" fontId="70" fillId="32" borderId="0" xfId="0" applyFont="1" applyFill="1" applyAlignment="1">
      <alignment wrapText="1"/>
    </xf>
    <xf numFmtId="0" fontId="72" fillId="0" borderId="0" xfId="0" applyFont="1" applyAlignment="1">
      <alignment/>
    </xf>
    <xf numFmtId="49" fontId="3" fillId="0" borderId="17" xfId="0" applyNumberFormat="1" applyFont="1" applyBorder="1" applyAlignment="1">
      <alignment horizontal="center" vertical="top" wrapText="1"/>
    </xf>
    <xf numFmtId="191" fontId="11" fillId="13" borderId="10" xfId="51" applyNumberFormat="1" applyFont="1" applyFill="1" applyBorder="1" applyAlignment="1">
      <alignment horizontal="right" vertical="top" wrapText="1"/>
      <protection/>
    </xf>
    <xf numFmtId="0" fontId="3" fillId="37" borderId="10" xfId="0" applyFont="1" applyFill="1" applyBorder="1" applyAlignment="1">
      <alignment horizontal="right" vertical="top" wrapText="1"/>
    </xf>
    <xf numFmtId="0" fontId="21" fillId="34" borderId="10" xfId="0" applyFont="1" applyFill="1" applyBorder="1" applyAlignment="1">
      <alignment vertical="top" wrapText="1"/>
    </xf>
    <xf numFmtId="0" fontId="4" fillId="32" borderId="10" xfId="0" applyFont="1" applyFill="1" applyBorder="1" applyAlignment="1">
      <alignment horizontal="left" vertical="top"/>
    </xf>
    <xf numFmtId="191" fontId="11" fillId="13" borderId="10" xfId="0" applyNumberFormat="1" applyFont="1" applyFill="1" applyBorder="1" applyAlignment="1">
      <alignment horizontal="right" vertical="top" wrapText="1"/>
    </xf>
    <xf numFmtId="0" fontId="23" fillId="0" borderId="0" xfId="0" applyFont="1" applyAlignment="1">
      <alignment/>
    </xf>
    <xf numFmtId="49" fontId="3" fillId="32" borderId="10" xfId="0" applyNumberFormat="1" applyFont="1" applyFill="1" applyBorder="1" applyAlignment="1">
      <alignment horizontal="center" vertical="top" wrapText="1"/>
    </xf>
    <xf numFmtId="0" fontId="71" fillId="0" borderId="0" xfId="0" applyFont="1" applyAlignment="1">
      <alignment wrapText="1"/>
    </xf>
    <xf numFmtId="0" fontId="0" fillId="34" borderId="0" xfId="0" applyFont="1" applyFill="1" applyAlignment="1">
      <alignment/>
    </xf>
    <xf numFmtId="0" fontId="11" fillId="0" borderId="10" xfId="0" applyFont="1" applyBorder="1" applyAlignment="1">
      <alignment horizontal="left" vertical="top" wrapText="1"/>
    </xf>
    <xf numFmtId="191" fontId="3" fillId="34" borderId="10" xfId="42" applyNumberFormat="1" applyFont="1" applyFill="1" applyBorder="1" applyAlignment="1">
      <alignment horizontal="right" vertical="top" wrapText="1"/>
      <protection/>
    </xf>
    <xf numFmtId="49" fontId="4" fillId="34" borderId="10" xfId="0" applyNumberFormat="1" applyFont="1" applyFill="1" applyBorder="1" applyAlignment="1">
      <alignment horizontal="left" vertical="top" wrapText="1"/>
    </xf>
    <xf numFmtId="182" fontId="4" fillId="34" borderId="10" xfId="0" applyNumberFormat="1" applyFont="1" applyFill="1" applyBorder="1" applyAlignment="1">
      <alignment horizontal="left" vertical="top" wrapText="1"/>
    </xf>
    <xf numFmtId="191" fontId="18" fillId="34" borderId="10" xfId="0" applyNumberFormat="1" applyFont="1" applyFill="1" applyBorder="1" applyAlignment="1">
      <alignment horizontal="right" vertical="top" wrapText="1"/>
    </xf>
    <xf numFmtId="3" fontId="7" fillId="0" borderId="10" xfId="0" applyNumberFormat="1" applyFont="1" applyBorder="1" applyAlignment="1">
      <alignment horizontal="right" vertical="top" wrapText="1"/>
    </xf>
    <xf numFmtId="0" fontId="8" fillId="0" borderId="0" xfId="0" applyFont="1" applyAlignment="1">
      <alignment horizontal="right"/>
    </xf>
    <xf numFmtId="191" fontId="71" fillId="0" borderId="0" xfId="0" applyNumberFormat="1" applyFont="1" applyAlignment="1">
      <alignment horizontal="left" vertical="top" wrapText="1"/>
    </xf>
    <xf numFmtId="0" fontId="71" fillId="0" borderId="0" xfId="0" applyFont="1" applyAlignment="1">
      <alignment vertical="top" wrapText="1"/>
    </xf>
    <xf numFmtId="191" fontId="4" fillId="32" borderId="0" xfId="0" applyNumberFormat="1" applyFont="1" applyFill="1" applyAlignment="1">
      <alignment horizontal="left" vertical="top" wrapText="1"/>
    </xf>
    <xf numFmtId="182" fontId="3" fillId="0" borderId="10" xfId="0" applyNumberFormat="1" applyFont="1" applyBorder="1" applyAlignment="1">
      <alignment vertical="top" wrapText="1"/>
    </xf>
    <xf numFmtId="49" fontId="8" fillId="0" borderId="17" xfId="0" applyNumberFormat="1" applyFont="1" applyBorder="1" applyAlignment="1">
      <alignment horizontal="center" vertical="top" wrapText="1"/>
    </xf>
    <xf numFmtId="49" fontId="11" fillId="0" borderId="17" xfId="0" applyNumberFormat="1" applyFont="1" applyBorder="1" applyAlignment="1">
      <alignment horizontal="right" vertical="top" wrapText="1"/>
    </xf>
    <xf numFmtId="49" fontId="11" fillId="32" borderId="17" xfId="0" applyNumberFormat="1" applyFont="1" applyFill="1" applyBorder="1" applyAlignment="1">
      <alignment horizontal="center" vertical="center" textRotation="90" wrapText="1"/>
    </xf>
    <xf numFmtId="191" fontId="11" fillId="13" borderId="10" xfId="0" applyNumberFormat="1" applyFont="1" applyFill="1" applyBorder="1" applyAlignment="1">
      <alignment vertical="top" wrapText="1"/>
    </xf>
    <xf numFmtId="191" fontId="7" fillId="0" borderId="10" xfId="0" applyNumberFormat="1" applyFont="1" applyBorder="1" applyAlignment="1">
      <alignment horizontal="right" vertical="top" wrapText="1"/>
    </xf>
    <xf numFmtId="49" fontId="8" fillId="34" borderId="10" xfId="0" applyNumberFormat="1" applyFont="1" applyFill="1" applyBorder="1" applyAlignment="1">
      <alignment vertical="top" wrapText="1"/>
    </xf>
    <xf numFmtId="191" fontId="4" fillId="0" borderId="0" xfId="0" applyNumberFormat="1" applyFont="1" applyAlignment="1">
      <alignment horizontal="left" vertical="top" wrapText="1"/>
    </xf>
    <xf numFmtId="191" fontId="0" fillId="0" borderId="0" xfId="0" applyNumberFormat="1" applyFont="1" applyAlignment="1">
      <alignment/>
    </xf>
    <xf numFmtId="191" fontId="6" fillId="13" borderId="10" xfId="0" applyNumberFormat="1" applyFont="1" applyFill="1" applyBorder="1" applyAlignment="1">
      <alignment horizontal="right" vertical="top" wrapText="1"/>
    </xf>
    <xf numFmtId="0" fontId="11" fillId="0" borderId="10" xfId="53" applyFont="1" applyBorder="1" applyAlignment="1">
      <alignment horizontal="left" wrapText="1"/>
      <protection/>
    </xf>
    <xf numFmtId="0" fontId="11" fillId="0" borderId="10" xfId="53" applyFont="1" applyBorder="1" applyAlignment="1">
      <alignment horizontal="left" vertical="top" wrapText="1"/>
      <protection/>
    </xf>
    <xf numFmtId="191" fontId="6" fillId="38" borderId="10" xfId="0" applyNumberFormat="1" applyFont="1" applyFill="1" applyBorder="1" applyAlignment="1">
      <alignment horizontal="right" vertical="top" wrapText="1"/>
    </xf>
    <xf numFmtId="191" fontId="3" fillId="34" borderId="10" xfId="42" applyNumberFormat="1" applyFont="1" applyFill="1" applyBorder="1" applyAlignment="1">
      <alignment horizontal="right" vertical="top"/>
      <protection/>
    </xf>
    <xf numFmtId="191" fontId="3" fillId="0" borderId="0" xfId="0" applyNumberFormat="1" applyFont="1" applyAlignment="1">
      <alignment horizontal="right" vertical="top" wrapText="1"/>
    </xf>
    <xf numFmtId="0" fontId="19" fillId="34" borderId="0" xfId="0" applyFont="1" applyFill="1" applyAlignment="1">
      <alignment horizontal="left" vertical="top" wrapText="1"/>
    </xf>
    <xf numFmtId="0" fontId="3" fillId="34" borderId="0" xfId="0" applyFont="1" applyFill="1" applyAlignment="1">
      <alignment horizontal="right" vertical="top" wrapText="1"/>
    </xf>
    <xf numFmtId="49" fontId="6" fillId="13" borderId="10" xfId="0" applyNumberFormat="1" applyFont="1" applyFill="1" applyBorder="1" applyAlignment="1">
      <alignment horizontal="right" vertical="center" wrapText="1"/>
    </xf>
    <xf numFmtId="0" fontId="8" fillId="34" borderId="10" xfId="0" applyFont="1" applyFill="1" applyBorder="1" applyAlignment="1">
      <alignment horizontal="right" vertical="top" wrapText="1"/>
    </xf>
    <xf numFmtId="191" fontId="24" fillId="34" borderId="10" xfId="0" applyNumberFormat="1" applyFont="1" applyFill="1" applyBorder="1" applyAlignment="1">
      <alignment horizontal="right" vertical="top" wrapText="1"/>
    </xf>
    <xf numFmtId="0" fontId="70" fillId="0" borderId="0" xfId="0" applyFont="1" applyAlignment="1">
      <alignment vertical="top" wrapText="1"/>
    </xf>
    <xf numFmtId="0" fontId="70" fillId="0" borderId="0" xfId="0" applyFont="1" applyAlignment="1">
      <alignment wrapText="1"/>
    </xf>
    <xf numFmtId="0" fontId="4" fillId="34" borderId="0" xfId="0" applyFont="1" applyFill="1" applyAlignment="1">
      <alignment horizontal="right" vertical="top" wrapText="1"/>
    </xf>
    <xf numFmtId="49" fontId="8" fillId="34" borderId="10" xfId="0" applyNumberFormat="1" applyFont="1" applyFill="1" applyBorder="1" applyAlignment="1">
      <alignment horizontal="left" vertical="center" wrapText="1"/>
    </xf>
    <xf numFmtId="3" fontId="4" fillId="34" borderId="10" xfId="0" applyNumberFormat="1" applyFont="1" applyFill="1" applyBorder="1" applyAlignment="1">
      <alignment vertical="top" wrapText="1"/>
    </xf>
    <xf numFmtId="49" fontId="3" fillId="34" borderId="10" xfId="0" applyNumberFormat="1" applyFont="1" applyFill="1" applyBorder="1" applyAlignment="1">
      <alignment horizontal="left" vertical="center" wrapText="1"/>
    </xf>
    <xf numFmtId="49" fontId="3" fillId="34" borderId="10" xfId="0" applyNumberFormat="1" applyFont="1" applyFill="1" applyBorder="1" applyAlignment="1">
      <alignment horizontal="center" vertical="center" wrapText="1"/>
    </xf>
    <xf numFmtId="191" fontId="8" fillId="34" borderId="10" xfId="0" applyNumberFormat="1" applyFont="1" applyFill="1" applyBorder="1" applyAlignment="1">
      <alignment horizontal="right" vertical="top" wrapText="1"/>
    </xf>
    <xf numFmtId="0" fontId="4" fillId="34" borderId="10" xfId="0" applyFont="1" applyFill="1" applyBorder="1" applyAlignment="1">
      <alignment vertical="top" wrapText="1"/>
    </xf>
    <xf numFmtId="49" fontId="10" fillId="0" borderId="10" xfId="0" applyNumberFormat="1" applyFont="1" applyBorder="1" applyAlignment="1">
      <alignment horizontal="center" vertical="top" wrapText="1"/>
    </xf>
    <xf numFmtId="49" fontId="9" fillId="0" borderId="10" xfId="0" applyNumberFormat="1" applyFont="1" applyBorder="1" applyAlignment="1">
      <alignment horizontal="center" vertical="top" wrapText="1"/>
    </xf>
    <xf numFmtId="0" fontId="10" fillId="0" borderId="10" xfId="0" applyFont="1" applyBorder="1" applyAlignment="1">
      <alignment horizontal="left" vertical="top" wrapText="1"/>
    </xf>
    <xf numFmtId="191" fontId="10" fillId="0" borderId="10" xfId="0" applyNumberFormat="1" applyFont="1" applyBorder="1" applyAlignment="1">
      <alignment vertical="top" wrapText="1"/>
    </xf>
    <xf numFmtId="49" fontId="9" fillId="0" borderId="10" xfId="0" applyNumberFormat="1" applyFont="1" applyBorder="1" applyAlignment="1">
      <alignment horizontal="left" vertical="top" wrapText="1"/>
    </xf>
    <xf numFmtId="49" fontId="9" fillId="0" borderId="10" xfId="0" applyNumberFormat="1" applyFont="1" applyBorder="1" applyAlignment="1">
      <alignment horizontal="right" vertical="top" wrapText="1"/>
    </xf>
    <xf numFmtId="0" fontId="9" fillId="0" borderId="10" xfId="0" applyFont="1" applyBorder="1" applyAlignment="1">
      <alignment horizontal="right" vertical="top" wrapText="1"/>
    </xf>
    <xf numFmtId="191" fontId="10" fillId="34" borderId="10" xfId="0" applyNumberFormat="1" applyFont="1" applyFill="1" applyBorder="1" applyAlignment="1">
      <alignment vertical="top" wrapText="1"/>
    </xf>
    <xf numFmtId="49" fontId="9" fillId="34" borderId="10" xfId="0" applyNumberFormat="1" applyFont="1" applyFill="1" applyBorder="1" applyAlignment="1">
      <alignment horizontal="right" vertical="top" wrapText="1"/>
    </xf>
    <xf numFmtId="4" fontId="7" fillId="34" borderId="10" xfId="0" applyNumberFormat="1" applyFont="1" applyFill="1" applyBorder="1" applyAlignment="1">
      <alignment horizontal="left" vertical="top" wrapText="1"/>
    </xf>
    <xf numFmtId="4" fontId="3" fillId="34" borderId="10" xfId="0" applyNumberFormat="1" applyFont="1" applyFill="1" applyBorder="1" applyAlignment="1">
      <alignment horizontal="left" vertical="top" wrapText="1"/>
    </xf>
    <xf numFmtId="49" fontId="3" fillId="34" borderId="10" xfId="0" applyNumberFormat="1" applyFont="1" applyFill="1" applyBorder="1" applyAlignment="1">
      <alignment horizontal="left" vertical="center" textRotation="90" wrapText="1"/>
    </xf>
    <xf numFmtId="49" fontId="3" fillId="34" borderId="10" xfId="0" applyNumberFormat="1" applyFont="1" applyFill="1" applyBorder="1" applyAlignment="1">
      <alignment horizontal="center" vertical="center" textRotation="90" wrapText="1"/>
    </xf>
    <xf numFmtId="4" fontId="3" fillId="34" borderId="10" xfId="0" applyNumberFormat="1" applyFont="1" applyFill="1" applyBorder="1" applyAlignment="1">
      <alignment vertical="top" wrapText="1"/>
    </xf>
    <xf numFmtId="4" fontId="3" fillId="34" borderId="10" xfId="0" applyNumberFormat="1" applyFont="1" applyFill="1" applyBorder="1" applyAlignment="1">
      <alignment horizontal="right" vertical="top" wrapText="1"/>
    </xf>
    <xf numFmtId="49" fontId="5" fillId="34" borderId="10" xfId="0" applyNumberFormat="1" applyFont="1" applyFill="1" applyBorder="1" applyAlignment="1">
      <alignment vertical="top" wrapText="1"/>
    </xf>
    <xf numFmtId="182" fontId="5" fillId="34" borderId="10" xfId="0" applyNumberFormat="1" applyFont="1" applyFill="1" applyBorder="1" applyAlignment="1">
      <alignment horizontal="left" vertical="top" wrapText="1"/>
    </xf>
    <xf numFmtId="191" fontId="3" fillId="39" borderId="10" xfId="0" applyNumberFormat="1" applyFont="1" applyFill="1" applyBorder="1" applyAlignment="1">
      <alignment horizontal="right" vertical="top" wrapText="1"/>
    </xf>
    <xf numFmtId="191" fontId="3" fillId="39" borderId="10" xfId="0" applyNumberFormat="1" applyFont="1" applyFill="1" applyBorder="1" applyAlignment="1">
      <alignment vertical="top" wrapText="1"/>
    </xf>
    <xf numFmtId="182" fontId="18" fillId="34" borderId="10" xfId="0" applyNumberFormat="1" applyFont="1" applyFill="1" applyBorder="1" applyAlignment="1">
      <alignment horizontal="left" vertical="top" wrapText="1"/>
    </xf>
    <xf numFmtId="191" fontId="5" fillId="34" borderId="10" xfId="0" applyNumberFormat="1" applyFont="1" applyFill="1" applyBorder="1" applyAlignment="1">
      <alignment horizontal="right" vertical="top" wrapText="1"/>
    </xf>
    <xf numFmtId="3" fontId="4" fillId="34" borderId="10" xfId="0" applyNumberFormat="1" applyFont="1" applyFill="1" applyBorder="1" applyAlignment="1">
      <alignment horizontal="right" vertical="top" wrapText="1"/>
    </xf>
    <xf numFmtId="3" fontId="7" fillId="34" borderId="10" xfId="0" applyNumberFormat="1" applyFont="1" applyFill="1" applyBorder="1" applyAlignment="1">
      <alignment horizontal="right" vertical="top" wrapText="1"/>
    </xf>
    <xf numFmtId="49" fontId="6" fillId="13" borderId="10" xfId="0" applyNumberFormat="1" applyFont="1" applyFill="1" applyBorder="1" applyAlignment="1">
      <alignment vertical="center" wrapText="1"/>
    </xf>
    <xf numFmtId="1" fontId="3" fillId="0" borderId="10" xfId="0" applyNumberFormat="1" applyFont="1" applyBorder="1" applyAlignment="1">
      <alignment vertical="top" wrapText="1"/>
    </xf>
    <xf numFmtId="0" fontId="8" fillId="32" borderId="10" xfId="0" applyFont="1" applyFill="1" applyBorder="1" applyAlignment="1">
      <alignment vertical="top" wrapText="1"/>
    </xf>
    <xf numFmtId="191" fontId="7" fillId="0" borderId="10" xfId="0" applyNumberFormat="1" applyFont="1" applyBorder="1" applyAlignment="1">
      <alignment vertical="top" wrapText="1"/>
    </xf>
    <xf numFmtId="0" fontId="3" fillId="34" borderId="0" xfId="0" applyFont="1" applyFill="1" applyAlignment="1">
      <alignment vertical="top" wrapText="1"/>
    </xf>
    <xf numFmtId="191" fontId="3" fillId="34" borderId="10" xfId="0" applyNumberFormat="1" applyFont="1" applyFill="1" applyBorder="1" applyAlignment="1">
      <alignment vertical="top" wrapText="1"/>
    </xf>
    <xf numFmtId="0" fontId="3" fillId="0" borderId="11" xfId="0" applyFont="1" applyBorder="1" applyAlignment="1">
      <alignment horizontal="left" vertical="top" wrapText="1"/>
    </xf>
    <xf numFmtId="0" fontId="13" fillId="34" borderId="0" xfId="0" applyFont="1" applyFill="1" applyAlignment="1">
      <alignment vertical="top" wrapText="1"/>
    </xf>
    <xf numFmtId="0" fontId="0" fillId="34" borderId="0" xfId="0" applyFont="1" applyFill="1" applyAlignment="1">
      <alignment horizontal="right"/>
    </xf>
    <xf numFmtId="191" fontId="8" fillId="40" borderId="10" xfId="0" applyNumberFormat="1" applyFont="1" applyFill="1" applyBorder="1" applyAlignment="1">
      <alignment vertical="top" wrapText="1"/>
    </xf>
    <xf numFmtId="191" fontId="8" fillId="40" borderId="10" xfId="0" applyNumberFormat="1" applyFont="1" applyFill="1" applyBorder="1" applyAlignment="1">
      <alignment horizontal="right" vertical="top" wrapText="1"/>
    </xf>
    <xf numFmtId="0" fontId="3" fillId="34" borderId="0" xfId="0" applyFont="1" applyFill="1" applyAlignment="1">
      <alignment/>
    </xf>
    <xf numFmtId="49" fontId="8" fillId="34" borderId="0" xfId="0" applyNumberFormat="1" applyFont="1" applyFill="1" applyAlignment="1">
      <alignment vertical="top" wrapText="1"/>
    </xf>
    <xf numFmtId="0" fontId="70" fillId="34" borderId="0" xfId="0" applyFont="1" applyFill="1" applyAlignment="1">
      <alignment wrapText="1"/>
    </xf>
    <xf numFmtId="191" fontId="11" fillId="40" borderId="10" xfId="0" applyNumberFormat="1" applyFont="1" applyFill="1" applyBorder="1" applyAlignment="1">
      <alignment vertical="top" wrapText="1"/>
    </xf>
    <xf numFmtId="0" fontId="8" fillId="34" borderId="0" xfId="53" applyFont="1" applyFill="1" applyAlignment="1">
      <alignment horizontal="center"/>
      <protection/>
    </xf>
    <xf numFmtId="0" fontId="4" fillId="34" borderId="0" xfId="0" applyFont="1" applyFill="1" applyAlignment="1">
      <alignment vertical="top" wrapText="1"/>
    </xf>
    <xf numFmtId="0" fontId="8" fillId="34" borderId="0" xfId="0" applyFont="1" applyFill="1" applyAlignment="1">
      <alignment horizontal="center" vertical="center" wrapText="1"/>
    </xf>
    <xf numFmtId="191" fontId="6" fillId="40" borderId="10" xfId="0" applyNumberFormat="1" applyFont="1" applyFill="1" applyBorder="1" applyAlignment="1">
      <alignment horizontal="right" vertical="top" wrapText="1"/>
    </xf>
    <xf numFmtId="191" fontId="8" fillId="39" borderId="10" xfId="0" applyNumberFormat="1" applyFont="1" applyFill="1" applyBorder="1" applyAlignment="1">
      <alignment vertical="top" wrapText="1"/>
    </xf>
    <xf numFmtId="0" fontId="0" fillId="34" borderId="0" xfId="0" applyFont="1" applyFill="1" applyAlignment="1">
      <alignment horizontal="center"/>
    </xf>
    <xf numFmtId="0" fontId="4" fillId="34" borderId="0" xfId="0" applyFont="1" applyFill="1" applyAlignment="1">
      <alignment/>
    </xf>
    <xf numFmtId="49" fontId="3" fillId="34" borderId="0" xfId="0" applyNumberFormat="1" applyFont="1" applyFill="1" applyAlignment="1">
      <alignment horizontal="center" vertical="top"/>
    </xf>
    <xf numFmtId="49" fontId="8" fillId="34" borderId="0" xfId="0" applyNumberFormat="1" applyFont="1" applyFill="1" applyAlignment="1">
      <alignment horizontal="center" vertical="top"/>
    </xf>
    <xf numFmtId="49" fontId="5" fillId="34" borderId="0" xfId="0" applyNumberFormat="1" applyFont="1" applyFill="1" applyAlignment="1">
      <alignment horizontal="center" vertical="top"/>
    </xf>
    <xf numFmtId="0" fontId="5" fillId="34" borderId="0" xfId="0" applyFont="1" applyFill="1" applyAlignment="1">
      <alignment horizontal="center" vertical="top"/>
    </xf>
    <xf numFmtId="49" fontId="4" fillId="0" borderId="10" xfId="0" applyNumberFormat="1" applyFont="1" applyBorder="1" applyAlignment="1">
      <alignment horizontal="right" vertical="top" wrapText="1"/>
    </xf>
    <xf numFmtId="0" fontId="70" fillId="0" borderId="0" xfId="0" applyFont="1" applyAlignment="1">
      <alignment/>
    </xf>
    <xf numFmtId="191" fontId="3" fillId="34" borderId="10" xfId="53" applyNumberFormat="1" applyFont="1" applyFill="1" applyBorder="1" applyAlignment="1">
      <alignment vertical="top" wrapText="1"/>
      <protection/>
    </xf>
    <xf numFmtId="49" fontId="11" fillId="0" borderId="10" xfId="53" applyNumberFormat="1" applyFont="1" applyBorder="1" applyAlignment="1">
      <alignment vertical="top" wrapText="1"/>
      <protection/>
    </xf>
    <xf numFmtId="0" fontId="11" fillId="0" borderId="10" xfId="53" applyFont="1" applyBorder="1" applyAlignment="1">
      <alignment vertical="top" wrapText="1"/>
      <protection/>
    </xf>
    <xf numFmtId="49" fontId="3" fillId="0" borderId="11" xfId="0" applyNumberFormat="1" applyFont="1" applyBorder="1" applyAlignment="1">
      <alignment horizontal="left" vertical="top" wrapText="1"/>
    </xf>
    <xf numFmtId="0" fontId="11" fillId="34" borderId="10" xfId="0" applyFont="1" applyFill="1" applyBorder="1" applyAlignment="1">
      <alignment horizontal="right" vertical="top" wrapText="1"/>
    </xf>
    <xf numFmtId="0" fontId="23" fillId="32" borderId="0" xfId="0" applyFont="1" applyFill="1" applyAlignment="1">
      <alignment/>
    </xf>
    <xf numFmtId="49" fontId="3" fillId="0" borderId="11" xfId="0" applyNumberFormat="1" applyFont="1" applyBorder="1" applyAlignment="1">
      <alignment horizontal="right" vertical="top" wrapText="1"/>
    </xf>
    <xf numFmtId="191" fontId="3" fillId="34" borderId="10" xfId="51" applyNumberFormat="1" applyFont="1" applyFill="1" applyBorder="1" applyAlignment="1">
      <alignment vertical="top" wrapText="1"/>
      <protection/>
    </xf>
    <xf numFmtId="0" fontId="70" fillId="0" borderId="0" xfId="0" applyFont="1" applyAlignment="1">
      <alignment horizontal="left" vertical="top" wrapText="1"/>
    </xf>
    <xf numFmtId="0" fontId="70" fillId="0" borderId="0" xfId="0" applyFont="1" applyAlignment="1">
      <alignment horizontal="right" vertical="top" wrapText="1"/>
    </xf>
    <xf numFmtId="49" fontId="3" fillId="0" borderId="0" xfId="0" applyNumberFormat="1" applyFont="1" applyAlignment="1">
      <alignment vertical="top" wrapText="1"/>
    </xf>
    <xf numFmtId="49" fontId="3" fillId="0" borderId="0" xfId="0" applyNumberFormat="1" applyFont="1" applyAlignment="1">
      <alignment horizontal="center" vertical="top" wrapText="1"/>
    </xf>
    <xf numFmtId="49" fontId="3" fillId="0" borderId="0" xfId="0" applyNumberFormat="1" applyFont="1" applyAlignment="1">
      <alignment horizontal="left" vertical="top" wrapText="1"/>
    </xf>
    <xf numFmtId="0" fontId="3" fillId="0" borderId="0" xfId="0" applyFont="1" applyAlignment="1">
      <alignment vertical="top" wrapText="1"/>
    </xf>
    <xf numFmtId="49" fontId="8" fillId="0" borderId="0" xfId="0" applyNumberFormat="1" applyFont="1" applyAlignment="1">
      <alignment horizontal="center" vertical="top"/>
    </xf>
    <xf numFmtId="0" fontId="8" fillId="0" borderId="0" xfId="0" applyFont="1" applyAlignment="1">
      <alignment horizontal="left" vertical="top"/>
    </xf>
    <xf numFmtId="0" fontId="8" fillId="0" borderId="0" xfId="0" applyFont="1" applyAlignment="1">
      <alignment horizontal="center" vertical="top"/>
    </xf>
    <xf numFmtId="0" fontId="3" fillId="0" borderId="0" xfId="0" applyFont="1" applyAlignment="1">
      <alignment vertical="top"/>
    </xf>
    <xf numFmtId="49" fontId="11" fillId="0" borderId="10" xfId="0" applyNumberFormat="1" applyFont="1" applyBorder="1" applyAlignment="1">
      <alignment vertical="top" wrapText="1"/>
    </xf>
    <xf numFmtId="0" fontId="11" fillId="0" borderId="10" xfId="0" applyFont="1" applyBorder="1" applyAlignment="1">
      <alignment horizontal="left" vertical="top" wrapText="1"/>
    </xf>
    <xf numFmtId="49" fontId="11" fillId="0" borderId="10" xfId="0" applyNumberFormat="1" applyFont="1" applyBorder="1" applyAlignment="1">
      <alignment horizontal="left" vertical="top" wrapText="1"/>
    </xf>
    <xf numFmtId="49" fontId="3" fillId="0" borderId="10" xfId="0" applyNumberFormat="1" applyFont="1" applyBorder="1" applyAlignment="1">
      <alignment horizontal="center" vertical="top" wrapText="1"/>
    </xf>
    <xf numFmtId="49" fontId="3" fillId="0" borderId="10" xfId="0" applyNumberFormat="1" applyFont="1" applyBorder="1" applyAlignment="1">
      <alignment horizontal="left" vertical="top" wrapText="1"/>
    </xf>
    <xf numFmtId="0" fontId="3" fillId="0" borderId="10" xfId="0" applyFont="1" applyBorder="1" applyAlignment="1">
      <alignment horizontal="left" vertical="top" wrapText="1"/>
    </xf>
    <xf numFmtId="49" fontId="3" fillId="0" borderId="10" xfId="0" applyNumberFormat="1" applyFont="1" applyBorder="1" applyAlignment="1">
      <alignment vertical="top" wrapText="1"/>
    </xf>
    <xf numFmtId="0" fontId="3" fillId="0" borderId="10" xfId="0" applyFont="1" applyBorder="1" applyAlignment="1">
      <alignment vertical="top" wrapText="1"/>
    </xf>
    <xf numFmtId="0" fontId="3" fillId="0" borderId="10" xfId="0" applyFont="1" applyBorder="1" applyAlignment="1">
      <alignment horizontal="right" vertical="top" wrapText="1"/>
    </xf>
    <xf numFmtId="49" fontId="4" fillId="0" borderId="10" xfId="0" applyNumberFormat="1" applyFont="1" applyBorder="1" applyAlignment="1">
      <alignment horizontal="center" vertical="top" wrapText="1"/>
    </xf>
    <xf numFmtId="49" fontId="8" fillId="0" borderId="10" xfId="0" applyNumberFormat="1" applyFont="1" applyBorder="1" applyAlignment="1">
      <alignment vertical="top" wrapText="1"/>
    </xf>
    <xf numFmtId="191" fontId="3" fillId="34" borderId="10" xfId="0" applyNumberFormat="1" applyFont="1" applyFill="1" applyBorder="1" applyAlignment="1">
      <alignment horizontal="right" vertical="top" wrapText="1"/>
    </xf>
    <xf numFmtId="191" fontId="3" fillId="34" borderId="18" xfId="0" applyNumberFormat="1" applyFont="1" applyFill="1" applyBorder="1" applyAlignment="1">
      <alignment horizontal="right" vertical="top" wrapText="1"/>
    </xf>
    <xf numFmtId="49" fontId="4" fillId="0" borderId="11" xfId="0" applyNumberFormat="1" applyFont="1" applyBorder="1" applyAlignment="1">
      <alignment horizontal="center" vertical="top" wrapText="1"/>
    </xf>
    <xf numFmtId="0" fontId="3" fillId="0" borderId="10" xfId="51" applyFont="1" applyBorder="1" applyAlignment="1">
      <alignment horizontal="left" vertical="top" wrapText="1"/>
      <protection/>
    </xf>
    <xf numFmtId="0" fontId="3" fillId="34" borderId="10" xfId="51" applyFont="1" applyFill="1" applyBorder="1" applyAlignment="1">
      <alignment horizontal="left" vertical="top" wrapText="1"/>
      <protection/>
    </xf>
    <xf numFmtId="0" fontId="3" fillId="34" borderId="19" xfId="0" applyFont="1" applyFill="1" applyBorder="1" applyAlignment="1">
      <alignment vertical="top" wrapText="1"/>
    </xf>
    <xf numFmtId="49" fontId="3" fillId="0" borderId="16" xfId="0" applyNumberFormat="1" applyFont="1" applyBorder="1" applyAlignment="1">
      <alignment horizontal="left" vertical="top" wrapText="1"/>
    </xf>
    <xf numFmtId="49" fontId="8" fillId="0" borderId="10" xfId="0" applyNumberFormat="1" applyFont="1" applyBorder="1" applyAlignment="1">
      <alignment horizontal="left" vertical="top" wrapText="1"/>
    </xf>
    <xf numFmtId="49" fontId="4" fillId="0" borderId="10" xfId="0" applyNumberFormat="1" applyFont="1" applyBorder="1" applyAlignment="1">
      <alignment horizontal="right" vertical="top" wrapText="1"/>
    </xf>
    <xf numFmtId="182" fontId="3" fillId="34" borderId="10" xfId="0" applyNumberFormat="1" applyFont="1" applyFill="1" applyBorder="1" applyAlignment="1">
      <alignment vertical="top" wrapText="1"/>
    </xf>
    <xf numFmtId="191" fontId="3" fillId="34" borderId="19" xfId="0" applyNumberFormat="1" applyFont="1" applyFill="1" applyBorder="1" applyAlignment="1">
      <alignment vertical="top" wrapText="1"/>
    </xf>
    <xf numFmtId="49" fontId="3" fillId="34" borderId="19" xfId="0" applyNumberFormat="1" applyFont="1" applyFill="1" applyBorder="1" applyAlignment="1">
      <alignment vertical="top" wrapText="1"/>
    </xf>
    <xf numFmtId="191" fontId="3" fillId="40" borderId="10" xfId="0" applyNumberFormat="1" applyFont="1" applyFill="1" applyBorder="1" applyAlignment="1">
      <alignment horizontal="right" vertical="top" wrapText="1"/>
    </xf>
    <xf numFmtId="191" fontId="3" fillId="34" borderId="10" xfId="51" applyNumberFormat="1" applyFont="1" applyFill="1" applyBorder="1" applyAlignment="1">
      <alignment horizontal="right" wrapText="1"/>
      <protection/>
    </xf>
    <xf numFmtId="191" fontId="3" fillId="34" borderId="10" xfId="51" applyNumberFormat="1" applyFont="1" applyFill="1" applyBorder="1" applyAlignment="1">
      <alignment wrapText="1"/>
      <protection/>
    </xf>
    <xf numFmtId="0" fontId="3" fillId="34" borderId="10" xfId="0" applyFont="1" applyFill="1" applyBorder="1" applyAlignment="1" quotePrefix="1">
      <alignment horizontal="right" vertical="top" wrapText="1"/>
    </xf>
    <xf numFmtId="16" fontId="3" fillId="34" borderId="10" xfId="0" applyNumberFormat="1" applyFont="1" applyFill="1" applyBorder="1" applyAlignment="1" quotePrefix="1">
      <alignment horizontal="right" vertical="top" wrapText="1"/>
    </xf>
    <xf numFmtId="1" fontId="4" fillId="0" borderId="10" xfId="0" applyNumberFormat="1" applyFont="1" applyBorder="1" applyAlignment="1">
      <alignment horizontal="right" vertical="top" wrapText="1"/>
    </xf>
    <xf numFmtId="0" fontId="7" fillId="0" borderId="10" xfId="0" applyFont="1" applyBorder="1" applyAlignment="1">
      <alignment horizontal="right" vertical="top" wrapText="1"/>
    </xf>
    <xf numFmtId="1" fontId="3" fillId="0" borderId="10" xfId="0" applyNumberFormat="1" applyFont="1" applyBorder="1" applyAlignment="1">
      <alignment horizontal="right" vertical="top" wrapText="1"/>
    </xf>
    <xf numFmtId="0" fontId="10" fillId="0" borderId="0" xfId="0" applyFont="1" applyAlignment="1">
      <alignment vertical="top" wrapText="1"/>
    </xf>
    <xf numFmtId="49" fontId="10" fillId="34" borderId="17" xfId="0" applyNumberFormat="1" applyFont="1" applyFill="1" applyBorder="1" applyAlignment="1">
      <alignment horizontal="center" vertical="top" wrapText="1"/>
    </xf>
    <xf numFmtId="0" fontId="6" fillId="34" borderId="0" xfId="0" applyFont="1" applyFill="1" applyAlignment="1">
      <alignment vertical="top" wrapText="1"/>
    </xf>
    <xf numFmtId="14" fontId="8" fillId="34" borderId="0" xfId="0" applyNumberFormat="1" applyFont="1" applyFill="1" applyAlignment="1">
      <alignment horizontal="left" vertical="top"/>
    </xf>
    <xf numFmtId="0" fontId="3" fillId="0" borderId="10" xfId="0" applyNumberFormat="1" applyFont="1" applyBorder="1" applyAlignment="1">
      <alignment vertical="top" wrapText="1"/>
    </xf>
    <xf numFmtId="0" fontId="3" fillId="0" borderId="19" xfId="0" applyFont="1" applyBorder="1" applyAlignment="1">
      <alignment vertical="top" wrapText="1"/>
    </xf>
    <xf numFmtId="191" fontId="6" fillId="13" borderId="10" xfId="0" applyNumberFormat="1" applyFont="1" applyFill="1" applyBorder="1" applyAlignment="1">
      <alignment vertical="top" wrapText="1"/>
    </xf>
    <xf numFmtId="0" fontId="3" fillId="0" borderId="0" xfId="0" applyFont="1" applyAlignment="1">
      <alignment horizontal="left" vertical="top" wrapText="1"/>
    </xf>
    <xf numFmtId="191" fontId="11" fillId="13" borderId="10" xfId="51" applyNumberFormat="1" applyFont="1" applyFill="1" applyBorder="1" applyAlignment="1">
      <alignment wrapText="1"/>
      <protection/>
    </xf>
    <xf numFmtId="191" fontId="3" fillId="34" borderId="10" xfId="51" applyNumberFormat="1" applyFont="1" applyFill="1" applyBorder="1" applyAlignment="1">
      <alignment horizontal="right" wrapText="1"/>
      <protection/>
    </xf>
    <xf numFmtId="191" fontId="3" fillId="0" borderId="10" xfId="51" applyNumberFormat="1" applyFont="1" applyBorder="1" applyAlignment="1">
      <alignment wrapText="1"/>
      <protection/>
    </xf>
    <xf numFmtId="191" fontId="3" fillId="34" borderId="10" xfId="51" applyNumberFormat="1" applyFont="1" applyFill="1" applyBorder="1" applyAlignment="1">
      <alignment wrapText="1"/>
      <protection/>
    </xf>
    <xf numFmtId="191" fontId="3" fillId="34" borderId="10" xfId="43" applyNumberFormat="1" applyFont="1" applyFill="1" applyBorder="1" applyAlignment="1">
      <alignment horizontal="right" vertical="top" wrapText="1"/>
      <protection/>
    </xf>
    <xf numFmtId="0" fontId="71" fillId="34" borderId="0" xfId="0" applyFont="1" applyFill="1" applyAlignment="1">
      <alignment vertical="top" wrapText="1"/>
    </xf>
    <xf numFmtId="191" fontId="5" fillId="34" borderId="10" xfId="0" applyNumberFormat="1" applyFont="1" applyFill="1" applyBorder="1" applyAlignment="1">
      <alignment vertical="top" wrapText="1"/>
    </xf>
    <xf numFmtId="191" fontId="3" fillId="34" borderId="10" xfId="53" applyNumberFormat="1" applyFont="1" applyFill="1" applyBorder="1" applyAlignment="1">
      <alignment horizontal="right" vertical="top" wrapText="1"/>
      <protection/>
    </xf>
    <xf numFmtId="0" fontId="3" fillId="0" borderId="11" xfId="0" applyFont="1" applyBorder="1" applyAlignment="1">
      <alignment horizontal="left" vertical="top" wrapText="1"/>
    </xf>
    <xf numFmtId="0" fontId="3" fillId="0" borderId="10" xfId="53" applyFont="1" applyBorder="1" applyAlignment="1">
      <alignment horizontal="left" vertical="top" wrapText="1"/>
      <protection/>
    </xf>
    <xf numFmtId="0" fontId="3" fillId="34" borderId="10" xfId="53" applyFont="1" applyFill="1" applyBorder="1" applyAlignment="1">
      <alignment horizontal="left" vertical="top" wrapText="1"/>
      <protection/>
    </xf>
    <xf numFmtId="49" fontId="3" fillId="0" borderId="10" xfId="53" applyNumberFormat="1" applyFont="1" applyBorder="1" applyAlignment="1">
      <alignment horizontal="right" vertical="top" wrapText="1"/>
      <protection/>
    </xf>
    <xf numFmtId="49" fontId="3" fillId="0" borderId="10" xfId="53" applyNumberFormat="1" applyFont="1" applyBorder="1" applyAlignment="1">
      <alignment horizontal="left" vertical="top" wrapText="1"/>
      <protection/>
    </xf>
    <xf numFmtId="0" fontId="3" fillId="0" borderId="10" xfId="53" applyFont="1" applyBorder="1" applyAlignment="1">
      <alignment horizontal="right" vertical="top" wrapText="1"/>
      <protection/>
    </xf>
    <xf numFmtId="49" fontId="3" fillId="34" borderId="10" xfId="53" applyNumberFormat="1" applyFont="1" applyFill="1" applyBorder="1" applyAlignment="1">
      <alignment horizontal="left" vertical="top" wrapText="1"/>
      <protection/>
    </xf>
    <xf numFmtId="191" fontId="3" fillId="40" borderId="10" xfId="0" applyNumberFormat="1" applyFont="1" applyFill="1" applyBorder="1" applyAlignment="1">
      <alignment vertical="top" wrapText="1"/>
    </xf>
    <xf numFmtId="49" fontId="22" fillId="34" borderId="11" xfId="0" applyNumberFormat="1" applyFont="1" applyFill="1" applyBorder="1" applyAlignment="1">
      <alignment horizontal="center" vertical="top" wrapText="1"/>
    </xf>
    <xf numFmtId="49" fontId="22" fillId="34" borderId="20" xfId="0" applyNumberFormat="1" applyFont="1" applyFill="1" applyBorder="1" applyAlignment="1">
      <alignment horizontal="center" vertical="top" wrapText="1"/>
    </xf>
    <xf numFmtId="49" fontId="22" fillId="34" borderId="17" xfId="0" applyNumberFormat="1" applyFont="1" applyFill="1" applyBorder="1" applyAlignment="1">
      <alignment horizontal="center" vertical="top" wrapText="1"/>
    </xf>
    <xf numFmtId="49" fontId="3" fillId="34" borderId="11" xfId="0" applyNumberFormat="1" applyFont="1" applyFill="1" applyBorder="1" applyAlignment="1">
      <alignment horizontal="right" vertical="top" wrapText="1"/>
    </xf>
    <xf numFmtId="0" fontId="3" fillId="32" borderId="20" xfId="0" applyFont="1" applyFill="1" applyBorder="1" applyAlignment="1">
      <alignment vertical="top" wrapText="1"/>
    </xf>
    <xf numFmtId="0" fontId="3" fillId="32" borderId="17" xfId="0" applyFont="1" applyFill="1" applyBorder="1" applyAlignment="1">
      <alignment vertical="top" wrapText="1"/>
    </xf>
    <xf numFmtId="0" fontId="3" fillId="32" borderId="11" xfId="0" applyFont="1" applyFill="1" applyBorder="1" applyAlignment="1">
      <alignment vertical="top" wrapText="1"/>
    </xf>
    <xf numFmtId="0" fontId="70" fillId="40" borderId="0" xfId="0" applyFont="1" applyFill="1" applyAlignment="1">
      <alignment/>
    </xf>
    <xf numFmtId="191" fontId="11" fillId="40" borderId="10" xfId="0" applyNumberFormat="1" applyFont="1" applyFill="1" applyBorder="1" applyAlignment="1">
      <alignment horizontal="right" vertical="top" wrapText="1"/>
    </xf>
    <xf numFmtId="0" fontId="70" fillId="40" borderId="0" xfId="0" applyFont="1" applyFill="1" applyAlignment="1">
      <alignment wrapText="1"/>
    </xf>
    <xf numFmtId="0" fontId="0" fillId="40" borderId="0" xfId="0" applyFont="1" applyFill="1" applyAlignment="1">
      <alignment/>
    </xf>
    <xf numFmtId="191" fontId="11" fillId="40" borderId="10" xfId="53" applyNumberFormat="1" applyFont="1" applyFill="1" applyBorder="1" applyAlignment="1">
      <alignment vertical="top" wrapText="1"/>
      <protection/>
    </xf>
    <xf numFmtId="191" fontId="8" fillId="40" borderId="10" xfId="53" applyNumberFormat="1" applyFont="1" applyFill="1" applyBorder="1" applyAlignment="1">
      <alignment horizontal="right" vertical="top" wrapText="1"/>
      <protection/>
    </xf>
    <xf numFmtId="191" fontId="11" fillId="40" borderId="10" xfId="53" applyNumberFormat="1" applyFont="1" applyFill="1" applyBorder="1" applyAlignment="1">
      <alignment horizontal="right" vertical="top" wrapText="1"/>
      <protection/>
    </xf>
    <xf numFmtId="191" fontId="8" fillId="40" borderId="10" xfId="53" applyNumberFormat="1" applyFont="1" applyFill="1" applyBorder="1" applyAlignment="1">
      <alignment vertical="top" wrapText="1"/>
      <protection/>
    </xf>
    <xf numFmtId="0" fontId="3" fillId="0" borderId="17" xfId="0" applyFont="1" applyBorder="1" applyAlignment="1">
      <alignment vertical="top" wrapText="1"/>
    </xf>
    <xf numFmtId="0" fontId="3" fillId="40" borderId="0" xfId="0" applyFont="1" applyFill="1" applyAlignment="1">
      <alignment wrapText="1"/>
    </xf>
    <xf numFmtId="0" fontId="3" fillId="0" borderId="10" xfId="0" applyFont="1" applyBorder="1" applyAlignment="1" applyProtection="1">
      <alignment vertical="center" wrapText="1" readingOrder="1"/>
      <protection locked="0"/>
    </xf>
    <xf numFmtId="0" fontId="3" fillId="0" borderId="10" xfId="0" applyFont="1" applyBorder="1" applyAlignment="1" applyProtection="1">
      <alignment vertical="center" wrapText="1"/>
      <protection hidden="1"/>
    </xf>
    <xf numFmtId="0" fontId="3" fillId="0" borderId="15" xfId="0" applyFont="1" applyBorder="1" applyAlignment="1" applyProtection="1">
      <alignment vertical="top" wrapText="1" readingOrder="1"/>
      <protection locked="0"/>
    </xf>
    <xf numFmtId="0" fontId="3" fillId="0" borderId="10" xfId="0" applyFont="1" applyBorder="1" applyAlignment="1" applyProtection="1">
      <alignment vertical="top" wrapText="1" readingOrder="1"/>
      <protection locked="0"/>
    </xf>
    <xf numFmtId="0" fontId="70" fillId="0" borderId="0" xfId="0" applyFont="1" applyAlignment="1">
      <alignment horizontal="left" vertical="top" wrapText="1"/>
    </xf>
    <xf numFmtId="0" fontId="3" fillId="0" borderId="17" xfId="0" applyFont="1" applyBorder="1" applyAlignment="1">
      <alignment horizontal="left" vertical="top" wrapText="1"/>
    </xf>
    <xf numFmtId="0" fontId="3" fillId="0" borderId="17" xfId="0" applyFont="1" applyBorder="1" applyAlignment="1">
      <alignment horizontal="right" vertical="top" wrapText="1"/>
    </xf>
    <xf numFmtId="49" fontId="3" fillId="34" borderId="20" xfId="0" applyNumberFormat="1" applyFont="1" applyFill="1" applyBorder="1" applyAlignment="1">
      <alignment horizontal="right" vertical="top" wrapText="1"/>
    </xf>
    <xf numFmtId="191" fontId="3" fillId="34" borderId="10" xfId="51" applyNumberFormat="1" applyFont="1" applyFill="1" applyBorder="1" applyAlignment="1">
      <alignment horizontal="right" vertical="top" wrapText="1"/>
      <protection/>
    </xf>
    <xf numFmtId="0" fontId="8" fillId="34" borderId="0" xfId="0" applyFont="1" applyFill="1" applyAlignment="1">
      <alignment horizontal="right" vertical="center" wrapText="1"/>
    </xf>
    <xf numFmtId="191" fontId="3" fillId="34" borderId="10" xfId="0" applyNumberFormat="1" applyFont="1" applyFill="1" applyBorder="1" applyAlignment="1">
      <alignment vertical="top"/>
    </xf>
    <xf numFmtId="0" fontId="6" fillId="34" borderId="0" xfId="0" applyFont="1" applyFill="1" applyAlignment="1">
      <alignment horizontal="right" vertical="center" wrapText="1"/>
    </xf>
    <xf numFmtId="0" fontId="8" fillId="34" borderId="0" xfId="0" applyFont="1" applyFill="1" applyAlignment="1">
      <alignment vertical="center" wrapText="1"/>
    </xf>
    <xf numFmtId="0" fontId="8" fillId="34" borderId="0" xfId="0" applyFont="1" applyFill="1" applyAlignment="1">
      <alignment horizontal="left" vertical="center" wrapText="1"/>
    </xf>
    <xf numFmtId="0" fontId="70" fillId="34" borderId="0" xfId="0" applyFont="1" applyFill="1" applyAlignment="1">
      <alignment/>
    </xf>
    <xf numFmtId="0" fontId="0" fillId="34" borderId="0" xfId="0" applyFont="1" applyFill="1" applyAlignment="1">
      <alignment horizontal="left"/>
    </xf>
    <xf numFmtId="0" fontId="8" fillId="34" borderId="10" xfId="0" applyFont="1" applyFill="1" applyBorder="1" applyAlignment="1">
      <alignment horizontal="right" vertical="center" wrapText="1"/>
    </xf>
    <xf numFmtId="191" fontId="3" fillId="39" borderId="10" xfId="0" applyNumberFormat="1" applyFont="1" applyFill="1" applyBorder="1" applyAlignment="1">
      <alignment vertical="top"/>
    </xf>
    <xf numFmtId="191" fontId="3" fillId="39" borderId="10" xfId="51" applyNumberFormat="1" applyFont="1" applyFill="1" applyBorder="1" applyAlignment="1">
      <alignment vertical="top" wrapText="1"/>
      <protection/>
    </xf>
    <xf numFmtId="191" fontId="3" fillId="39" borderId="10" xfId="51" applyNumberFormat="1" applyFont="1" applyFill="1" applyBorder="1" applyAlignment="1">
      <alignment horizontal="right" vertical="top" wrapText="1"/>
      <protection/>
    </xf>
    <xf numFmtId="0" fontId="4"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vertical="top" wrapText="1"/>
    </xf>
    <xf numFmtId="191" fontId="3" fillId="39" borderId="10" xfId="54" applyNumberFormat="1" applyFont="1" applyFill="1" applyBorder="1" applyAlignment="1">
      <alignment vertical="top" wrapText="1"/>
      <protection/>
    </xf>
    <xf numFmtId="191" fontId="3" fillId="39" borderId="10" xfId="42" applyNumberFormat="1" applyFont="1" applyFill="1" applyBorder="1" applyAlignment="1">
      <alignment vertical="top" wrapText="1"/>
      <protection/>
    </xf>
    <xf numFmtId="49" fontId="3" fillId="34" borderId="0" xfId="0" applyNumberFormat="1" applyFont="1" applyFill="1" applyAlignment="1">
      <alignment wrapText="1"/>
    </xf>
    <xf numFmtId="49" fontId="4" fillId="34" borderId="0" xfId="0" applyNumberFormat="1" applyFont="1" applyFill="1" applyAlignment="1">
      <alignment wrapText="1"/>
    </xf>
    <xf numFmtId="0" fontId="3" fillId="34" borderId="0" xfId="0" applyFont="1" applyFill="1" applyAlignment="1">
      <alignment wrapText="1"/>
    </xf>
    <xf numFmtId="49" fontId="8" fillId="34" borderId="0" xfId="0" applyNumberFormat="1" applyFont="1" applyFill="1" applyAlignment="1">
      <alignment horizontal="center" vertical="center" wrapText="1"/>
    </xf>
    <xf numFmtId="0" fontId="5" fillId="34" borderId="0" xfId="0" applyFont="1" applyFill="1" applyAlignment="1">
      <alignment horizontal="center" vertical="center" wrapText="1"/>
    </xf>
    <xf numFmtId="191" fontId="10" fillId="39" borderId="10" xfId="0" applyNumberFormat="1" applyFont="1" applyFill="1" applyBorder="1" applyAlignment="1">
      <alignment horizontal="right" vertical="top" wrapText="1"/>
    </xf>
    <xf numFmtId="191" fontId="6" fillId="40" borderId="10" xfId="0" applyNumberFormat="1" applyFont="1" applyFill="1" applyBorder="1" applyAlignment="1">
      <alignment vertical="top" wrapText="1"/>
    </xf>
    <xf numFmtId="191" fontId="8" fillId="40" borderId="10" xfId="0" applyNumberFormat="1" applyFont="1" applyFill="1" applyBorder="1" applyAlignment="1">
      <alignment vertical="top" wrapText="1"/>
    </xf>
    <xf numFmtId="191" fontId="11" fillId="40" borderId="10" xfId="0" applyNumberFormat="1" applyFont="1" applyFill="1" applyBorder="1" applyAlignment="1">
      <alignment vertical="top" wrapText="1"/>
    </xf>
    <xf numFmtId="191" fontId="8" fillId="40" borderId="10" xfId="52" applyNumberFormat="1" applyFont="1" applyFill="1" applyBorder="1" applyAlignment="1">
      <alignment horizontal="right" vertical="top" wrapText="1"/>
      <protection/>
    </xf>
    <xf numFmtId="191" fontId="11" fillId="40" borderId="10" xfId="52" applyNumberFormat="1" applyFont="1" applyFill="1" applyBorder="1" applyAlignment="1">
      <alignment horizontal="right" vertical="top" wrapText="1"/>
      <protection/>
    </xf>
    <xf numFmtId="191" fontId="8" fillId="40" borderId="10" xfId="0" applyNumberFormat="1" applyFont="1" applyFill="1" applyBorder="1" applyAlignment="1">
      <alignment horizontal="right" vertical="top" wrapText="1"/>
    </xf>
    <xf numFmtId="191" fontId="3" fillId="34" borderId="19" xfId="0" applyNumberFormat="1" applyFont="1" applyFill="1" applyBorder="1" applyAlignment="1">
      <alignment horizontal="right" vertical="top" wrapText="1"/>
    </xf>
    <xf numFmtId="191" fontId="3" fillId="39" borderId="10" xfId="0" applyNumberFormat="1" applyFont="1" applyFill="1" applyBorder="1" applyAlignment="1">
      <alignment vertical="top" wrapText="1"/>
    </xf>
    <xf numFmtId="191" fontId="3" fillId="39" borderId="10" xfId="0" applyNumberFormat="1" applyFont="1" applyFill="1" applyBorder="1" applyAlignment="1">
      <alignment horizontal="right" vertical="top" wrapText="1"/>
    </xf>
    <xf numFmtId="191" fontId="11" fillId="40" borderId="17" xfId="0" applyNumberFormat="1" applyFont="1" applyFill="1" applyBorder="1" applyAlignment="1">
      <alignment vertical="top" wrapText="1"/>
    </xf>
    <xf numFmtId="49" fontId="8" fillId="34" borderId="0" xfId="53" applyNumberFormat="1" applyFont="1" applyFill="1" applyAlignment="1">
      <alignment horizontal="right"/>
      <protection/>
    </xf>
    <xf numFmtId="49" fontId="8" fillId="34" borderId="0" xfId="53" applyNumberFormat="1" applyFont="1" applyFill="1" applyAlignment="1">
      <alignment horizontal="center"/>
      <protection/>
    </xf>
    <xf numFmtId="0" fontId="8" fillId="34" borderId="0" xfId="53" applyFont="1" applyFill="1" applyAlignment="1">
      <alignment horizontal="left"/>
      <protection/>
    </xf>
    <xf numFmtId="0" fontId="8" fillId="34" borderId="0" xfId="53" applyFont="1" applyFill="1" applyAlignment="1">
      <alignment horizontal="right"/>
      <protection/>
    </xf>
    <xf numFmtId="191" fontId="3" fillId="39" borderId="10" xfId="53" applyNumberFormat="1" applyFont="1" applyFill="1" applyBorder="1" applyAlignment="1">
      <alignment vertical="top" wrapText="1"/>
      <protection/>
    </xf>
    <xf numFmtId="0" fontId="6" fillId="0" borderId="0" xfId="0" applyFont="1" applyAlignment="1">
      <alignment horizontal="center" vertical="center" wrapText="1"/>
    </xf>
    <xf numFmtId="0" fontId="0" fillId="34" borderId="0" xfId="0" applyFont="1" applyFill="1" applyAlignment="1">
      <alignment vertical="top" wrapText="1"/>
    </xf>
    <xf numFmtId="191" fontId="0" fillId="0" borderId="0" xfId="0" applyNumberFormat="1" applyAlignment="1">
      <alignment/>
    </xf>
    <xf numFmtId="0" fontId="13" fillId="0" borderId="0" xfId="0" applyFont="1" applyAlignment="1">
      <alignment/>
    </xf>
    <xf numFmtId="0" fontId="13" fillId="0" borderId="0" xfId="0" applyFont="1" applyAlignment="1">
      <alignment horizontal="justify" vertical="center"/>
    </xf>
    <xf numFmtId="0" fontId="13" fillId="0" borderId="0" xfId="0" applyFont="1" applyAlignment="1">
      <alignment vertical="center" wrapText="1"/>
    </xf>
    <xf numFmtId="0" fontId="6" fillId="0" borderId="0" xfId="0" applyFont="1" applyAlignment="1">
      <alignment horizontal="justify" vertical="center" wrapText="1"/>
    </xf>
    <xf numFmtId="0" fontId="13" fillId="0" borderId="0" xfId="0" applyFont="1" applyAlignment="1">
      <alignment horizontal="center" vertical="center" wrapText="1"/>
    </xf>
    <xf numFmtId="0" fontId="13" fillId="0" borderId="0" xfId="0" applyFont="1" applyAlignment="1">
      <alignment horizontal="justify" vertical="center" wrapText="1"/>
    </xf>
    <xf numFmtId="0" fontId="13" fillId="0" borderId="0" xfId="0" applyFont="1" applyAlignment="1">
      <alignment wrapText="1"/>
    </xf>
    <xf numFmtId="0" fontId="13" fillId="0" borderId="0" xfId="0" applyFont="1" applyAlignment="1">
      <alignment horizontal="left" vertical="center" wrapText="1"/>
    </xf>
    <xf numFmtId="0" fontId="6" fillId="0" borderId="0" xfId="0" applyFont="1" applyAlignment="1">
      <alignment vertical="center" wrapText="1"/>
    </xf>
    <xf numFmtId="0" fontId="13" fillId="0" borderId="0" xfId="41" applyFont="1" applyAlignment="1" applyProtection="1">
      <alignment horizontal="justify" vertical="center" wrapText="1"/>
      <protection/>
    </xf>
    <xf numFmtId="0" fontId="29" fillId="0" borderId="0" xfId="0" applyFont="1" applyAlignment="1">
      <alignment horizontal="right" vertical="center" wrapText="1"/>
    </xf>
    <xf numFmtId="0" fontId="13" fillId="0" borderId="0" xfId="0" applyFont="1" applyAlignment="1">
      <alignment horizontal="center" wrapText="1"/>
    </xf>
    <xf numFmtId="0" fontId="3" fillId="34" borderId="10" xfId="0" applyFont="1" applyFill="1" applyBorder="1" applyAlignment="1">
      <alignment horizontal="right" vertical="top" wrapText="1"/>
    </xf>
    <xf numFmtId="49" fontId="8" fillId="34" borderId="10" xfId="0" applyNumberFormat="1" applyFont="1" applyFill="1" applyBorder="1" applyAlignment="1">
      <alignment horizontal="right" vertical="top" wrapText="1"/>
    </xf>
    <xf numFmtId="49" fontId="3" fillId="34" borderId="10" xfId="0" applyNumberFormat="1" applyFont="1" applyFill="1" applyBorder="1" applyAlignment="1">
      <alignment horizontal="right" vertical="top" wrapText="1"/>
    </xf>
    <xf numFmtId="0" fontId="3" fillId="34" borderId="10" xfId="0" applyFont="1" applyFill="1" applyBorder="1" applyAlignment="1">
      <alignment horizontal="left" vertical="top" wrapText="1"/>
    </xf>
    <xf numFmtId="49" fontId="3" fillId="34" borderId="11" xfId="0" applyNumberFormat="1" applyFont="1" applyFill="1" applyBorder="1" applyAlignment="1">
      <alignment horizontal="left" vertical="top" wrapText="1"/>
    </xf>
    <xf numFmtId="0" fontId="21" fillId="34" borderId="10" xfId="0" applyFont="1" applyFill="1" applyBorder="1" applyAlignment="1">
      <alignment horizontal="left" vertical="top" wrapText="1"/>
    </xf>
    <xf numFmtId="191" fontId="3" fillId="34" borderId="10" xfId="0" applyNumberFormat="1" applyFont="1" applyFill="1" applyBorder="1" applyAlignment="1">
      <alignment vertical="top" wrapText="1"/>
    </xf>
    <xf numFmtId="49" fontId="3" fillId="34" borderId="10" xfId="0" applyNumberFormat="1" applyFont="1" applyFill="1" applyBorder="1" applyAlignment="1">
      <alignment vertical="top" wrapText="1"/>
    </xf>
    <xf numFmtId="0" fontId="3" fillId="34" borderId="11" xfId="0" applyFont="1" applyFill="1" applyBorder="1" applyAlignment="1">
      <alignment horizontal="left" vertical="top" wrapText="1"/>
    </xf>
    <xf numFmtId="191" fontId="3" fillId="34" borderId="10" xfId="0" applyNumberFormat="1" applyFont="1" applyFill="1" applyBorder="1" applyAlignment="1">
      <alignment horizontal="right" vertical="top" wrapText="1"/>
    </xf>
    <xf numFmtId="49" fontId="11" fillId="34" borderId="10" xfId="0" applyNumberFormat="1" applyFont="1" applyFill="1" applyBorder="1" applyAlignment="1">
      <alignment horizontal="right" vertical="top" wrapText="1"/>
    </xf>
    <xf numFmtId="49" fontId="3" fillId="34" borderId="10" xfId="0" applyNumberFormat="1" applyFont="1" applyFill="1" applyBorder="1" applyAlignment="1">
      <alignment horizontal="left" vertical="top" wrapText="1"/>
    </xf>
    <xf numFmtId="0" fontId="3" fillId="34" borderId="11" xfId="0" applyFont="1" applyFill="1" applyBorder="1" applyAlignment="1">
      <alignment vertical="top" wrapText="1"/>
    </xf>
    <xf numFmtId="0" fontId="3" fillId="34" borderId="10" xfId="0" applyFont="1" applyFill="1" applyBorder="1" applyAlignment="1">
      <alignment vertical="top" wrapText="1"/>
    </xf>
    <xf numFmtId="0" fontId="8" fillId="39" borderId="10" xfId="0" applyFont="1" applyFill="1" applyBorder="1" applyAlignment="1">
      <alignment horizontal="right" vertical="center" wrapText="1"/>
    </xf>
    <xf numFmtId="0" fontId="3" fillId="34" borderId="11" xfId="0" applyFont="1" applyFill="1" applyBorder="1" applyAlignment="1">
      <alignment horizontal="right" vertical="top" wrapText="1"/>
    </xf>
    <xf numFmtId="0" fontId="3" fillId="34" borderId="17" xfId="0" applyFont="1" applyFill="1" applyBorder="1" applyAlignment="1">
      <alignment horizontal="right" vertical="top" wrapText="1"/>
    </xf>
    <xf numFmtId="49" fontId="3" fillId="34" borderId="11" xfId="0" applyNumberFormat="1" applyFont="1" applyFill="1" applyBorder="1" applyAlignment="1">
      <alignment horizontal="center" vertical="top" wrapText="1"/>
    </xf>
    <xf numFmtId="49" fontId="3" fillId="34" borderId="17" xfId="0" applyNumberFormat="1" applyFont="1" applyFill="1" applyBorder="1" applyAlignment="1">
      <alignment horizontal="center" vertical="top" wrapText="1"/>
    </xf>
    <xf numFmtId="0" fontId="3" fillId="34" borderId="11"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10" xfId="0" applyFont="1" applyFill="1" applyBorder="1" applyAlignment="1">
      <alignment horizontal="left" vertical="top" wrapText="1"/>
    </xf>
    <xf numFmtId="0" fontId="3" fillId="34" borderId="10" xfId="0" applyFont="1" applyFill="1" applyBorder="1" applyAlignment="1">
      <alignment horizontal="right" vertical="top" wrapText="1"/>
    </xf>
    <xf numFmtId="49" fontId="3" fillId="34" borderId="10" xfId="0" applyNumberFormat="1" applyFont="1" applyFill="1" applyBorder="1" applyAlignment="1">
      <alignment horizontal="right" vertical="top" wrapText="1"/>
    </xf>
    <xf numFmtId="191" fontId="3" fillId="34" borderId="10" xfId="0" applyNumberFormat="1" applyFont="1" applyFill="1" applyBorder="1" applyAlignment="1">
      <alignment vertical="top" wrapText="1"/>
    </xf>
    <xf numFmtId="49" fontId="3" fillId="34" borderId="10" xfId="0" applyNumberFormat="1" applyFont="1" applyFill="1" applyBorder="1" applyAlignment="1">
      <alignment horizontal="left" vertical="top" wrapText="1"/>
    </xf>
    <xf numFmtId="0" fontId="8" fillId="39" borderId="10" xfId="0" applyFont="1" applyFill="1" applyBorder="1" applyAlignment="1">
      <alignment horizontal="center" vertical="center" wrapText="1"/>
    </xf>
    <xf numFmtId="49" fontId="3" fillId="34" borderId="10" xfId="0" applyNumberFormat="1" applyFont="1" applyFill="1" applyBorder="1" applyAlignment="1">
      <alignment vertical="top" wrapText="1"/>
    </xf>
    <xf numFmtId="49" fontId="11" fillId="34" borderId="10" xfId="0" applyNumberFormat="1" applyFont="1" applyFill="1" applyBorder="1" applyAlignment="1">
      <alignment horizontal="right" vertical="top" wrapText="1"/>
    </xf>
    <xf numFmtId="191" fontId="3" fillId="34" borderId="10" xfId="0" applyNumberFormat="1" applyFont="1" applyFill="1" applyBorder="1" applyAlignment="1">
      <alignment horizontal="right" vertical="top" wrapText="1"/>
    </xf>
    <xf numFmtId="49" fontId="6" fillId="13" borderId="10" xfId="0" applyNumberFormat="1" applyFont="1" applyFill="1" applyBorder="1" applyAlignment="1">
      <alignment horizontal="left" vertical="center" wrapText="1"/>
    </xf>
    <xf numFmtId="49" fontId="3" fillId="34" borderId="11" xfId="0" applyNumberFormat="1" applyFont="1" applyFill="1" applyBorder="1" applyAlignment="1">
      <alignment horizontal="left" vertical="top" wrapText="1"/>
    </xf>
    <xf numFmtId="49" fontId="3" fillId="34" borderId="17" xfId="0" applyNumberFormat="1" applyFont="1" applyFill="1" applyBorder="1" applyAlignment="1">
      <alignment horizontal="left" vertical="top" wrapText="1"/>
    </xf>
    <xf numFmtId="0" fontId="3" fillId="34" borderId="11" xfId="0" applyFont="1" applyFill="1" applyBorder="1" applyAlignment="1">
      <alignment horizontal="center" vertical="top" wrapText="1"/>
    </xf>
    <xf numFmtId="0" fontId="3" fillId="34" borderId="17" xfId="0" applyFont="1" applyFill="1" applyBorder="1" applyAlignment="1">
      <alignment horizontal="center" vertical="top" wrapText="1"/>
    </xf>
    <xf numFmtId="0" fontId="4" fillId="34" borderId="10" xfId="0" applyFont="1" applyFill="1" applyBorder="1" applyAlignment="1">
      <alignment horizontal="right" vertical="top" wrapText="1"/>
    </xf>
    <xf numFmtId="182" fontId="3" fillId="34" borderId="10" xfId="0" applyNumberFormat="1" applyFont="1" applyFill="1" applyBorder="1" applyAlignment="1">
      <alignment horizontal="left" vertical="top" wrapText="1"/>
    </xf>
    <xf numFmtId="49" fontId="3" fillId="34" borderId="10" xfId="0" applyNumberFormat="1" applyFont="1" applyFill="1" applyBorder="1" applyAlignment="1">
      <alignment horizontal="center" vertical="top" wrapText="1"/>
    </xf>
    <xf numFmtId="191" fontId="3" fillId="34" borderId="0" xfId="0" applyNumberFormat="1" applyFont="1" applyFill="1" applyAlignment="1">
      <alignment horizontal="left" vertical="top" wrapText="1"/>
    </xf>
    <xf numFmtId="0" fontId="3" fillId="34" borderId="0" xfId="0" applyFont="1" applyFill="1" applyAlignment="1">
      <alignment horizontal="left" vertical="top" wrapText="1"/>
    </xf>
    <xf numFmtId="49" fontId="6" fillId="34" borderId="0" xfId="0" applyNumberFormat="1" applyFont="1" applyFill="1" applyAlignment="1">
      <alignment horizontal="center" vertical="top" wrapText="1"/>
    </xf>
    <xf numFmtId="0" fontId="8" fillId="34" borderId="10" xfId="0" applyFont="1" applyFill="1" applyBorder="1" applyAlignment="1">
      <alignment horizontal="center" vertical="center" wrapText="1"/>
    </xf>
    <xf numFmtId="49" fontId="8" fillId="34" borderId="10" xfId="0" applyNumberFormat="1" applyFont="1" applyFill="1" applyBorder="1" applyAlignment="1">
      <alignment horizontal="center" vertical="center" wrapText="1"/>
    </xf>
    <xf numFmtId="0" fontId="3" fillId="34" borderId="10" xfId="0" applyFont="1" applyFill="1" applyBorder="1" applyAlignment="1">
      <alignment vertical="top" wrapText="1"/>
    </xf>
    <xf numFmtId="1" fontId="3" fillId="34" borderId="10" xfId="0" applyNumberFormat="1" applyFont="1" applyFill="1" applyBorder="1" applyAlignment="1">
      <alignment vertical="top" wrapText="1"/>
    </xf>
    <xf numFmtId="191" fontId="3" fillId="34" borderId="11" xfId="0" applyNumberFormat="1" applyFont="1" applyFill="1" applyBorder="1" applyAlignment="1">
      <alignment horizontal="right" vertical="top" wrapText="1"/>
    </xf>
    <xf numFmtId="49" fontId="8" fillId="34" borderId="10" xfId="0" applyNumberFormat="1" applyFont="1" applyFill="1" applyBorder="1" applyAlignment="1">
      <alignment horizontal="left" vertical="top" wrapText="1"/>
    </xf>
    <xf numFmtId="49" fontId="4" fillId="34" borderId="17" xfId="0" applyNumberFormat="1" applyFont="1" applyFill="1" applyBorder="1" applyAlignment="1">
      <alignment horizontal="center" vertical="top" wrapText="1"/>
    </xf>
    <xf numFmtId="49" fontId="4" fillId="34" borderId="10" xfId="0" applyNumberFormat="1" applyFont="1" applyFill="1" applyBorder="1" applyAlignment="1">
      <alignment horizontal="center" vertical="top" wrapText="1"/>
    </xf>
    <xf numFmtId="49" fontId="3" fillId="34" borderId="10" xfId="0" applyNumberFormat="1" applyFont="1" applyFill="1" applyBorder="1" applyAlignment="1">
      <alignment horizontal="left" vertical="top" wrapText="1"/>
    </xf>
    <xf numFmtId="0" fontId="8" fillId="39" borderId="10" xfId="0" applyFont="1" applyFill="1" applyBorder="1" applyAlignment="1">
      <alignment horizontal="right" vertical="center" wrapText="1"/>
    </xf>
    <xf numFmtId="1" fontId="3" fillId="34" borderId="10" xfId="0" applyNumberFormat="1" applyFont="1" applyFill="1" applyBorder="1" applyAlignment="1">
      <alignment horizontal="right" vertical="top" wrapText="1"/>
    </xf>
    <xf numFmtId="49" fontId="4" fillId="34" borderId="11" xfId="0" applyNumberFormat="1" applyFont="1" applyFill="1" applyBorder="1" applyAlignment="1">
      <alignment horizontal="center" vertical="top" wrapText="1"/>
    </xf>
    <xf numFmtId="49" fontId="4" fillId="34" borderId="17" xfId="0" applyNumberFormat="1" applyFont="1" applyFill="1" applyBorder="1" applyAlignment="1">
      <alignment horizontal="center" vertical="top" wrapText="1"/>
    </xf>
    <xf numFmtId="191" fontId="3" fillId="34" borderId="11" xfId="0" applyNumberFormat="1" applyFont="1" applyFill="1" applyBorder="1" applyAlignment="1">
      <alignment horizontal="right" vertical="top" wrapText="1"/>
    </xf>
    <xf numFmtId="49" fontId="4" fillId="34" borderId="10" xfId="0" applyNumberFormat="1" applyFont="1" applyFill="1" applyBorder="1" applyAlignment="1">
      <alignment horizontal="right" vertical="top" wrapText="1"/>
    </xf>
    <xf numFmtId="49" fontId="4" fillId="34" borderId="10" xfId="0" applyNumberFormat="1" applyFont="1" applyFill="1" applyBorder="1" applyAlignment="1">
      <alignment horizontal="center" vertical="top" wrapText="1"/>
    </xf>
    <xf numFmtId="49" fontId="4" fillId="34" borderId="11" xfId="0" applyNumberFormat="1" applyFont="1" applyFill="1" applyBorder="1" applyAlignment="1">
      <alignment horizontal="center" vertical="top"/>
    </xf>
    <xf numFmtId="49" fontId="4" fillId="34" borderId="17" xfId="0" applyNumberFormat="1" applyFont="1" applyFill="1" applyBorder="1" applyAlignment="1">
      <alignment horizontal="center" vertical="top"/>
    </xf>
    <xf numFmtId="0" fontId="3" fillId="34" borderId="11" xfId="0" applyFont="1" applyFill="1" applyBorder="1" applyAlignment="1">
      <alignment horizontal="left" vertical="top" wrapText="1"/>
    </xf>
    <xf numFmtId="0" fontId="8" fillId="39" borderId="10" xfId="0" applyFont="1" applyFill="1" applyBorder="1" applyAlignment="1">
      <alignment horizontal="center" vertical="center" wrapText="1"/>
    </xf>
    <xf numFmtId="0" fontId="3" fillId="34" borderId="10" xfId="0" applyFont="1" applyFill="1" applyBorder="1" applyAlignment="1">
      <alignment horizontal="right" vertical="top" wrapText="1"/>
    </xf>
    <xf numFmtId="0" fontId="3" fillId="34" borderId="10" xfId="0" applyFont="1" applyFill="1" applyBorder="1" applyAlignment="1">
      <alignment horizontal="left" vertical="top" wrapText="1"/>
    </xf>
    <xf numFmtId="49" fontId="6" fillId="13" borderId="10" xfId="0" applyNumberFormat="1" applyFont="1" applyFill="1" applyBorder="1" applyAlignment="1">
      <alignment horizontal="left" vertical="center" wrapText="1"/>
    </xf>
    <xf numFmtId="191" fontId="3" fillId="39" borderId="11" xfId="0" applyNumberFormat="1" applyFont="1" applyFill="1" applyBorder="1" applyAlignment="1">
      <alignment horizontal="right" vertical="top" wrapText="1"/>
    </xf>
    <xf numFmtId="49" fontId="3" fillId="34" borderId="10" xfId="0" applyNumberFormat="1" applyFont="1" applyFill="1" applyBorder="1" applyAlignment="1">
      <alignment horizontal="right" vertical="top" wrapText="1"/>
    </xf>
    <xf numFmtId="0" fontId="3" fillId="34" borderId="10" xfId="0" applyFont="1" applyFill="1" applyBorder="1" applyAlignment="1">
      <alignment vertical="top" wrapText="1"/>
    </xf>
    <xf numFmtId="49" fontId="3" fillId="34" borderId="10" xfId="0" applyNumberFormat="1" applyFont="1" applyFill="1" applyBorder="1" applyAlignment="1">
      <alignment vertical="top" wrapText="1"/>
    </xf>
    <xf numFmtId="0" fontId="3" fillId="34" borderId="17" xfId="0" applyFont="1" applyFill="1" applyBorder="1" applyAlignment="1">
      <alignment horizontal="left" vertical="top" wrapText="1"/>
    </xf>
    <xf numFmtId="49" fontId="4" fillId="34" borderId="10" xfId="0" applyNumberFormat="1" applyFont="1" applyFill="1" applyBorder="1" applyAlignment="1">
      <alignment horizontal="center" vertical="top"/>
    </xf>
    <xf numFmtId="0" fontId="3" fillId="34" borderId="11" xfId="0" applyFont="1" applyFill="1" applyBorder="1" applyAlignment="1">
      <alignment horizontal="center" vertical="top" wrapText="1"/>
    </xf>
    <xf numFmtId="0" fontId="3" fillId="34" borderId="10" xfId="0" applyFont="1" applyFill="1" applyBorder="1" applyAlignment="1">
      <alignment horizontal="center" vertical="top" wrapText="1"/>
    </xf>
    <xf numFmtId="49" fontId="9" fillId="34" borderId="10" xfId="0" applyNumberFormat="1" applyFont="1" applyFill="1" applyBorder="1" applyAlignment="1">
      <alignment horizontal="center" vertical="top" wrapText="1"/>
    </xf>
    <xf numFmtId="0" fontId="10" fillId="34" borderId="10" xfId="0" applyFont="1" applyFill="1" applyBorder="1" applyAlignment="1">
      <alignment horizontal="left" vertical="top" wrapText="1"/>
    </xf>
    <xf numFmtId="49" fontId="10" fillId="34" borderId="10" xfId="0" applyNumberFormat="1" applyFont="1" applyFill="1" applyBorder="1" applyAlignment="1">
      <alignment horizontal="center" vertical="top" wrapText="1"/>
    </xf>
    <xf numFmtId="49" fontId="11" fillId="34" borderId="10" xfId="0" applyNumberFormat="1"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3" fillId="40" borderId="10" xfId="0" applyFont="1" applyFill="1" applyBorder="1" applyAlignment="1">
      <alignment horizontal="left" vertical="top" wrapText="1"/>
    </xf>
    <xf numFmtId="0" fontId="7" fillId="34" borderId="10" xfId="0" applyFont="1" applyFill="1" applyBorder="1" applyAlignment="1">
      <alignment horizontal="right" vertical="top" wrapText="1"/>
    </xf>
    <xf numFmtId="49" fontId="9" fillId="34" borderId="11" xfId="0" applyNumberFormat="1" applyFont="1" applyFill="1" applyBorder="1" applyAlignment="1">
      <alignment horizontal="center" vertical="top" wrapText="1"/>
    </xf>
    <xf numFmtId="49" fontId="9" fillId="34" borderId="17" xfId="0" applyNumberFormat="1" applyFont="1" applyFill="1" applyBorder="1" applyAlignment="1">
      <alignment horizontal="center" vertical="top" wrapText="1"/>
    </xf>
    <xf numFmtId="49" fontId="3" fillId="34" borderId="20" xfId="0" applyNumberFormat="1" applyFont="1" applyFill="1" applyBorder="1" applyAlignment="1">
      <alignment horizontal="left" vertical="top" wrapText="1"/>
    </xf>
    <xf numFmtId="0" fontId="8" fillId="39" borderId="10" xfId="0" applyFont="1" applyFill="1" applyBorder="1" applyAlignment="1">
      <alignment horizontal="center" vertical="top" wrapText="1"/>
    </xf>
    <xf numFmtId="191" fontId="3" fillId="34" borderId="20" xfId="0" applyNumberFormat="1" applyFont="1" applyFill="1" applyBorder="1" applyAlignment="1">
      <alignment horizontal="right" vertical="top" wrapText="1"/>
    </xf>
    <xf numFmtId="0" fontId="10" fillId="34" borderId="17" xfId="0" applyFont="1" applyFill="1" applyBorder="1" applyAlignment="1">
      <alignment horizontal="left" vertical="top" wrapText="1"/>
    </xf>
    <xf numFmtId="191" fontId="3" fillId="39" borderId="11" xfId="0" applyNumberFormat="1" applyFont="1" applyFill="1" applyBorder="1" applyAlignment="1">
      <alignment horizontal="right" vertical="top" wrapText="1"/>
    </xf>
    <xf numFmtId="191" fontId="3" fillId="39" borderId="17" xfId="0" applyNumberFormat="1" applyFont="1" applyFill="1" applyBorder="1" applyAlignment="1">
      <alignment horizontal="right" vertical="top" wrapText="1"/>
    </xf>
    <xf numFmtId="0" fontId="3" fillId="34" borderId="10" xfId="53" applyFont="1" applyFill="1" applyBorder="1" applyAlignment="1">
      <alignment horizontal="right" vertical="top" wrapText="1"/>
      <protection/>
    </xf>
    <xf numFmtId="191" fontId="3" fillId="34" borderId="11" xfId="0" applyNumberFormat="1" applyFont="1" applyFill="1" applyBorder="1" applyAlignment="1">
      <alignment vertical="top"/>
    </xf>
    <xf numFmtId="0" fontId="14" fillId="34" borderId="0" xfId="0" applyFont="1" applyFill="1" applyAlignment="1">
      <alignment horizontal="center" vertical="top" wrapText="1"/>
    </xf>
    <xf numFmtId="191" fontId="3" fillId="39" borderId="10" xfId="0" applyNumberFormat="1" applyFont="1" applyFill="1" applyBorder="1" applyAlignment="1">
      <alignment horizontal="right" vertical="top" wrapText="1"/>
    </xf>
    <xf numFmtId="191" fontId="3" fillId="39" borderId="10" xfId="0" applyNumberFormat="1" applyFont="1" applyFill="1" applyBorder="1" applyAlignment="1">
      <alignment vertical="top" wrapText="1"/>
    </xf>
    <xf numFmtId="191" fontId="4" fillId="39" borderId="10" xfId="0" applyNumberFormat="1" applyFont="1" applyFill="1" applyBorder="1" applyAlignment="1">
      <alignment horizontal="right" vertical="top" wrapText="1"/>
    </xf>
    <xf numFmtId="49" fontId="3" fillId="34" borderId="11" xfId="0" applyNumberFormat="1" applyFont="1" applyFill="1" applyBorder="1" applyAlignment="1">
      <alignment horizontal="right" vertical="top" wrapText="1"/>
    </xf>
    <xf numFmtId="49" fontId="3" fillId="34" borderId="20" xfId="0" applyNumberFormat="1" applyFont="1" applyFill="1" applyBorder="1" applyAlignment="1">
      <alignment horizontal="right" vertical="top" wrapText="1"/>
    </xf>
    <xf numFmtId="49" fontId="3" fillId="34" borderId="17" xfId="0" applyNumberFormat="1" applyFont="1" applyFill="1" applyBorder="1" applyAlignment="1">
      <alignment horizontal="right" vertical="top" wrapText="1"/>
    </xf>
    <xf numFmtId="0" fontId="0" fillId="41" borderId="0" xfId="0" applyFont="1" applyFill="1" applyAlignment="1">
      <alignment horizontal="right"/>
    </xf>
    <xf numFmtId="49" fontId="3" fillId="34" borderId="10" xfId="0" applyNumberFormat="1" applyFont="1" applyFill="1" applyBorder="1" applyAlignment="1">
      <alignment horizontal="left" vertical="top" wrapText="1"/>
    </xf>
    <xf numFmtId="49" fontId="3" fillId="34" borderId="10" xfId="0" applyNumberFormat="1" applyFont="1" applyFill="1" applyBorder="1" applyAlignment="1">
      <alignment vertical="top" wrapText="1"/>
    </xf>
    <xf numFmtId="0" fontId="3" fillId="34" borderId="10" xfId="0" applyFont="1" applyFill="1" applyBorder="1" applyAlignment="1">
      <alignment vertical="top" wrapText="1"/>
    </xf>
    <xf numFmtId="0" fontId="3" fillId="34" borderId="10" xfId="53" applyFont="1" applyFill="1" applyBorder="1" applyAlignment="1">
      <alignment horizontal="right" vertical="top" wrapText="1"/>
      <protection/>
    </xf>
    <xf numFmtId="191" fontId="3" fillId="39" borderId="10" xfId="42" applyNumberFormat="1" applyFont="1" applyFill="1" applyBorder="1" applyAlignment="1">
      <alignment horizontal="right" vertical="top"/>
      <protection/>
    </xf>
    <xf numFmtId="191" fontId="3" fillId="39" borderId="10" xfId="43" applyNumberFormat="1" applyFont="1" applyFill="1" applyBorder="1" applyAlignment="1">
      <alignment horizontal="right" vertical="top" wrapText="1"/>
      <protection/>
    </xf>
    <xf numFmtId="49" fontId="4" fillId="34" borderId="10" xfId="0" applyNumberFormat="1" applyFont="1" applyFill="1" applyBorder="1" applyAlignment="1">
      <alignment vertical="top" wrapText="1"/>
    </xf>
    <xf numFmtId="182" fontId="8" fillId="0" borderId="10" xfId="0" applyNumberFormat="1" applyFont="1" applyBorder="1" applyAlignment="1">
      <alignment vertical="top" wrapText="1"/>
    </xf>
    <xf numFmtId="191" fontId="3" fillId="39" borderId="10" xfId="42" applyNumberFormat="1" applyFont="1" applyFill="1" applyBorder="1" applyAlignment="1">
      <alignment horizontal="right" vertical="top" wrapText="1"/>
      <protection/>
    </xf>
    <xf numFmtId="191" fontId="3" fillId="42" borderId="10" xfId="0" applyNumberFormat="1" applyFont="1" applyFill="1" applyBorder="1" applyAlignment="1">
      <alignment horizontal="right" vertical="top" wrapText="1"/>
    </xf>
    <xf numFmtId="49" fontId="3" fillId="34" borderId="10" xfId="0" applyNumberFormat="1" applyFont="1" applyFill="1" applyBorder="1" applyAlignment="1" quotePrefix="1">
      <alignment horizontal="right" vertical="top" wrapText="1"/>
    </xf>
    <xf numFmtId="49" fontId="3" fillId="34" borderId="0" xfId="0" applyNumberFormat="1" applyFont="1" applyFill="1" applyBorder="1" applyAlignment="1">
      <alignment horizontal="center" vertical="top" wrapText="1"/>
    </xf>
    <xf numFmtId="191" fontId="3" fillId="0" borderId="0" xfId="0" applyNumberFormat="1" applyFont="1" applyAlignment="1">
      <alignment horizontal="left" vertical="top" wrapText="1"/>
    </xf>
    <xf numFmtId="0" fontId="8" fillId="0" borderId="0" xfId="0" applyFont="1" applyAlignment="1">
      <alignment vertical="top" wrapText="1"/>
    </xf>
    <xf numFmtId="49" fontId="9" fillId="0" borderId="10" xfId="0" applyNumberFormat="1" applyFont="1" applyBorder="1" applyAlignment="1">
      <alignment horizontal="left" vertical="top" wrapText="1"/>
    </xf>
    <xf numFmtId="0" fontId="9" fillId="34" borderId="10" xfId="0" applyFont="1" applyFill="1" applyBorder="1" applyAlignment="1">
      <alignment vertical="top" wrapText="1"/>
    </xf>
    <xf numFmtId="0" fontId="9" fillId="34" borderId="10" xfId="0" applyFont="1" applyFill="1" applyBorder="1" applyAlignment="1">
      <alignment horizontal="right" vertical="top" wrapText="1"/>
    </xf>
    <xf numFmtId="49" fontId="3" fillId="34" borderId="21" xfId="0" applyNumberFormat="1" applyFont="1" applyFill="1" applyBorder="1" applyAlignment="1">
      <alignment horizontal="left" vertical="top" wrapText="1"/>
    </xf>
    <xf numFmtId="0" fontId="3" fillId="0" borderId="0" xfId="0" applyFont="1" applyAlignment="1">
      <alignment horizontal="right" vertical="top" wrapText="1"/>
    </xf>
    <xf numFmtId="49" fontId="30" fillId="34" borderId="17" xfId="0" applyNumberFormat="1" applyFont="1" applyFill="1" applyBorder="1" applyAlignment="1">
      <alignment horizontal="left" vertical="top" wrapText="1"/>
    </xf>
    <xf numFmtId="191" fontId="3" fillId="34" borderId="17" xfId="0" applyNumberFormat="1" applyFont="1" applyFill="1" applyBorder="1" applyAlignment="1">
      <alignment vertical="top" wrapText="1"/>
    </xf>
    <xf numFmtId="191" fontId="4" fillId="32" borderId="0" xfId="0" applyNumberFormat="1" applyFont="1" applyFill="1" applyAlignment="1">
      <alignment horizontal="right" vertical="top" wrapText="1"/>
    </xf>
    <xf numFmtId="191" fontId="7" fillId="32" borderId="0" xfId="0" applyNumberFormat="1" applyFont="1" applyFill="1" applyAlignment="1">
      <alignment horizontal="right" vertical="top" wrapText="1"/>
    </xf>
    <xf numFmtId="191" fontId="7" fillId="32" borderId="0" xfId="0" applyNumberFormat="1" applyFont="1" applyFill="1" applyAlignment="1">
      <alignment horizontal="right" vertical="top" textRotation="90" wrapText="1"/>
    </xf>
    <xf numFmtId="0" fontId="3" fillId="0" borderId="10" xfId="0" applyFont="1" applyBorder="1" applyAlignment="1" applyProtection="1">
      <alignment vertical="top" wrapText="1"/>
      <protection hidden="1"/>
    </xf>
    <xf numFmtId="0" fontId="3" fillId="34" borderId="10" xfId="0" applyFont="1" applyFill="1" applyBorder="1" applyAlignment="1" applyProtection="1">
      <alignment vertical="top" wrapText="1" readingOrder="1"/>
      <protection locked="0"/>
    </xf>
    <xf numFmtId="0" fontId="3" fillId="0" borderId="0" xfId="0" applyFont="1" applyAlignment="1">
      <alignment horizontal="center" vertical="top" wrapText="1"/>
    </xf>
    <xf numFmtId="0" fontId="3" fillId="0" borderId="0" xfId="0" applyFont="1" applyAlignment="1">
      <alignment/>
    </xf>
    <xf numFmtId="0" fontId="11" fillId="0" borderId="0" xfId="0" applyFont="1" applyAlignment="1">
      <alignment horizontal="center" vertical="top" wrapText="1"/>
    </xf>
    <xf numFmtId="49" fontId="11" fillId="0" borderId="0" xfId="0" applyNumberFormat="1" applyFont="1" applyAlignment="1">
      <alignment horizontal="center" vertical="top" wrapText="1"/>
    </xf>
    <xf numFmtId="49" fontId="19" fillId="0" borderId="0" xfId="0" applyNumberFormat="1" applyFont="1" applyAlignment="1">
      <alignment horizontal="center"/>
    </xf>
    <xf numFmtId="0" fontId="11" fillId="0" borderId="0" xfId="0" applyFont="1" applyAlignment="1">
      <alignment horizontal="center"/>
    </xf>
    <xf numFmtId="0" fontId="8" fillId="39" borderId="10" xfId="0"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left" wrapText="1"/>
    </xf>
    <xf numFmtId="49" fontId="3" fillId="0" borderId="10" xfId="0" applyNumberFormat="1" applyFont="1" applyBorder="1" applyAlignment="1">
      <alignment horizontal="right" vertical="top" wrapText="1"/>
    </xf>
    <xf numFmtId="49" fontId="8" fillId="34" borderId="10" xfId="0" applyNumberFormat="1" applyFont="1" applyFill="1" applyBorder="1" applyAlignment="1">
      <alignment horizontal="center" vertical="top" wrapText="1"/>
    </xf>
    <xf numFmtId="49" fontId="11" fillId="34" borderId="10" xfId="0" applyNumberFormat="1" applyFont="1" applyFill="1" applyBorder="1" applyAlignment="1">
      <alignment vertical="top"/>
    </xf>
    <xf numFmtId="0" fontId="11" fillId="0" borderId="10" xfId="0" applyFont="1" applyBorder="1" applyAlignment="1">
      <alignment vertical="top" wrapText="1"/>
    </xf>
    <xf numFmtId="0" fontId="11" fillId="0" borderId="10" xfId="0" applyFont="1" applyBorder="1" applyAlignment="1">
      <alignment horizontal="right" vertical="top" wrapText="1"/>
    </xf>
    <xf numFmtId="0" fontId="11" fillId="0" borderId="0" xfId="0" applyFont="1" applyAlignment="1">
      <alignment/>
    </xf>
    <xf numFmtId="49" fontId="8" fillId="0" borderId="10" xfId="0" applyNumberFormat="1" applyFont="1" applyBorder="1" applyAlignment="1">
      <alignment horizontal="center" vertical="top" wrapText="1"/>
    </xf>
    <xf numFmtId="191" fontId="8" fillId="40" borderId="10" xfId="0" applyNumberFormat="1" applyFont="1" applyFill="1" applyBorder="1" applyAlignment="1">
      <alignment vertical="top"/>
    </xf>
    <xf numFmtId="191" fontId="3" fillId="0" borderId="10" xfId="0" applyNumberFormat="1" applyFont="1" applyBorder="1" applyAlignment="1">
      <alignment vertical="top" wrapText="1"/>
    </xf>
    <xf numFmtId="49" fontId="6" fillId="0" borderId="10" xfId="0" applyNumberFormat="1" applyFont="1" applyBorder="1" applyAlignment="1">
      <alignment horizontal="center" vertical="top" wrapText="1"/>
    </xf>
    <xf numFmtId="191" fontId="11" fillId="40" borderId="10" xfId="0" applyNumberFormat="1" applyFont="1" applyFill="1" applyBorder="1" applyAlignment="1">
      <alignment vertical="top"/>
    </xf>
    <xf numFmtId="191" fontId="3" fillId="34" borderId="10" xfId="0" applyNumberFormat="1" applyFont="1" applyFill="1" applyBorder="1" applyAlignment="1">
      <alignment vertical="top"/>
    </xf>
    <xf numFmtId="182" fontId="3" fillId="0" borderId="10" xfId="0" applyNumberFormat="1" applyFont="1" applyBorder="1" applyAlignment="1">
      <alignment horizontal="left" vertical="top" wrapText="1"/>
    </xf>
    <xf numFmtId="182" fontId="3" fillId="34" borderId="10" xfId="0" applyNumberFormat="1" applyFont="1" applyFill="1" applyBorder="1" applyAlignment="1">
      <alignment horizontal="left" vertical="top" wrapText="1"/>
    </xf>
    <xf numFmtId="0" fontId="3" fillId="34" borderId="0" xfId="0" applyFont="1" applyFill="1" applyAlignment="1">
      <alignment horizontal="left" vertical="top" wrapText="1"/>
    </xf>
    <xf numFmtId="191" fontId="11" fillId="13" borderId="10" xfId="51" applyNumberFormat="1" applyFont="1" applyFill="1" applyBorder="1" applyAlignment="1">
      <alignment vertical="top" wrapText="1"/>
      <protection/>
    </xf>
    <xf numFmtId="191" fontId="3" fillId="34" borderId="10" xfId="51" applyNumberFormat="1" applyFont="1" applyFill="1" applyBorder="1" applyAlignment="1">
      <alignment horizontal="right" vertical="top" wrapText="1"/>
      <protection/>
    </xf>
    <xf numFmtId="191" fontId="3" fillId="34" borderId="10" xfId="51" applyNumberFormat="1" applyFont="1" applyFill="1" applyBorder="1" applyAlignment="1">
      <alignment vertical="top" wrapText="1"/>
      <protection/>
    </xf>
    <xf numFmtId="191" fontId="3" fillId="0" borderId="10" xfId="51" applyNumberFormat="1" applyFont="1" applyBorder="1" applyAlignment="1">
      <alignment vertical="top" wrapText="1"/>
      <protection/>
    </xf>
    <xf numFmtId="49" fontId="4" fillId="0" borderId="0" xfId="0" applyNumberFormat="1" applyFont="1" applyAlignment="1">
      <alignment wrapText="1"/>
    </xf>
    <xf numFmtId="0" fontId="3" fillId="0" borderId="0" xfId="51" applyFont="1" applyAlignment="1">
      <alignment vertical="top" wrapText="1"/>
      <protection/>
    </xf>
    <xf numFmtId="0" fontId="8" fillId="39" borderId="10" xfId="51" applyFont="1" applyFill="1" applyBorder="1" applyAlignment="1">
      <alignment horizontal="center" vertical="center" wrapText="1"/>
      <protection/>
    </xf>
    <xf numFmtId="0" fontId="8" fillId="0" borderId="10" xfId="51" applyFont="1" applyBorder="1" applyAlignment="1">
      <alignment vertical="top" wrapText="1"/>
      <protection/>
    </xf>
    <xf numFmtId="0" fontId="3" fillId="0" borderId="10" xfId="51" applyFont="1" applyBorder="1" applyAlignment="1">
      <alignment vertical="top" wrapText="1"/>
      <protection/>
    </xf>
    <xf numFmtId="191" fontId="3" fillId="0" borderId="10" xfId="51" applyNumberFormat="1" applyFont="1" applyBorder="1" applyAlignment="1">
      <alignment horizontal="right" vertical="top" wrapText="1"/>
      <protection/>
    </xf>
    <xf numFmtId="0" fontId="3" fillId="0" borderId="10" xfId="0" applyFont="1" applyBorder="1" applyAlignment="1">
      <alignment horizontal="right" vertical="center" wrapText="1"/>
    </xf>
    <xf numFmtId="49" fontId="3" fillId="0" borderId="10" xfId="51" applyNumberFormat="1" applyFont="1" applyBorder="1" applyAlignment="1">
      <alignment horizontal="right" vertical="top" wrapText="1"/>
      <protection/>
    </xf>
    <xf numFmtId="0" fontId="3" fillId="0" borderId="17" xfId="51" applyFont="1" applyBorder="1" applyAlignment="1">
      <alignment vertical="top" wrapText="1"/>
      <protection/>
    </xf>
    <xf numFmtId="0" fontId="3" fillId="0" borderId="17" xfId="51" applyFont="1" applyBorder="1" applyAlignment="1">
      <alignment horizontal="right" vertical="top" wrapText="1"/>
      <protection/>
    </xf>
    <xf numFmtId="0" fontId="8" fillId="0" borderId="10" xfId="51" applyFont="1" applyBorder="1" applyAlignment="1">
      <alignment horizontal="right" vertical="top" wrapText="1"/>
      <protection/>
    </xf>
    <xf numFmtId="191" fontId="8" fillId="0" borderId="10" xfId="51" applyNumberFormat="1" applyFont="1" applyBorder="1" applyAlignment="1">
      <alignment vertical="top" wrapText="1"/>
      <protection/>
    </xf>
    <xf numFmtId="0" fontId="3" fillId="0" borderId="10" xfId="51" applyFont="1" applyBorder="1" applyAlignment="1">
      <alignment horizontal="right" vertical="top" wrapText="1"/>
      <protection/>
    </xf>
    <xf numFmtId="0" fontId="3" fillId="0" borderId="10" xfId="51" applyFont="1" applyBorder="1" applyAlignment="1">
      <alignment horizontal="center" vertical="top" wrapText="1"/>
      <protection/>
    </xf>
    <xf numFmtId="49" fontId="3" fillId="0" borderId="10" xfId="51" applyNumberFormat="1" applyFont="1" applyBorder="1" applyAlignment="1">
      <alignment horizontal="center" vertical="top" wrapText="1"/>
      <protection/>
    </xf>
    <xf numFmtId="0" fontId="3" fillId="34" borderId="10" xfId="51" applyFont="1" applyFill="1" applyBorder="1" applyAlignment="1">
      <alignment vertical="top" wrapText="1"/>
      <protection/>
    </xf>
    <xf numFmtId="191" fontId="8" fillId="0" borderId="10" xfId="51" applyNumberFormat="1" applyFont="1" applyBorder="1" applyAlignment="1">
      <alignment horizontal="right" vertical="top" wrapText="1"/>
      <protection/>
    </xf>
    <xf numFmtId="191" fontId="6" fillId="13" borderId="10" xfId="51" applyNumberFormat="1" applyFont="1" applyFill="1" applyBorder="1" applyAlignment="1">
      <alignment vertical="top" wrapText="1"/>
      <protection/>
    </xf>
    <xf numFmtId="0" fontId="13" fillId="0" borderId="10" xfId="51" applyFont="1" applyBorder="1" applyAlignment="1">
      <alignment vertical="top" wrapText="1"/>
      <protection/>
    </xf>
    <xf numFmtId="0" fontId="3" fillId="0" borderId="0" xfId="51" applyFont="1" applyAlignment="1">
      <alignment horizontal="right" vertical="top" wrapText="1"/>
      <protection/>
    </xf>
    <xf numFmtId="191" fontId="3" fillId="0" borderId="0" xfId="51" applyNumberFormat="1" applyFont="1" applyAlignment="1">
      <alignment horizontal="left" vertical="top" wrapText="1"/>
      <protection/>
    </xf>
    <xf numFmtId="191" fontId="4" fillId="0" borderId="10" xfId="0" applyNumberFormat="1" applyFont="1" applyBorder="1" applyAlignment="1">
      <alignment wrapText="1"/>
    </xf>
    <xf numFmtId="191" fontId="8" fillId="13" borderId="10" xfId="51" applyNumberFormat="1" applyFont="1" applyFill="1" applyBorder="1" applyAlignment="1">
      <alignment vertical="top" wrapText="1"/>
      <protection/>
    </xf>
    <xf numFmtId="0" fontId="3" fillId="32" borderId="0" xfId="0" applyFont="1" applyFill="1" applyAlignment="1">
      <alignment horizontal="right" vertical="top" wrapText="1"/>
    </xf>
    <xf numFmtId="0" fontId="4" fillId="0" borderId="0" xfId="0" applyFont="1" applyAlignment="1">
      <alignment horizontal="right" wrapText="1"/>
    </xf>
    <xf numFmtId="49" fontId="3" fillId="34" borderId="0" xfId="0" applyNumberFormat="1" applyFont="1" applyFill="1" applyAlignment="1">
      <alignment wrapText="1"/>
    </xf>
    <xf numFmtId="0" fontId="3" fillId="34" borderId="0" xfId="0" applyFont="1" applyFill="1" applyAlignment="1">
      <alignment wrapText="1"/>
    </xf>
    <xf numFmtId="49" fontId="8" fillId="34" borderId="0" xfId="0" applyNumberFormat="1" applyFont="1" applyFill="1" applyAlignment="1">
      <alignment horizontal="center"/>
    </xf>
    <xf numFmtId="0" fontId="8" fillId="34" borderId="0" xfId="0" applyFont="1" applyFill="1" applyAlignment="1">
      <alignment horizontal="center"/>
    </xf>
    <xf numFmtId="0" fontId="8" fillId="39" borderId="10" xfId="0" applyFont="1" applyFill="1" applyBorder="1" applyAlignment="1">
      <alignment wrapText="1"/>
    </xf>
    <xf numFmtId="49" fontId="8" fillId="0" borderId="10" xfId="0" applyNumberFormat="1" applyFont="1" applyBorder="1" applyAlignment="1">
      <alignment wrapText="1"/>
    </xf>
    <xf numFmtId="0" fontId="3" fillId="0" borderId="10" xfId="0" applyFont="1" applyBorder="1" applyAlignment="1">
      <alignment wrapText="1"/>
    </xf>
    <xf numFmtId="49" fontId="8" fillId="0" borderId="10" xfId="0" applyNumberFormat="1" applyFont="1" applyBorder="1" applyAlignment="1">
      <alignment horizontal="left" wrapText="1"/>
    </xf>
    <xf numFmtId="0" fontId="3" fillId="0" borderId="10" xfId="0" applyFont="1" applyBorder="1" applyAlignment="1">
      <alignment horizontal="center" vertical="top" wrapText="1"/>
    </xf>
    <xf numFmtId="0" fontId="10" fillId="0" borderId="10" xfId="0" applyFont="1" applyBorder="1" applyAlignment="1">
      <alignment horizontal="center" vertical="top" wrapText="1"/>
    </xf>
    <xf numFmtId="49" fontId="10" fillId="0" borderId="10" xfId="0" applyNumberFormat="1" applyFont="1" applyBorder="1" applyAlignment="1">
      <alignment horizontal="center" vertical="top" wrapText="1"/>
    </xf>
    <xf numFmtId="49" fontId="10" fillId="0" borderId="10" xfId="0" applyNumberFormat="1" applyFont="1" applyBorder="1" applyAlignment="1">
      <alignment horizontal="left" vertical="top" wrapText="1"/>
    </xf>
    <xf numFmtId="0" fontId="10" fillId="34" borderId="10" xfId="0" applyFont="1" applyFill="1" applyBorder="1" applyAlignment="1">
      <alignment horizontal="right" vertical="top" wrapText="1"/>
    </xf>
    <xf numFmtId="0" fontId="10" fillId="34" borderId="10" xfId="0" applyFont="1" applyFill="1" applyBorder="1" applyAlignment="1">
      <alignment horizontal="left" vertical="top"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191" fontId="8" fillId="40" borderId="10" xfId="0" applyNumberFormat="1" applyFont="1" applyFill="1" applyBorder="1" applyAlignment="1">
      <alignment vertical="center" wrapText="1"/>
    </xf>
    <xf numFmtId="3" fontId="3" fillId="34" borderId="10" xfId="0" applyNumberFormat="1" applyFont="1" applyFill="1" applyBorder="1" applyAlignment="1">
      <alignment horizontal="left" vertical="top" wrapText="1"/>
    </xf>
    <xf numFmtId="191" fontId="11" fillId="40" borderId="10" xfId="0" applyNumberFormat="1" applyFont="1" applyFill="1" applyBorder="1" applyAlignment="1">
      <alignment vertical="center" wrapText="1"/>
    </xf>
    <xf numFmtId="182" fontId="3" fillId="0" borderId="10" xfId="0" applyNumberFormat="1" applyFont="1" applyBorder="1" applyAlignment="1">
      <alignment vertical="top" wrapText="1"/>
    </xf>
    <xf numFmtId="182" fontId="3" fillId="39" borderId="10" xfId="0" applyNumberFormat="1" applyFont="1" applyFill="1" applyBorder="1" applyAlignment="1">
      <alignment vertical="top" wrapText="1"/>
    </xf>
    <xf numFmtId="191" fontId="11" fillId="40" borderId="15" xfId="0" applyNumberFormat="1" applyFont="1" applyFill="1" applyBorder="1" applyAlignment="1">
      <alignment vertical="top" wrapText="1"/>
    </xf>
    <xf numFmtId="0" fontId="11" fillId="34" borderId="10" xfId="0" applyFont="1" applyFill="1" applyBorder="1" applyAlignment="1">
      <alignment horizontal="left" vertical="top" wrapText="1"/>
    </xf>
    <xf numFmtId="0" fontId="11" fillId="0" borderId="10" xfId="0" applyFont="1" applyBorder="1" applyAlignment="1">
      <alignment wrapText="1"/>
    </xf>
    <xf numFmtId="191" fontId="6" fillId="13" borderId="15" xfId="0" applyNumberFormat="1" applyFont="1" applyFill="1" applyBorder="1" applyAlignment="1">
      <alignment vertical="top" wrapText="1"/>
    </xf>
    <xf numFmtId="0" fontId="3" fillId="0" borderId="0" xfId="0" applyFont="1" applyBorder="1" applyAlignment="1">
      <alignment wrapText="1"/>
    </xf>
    <xf numFmtId="191" fontId="3" fillId="34" borderId="17" xfId="0" applyNumberFormat="1" applyFont="1" applyFill="1" applyBorder="1" applyAlignment="1">
      <alignment horizontal="right" vertical="top" wrapText="1"/>
    </xf>
    <xf numFmtId="191" fontId="3" fillId="34" borderId="15" xfId="0" applyNumberFormat="1" applyFont="1" applyFill="1" applyBorder="1" applyAlignment="1">
      <alignment horizontal="right" vertical="top" wrapText="1"/>
    </xf>
    <xf numFmtId="191" fontId="11" fillId="13" borderId="15" xfId="51" applyNumberFormat="1" applyFont="1" applyFill="1" applyBorder="1" applyAlignment="1">
      <alignment vertical="top" wrapText="1"/>
      <protection/>
    </xf>
    <xf numFmtId="191" fontId="3" fillId="34" borderId="15" xfId="51" applyNumberFormat="1" applyFont="1" applyFill="1" applyBorder="1" applyAlignment="1">
      <alignment horizontal="right" vertical="top" wrapText="1"/>
      <protection/>
    </xf>
    <xf numFmtId="191" fontId="3" fillId="34" borderId="15" xfId="51" applyNumberFormat="1" applyFont="1" applyFill="1" applyBorder="1" applyAlignment="1">
      <alignment vertical="top" wrapText="1"/>
      <protection/>
    </xf>
    <xf numFmtId="0" fontId="3" fillId="0" borderId="0" xfId="0" applyFont="1" applyAlignment="1">
      <alignment wrapText="1"/>
    </xf>
    <xf numFmtId="0" fontId="3" fillId="0" borderId="10" xfId="53" applyFont="1" applyBorder="1" applyAlignment="1">
      <alignment vertical="top" wrapText="1"/>
      <protection/>
    </xf>
    <xf numFmtId="0" fontId="3" fillId="34" borderId="10" xfId="53" applyFont="1" applyFill="1" applyBorder="1" applyAlignment="1">
      <alignment vertical="top" wrapText="1"/>
      <protection/>
    </xf>
    <xf numFmtId="49" fontId="3" fillId="0" borderId="10" xfId="53" applyNumberFormat="1" applyFont="1" applyBorder="1" applyAlignment="1">
      <alignment horizontal="center" vertical="top" wrapText="1"/>
      <protection/>
    </xf>
    <xf numFmtId="49" fontId="3" fillId="0" borderId="10" xfId="53" applyNumberFormat="1" applyFont="1" applyBorder="1" applyAlignment="1">
      <alignment vertical="top" wrapText="1"/>
      <protection/>
    </xf>
    <xf numFmtId="191" fontId="3" fillId="39" borderId="10" xfId="53" applyNumberFormat="1" applyFont="1" applyFill="1" applyBorder="1" applyAlignment="1">
      <alignment horizontal="right" vertical="top" wrapText="1"/>
      <protection/>
    </xf>
    <xf numFmtId="191" fontId="3" fillId="0" borderId="0" xfId="53" applyNumberFormat="1" applyFont="1" applyAlignment="1">
      <alignment horizontal="left" vertical="top" wrapText="1"/>
      <protection/>
    </xf>
    <xf numFmtId="0" fontId="3" fillId="0" borderId="0" xfId="53" applyFont="1" applyAlignment="1">
      <alignment horizontal="left" vertical="top" wrapText="1"/>
      <protection/>
    </xf>
    <xf numFmtId="4" fontId="3" fillId="34" borderId="10" xfId="53" applyNumberFormat="1" applyFont="1" applyFill="1" applyBorder="1" applyAlignment="1">
      <alignment vertical="top" wrapText="1"/>
      <protection/>
    </xf>
    <xf numFmtId="191" fontId="73" fillId="34" borderId="10" xfId="53" applyNumberFormat="1" applyFont="1" applyFill="1" applyBorder="1" applyAlignment="1">
      <alignment vertical="top" wrapText="1"/>
      <protection/>
    </xf>
    <xf numFmtId="0" fontId="3" fillId="34" borderId="11" xfId="0" applyFont="1" applyFill="1" applyBorder="1" applyAlignment="1">
      <alignment horizontal="right" vertical="top" wrapText="1"/>
    </xf>
    <xf numFmtId="0" fontId="3" fillId="34" borderId="20" xfId="0" applyFont="1" applyFill="1" applyBorder="1" applyAlignment="1">
      <alignment horizontal="right" vertical="top" wrapText="1"/>
    </xf>
    <xf numFmtId="0" fontId="3" fillId="34" borderId="17" xfId="0" applyFont="1" applyFill="1" applyBorder="1" applyAlignment="1">
      <alignment horizontal="right" vertical="top" wrapText="1"/>
    </xf>
    <xf numFmtId="49" fontId="3" fillId="34" borderId="11" xfId="0" applyNumberFormat="1" applyFont="1" applyFill="1" applyBorder="1" applyAlignment="1">
      <alignment horizontal="center" vertical="top" wrapText="1"/>
    </xf>
    <xf numFmtId="49" fontId="3" fillId="34" borderId="17" xfId="0" applyNumberFormat="1" applyFont="1" applyFill="1" applyBorder="1" applyAlignment="1">
      <alignment horizontal="center" vertical="top" wrapText="1"/>
    </xf>
    <xf numFmtId="0" fontId="3" fillId="34" borderId="11" xfId="0" applyFont="1" applyFill="1" applyBorder="1" applyAlignment="1">
      <alignment horizontal="left" vertical="top" wrapText="1"/>
    </xf>
    <xf numFmtId="0" fontId="3" fillId="34" borderId="17" xfId="0" applyFont="1" applyFill="1" applyBorder="1" applyAlignment="1">
      <alignment horizontal="left" vertical="top" wrapText="1"/>
    </xf>
    <xf numFmtId="49" fontId="3" fillId="0" borderId="11" xfId="0" applyNumberFormat="1" applyFont="1" applyBorder="1" applyAlignment="1">
      <alignment horizontal="center" vertical="top" wrapText="1"/>
    </xf>
    <xf numFmtId="49" fontId="3" fillId="0" borderId="17" xfId="0" applyNumberFormat="1" applyFont="1" applyBorder="1" applyAlignment="1">
      <alignment horizontal="center" vertical="top" wrapText="1"/>
    </xf>
    <xf numFmtId="0" fontId="3" fillId="34" borderId="20" xfId="0" applyFont="1" applyFill="1" applyBorder="1" applyAlignment="1">
      <alignment horizontal="left" vertical="top" wrapText="1"/>
    </xf>
    <xf numFmtId="0" fontId="3" fillId="0" borderId="11" xfId="0" applyNumberFormat="1" applyFont="1" applyBorder="1" applyAlignment="1">
      <alignment horizontal="left" vertical="top" wrapText="1"/>
    </xf>
    <xf numFmtId="0" fontId="3" fillId="0" borderId="17" xfId="0" applyNumberFormat="1" applyFont="1" applyBorder="1" applyAlignment="1">
      <alignment horizontal="left" vertical="top" wrapText="1"/>
    </xf>
    <xf numFmtId="0" fontId="3" fillId="34" borderId="10" xfId="0" applyFont="1" applyFill="1" applyBorder="1" applyAlignment="1">
      <alignment horizontal="left" vertical="top" wrapText="1"/>
    </xf>
    <xf numFmtId="49" fontId="3" fillId="0" borderId="11" xfId="0" applyNumberFormat="1" applyFont="1" applyBorder="1" applyAlignment="1">
      <alignment horizontal="right" vertical="top" wrapText="1"/>
    </xf>
    <xf numFmtId="49" fontId="3" fillId="0" borderId="20" xfId="0" applyNumberFormat="1" applyFont="1" applyBorder="1" applyAlignment="1">
      <alignment horizontal="right" vertical="top" wrapText="1"/>
    </xf>
    <xf numFmtId="0" fontId="3" fillId="34" borderId="10" xfId="0" applyFont="1" applyFill="1" applyBorder="1" applyAlignment="1">
      <alignment horizontal="right" vertical="top" wrapText="1"/>
    </xf>
    <xf numFmtId="191" fontId="3" fillId="34" borderId="10" xfId="0" applyNumberFormat="1" applyFont="1" applyFill="1" applyBorder="1" applyAlignment="1">
      <alignment vertical="top" wrapText="1"/>
    </xf>
    <xf numFmtId="49" fontId="3" fillId="0" borderId="11" xfId="0" applyNumberFormat="1" applyFont="1" applyBorder="1" applyAlignment="1">
      <alignment horizontal="left" vertical="top" wrapText="1"/>
    </xf>
    <xf numFmtId="49" fontId="3" fillId="0" borderId="17" xfId="0" applyNumberFormat="1" applyFont="1" applyBorder="1" applyAlignment="1">
      <alignment horizontal="left" vertical="top" wrapText="1"/>
    </xf>
    <xf numFmtId="49" fontId="3" fillId="34" borderId="10" xfId="0" applyNumberFormat="1" applyFont="1" applyFill="1" applyBorder="1" applyAlignment="1">
      <alignment vertical="top" wrapText="1"/>
    </xf>
    <xf numFmtId="191" fontId="3" fillId="34" borderId="0" xfId="0" applyNumberFormat="1" applyFont="1" applyFill="1" applyAlignment="1">
      <alignment horizontal="left" vertical="top" wrapText="1"/>
    </xf>
    <xf numFmtId="0" fontId="3" fillId="34" borderId="0" xfId="0" applyFont="1" applyFill="1" applyAlignment="1">
      <alignment horizontal="left" vertical="top" wrapText="1"/>
    </xf>
    <xf numFmtId="0" fontId="11" fillId="34" borderId="10" xfId="0" applyFont="1" applyFill="1" applyBorder="1" applyAlignment="1">
      <alignment horizontal="left" vertical="top" wrapText="1"/>
    </xf>
    <xf numFmtId="49" fontId="3" fillId="0" borderId="10" xfId="51" applyNumberFormat="1" applyFont="1" applyBorder="1" applyAlignment="1">
      <alignment horizontal="left" wrapText="1"/>
      <protection/>
    </xf>
    <xf numFmtId="49" fontId="3" fillId="34" borderId="10" xfId="0" applyNumberFormat="1" applyFont="1" applyFill="1" applyBorder="1" applyAlignment="1">
      <alignment horizontal="right" vertical="top" wrapText="1"/>
    </xf>
    <xf numFmtId="49" fontId="3" fillId="34" borderId="11" xfId="0" applyNumberFormat="1" applyFont="1" applyFill="1" applyBorder="1" applyAlignment="1">
      <alignment horizontal="right" vertical="top" wrapText="1"/>
    </xf>
    <xf numFmtId="49" fontId="3" fillId="34" borderId="20" xfId="0" applyNumberFormat="1" applyFont="1" applyFill="1" applyBorder="1" applyAlignment="1">
      <alignment horizontal="right" vertical="top" wrapText="1"/>
    </xf>
    <xf numFmtId="49" fontId="3" fillId="34" borderId="17" xfId="0" applyNumberFormat="1" applyFont="1" applyFill="1" applyBorder="1" applyAlignment="1">
      <alignment horizontal="right" vertical="top" wrapText="1"/>
    </xf>
    <xf numFmtId="49" fontId="3" fillId="0" borderId="10" xfId="0" applyNumberFormat="1" applyFont="1" applyBorder="1" applyAlignment="1">
      <alignment horizontal="right" vertical="top" wrapText="1"/>
    </xf>
    <xf numFmtId="49" fontId="6" fillId="13" borderId="10" xfId="0" applyNumberFormat="1" applyFont="1" applyFill="1" applyBorder="1" applyAlignment="1">
      <alignment horizontal="right" vertical="top" wrapText="1"/>
    </xf>
    <xf numFmtId="49" fontId="3" fillId="34" borderId="10" xfId="0" applyNumberFormat="1" applyFont="1" applyFill="1" applyBorder="1" applyAlignment="1">
      <alignment horizontal="left" vertical="top" wrapText="1"/>
    </xf>
    <xf numFmtId="49" fontId="11" fillId="43" borderId="10" xfId="51" applyNumberFormat="1" applyFont="1" applyFill="1" applyBorder="1" applyAlignment="1">
      <alignment horizontal="right" vertical="top" wrapText="1"/>
      <protection/>
    </xf>
    <xf numFmtId="49" fontId="8" fillId="34" borderId="10" xfId="0" applyNumberFormat="1" applyFont="1" applyFill="1" applyBorder="1" applyAlignment="1">
      <alignment horizontal="right" vertical="top" wrapText="1"/>
    </xf>
    <xf numFmtId="49" fontId="3" fillId="0" borderId="17" xfId="0" applyNumberFormat="1" applyFont="1" applyBorder="1" applyAlignment="1">
      <alignment horizontal="right" vertical="top" wrapText="1"/>
    </xf>
    <xf numFmtId="0" fontId="8" fillId="39" borderId="10" xfId="0" applyFont="1" applyFill="1" applyBorder="1" applyAlignment="1">
      <alignment horizontal="center" vertical="center" wrapText="1"/>
    </xf>
    <xf numFmtId="0" fontId="8" fillId="39" borderId="10" xfId="0" applyFont="1" applyFill="1" applyBorder="1" applyAlignment="1">
      <alignment horizontal="right" vertical="center" textRotation="90" wrapText="1"/>
    </xf>
    <xf numFmtId="49" fontId="11" fillId="13" borderId="10" xfId="51" applyNumberFormat="1" applyFont="1" applyFill="1" applyBorder="1" applyAlignment="1">
      <alignment horizontal="right" wrapText="1"/>
      <protection/>
    </xf>
    <xf numFmtId="191" fontId="3" fillId="39" borderId="10" xfId="0" applyNumberFormat="1" applyFont="1" applyFill="1" applyBorder="1" applyAlignment="1">
      <alignment horizontal="right" vertical="top" wrapText="1"/>
    </xf>
    <xf numFmtId="49" fontId="3" fillId="34" borderId="11" xfId="0" applyNumberFormat="1" applyFont="1" applyFill="1" applyBorder="1" applyAlignment="1">
      <alignment horizontal="left" vertical="top" wrapText="1"/>
    </xf>
    <xf numFmtId="49" fontId="3" fillId="34" borderId="17" xfId="0" applyNumberFormat="1" applyFont="1" applyFill="1" applyBorder="1" applyAlignment="1">
      <alignment horizontal="left" vertical="top" wrapText="1"/>
    </xf>
    <xf numFmtId="49" fontId="11" fillId="34" borderId="10" xfId="0" applyNumberFormat="1" applyFont="1" applyFill="1" applyBorder="1" applyAlignment="1">
      <alignment horizontal="right" vertical="top" wrapText="1"/>
    </xf>
    <xf numFmtId="191" fontId="3" fillId="34" borderId="10" xfId="0" applyNumberFormat="1" applyFont="1" applyFill="1" applyBorder="1" applyAlignment="1">
      <alignment horizontal="right" vertical="top" wrapText="1"/>
    </xf>
    <xf numFmtId="182" fontId="3" fillId="32" borderId="11" xfId="0" applyNumberFormat="1" applyFont="1" applyFill="1" applyBorder="1" applyAlignment="1">
      <alignment horizontal="left" vertical="top" wrapText="1"/>
    </xf>
    <xf numFmtId="182" fontId="3" fillId="32" borderId="17" xfId="0" applyNumberFormat="1" applyFont="1" applyFill="1" applyBorder="1" applyAlignment="1">
      <alignment horizontal="left" vertical="top" wrapText="1"/>
    </xf>
    <xf numFmtId="0" fontId="21" fillId="34" borderId="10" xfId="0" applyFont="1" applyFill="1" applyBorder="1" applyAlignment="1">
      <alignment horizontal="left" vertical="top" wrapText="1"/>
    </xf>
    <xf numFmtId="49" fontId="6" fillId="13" borderId="10" xfId="0" applyNumberFormat="1" applyFont="1" applyFill="1" applyBorder="1" applyAlignment="1">
      <alignment horizontal="left" vertical="center" wrapText="1"/>
    </xf>
    <xf numFmtId="0" fontId="8" fillId="39" borderId="10" xfId="0" applyFont="1" applyFill="1" applyBorder="1" applyAlignment="1">
      <alignment horizontal="center" vertical="center" wrapText="1"/>
    </xf>
    <xf numFmtId="49" fontId="8" fillId="39" borderId="10" xfId="0" applyNumberFormat="1" applyFont="1" applyFill="1" applyBorder="1" applyAlignment="1">
      <alignment horizontal="right" vertical="center" textRotation="90" wrapText="1"/>
    </xf>
    <xf numFmtId="49" fontId="8" fillId="39" borderId="10" xfId="0" applyNumberFormat="1" applyFont="1" applyFill="1" applyBorder="1" applyAlignment="1">
      <alignment horizontal="center" vertical="center" textRotation="90" wrapText="1"/>
    </xf>
    <xf numFmtId="49" fontId="8" fillId="39" borderId="10" xfId="0" applyNumberFormat="1" applyFont="1" applyFill="1" applyBorder="1" applyAlignment="1">
      <alignment horizontal="center" vertical="center" wrapText="1"/>
    </xf>
    <xf numFmtId="191" fontId="3" fillId="39" borderId="10" xfId="0" applyNumberFormat="1" applyFont="1" applyFill="1" applyBorder="1" applyAlignment="1">
      <alignment vertical="top" wrapText="1"/>
    </xf>
    <xf numFmtId="0" fontId="3" fillId="0" borderId="11" xfId="0" applyFont="1" applyBorder="1" applyAlignment="1">
      <alignment horizontal="right" vertical="top" wrapText="1"/>
    </xf>
    <xf numFmtId="0" fontId="3" fillId="0" borderId="20" xfId="0" applyFont="1" applyBorder="1" applyAlignment="1">
      <alignment horizontal="right" vertical="top" wrapText="1"/>
    </xf>
    <xf numFmtId="0" fontId="3" fillId="34" borderId="10" xfId="0" applyFont="1" applyFill="1" applyBorder="1" applyAlignment="1">
      <alignment vertical="top" wrapText="1"/>
    </xf>
    <xf numFmtId="49" fontId="19" fillId="0" borderId="0" xfId="0" applyNumberFormat="1" applyFont="1" applyAlignment="1">
      <alignment horizontal="left" vertical="top" wrapText="1"/>
    </xf>
    <xf numFmtId="49" fontId="13" fillId="0" borderId="0" xfId="0" applyNumberFormat="1" applyFont="1" applyAlignment="1">
      <alignment horizontal="left" vertical="top" wrapText="1"/>
    </xf>
    <xf numFmtId="49" fontId="4" fillId="0" borderId="11" xfId="0" applyNumberFormat="1" applyFont="1" applyBorder="1" applyAlignment="1">
      <alignment horizontal="center" vertical="top" wrapText="1"/>
    </xf>
    <xf numFmtId="49" fontId="4" fillId="0" borderId="17" xfId="0" applyNumberFormat="1" applyFont="1" applyBorder="1" applyAlignment="1">
      <alignment horizontal="center" vertical="top" wrapText="1"/>
    </xf>
    <xf numFmtId="0" fontId="3" fillId="34" borderId="22" xfId="0" applyFont="1" applyFill="1" applyBorder="1" applyAlignment="1">
      <alignment horizontal="left" vertical="top" wrapText="1"/>
    </xf>
    <xf numFmtId="0" fontId="28" fillId="34" borderId="0" xfId="0" applyFont="1" applyFill="1" applyAlignment="1">
      <alignment horizontal="center" vertical="top" wrapText="1"/>
    </xf>
    <xf numFmtId="0" fontId="11" fillId="34" borderId="0" xfId="0" applyFont="1" applyFill="1" applyAlignment="1">
      <alignment horizontal="right" vertical="top" wrapText="1"/>
    </xf>
    <xf numFmtId="0" fontId="6" fillId="34" borderId="0" xfId="0" applyFont="1" applyFill="1" applyAlignment="1">
      <alignment horizontal="center" wrapText="1"/>
    </xf>
    <xf numFmtId="0" fontId="8" fillId="34" borderId="23" xfId="0" applyFont="1" applyFill="1" applyBorder="1" applyAlignment="1">
      <alignment horizontal="center" vertical="center" wrapText="1"/>
    </xf>
    <xf numFmtId="0" fontId="3" fillId="34" borderId="11" xfId="0" applyFont="1" applyFill="1" applyBorder="1" applyAlignment="1">
      <alignment horizontal="center" vertical="top" wrapText="1"/>
    </xf>
    <xf numFmtId="0" fontId="3" fillId="34" borderId="17" xfId="0" applyFont="1" applyFill="1" applyBorder="1" applyAlignment="1">
      <alignment horizontal="center" vertical="top" wrapText="1"/>
    </xf>
    <xf numFmtId="49" fontId="8" fillId="34" borderId="23" xfId="0" applyNumberFormat="1" applyFont="1" applyFill="1" applyBorder="1" applyAlignment="1">
      <alignment horizontal="center" vertical="top" wrapText="1"/>
    </xf>
    <xf numFmtId="0" fontId="3" fillId="0" borderId="10" xfId="0" applyFont="1" applyBorder="1" applyAlignment="1">
      <alignment horizontal="left" vertical="top" wrapText="1"/>
    </xf>
    <xf numFmtId="0" fontId="8" fillId="34" borderId="10" xfId="0" applyFont="1" applyFill="1" applyBorder="1" applyAlignment="1">
      <alignment horizontal="center" vertical="center" textRotation="90" wrapText="1"/>
    </xf>
    <xf numFmtId="0" fontId="4" fillId="34" borderId="10" xfId="0" applyFont="1" applyFill="1" applyBorder="1" applyAlignment="1">
      <alignment horizontal="right" vertical="top" wrapText="1"/>
    </xf>
    <xf numFmtId="0" fontId="3" fillId="34" borderId="11" xfId="0" applyFont="1" applyFill="1" applyBorder="1" applyAlignment="1">
      <alignment vertical="top" wrapText="1"/>
    </xf>
    <xf numFmtId="0" fontId="3" fillId="34" borderId="17" xfId="0" applyFont="1" applyFill="1" applyBorder="1" applyAlignment="1">
      <alignment vertical="top" wrapText="1"/>
    </xf>
    <xf numFmtId="49" fontId="8" fillId="0" borderId="10" xfId="0" applyNumberFormat="1" applyFont="1" applyBorder="1" applyAlignment="1">
      <alignment horizontal="left" vertical="top" wrapText="1"/>
    </xf>
    <xf numFmtId="0" fontId="4" fillId="0" borderId="11" xfId="0" applyFont="1" applyBorder="1" applyAlignment="1">
      <alignment horizontal="right" vertical="top" wrapText="1"/>
    </xf>
    <xf numFmtId="0" fontId="4" fillId="0" borderId="17" xfId="0" applyFont="1" applyBorder="1" applyAlignment="1">
      <alignment horizontal="right" vertical="top" wrapText="1"/>
    </xf>
    <xf numFmtId="49" fontId="3" fillId="0" borderId="15" xfId="51" applyNumberFormat="1" applyFont="1" applyBorder="1" applyAlignment="1">
      <alignment horizontal="left" wrapText="1"/>
      <protection/>
    </xf>
    <xf numFmtId="49" fontId="3" fillId="0" borderId="24" xfId="51" applyNumberFormat="1" applyFont="1" applyBorder="1" applyAlignment="1">
      <alignment horizontal="left" wrapText="1"/>
      <protection/>
    </xf>
    <xf numFmtId="49" fontId="3" fillId="0" borderId="19" xfId="51" applyNumberFormat="1" applyFont="1" applyBorder="1" applyAlignment="1">
      <alignment horizontal="left" wrapText="1"/>
      <protection/>
    </xf>
    <xf numFmtId="49" fontId="3" fillId="0" borderId="10" xfId="0" applyNumberFormat="1" applyFont="1" applyBorder="1" applyAlignment="1">
      <alignment horizontal="center" vertical="top" wrapText="1"/>
    </xf>
    <xf numFmtId="49" fontId="8" fillId="43" borderId="15" xfId="51" applyNumberFormat="1" applyFont="1" applyFill="1" applyBorder="1" applyAlignment="1">
      <alignment horizontal="right" wrapText="1"/>
      <protection/>
    </xf>
    <xf numFmtId="49" fontId="8" fillId="43" borderId="24" xfId="51" applyNumberFormat="1" applyFont="1" applyFill="1" applyBorder="1" applyAlignment="1">
      <alignment horizontal="right" wrapText="1"/>
      <protection/>
    </xf>
    <xf numFmtId="49" fontId="8" fillId="43" borderId="19" xfId="51" applyNumberFormat="1" applyFont="1" applyFill="1" applyBorder="1" applyAlignment="1">
      <alignment horizontal="right" wrapText="1"/>
      <protection/>
    </xf>
    <xf numFmtId="49" fontId="11" fillId="13" borderId="25" xfId="0" applyNumberFormat="1" applyFont="1" applyFill="1" applyBorder="1" applyAlignment="1">
      <alignment horizontal="right" vertical="top" wrapText="1"/>
    </xf>
    <xf numFmtId="49" fontId="11" fillId="13" borderId="23" xfId="0" applyNumberFormat="1" applyFont="1" applyFill="1" applyBorder="1" applyAlignment="1">
      <alignment horizontal="right" vertical="top" wrapText="1"/>
    </xf>
    <xf numFmtId="49" fontId="11" fillId="13" borderId="21" xfId="0" applyNumberFormat="1" applyFont="1" applyFill="1" applyBorder="1" applyAlignment="1">
      <alignment horizontal="right" vertical="top" wrapText="1"/>
    </xf>
    <xf numFmtId="49" fontId="8" fillId="0" borderId="10" xfId="0" applyNumberFormat="1" applyFont="1" applyBorder="1" applyAlignment="1">
      <alignment horizontal="right" vertical="top" wrapText="1"/>
    </xf>
    <xf numFmtId="182" fontId="3" fillId="34" borderId="10" xfId="0" applyNumberFormat="1" applyFont="1" applyFill="1" applyBorder="1" applyAlignment="1">
      <alignment horizontal="left" vertical="top" wrapText="1"/>
    </xf>
    <xf numFmtId="49" fontId="3" fillId="34" borderId="10" xfId="0" applyNumberFormat="1" applyFont="1" applyFill="1" applyBorder="1" applyAlignment="1">
      <alignment horizontal="center" vertical="top" wrapText="1"/>
    </xf>
    <xf numFmtId="49" fontId="8" fillId="13" borderId="15" xfId="51" applyNumberFormat="1" applyFont="1" applyFill="1" applyBorder="1" applyAlignment="1">
      <alignment horizontal="right" wrapText="1"/>
      <protection/>
    </xf>
    <xf numFmtId="49" fontId="8" fillId="13" borderId="24" xfId="51" applyNumberFormat="1" applyFont="1" applyFill="1" applyBorder="1" applyAlignment="1">
      <alignment horizontal="right" wrapText="1"/>
      <protection/>
    </xf>
    <xf numFmtId="49" fontId="8" fillId="13" borderId="19" xfId="51" applyNumberFormat="1" applyFont="1" applyFill="1" applyBorder="1" applyAlignment="1">
      <alignment horizontal="right" wrapText="1"/>
      <protection/>
    </xf>
    <xf numFmtId="49" fontId="8" fillId="32" borderId="15" xfId="0" applyNumberFormat="1" applyFont="1" applyFill="1" applyBorder="1" applyAlignment="1">
      <alignment horizontal="right" vertical="top" wrapText="1"/>
    </xf>
    <xf numFmtId="49" fontId="8" fillId="32" borderId="24" xfId="0" applyNumberFormat="1" applyFont="1" applyFill="1" applyBorder="1" applyAlignment="1">
      <alignment horizontal="right" vertical="top" wrapText="1"/>
    </xf>
    <xf numFmtId="49" fontId="8" fillId="32" borderId="19" xfId="0" applyNumberFormat="1" applyFont="1" applyFill="1" applyBorder="1" applyAlignment="1">
      <alignment horizontal="right" vertical="top" wrapText="1"/>
    </xf>
    <xf numFmtId="49" fontId="3" fillId="0" borderId="10" xfId="0" applyNumberFormat="1" applyFont="1" applyBorder="1" applyAlignment="1">
      <alignment horizontal="left" vertical="top" wrapText="1"/>
    </xf>
    <xf numFmtId="49" fontId="6" fillId="34" borderId="0" xfId="0" applyNumberFormat="1" applyFont="1" applyFill="1" applyAlignment="1">
      <alignment horizontal="center" vertical="top" wrapText="1"/>
    </xf>
    <xf numFmtId="0" fontId="8" fillId="34" borderId="10" xfId="0" applyFont="1" applyFill="1" applyBorder="1" applyAlignment="1">
      <alignment horizontal="center" vertical="center" wrapText="1"/>
    </xf>
    <xf numFmtId="49" fontId="8" fillId="34" borderId="10" xfId="0" applyNumberFormat="1" applyFont="1" applyFill="1" applyBorder="1" applyAlignment="1">
      <alignment horizontal="center" vertical="center" textRotation="90" wrapText="1"/>
    </xf>
    <xf numFmtId="0" fontId="4" fillId="0" borderId="10" xfId="0" applyFont="1" applyBorder="1" applyAlignment="1">
      <alignment horizontal="left" vertical="top" wrapText="1"/>
    </xf>
    <xf numFmtId="49" fontId="8" fillId="34" borderId="10" xfId="0" applyNumberFormat="1" applyFont="1" applyFill="1" applyBorder="1" applyAlignment="1">
      <alignment horizontal="center" vertical="center" wrapText="1"/>
    </xf>
    <xf numFmtId="199" fontId="3" fillId="0" borderId="10" xfId="0" applyNumberFormat="1" applyFont="1" applyBorder="1" applyAlignment="1">
      <alignment horizontal="right" vertical="top" wrapText="1"/>
    </xf>
    <xf numFmtId="0" fontId="3" fillId="0" borderId="10" xfId="0" applyFont="1" applyBorder="1" applyAlignment="1">
      <alignment horizontal="center" vertical="top" wrapText="1"/>
    </xf>
    <xf numFmtId="0" fontId="3" fillId="0" borderId="11" xfId="0" applyFont="1" applyBorder="1" applyAlignment="1">
      <alignment horizontal="left" vertical="top" wrapText="1"/>
    </xf>
    <xf numFmtId="0" fontId="3" fillId="0" borderId="17" xfId="0" applyFont="1" applyBorder="1" applyAlignment="1">
      <alignment horizontal="left" vertical="top" wrapText="1"/>
    </xf>
    <xf numFmtId="0" fontId="3" fillId="0" borderId="11" xfId="0" applyFont="1" applyBorder="1" applyAlignment="1">
      <alignment horizontal="center" vertical="top" wrapText="1"/>
    </xf>
    <xf numFmtId="0" fontId="3" fillId="0" borderId="17" xfId="0" applyFont="1" applyBorder="1" applyAlignment="1">
      <alignment horizontal="center" vertical="top" wrapText="1"/>
    </xf>
    <xf numFmtId="0" fontId="3" fillId="34" borderId="20" xfId="0" applyFont="1" applyFill="1" applyBorder="1" applyAlignment="1">
      <alignment vertical="top" wrapText="1"/>
    </xf>
    <xf numFmtId="49" fontId="3" fillId="32" borderId="10" xfId="0" applyNumberFormat="1" applyFont="1" applyFill="1" applyBorder="1" applyAlignment="1">
      <alignment horizontal="center" vertical="top" wrapText="1"/>
    </xf>
    <xf numFmtId="49" fontId="3" fillId="32" borderId="10" xfId="0" applyNumberFormat="1" applyFont="1" applyFill="1" applyBorder="1" applyAlignment="1">
      <alignment horizontal="left" vertical="top" wrapText="1"/>
    </xf>
    <xf numFmtId="49" fontId="8" fillId="34" borderId="23" xfId="0" applyNumberFormat="1" applyFont="1" applyFill="1" applyBorder="1" applyAlignment="1">
      <alignment horizontal="center" wrapText="1"/>
    </xf>
    <xf numFmtId="49" fontId="3" fillId="32" borderId="11" xfId="0" applyNumberFormat="1" applyFont="1" applyFill="1" applyBorder="1" applyAlignment="1">
      <alignment horizontal="center" vertical="top" wrapText="1"/>
    </xf>
    <xf numFmtId="49" fontId="3" fillId="32" borderId="17" xfId="0" applyNumberFormat="1" applyFont="1" applyFill="1" applyBorder="1" applyAlignment="1">
      <alignment horizontal="center" vertical="top" wrapText="1"/>
    </xf>
    <xf numFmtId="1" fontId="3" fillId="34" borderId="10" xfId="0" applyNumberFormat="1" applyFont="1" applyFill="1" applyBorder="1" applyAlignment="1">
      <alignment vertical="top" wrapText="1"/>
    </xf>
    <xf numFmtId="49" fontId="3" fillId="0" borderId="10" xfId="0" applyNumberFormat="1" applyFont="1" applyBorder="1" applyAlignment="1">
      <alignment vertical="top" wrapText="1"/>
    </xf>
    <xf numFmtId="0" fontId="8" fillId="32" borderId="10" xfId="0" applyFont="1" applyFill="1" applyBorder="1" applyAlignment="1">
      <alignment horizontal="left" vertical="top" wrapText="1"/>
    </xf>
    <xf numFmtId="0" fontId="3" fillId="32" borderId="11" xfId="0" applyFont="1" applyFill="1" applyBorder="1" applyAlignment="1">
      <alignment horizontal="left" vertical="top" wrapText="1"/>
    </xf>
    <xf numFmtId="0" fontId="3" fillId="32" borderId="20" xfId="0" applyFont="1" applyFill="1" applyBorder="1" applyAlignment="1">
      <alignment horizontal="left" vertical="top" wrapText="1"/>
    </xf>
    <xf numFmtId="0" fontId="3" fillId="32" borderId="17" xfId="0" applyFont="1" applyFill="1" applyBorder="1" applyAlignment="1">
      <alignment horizontal="left" vertical="top" wrapText="1"/>
    </xf>
    <xf numFmtId="49" fontId="11" fillId="0" borderId="10" xfId="0" applyNumberFormat="1" applyFont="1" applyBorder="1" applyAlignment="1">
      <alignment horizontal="right" vertical="top" wrapText="1"/>
    </xf>
    <xf numFmtId="49" fontId="8" fillId="0" borderId="15" xfId="0" applyNumberFormat="1" applyFont="1" applyBorder="1" applyAlignment="1">
      <alignment horizontal="left" vertical="top" wrapText="1"/>
    </xf>
    <xf numFmtId="49" fontId="8" fillId="0" borderId="24" xfId="0" applyNumberFormat="1" applyFont="1" applyBorder="1" applyAlignment="1">
      <alignment horizontal="left" vertical="top" wrapText="1"/>
    </xf>
    <xf numFmtId="49" fontId="8" fillId="0" borderId="19" xfId="0" applyNumberFormat="1" applyFont="1" applyBorder="1" applyAlignment="1">
      <alignment horizontal="left" vertical="top" wrapText="1"/>
    </xf>
    <xf numFmtId="49" fontId="11" fillId="43" borderId="10" xfId="51" applyNumberFormat="1" applyFont="1" applyFill="1" applyBorder="1" applyAlignment="1">
      <alignment horizontal="right" wrapText="1"/>
      <protection/>
    </xf>
    <xf numFmtId="0" fontId="3" fillId="32" borderId="11" xfId="0" applyFont="1" applyFill="1" applyBorder="1" applyAlignment="1">
      <alignment vertical="top" wrapText="1"/>
    </xf>
    <xf numFmtId="0" fontId="3" fillId="32" borderId="20" xfId="0" applyFont="1" applyFill="1" applyBorder="1" applyAlignment="1">
      <alignment vertical="top" wrapText="1"/>
    </xf>
    <xf numFmtId="0" fontId="3" fillId="32" borderId="17" xfId="0" applyFont="1" applyFill="1" applyBorder="1" applyAlignment="1">
      <alignment vertical="top" wrapText="1"/>
    </xf>
    <xf numFmtId="49" fontId="6" fillId="38" borderId="10" xfId="0" applyNumberFormat="1" applyFont="1" applyFill="1" applyBorder="1" applyAlignment="1">
      <alignment horizontal="right" vertical="top" wrapText="1"/>
    </xf>
    <xf numFmtId="49" fontId="4" fillId="0" borderId="10" xfId="0" applyNumberFormat="1" applyFont="1" applyBorder="1" applyAlignment="1">
      <alignment horizontal="left" vertical="top" wrapText="1"/>
    </xf>
    <xf numFmtId="0" fontId="8" fillId="39" borderId="24" xfId="0" applyFont="1" applyFill="1" applyBorder="1" applyAlignment="1">
      <alignment vertical="center" wrapText="1"/>
    </xf>
    <xf numFmtId="0" fontId="8" fillId="39" borderId="19" xfId="0" applyFont="1" applyFill="1" applyBorder="1" applyAlignment="1">
      <alignment vertical="center" wrapText="1"/>
    </xf>
    <xf numFmtId="0" fontId="8" fillId="39" borderId="10" xfId="0" applyFont="1" applyFill="1" applyBorder="1" applyAlignment="1">
      <alignment vertical="center" textRotation="90" wrapText="1"/>
    </xf>
    <xf numFmtId="1" fontId="3" fillId="32" borderId="10" xfId="0" applyNumberFormat="1" applyFont="1" applyFill="1" applyBorder="1" applyAlignment="1">
      <alignment horizontal="left" vertical="top" wrapText="1"/>
    </xf>
    <xf numFmtId="0" fontId="8" fillId="39" borderId="15" xfId="0" applyFont="1" applyFill="1" applyBorder="1" applyAlignment="1">
      <alignment horizontal="center" vertical="center" wrapText="1"/>
    </xf>
    <xf numFmtId="0" fontId="8" fillId="39" borderId="24" xfId="0" applyFont="1" applyFill="1" applyBorder="1" applyAlignment="1">
      <alignment horizontal="center" vertical="center" wrapText="1"/>
    </xf>
    <xf numFmtId="0" fontId="8" fillId="39" borderId="19" xfId="0" applyFont="1" applyFill="1" applyBorder="1" applyAlignment="1">
      <alignment horizontal="center" vertical="center" wrapText="1"/>
    </xf>
    <xf numFmtId="0" fontId="6" fillId="34" borderId="0" xfId="0" applyFont="1" applyFill="1" applyAlignment="1">
      <alignment horizontal="center" vertical="center" wrapText="1"/>
    </xf>
    <xf numFmtId="191" fontId="3" fillId="39" borderId="11" xfId="0" applyNumberFormat="1" applyFont="1" applyFill="1" applyBorder="1" applyAlignment="1">
      <alignment horizontal="right" vertical="top" wrapText="1"/>
    </xf>
    <xf numFmtId="191" fontId="3" fillId="39" borderId="17" xfId="0" applyNumberFormat="1" applyFont="1" applyFill="1" applyBorder="1" applyAlignment="1">
      <alignment horizontal="right" vertical="top" wrapText="1"/>
    </xf>
    <xf numFmtId="191" fontId="3" fillId="34" borderId="11" xfId="0" applyNumberFormat="1" applyFont="1" applyFill="1" applyBorder="1" applyAlignment="1">
      <alignment horizontal="right" vertical="top" wrapText="1"/>
    </xf>
    <xf numFmtId="191" fontId="3" fillId="34" borderId="17" xfId="0" applyNumberFormat="1" applyFont="1" applyFill="1" applyBorder="1" applyAlignment="1">
      <alignment horizontal="right" vertical="top" wrapText="1"/>
    </xf>
    <xf numFmtId="49" fontId="8" fillId="34" borderId="10" xfId="0" applyNumberFormat="1" applyFont="1" applyFill="1" applyBorder="1" applyAlignment="1">
      <alignment horizontal="left" vertical="top" wrapText="1"/>
    </xf>
    <xf numFmtId="0" fontId="6" fillId="0" borderId="0" xfId="0" applyFont="1" applyAlignment="1">
      <alignment horizontal="center" vertical="center" wrapText="1"/>
    </xf>
    <xf numFmtId="49" fontId="11" fillId="43" borderId="15" xfId="51" applyNumberFormat="1" applyFont="1" applyFill="1" applyBorder="1" applyAlignment="1">
      <alignment horizontal="right" wrapText="1"/>
      <protection/>
    </xf>
    <xf numFmtId="49" fontId="11" fillId="43" borderId="24" xfId="51" applyNumberFormat="1" applyFont="1" applyFill="1" applyBorder="1" applyAlignment="1">
      <alignment horizontal="right" wrapText="1"/>
      <protection/>
    </xf>
    <xf numFmtId="49" fontId="11" fillId="43" borderId="19" xfId="51" applyNumberFormat="1" applyFont="1" applyFill="1" applyBorder="1" applyAlignment="1">
      <alignment horizontal="right" wrapText="1"/>
      <protection/>
    </xf>
    <xf numFmtId="0" fontId="8" fillId="0" borderId="23" xfId="0" applyFont="1" applyBorder="1" applyAlignment="1">
      <alignment horizontal="right" vertical="center" wrapText="1"/>
    </xf>
    <xf numFmtId="182" fontId="3" fillId="0" borderId="11" xfId="0" applyNumberFormat="1" applyFont="1" applyBorder="1" applyAlignment="1">
      <alignment horizontal="left" vertical="top" wrapText="1"/>
    </xf>
    <xf numFmtId="182" fontId="3" fillId="0" borderId="17" xfId="0" applyNumberFormat="1" applyFont="1" applyBorder="1" applyAlignment="1">
      <alignment horizontal="left" vertical="top" wrapText="1"/>
    </xf>
    <xf numFmtId="49" fontId="4" fillId="34" borderId="10" xfId="0" applyNumberFormat="1" applyFont="1" applyFill="1" applyBorder="1" applyAlignment="1">
      <alignment horizontal="center" vertical="top" wrapText="1"/>
    </xf>
    <xf numFmtId="49" fontId="4" fillId="34" borderId="11" xfId="0" applyNumberFormat="1" applyFont="1" applyFill="1" applyBorder="1" applyAlignment="1">
      <alignment horizontal="center" vertical="top" wrapText="1"/>
    </xf>
    <xf numFmtId="49" fontId="4" fillId="34" borderId="17" xfId="0" applyNumberFormat="1" applyFont="1" applyFill="1" applyBorder="1" applyAlignment="1">
      <alignment horizontal="center" vertical="top" wrapText="1"/>
    </xf>
    <xf numFmtId="49" fontId="11" fillId="13" borderId="15" xfId="51" applyNumberFormat="1" applyFont="1" applyFill="1" applyBorder="1" applyAlignment="1">
      <alignment horizontal="right" wrapText="1"/>
      <protection/>
    </xf>
    <xf numFmtId="49" fontId="11" fillId="13" borderId="24" xfId="51" applyNumberFormat="1" applyFont="1" applyFill="1" applyBorder="1" applyAlignment="1">
      <alignment horizontal="right" wrapText="1"/>
      <protection/>
    </xf>
    <xf numFmtId="49" fontId="11" fillId="13" borderId="19" xfId="51" applyNumberFormat="1" applyFont="1" applyFill="1" applyBorder="1" applyAlignment="1">
      <alignment horizontal="right" wrapText="1"/>
      <protection/>
    </xf>
    <xf numFmtId="0" fontId="11" fillId="0" borderId="10" xfId="0" applyFont="1" applyBorder="1" applyAlignment="1">
      <alignment horizontal="left" vertical="top" wrapText="1"/>
    </xf>
    <xf numFmtId="0" fontId="3" fillId="34" borderId="20" xfId="0" applyFont="1" applyFill="1" applyBorder="1" applyAlignment="1">
      <alignment horizontal="center" vertical="top" wrapText="1"/>
    </xf>
    <xf numFmtId="49" fontId="11" fillId="13" borderId="17" xfId="0" applyNumberFormat="1" applyFont="1" applyFill="1" applyBorder="1" applyAlignment="1">
      <alignment horizontal="right" vertical="top" wrapText="1"/>
    </xf>
    <xf numFmtId="49" fontId="4" fillId="34" borderId="20" xfId="0" applyNumberFormat="1" applyFont="1" applyFill="1" applyBorder="1" applyAlignment="1">
      <alignment horizontal="center" vertical="top" wrapText="1"/>
    </xf>
    <xf numFmtId="191" fontId="4" fillId="0" borderId="0" xfId="0" applyNumberFormat="1" applyFont="1" applyAlignment="1">
      <alignment horizontal="left" vertical="top" wrapText="1"/>
    </xf>
    <xf numFmtId="0" fontId="4" fillId="0" borderId="0" xfId="0" applyFont="1" applyAlignment="1">
      <alignment horizontal="left" vertical="top" wrapText="1"/>
    </xf>
    <xf numFmtId="0" fontId="3" fillId="0" borderId="10" xfId="0" applyFont="1" applyBorder="1" applyAlignment="1">
      <alignment horizontal="right" vertical="top" wrapText="1"/>
    </xf>
    <xf numFmtId="49" fontId="4" fillId="0" borderId="10" xfId="0" applyNumberFormat="1" applyFont="1" applyBorder="1" applyAlignment="1">
      <alignment horizontal="center" vertical="top" wrapText="1"/>
    </xf>
    <xf numFmtId="0" fontId="3" fillId="0" borderId="10" xfId="0" applyFont="1" applyBorder="1" applyAlignment="1">
      <alignment vertical="top" wrapText="1"/>
    </xf>
    <xf numFmtId="1" fontId="3" fillId="0" borderId="10" xfId="0" applyNumberFormat="1" applyFont="1" applyBorder="1" applyAlignment="1">
      <alignment horizontal="right" vertical="top" wrapText="1"/>
    </xf>
    <xf numFmtId="0" fontId="8" fillId="0" borderId="0" xfId="0" applyFont="1" applyAlignment="1">
      <alignment horizontal="right" vertical="center"/>
    </xf>
    <xf numFmtId="1" fontId="4" fillId="0" borderId="10" xfId="0" applyNumberFormat="1" applyFont="1" applyBorder="1" applyAlignment="1">
      <alignment horizontal="right" vertical="top" wrapText="1"/>
    </xf>
    <xf numFmtId="1" fontId="4" fillId="34" borderId="10" xfId="0" applyNumberFormat="1" applyFont="1" applyFill="1" applyBorder="1" applyAlignment="1">
      <alignment horizontal="right" vertical="top" wrapText="1"/>
    </xf>
    <xf numFmtId="49" fontId="3" fillId="34" borderId="26" xfId="0" applyNumberFormat="1" applyFont="1" applyFill="1" applyBorder="1" applyAlignment="1">
      <alignment horizontal="center" vertical="top" wrapText="1"/>
    </xf>
    <xf numFmtId="49" fontId="4" fillId="0" borderId="20" xfId="0" applyNumberFormat="1" applyFont="1" applyBorder="1" applyAlignment="1">
      <alignment horizontal="center" vertical="top" wrapText="1"/>
    </xf>
    <xf numFmtId="49" fontId="3" fillId="0" borderId="16" xfId="0" applyNumberFormat="1" applyFont="1" applyBorder="1" applyAlignment="1">
      <alignment vertical="top" wrapText="1"/>
    </xf>
    <xf numFmtId="49" fontId="3" fillId="0" borderId="27" xfId="0" applyNumberFormat="1" applyFont="1" applyBorder="1" applyAlignment="1">
      <alignment vertical="top" wrapText="1"/>
    </xf>
    <xf numFmtId="0" fontId="8" fillId="0" borderId="10" xfId="0" applyFont="1" applyBorder="1" applyAlignment="1">
      <alignment horizontal="left" vertical="top" wrapText="1"/>
    </xf>
    <xf numFmtId="0" fontId="3" fillId="0" borderId="17" xfId="0" applyFont="1" applyBorder="1" applyAlignment="1">
      <alignment horizontal="right" vertical="top" wrapText="1"/>
    </xf>
    <xf numFmtId="1" fontId="3" fillId="34" borderId="11" xfId="0" applyNumberFormat="1" applyFont="1" applyFill="1" applyBorder="1" applyAlignment="1">
      <alignment horizontal="right" vertical="top" wrapText="1"/>
    </xf>
    <xf numFmtId="1" fontId="3" fillId="34" borderId="17" xfId="0" applyNumberFormat="1" applyFont="1" applyFill="1" applyBorder="1" applyAlignment="1">
      <alignment horizontal="right" vertical="top" wrapText="1"/>
    </xf>
    <xf numFmtId="49" fontId="6" fillId="35" borderId="10" xfId="0" applyNumberFormat="1" applyFont="1" applyFill="1" applyBorder="1" applyAlignment="1">
      <alignment horizontal="right" vertical="top" wrapText="1"/>
    </xf>
    <xf numFmtId="49" fontId="8" fillId="39" borderId="11" xfId="0" applyNumberFormat="1" applyFont="1" applyFill="1" applyBorder="1" applyAlignment="1">
      <alignment horizontal="center" vertical="center" textRotation="90" wrapText="1"/>
    </xf>
    <xf numFmtId="49" fontId="8" fillId="39" borderId="20" xfId="0" applyNumberFormat="1" applyFont="1" applyFill="1" applyBorder="1" applyAlignment="1">
      <alignment horizontal="center" vertical="center" textRotation="90" wrapText="1"/>
    </xf>
    <xf numFmtId="49" fontId="8" fillId="39" borderId="17" xfId="0" applyNumberFormat="1" applyFont="1" applyFill="1" applyBorder="1" applyAlignment="1">
      <alignment horizontal="center" vertical="center" textRotation="90" wrapText="1"/>
    </xf>
    <xf numFmtId="0" fontId="8" fillId="39" borderId="11" xfId="0" applyFont="1" applyFill="1" applyBorder="1" applyAlignment="1">
      <alignment horizontal="center" vertical="center" wrapText="1"/>
    </xf>
    <xf numFmtId="0" fontId="8" fillId="39" borderId="20" xfId="0" applyFont="1" applyFill="1" applyBorder="1" applyAlignment="1">
      <alignment horizontal="center" vertical="center" wrapText="1"/>
    </xf>
    <xf numFmtId="0" fontId="8" fillId="39" borderId="17" xfId="0" applyFont="1" applyFill="1" applyBorder="1" applyAlignment="1">
      <alignment horizontal="center" vertical="center" wrapText="1"/>
    </xf>
    <xf numFmtId="0" fontId="8" fillId="39" borderId="10" xfId="0" applyFont="1" applyFill="1" applyBorder="1" applyAlignment="1">
      <alignment horizontal="right" vertical="center" wrapText="1"/>
    </xf>
    <xf numFmtId="49" fontId="6" fillId="13" borderId="15" xfId="0" applyNumberFormat="1" applyFont="1" applyFill="1" applyBorder="1" applyAlignment="1">
      <alignment horizontal="left" vertical="center" wrapText="1"/>
    </xf>
    <xf numFmtId="49" fontId="6" fillId="13" borderId="24" xfId="0" applyNumberFormat="1" applyFont="1" applyFill="1" applyBorder="1" applyAlignment="1">
      <alignment horizontal="left" vertical="center" wrapText="1"/>
    </xf>
    <xf numFmtId="49" fontId="6" fillId="13" borderId="19" xfId="0" applyNumberFormat="1" applyFont="1" applyFill="1" applyBorder="1" applyAlignment="1">
      <alignment horizontal="left" vertical="center" wrapText="1"/>
    </xf>
    <xf numFmtId="49" fontId="3" fillId="0" borderId="16" xfId="0" applyNumberFormat="1" applyFont="1" applyBorder="1" applyAlignment="1">
      <alignment horizontal="center" vertical="top" wrapText="1"/>
    </xf>
    <xf numFmtId="49" fontId="3" fillId="0" borderId="27" xfId="0" applyNumberFormat="1" applyFont="1" applyBorder="1" applyAlignment="1">
      <alignment horizontal="center" vertical="top" wrapText="1"/>
    </xf>
    <xf numFmtId="49" fontId="3" fillId="0" borderId="26" xfId="0" applyNumberFormat="1" applyFont="1" applyBorder="1" applyAlignment="1">
      <alignment vertical="top" wrapText="1"/>
    </xf>
    <xf numFmtId="49" fontId="3" fillId="32" borderId="16" xfId="0" applyNumberFormat="1" applyFont="1" applyFill="1" applyBorder="1" applyAlignment="1">
      <alignment horizontal="center" vertical="top" wrapText="1"/>
    </xf>
    <xf numFmtId="1" fontId="3" fillId="34" borderId="10" xfId="0" applyNumberFormat="1" applyFont="1" applyFill="1" applyBorder="1" applyAlignment="1">
      <alignment horizontal="right" vertical="top" wrapText="1"/>
    </xf>
    <xf numFmtId="1" fontId="3" fillId="34" borderId="20" xfId="0" applyNumberFormat="1" applyFont="1" applyFill="1" applyBorder="1" applyAlignment="1">
      <alignment horizontal="right" vertical="top" wrapText="1"/>
    </xf>
    <xf numFmtId="0" fontId="11" fillId="0" borderId="10" xfId="0" applyFont="1" applyBorder="1" applyAlignment="1">
      <alignment horizontal="left" wrapText="1"/>
    </xf>
    <xf numFmtId="0" fontId="3" fillId="0" borderId="20" xfId="0" applyFont="1" applyBorder="1" applyAlignment="1">
      <alignment horizontal="left" vertical="top" wrapText="1"/>
    </xf>
    <xf numFmtId="0" fontId="14" fillId="0" borderId="10" xfId="0" applyFont="1" applyBorder="1" applyAlignment="1">
      <alignment horizontal="left" vertical="top" wrapText="1"/>
    </xf>
    <xf numFmtId="0" fontId="0" fillId="0" borderId="10" xfId="0" applyFont="1" applyBorder="1" applyAlignment="1">
      <alignment horizontal="left" vertical="top" wrapText="1"/>
    </xf>
    <xf numFmtId="1" fontId="3" fillId="0" borderId="11" xfId="0" applyNumberFormat="1" applyFont="1" applyBorder="1" applyAlignment="1">
      <alignment horizontal="right" vertical="top" wrapText="1"/>
    </xf>
    <xf numFmtId="1" fontId="3" fillId="0" borderId="17" xfId="0" applyNumberFormat="1" applyFont="1" applyBorder="1" applyAlignment="1">
      <alignment horizontal="right" vertical="top" wrapText="1"/>
    </xf>
    <xf numFmtId="49" fontId="4" fillId="34" borderId="11" xfId="0" applyNumberFormat="1" applyFont="1" applyFill="1" applyBorder="1" applyAlignment="1">
      <alignment horizontal="center" vertical="top" wrapText="1"/>
    </xf>
    <xf numFmtId="49" fontId="4" fillId="34" borderId="17" xfId="0" applyNumberFormat="1" applyFont="1" applyFill="1" applyBorder="1" applyAlignment="1">
      <alignment horizontal="center" vertical="top" wrapText="1"/>
    </xf>
    <xf numFmtId="191" fontId="3" fillId="34" borderId="11" xfId="0" applyNumberFormat="1" applyFont="1" applyFill="1" applyBorder="1" applyAlignment="1">
      <alignment horizontal="right" vertical="top" wrapText="1"/>
    </xf>
    <xf numFmtId="191" fontId="3" fillId="34" borderId="20" xfId="0" applyNumberFormat="1" applyFont="1" applyFill="1" applyBorder="1" applyAlignment="1">
      <alignment horizontal="right" vertical="top" wrapText="1"/>
    </xf>
    <xf numFmtId="0" fontId="4" fillId="34" borderId="10" xfId="0" applyFont="1" applyFill="1" applyBorder="1" applyAlignment="1">
      <alignment horizontal="right" vertical="top" wrapText="1"/>
    </xf>
    <xf numFmtId="49" fontId="4" fillId="34" borderId="10" xfId="0" applyNumberFormat="1" applyFont="1" applyFill="1" applyBorder="1" applyAlignment="1">
      <alignment horizontal="right" vertical="top" wrapText="1"/>
    </xf>
    <xf numFmtId="0" fontId="4" fillId="34" borderId="10" xfId="0" applyFont="1" applyFill="1" applyBorder="1" applyAlignment="1">
      <alignment horizontal="center" vertical="top" wrapText="1"/>
    </xf>
    <xf numFmtId="49" fontId="4" fillId="34" borderId="10" xfId="0" applyNumberFormat="1" applyFont="1" applyFill="1" applyBorder="1" applyAlignment="1">
      <alignment horizontal="center" vertical="top" wrapText="1"/>
    </xf>
    <xf numFmtId="0" fontId="3" fillId="34" borderId="10" xfId="0" applyFont="1" applyFill="1" applyBorder="1" applyAlignment="1">
      <alignment vertical="top" wrapText="1"/>
    </xf>
    <xf numFmtId="49" fontId="8" fillId="0" borderId="15" xfId="0" applyNumberFormat="1" applyFont="1" applyBorder="1" applyAlignment="1">
      <alignment horizontal="left" vertical="top" wrapText="1"/>
    </xf>
    <xf numFmtId="49" fontId="8" fillId="0" borderId="24" xfId="0" applyNumberFormat="1" applyFont="1" applyBorder="1" applyAlignment="1">
      <alignment horizontal="left" vertical="top" wrapText="1"/>
    </xf>
    <xf numFmtId="49" fontId="8" fillId="0" borderId="19" xfId="0" applyNumberFormat="1" applyFont="1" applyBorder="1" applyAlignment="1">
      <alignment horizontal="left" vertical="top" wrapText="1"/>
    </xf>
    <xf numFmtId="0" fontId="3" fillId="34" borderId="10" xfId="0" applyFont="1" applyFill="1" applyBorder="1" applyAlignment="1">
      <alignment horizontal="right" vertical="top" wrapText="1"/>
    </xf>
    <xf numFmtId="49" fontId="4" fillId="34" borderId="11" xfId="0" applyNumberFormat="1" applyFont="1" applyFill="1" applyBorder="1" applyAlignment="1">
      <alignment horizontal="center" vertical="top"/>
    </xf>
    <xf numFmtId="49" fontId="4" fillId="34" borderId="17" xfId="0" applyNumberFormat="1" applyFont="1" applyFill="1" applyBorder="1" applyAlignment="1">
      <alignment horizontal="center" vertical="top"/>
    </xf>
    <xf numFmtId="49" fontId="4" fillId="0" borderId="10" xfId="0" applyNumberFormat="1" applyFont="1" applyBorder="1" applyAlignment="1">
      <alignment horizontal="center" vertical="top" wrapText="1"/>
    </xf>
    <xf numFmtId="0" fontId="3" fillId="34" borderId="11" xfId="0" applyFont="1" applyFill="1" applyBorder="1" applyAlignment="1">
      <alignment horizontal="left" vertical="top" wrapText="1"/>
    </xf>
    <xf numFmtId="0" fontId="3" fillId="34" borderId="20" xfId="0" applyFont="1" applyFill="1" applyBorder="1" applyAlignment="1">
      <alignment horizontal="left" vertical="top" wrapText="1"/>
    </xf>
    <xf numFmtId="49" fontId="4" fillId="0" borderId="11" xfId="0" applyNumberFormat="1" applyFont="1" applyBorder="1" applyAlignment="1">
      <alignment horizontal="center" vertical="top" wrapText="1"/>
    </xf>
    <xf numFmtId="49" fontId="4" fillId="0" borderId="20"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34" borderId="11" xfId="0" applyNumberFormat="1" applyFont="1" applyFill="1" applyBorder="1" applyAlignment="1">
      <alignment horizontal="left" vertical="top" wrapText="1"/>
    </xf>
    <xf numFmtId="49" fontId="3" fillId="34" borderId="17" xfId="0" applyNumberFormat="1" applyFont="1" applyFill="1" applyBorder="1" applyAlignment="1">
      <alignment horizontal="left" vertical="top" wrapText="1"/>
    </xf>
    <xf numFmtId="0" fontId="3" fillId="34" borderId="10" xfId="0" applyFont="1" applyFill="1" applyBorder="1" applyAlignment="1">
      <alignment horizontal="left" vertical="top" wrapText="1"/>
    </xf>
    <xf numFmtId="0" fontId="3" fillId="34" borderId="17" xfId="0" applyFont="1" applyFill="1" applyBorder="1" applyAlignment="1">
      <alignment horizontal="left" vertical="top" wrapText="1"/>
    </xf>
    <xf numFmtId="0" fontId="11" fillId="34" borderId="0" xfId="0" applyFont="1" applyFill="1" applyAlignment="1">
      <alignment horizontal="right" vertical="top" wrapText="1"/>
    </xf>
    <xf numFmtId="0" fontId="9" fillId="34" borderId="10" xfId="0" applyFont="1" applyFill="1" applyBorder="1" applyAlignment="1">
      <alignment horizontal="right" vertical="top" wrapText="1"/>
    </xf>
    <xf numFmtId="0" fontId="9" fillId="34" borderId="10" xfId="0" applyFont="1" applyFill="1" applyBorder="1" applyAlignment="1">
      <alignment horizontal="left" vertical="top" wrapText="1"/>
    </xf>
    <xf numFmtId="0" fontId="11" fillId="0" borderId="10" xfId="0" applyFont="1" applyBorder="1" applyAlignment="1">
      <alignment horizontal="left" vertical="top" wrapText="1"/>
    </xf>
    <xf numFmtId="49" fontId="8" fillId="39" borderId="10" xfId="0" applyNumberFormat="1" applyFont="1" applyFill="1" applyBorder="1" applyAlignment="1">
      <alignment horizontal="center" vertical="center" textRotation="90" wrapText="1"/>
    </xf>
    <xf numFmtId="191" fontId="3" fillId="39" borderId="11" xfId="0" applyNumberFormat="1" applyFont="1" applyFill="1" applyBorder="1" applyAlignment="1">
      <alignment horizontal="right" vertical="top" wrapText="1"/>
    </xf>
    <xf numFmtId="191" fontId="3" fillId="39" borderId="20" xfId="0" applyNumberFormat="1" applyFont="1" applyFill="1" applyBorder="1" applyAlignment="1">
      <alignment horizontal="right" vertical="top" wrapText="1"/>
    </xf>
    <xf numFmtId="0" fontId="8" fillId="39" borderId="10" xfId="0" applyFont="1" applyFill="1" applyBorder="1" applyAlignment="1">
      <alignment horizontal="center" vertical="center" textRotation="90" wrapText="1"/>
    </xf>
    <xf numFmtId="191" fontId="3" fillId="0" borderId="11" xfId="0" applyNumberFormat="1" applyFont="1" applyBorder="1" applyAlignment="1">
      <alignment horizontal="right" vertical="top" wrapText="1"/>
    </xf>
    <xf numFmtId="191" fontId="3" fillId="0" borderId="20" xfId="0" applyNumberFormat="1" applyFont="1" applyBorder="1" applyAlignment="1">
      <alignment horizontal="right" vertical="top" wrapText="1"/>
    </xf>
    <xf numFmtId="191" fontId="3" fillId="0" borderId="17" xfId="0" applyNumberFormat="1" applyFont="1" applyBorder="1" applyAlignment="1">
      <alignment horizontal="right" vertical="top" wrapText="1"/>
    </xf>
    <xf numFmtId="49" fontId="6" fillId="13" borderId="10" xfId="0" applyNumberFormat="1" applyFont="1" applyFill="1" applyBorder="1" applyAlignment="1">
      <alignment horizontal="left" vertical="center" wrapText="1"/>
    </xf>
    <xf numFmtId="49" fontId="11" fillId="0" borderId="10" xfId="0" applyNumberFormat="1" applyFont="1" applyBorder="1" applyAlignment="1">
      <alignment horizontal="right" vertical="top" wrapText="1"/>
    </xf>
    <xf numFmtId="49" fontId="8" fillId="0" borderId="10" xfId="0" applyNumberFormat="1" applyFont="1" applyBorder="1" applyAlignment="1">
      <alignment horizontal="right" vertical="top" wrapText="1"/>
    </xf>
    <xf numFmtId="49" fontId="3" fillId="0" borderId="10" xfId="0" applyNumberFormat="1" applyFont="1" applyBorder="1" applyAlignment="1">
      <alignment horizontal="left" vertical="top" wrapText="1"/>
    </xf>
    <xf numFmtId="0" fontId="3" fillId="0" borderId="11" xfId="0" applyFont="1" applyBorder="1" applyAlignment="1">
      <alignment horizontal="center" vertical="top" wrapText="1"/>
    </xf>
    <xf numFmtId="0" fontId="3" fillId="0" borderId="20" xfId="0" applyFont="1" applyBorder="1" applyAlignment="1">
      <alignment horizontal="center" vertical="top" wrapText="1"/>
    </xf>
    <xf numFmtId="0" fontId="3" fillId="0" borderId="17" xfId="0" applyFont="1" applyBorder="1" applyAlignment="1">
      <alignment horizontal="center" vertical="top" wrapText="1"/>
    </xf>
    <xf numFmtId="191" fontId="3" fillId="39" borderId="17" xfId="0" applyNumberFormat="1" applyFont="1" applyFill="1" applyBorder="1" applyAlignment="1">
      <alignment horizontal="right" vertical="top" wrapText="1"/>
    </xf>
    <xf numFmtId="49" fontId="3" fillId="0" borderId="11" xfId="0" applyNumberFormat="1" applyFont="1" applyBorder="1" applyAlignment="1">
      <alignment horizontal="center" vertical="top" wrapText="1"/>
    </xf>
    <xf numFmtId="49" fontId="3" fillId="0" borderId="20" xfId="0" applyNumberFormat="1" applyFont="1" applyBorder="1" applyAlignment="1">
      <alignment horizontal="center" vertical="top" wrapText="1"/>
    </xf>
    <xf numFmtId="49" fontId="3" fillId="0" borderId="15" xfId="51" applyNumberFormat="1" applyFont="1" applyBorder="1" applyAlignment="1">
      <alignment horizontal="left" wrapText="1"/>
      <protection/>
    </xf>
    <xf numFmtId="49" fontId="3" fillId="0" borderId="24" xfId="51" applyNumberFormat="1" applyFont="1" applyBorder="1" applyAlignment="1">
      <alignment horizontal="left" wrapText="1"/>
      <protection/>
    </xf>
    <xf numFmtId="49" fontId="3" fillId="0" borderId="19" xfId="51" applyNumberFormat="1" applyFont="1" applyBorder="1" applyAlignment="1">
      <alignment horizontal="left" wrapText="1"/>
      <protection/>
    </xf>
    <xf numFmtId="49" fontId="3" fillId="34" borderId="10" xfId="0" applyNumberFormat="1" applyFont="1" applyFill="1" applyBorder="1" applyAlignment="1">
      <alignment horizontal="right" vertical="top" wrapText="1"/>
    </xf>
    <xf numFmtId="0" fontId="4" fillId="0" borderId="11" xfId="0" applyFont="1" applyBorder="1" applyAlignment="1">
      <alignment horizontal="center" vertical="top" wrapText="1"/>
    </xf>
    <xf numFmtId="0" fontId="4" fillId="0" borderId="20" xfId="0" applyFont="1" applyBorder="1" applyAlignment="1">
      <alignment horizontal="center" vertical="top" wrapText="1"/>
    </xf>
    <xf numFmtId="49" fontId="8" fillId="39"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top"/>
    </xf>
    <xf numFmtId="191" fontId="3" fillId="0" borderId="0" xfId="0" applyNumberFormat="1" applyFont="1" applyAlignment="1">
      <alignment horizontal="left" vertical="top" wrapText="1"/>
    </xf>
    <xf numFmtId="0" fontId="3" fillId="0" borderId="0" xfId="0" applyFont="1" applyAlignment="1">
      <alignment horizontal="left" vertical="top" wrapText="1"/>
    </xf>
    <xf numFmtId="49" fontId="6" fillId="13" borderId="10" xfId="0" applyNumberFormat="1" applyFont="1" applyFill="1" applyBorder="1" applyAlignment="1">
      <alignment horizontal="right" vertical="top" wrapText="1"/>
    </xf>
    <xf numFmtId="49" fontId="8" fillId="43" borderId="15" xfId="51" applyNumberFormat="1" applyFont="1" applyFill="1" applyBorder="1" applyAlignment="1">
      <alignment horizontal="right" wrapText="1"/>
      <protection/>
    </xf>
    <xf numFmtId="49" fontId="8" fillId="43" borderId="24" xfId="51" applyNumberFormat="1" applyFont="1" applyFill="1" applyBorder="1" applyAlignment="1">
      <alignment horizontal="right" wrapText="1"/>
      <protection/>
    </xf>
    <xf numFmtId="49" fontId="8" fillId="43" borderId="19" xfId="51" applyNumberFormat="1" applyFont="1" applyFill="1" applyBorder="1" applyAlignment="1">
      <alignment horizontal="right" wrapText="1"/>
      <protection/>
    </xf>
    <xf numFmtId="49" fontId="3" fillId="34" borderId="10" xfId="0" applyNumberFormat="1" applyFont="1" applyFill="1" applyBorder="1" applyAlignment="1">
      <alignment vertical="top" wrapText="1"/>
    </xf>
    <xf numFmtId="49" fontId="3" fillId="0" borderId="10" xfId="0" applyNumberFormat="1" applyFont="1" applyBorder="1" applyAlignment="1">
      <alignment vertical="top" wrapText="1"/>
    </xf>
    <xf numFmtId="49" fontId="3" fillId="0" borderId="11" xfId="0" applyNumberFormat="1" applyFont="1" applyBorder="1" applyAlignment="1">
      <alignment horizontal="left" vertical="top" wrapText="1"/>
    </xf>
    <xf numFmtId="49" fontId="3" fillId="0" borderId="20" xfId="0" applyNumberFormat="1" applyFont="1" applyBorder="1" applyAlignment="1">
      <alignment horizontal="left" vertical="top" wrapText="1"/>
    </xf>
    <xf numFmtId="49" fontId="4" fillId="0" borderId="11" xfId="0" applyNumberFormat="1" applyFont="1" applyBorder="1" applyAlignment="1">
      <alignment horizontal="center" vertical="top"/>
    </xf>
    <xf numFmtId="49" fontId="4" fillId="0" borderId="20" xfId="0" applyNumberFormat="1" applyFont="1" applyBorder="1" applyAlignment="1">
      <alignment horizontal="center" vertical="top"/>
    </xf>
    <xf numFmtId="49" fontId="8" fillId="13" borderId="15" xfId="51" applyNumberFormat="1" applyFont="1" applyFill="1" applyBorder="1" applyAlignment="1">
      <alignment horizontal="right" wrapText="1"/>
      <protection/>
    </xf>
    <xf numFmtId="49" fontId="8" fillId="13" borderId="24" xfId="51" applyNumberFormat="1" applyFont="1" applyFill="1" applyBorder="1" applyAlignment="1">
      <alignment horizontal="right" wrapText="1"/>
      <protection/>
    </xf>
    <xf numFmtId="49" fontId="8" fillId="13" borderId="19" xfId="51" applyNumberFormat="1" applyFont="1" applyFill="1" applyBorder="1" applyAlignment="1">
      <alignment horizontal="right" wrapText="1"/>
      <protection/>
    </xf>
    <xf numFmtId="49" fontId="3" fillId="34" borderId="10" xfId="0" applyNumberFormat="1" applyFont="1" applyFill="1" applyBorder="1" applyAlignment="1">
      <alignment horizontal="center" vertical="top" wrapText="1"/>
    </xf>
    <xf numFmtId="49" fontId="8" fillId="32" borderId="25" xfId="0" applyNumberFormat="1" applyFont="1" applyFill="1" applyBorder="1" applyAlignment="1">
      <alignment horizontal="right" vertical="top" wrapText="1"/>
    </xf>
    <xf numFmtId="49" fontId="8" fillId="32" borderId="23" xfId="0" applyNumberFormat="1" applyFont="1" applyFill="1" applyBorder="1" applyAlignment="1">
      <alignment horizontal="right" vertical="top" wrapText="1"/>
    </xf>
    <xf numFmtId="49" fontId="8" fillId="32" borderId="21" xfId="0" applyNumberFormat="1" applyFont="1" applyFill="1" applyBorder="1" applyAlignment="1">
      <alignment horizontal="right" vertical="top" wrapText="1"/>
    </xf>
    <xf numFmtId="49" fontId="4" fillId="0" borderId="17" xfId="0" applyNumberFormat="1" applyFont="1" applyBorder="1" applyAlignment="1">
      <alignment horizontal="center" vertical="top" wrapText="1"/>
    </xf>
    <xf numFmtId="49" fontId="4" fillId="34" borderId="10" xfId="0" applyNumberFormat="1" applyFont="1" applyFill="1" applyBorder="1" applyAlignment="1">
      <alignment horizontal="center" vertical="top"/>
    </xf>
    <xf numFmtId="0" fontId="3" fillId="34" borderId="11" xfId="0" applyFont="1" applyFill="1" applyBorder="1" applyAlignment="1">
      <alignment horizontal="center" vertical="top" wrapText="1"/>
    </xf>
    <xf numFmtId="0" fontId="3" fillId="34" borderId="17" xfId="0" applyFont="1" applyFill="1" applyBorder="1" applyAlignment="1">
      <alignment horizontal="center" vertical="top" wrapText="1"/>
    </xf>
    <xf numFmtId="0" fontId="3" fillId="34" borderId="20" xfId="0" applyFont="1" applyFill="1" applyBorder="1" applyAlignment="1">
      <alignment horizontal="center" vertical="top" wrapText="1"/>
    </xf>
    <xf numFmtId="0" fontId="3" fillId="34" borderId="10" xfId="0" applyFont="1" applyFill="1" applyBorder="1" applyAlignment="1">
      <alignment horizontal="center" vertical="top" wrapText="1"/>
    </xf>
    <xf numFmtId="49" fontId="3" fillId="34" borderId="20" xfId="0" applyNumberFormat="1" applyFont="1" applyFill="1" applyBorder="1" applyAlignment="1">
      <alignment horizontal="left" vertical="top" wrapText="1"/>
    </xf>
    <xf numFmtId="0" fontId="3" fillId="34" borderId="18" xfId="0" applyFont="1" applyFill="1" applyBorder="1" applyAlignment="1">
      <alignment horizontal="left" vertical="top" wrapText="1"/>
    </xf>
    <xf numFmtId="0" fontId="3" fillId="34" borderId="28" xfId="0" applyFont="1" applyFill="1" applyBorder="1" applyAlignment="1">
      <alignment horizontal="left" vertical="top" wrapText="1"/>
    </xf>
    <xf numFmtId="191" fontId="3" fillId="34" borderId="11" xfId="0" applyNumberFormat="1" applyFont="1" applyFill="1" applyBorder="1" applyAlignment="1">
      <alignment horizontal="center" vertical="top" wrapText="1"/>
    </xf>
    <xf numFmtId="191" fontId="3" fillId="34" borderId="20" xfId="0" applyNumberFormat="1" applyFont="1" applyFill="1" applyBorder="1" applyAlignment="1">
      <alignment horizontal="center" vertical="top" wrapText="1"/>
    </xf>
    <xf numFmtId="2" fontId="4" fillId="34" borderId="11" xfId="0" applyNumberFormat="1" applyFont="1" applyFill="1" applyBorder="1" applyAlignment="1">
      <alignment horizontal="right" vertical="top" wrapText="1"/>
    </xf>
    <xf numFmtId="2" fontId="4" fillId="34" borderId="20" xfId="0" applyNumberFormat="1" applyFont="1" applyFill="1" applyBorder="1" applyAlignment="1">
      <alignment horizontal="right" vertical="top" wrapText="1"/>
    </xf>
    <xf numFmtId="0" fontId="4" fillId="0" borderId="10" xfId="0" applyFont="1" applyBorder="1" applyAlignment="1">
      <alignment horizontal="right" vertical="top" wrapText="1"/>
    </xf>
    <xf numFmtId="49" fontId="4" fillId="0" borderId="10" xfId="0" applyNumberFormat="1" applyFont="1" applyBorder="1" applyAlignment="1">
      <alignment horizontal="right" vertical="top" wrapText="1"/>
    </xf>
    <xf numFmtId="191" fontId="3" fillId="34" borderId="17" xfId="0" applyNumberFormat="1" applyFont="1" applyFill="1" applyBorder="1" applyAlignment="1">
      <alignment horizontal="center" vertical="top" wrapText="1"/>
    </xf>
    <xf numFmtId="0" fontId="3" fillId="34" borderId="22" xfId="0" applyFont="1" applyFill="1" applyBorder="1" applyAlignment="1">
      <alignment horizontal="left" vertical="top" wrapText="1"/>
    </xf>
    <xf numFmtId="0" fontId="8" fillId="0" borderId="23" xfId="0" applyFont="1" applyBorder="1" applyAlignment="1">
      <alignment horizontal="right" vertical="center" wrapText="1"/>
    </xf>
    <xf numFmtId="0" fontId="6" fillId="0" borderId="0" xfId="0" applyFont="1" applyAlignment="1">
      <alignment horizontal="center" vertical="top" wrapText="1"/>
    </xf>
    <xf numFmtId="49" fontId="9" fillId="34" borderId="10" xfId="0" applyNumberFormat="1" applyFont="1" applyFill="1" applyBorder="1" applyAlignment="1">
      <alignment horizontal="center" vertical="top" wrapText="1"/>
    </xf>
    <xf numFmtId="49" fontId="11" fillId="34" borderId="15" xfId="0" applyNumberFormat="1" applyFont="1" applyFill="1" applyBorder="1" applyAlignment="1">
      <alignment horizontal="right" vertical="top" wrapText="1"/>
    </xf>
    <xf numFmtId="49" fontId="11" fillId="34" borderId="24" xfId="0" applyNumberFormat="1" applyFont="1" applyFill="1" applyBorder="1" applyAlignment="1">
      <alignment horizontal="right" vertical="top" wrapText="1"/>
    </xf>
    <xf numFmtId="49" fontId="11" fillId="34" borderId="19" xfId="0" applyNumberFormat="1" applyFont="1" applyFill="1" applyBorder="1" applyAlignment="1">
      <alignment horizontal="right" vertical="top" wrapText="1"/>
    </xf>
    <xf numFmtId="49" fontId="22" fillId="34" borderId="11" xfId="0" applyNumberFormat="1" applyFont="1" applyFill="1" applyBorder="1" applyAlignment="1">
      <alignment horizontal="center" vertical="top" wrapText="1"/>
    </xf>
    <xf numFmtId="49" fontId="22" fillId="34" borderId="17" xfId="0" applyNumberFormat="1" applyFont="1" applyFill="1" applyBorder="1" applyAlignment="1">
      <alignment horizontal="center" vertical="top" wrapText="1"/>
    </xf>
    <xf numFmtId="0" fontId="3" fillId="40" borderId="10" xfId="0" applyFont="1" applyFill="1" applyBorder="1" applyAlignment="1">
      <alignment horizontal="right" vertical="top" wrapText="1"/>
    </xf>
    <xf numFmtId="49" fontId="3" fillId="40" borderId="10" xfId="0" applyNumberFormat="1" applyFont="1" applyFill="1" applyBorder="1" applyAlignment="1">
      <alignment horizontal="right" vertical="top" wrapText="1"/>
    </xf>
    <xf numFmtId="49" fontId="22" fillId="34" borderId="10" xfId="0" applyNumberFormat="1" applyFont="1" applyFill="1" applyBorder="1" applyAlignment="1">
      <alignment horizontal="center" vertical="top" wrapText="1"/>
    </xf>
    <xf numFmtId="0" fontId="3" fillId="34" borderId="10" xfId="0" applyFont="1" applyFill="1" applyBorder="1" applyAlignment="1">
      <alignment horizontal="center" vertical="top" wrapText="1"/>
    </xf>
    <xf numFmtId="49" fontId="22" fillId="34" borderId="10" xfId="0" applyNumberFormat="1" applyFont="1" applyFill="1" applyBorder="1" applyAlignment="1">
      <alignment horizontal="right" vertical="top" wrapText="1"/>
    </xf>
    <xf numFmtId="0" fontId="7" fillId="34" borderId="11" xfId="0" applyFont="1" applyFill="1" applyBorder="1" applyAlignment="1">
      <alignment horizontal="center" vertical="top" wrapText="1"/>
    </xf>
    <xf numFmtId="0" fontId="7" fillId="34" borderId="20" xfId="0" applyFont="1" applyFill="1" applyBorder="1" applyAlignment="1">
      <alignment horizontal="center" vertical="top" wrapText="1"/>
    </xf>
    <xf numFmtId="0" fontId="7" fillId="34" borderId="17" xfId="0" applyFont="1" applyFill="1" applyBorder="1" applyAlignment="1">
      <alignment horizontal="center" vertical="top" wrapText="1"/>
    </xf>
    <xf numFmtId="49" fontId="9" fillId="0" borderId="10" xfId="0" applyNumberFormat="1" applyFont="1" applyBorder="1" applyAlignment="1">
      <alignment horizontal="center" vertical="top" wrapText="1"/>
    </xf>
    <xf numFmtId="49" fontId="11" fillId="0" borderId="10" xfId="0" applyNumberFormat="1" applyFont="1" applyBorder="1" applyAlignment="1">
      <alignment horizontal="left" vertical="top" wrapText="1"/>
    </xf>
    <xf numFmtId="0" fontId="10" fillId="34" borderId="10" xfId="0" applyFont="1" applyFill="1" applyBorder="1" applyAlignment="1">
      <alignment horizontal="left" vertical="top" wrapText="1"/>
    </xf>
    <xf numFmtId="49" fontId="10" fillId="0" borderId="10" xfId="0" applyNumberFormat="1" applyFont="1" applyBorder="1" applyAlignment="1">
      <alignment horizontal="center" vertical="top" wrapText="1"/>
    </xf>
    <xf numFmtId="49" fontId="10" fillId="34" borderId="10" xfId="0" applyNumberFormat="1" applyFont="1" applyFill="1" applyBorder="1" applyAlignment="1">
      <alignment horizontal="center" vertical="top" wrapText="1"/>
    </xf>
    <xf numFmtId="49" fontId="3" fillId="34" borderId="20" xfId="0" applyNumberFormat="1" applyFont="1" applyFill="1" applyBorder="1" applyAlignment="1">
      <alignment horizontal="center" vertical="top" wrapText="1"/>
    </xf>
    <xf numFmtId="49" fontId="9" fillId="34" borderId="11" xfId="0" applyNumberFormat="1" applyFont="1" applyFill="1" applyBorder="1" applyAlignment="1">
      <alignment horizontal="left" vertical="top" wrapText="1"/>
    </xf>
    <xf numFmtId="49" fontId="9" fillId="34" borderId="17" xfId="0" applyNumberFormat="1" applyFont="1" applyFill="1" applyBorder="1" applyAlignment="1">
      <alignment horizontal="left" vertical="top" wrapText="1"/>
    </xf>
    <xf numFmtId="49" fontId="3" fillId="40" borderId="10" xfId="0" applyNumberFormat="1" applyFont="1" applyFill="1" applyBorder="1" applyAlignment="1">
      <alignment horizontal="center" vertical="top" wrapText="1"/>
    </xf>
    <xf numFmtId="49" fontId="11" fillId="44" borderId="15" xfId="51" applyNumberFormat="1" applyFont="1" applyFill="1" applyBorder="1" applyAlignment="1">
      <alignment horizontal="right" wrapText="1"/>
      <protection/>
    </xf>
    <xf numFmtId="49" fontId="11" fillId="44" borderId="24" xfId="51" applyNumberFormat="1" applyFont="1" applyFill="1" applyBorder="1" applyAlignment="1">
      <alignment horizontal="right" wrapText="1"/>
      <protection/>
    </xf>
    <xf numFmtId="49" fontId="11" fillId="44" borderId="19" xfId="51" applyNumberFormat="1" applyFont="1" applyFill="1" applyBorder="1" applyAlignment="1">
      <alignment horizontal="right" wrapText="1"/>
      <protection/>
    </xf>
    <xf numFmtId="49" fontId="6" fillId="36" borderId="10" xfId="0" applyNumberFormat="1" applyFont="1" applyFill="1" applyBorder="1" applyAlignment="1">
      <alignment horizontal="right" vertical="top" wrapText="1"/>
    </xf>
    <xf numFmtId="49" fontId="11" fillId="34" borderId="10" xfId="0" applyNumberFormat="1" applyFont="1" applyFill="1" applyBorder="1" applyAlignment="1">
      <alignment horizontal="left" vertical="top" wrapText="1"/>
    </xf>
    <xf numFmtId="0" fontId="3" fillId="0" borderId="11" xfId="0" applyFont="1" applyBorder="1" applyAlignment="1" applyProtection="1">
      <alignment vertical="top" wrapText="1" readingOrder="1"/>
      <protection locked="0"/>
    </xf>
    <xf numFmtId="0" fontId="3" fillId="0" borderId="17" xfId="0" applyFont="1" applyBorder="1" applyAlignment="1" applyProtection="1">
      <alignment vertical="top" wrapText="1" readingOrder="1"/>
      <protection locked="0"/>
    </xf>
    <xf numFmtId="49" fontId="4" fillId="40" borderId="10" xfId="0" applyNumberFormat="1" applyFont="1" applyFill="1" applyBorder="1" applyAlignment="1">
      <alignment horizontal="center" vertical="top" wrapText="1"/>
    </xf>
    <xf numFmtId="0" fontId="10" fillId="0" borderId="10" xfId="0" applyFont="1" applyBorder="1" applyAlignment="1">
      <alignment horizontal="left" vertical="top" wrapText="1"/>
    </xf>
    <xf numFmtId="191" fontId="3" fillId="0" borderId="0" xfId="0" applyNumberFormat="1" applyFont="1" applyAlignment="1">
      <alignment horizontal="left" vertical="top" wrapText="1"/>
    </xf>
    <xf numFmtId="49" fontId="11" fillId="36" borderId="15" xfId="51" applyNumberFormat="1" applyFont="1" applyFill="1" applyBorder="1" applyAlignment="1">
      <alignment horizontal="right" wrapText="1"/>
      <protection/>
    </xf>
    <xf numFmtId="49" fontId="11" fillId="36" borderId="24" xfId="51" applyNumberFormat="1" applyFont="1" applyFill="1" applyBorder="1" applyAlignment="1">
      <alignment horizontal="right" wrapText="1"/>
      <protection/>
    </xf>
    <xf numFmtId="49" fontId="11" fillId="36" borderId="19" xfId="51" applyNumberFormat="1" applyFont="1" applyFill="1" applyBorder="1" applyAlignment="1">
      <alignment horizontal="right" wrapText="1"/>
      <protection/>
    </xf>
    <xf numFmtId="0" fontId="3" fillId="40" borderId="10" xfId="0" applyFont="1" applyFill="1" applyBorder="1" applyAlignment="1">
      <alignment horizontal="left" vertical="top" wrapText="1"/>
    </xf>
    <xf numFmtId="49" fontId="3" fillId="40" borderId="10" xfId="0" applyNumberFormat="1"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7" fillId="34" borderId="10" xfId="0" applyFont="1" applyFill="1" applyBorder="1" applyAlignment="1">
      <alignment horizontal="right" vertical="top" wrapText="1"/>
    </xf>
    <xf numFmtId="49" fontId="9" fillId="0" borderId="10" xfId="0" applyNumberFormat="1" applyFont="1" applyBorder="1" applyAlignment="1">
      <alignment horizontal="left" vertical="top" wrapText="1"/>
    </xf>
    <xf numFmtId="49" fontId="4" fillId="34" borderId="10" xfId="0" applyNumberFormat="1" applyFont="1" applyFill="1" applyBorder="1" applyAlignment="1">
      <alignment horizontal="right" vertical="top" wrapText="1"/>
    </xf>
    <xf numFmtId="49" fontId="9" fillId="0" borderId="11" xfId="0" applyNumberFormat="1" applyFont="1" applyBorder="1" applyAlignment="1">
      <alignment horizontal="left" vertical="top" wrapText="1"/>
    </xf>
    <xf numFmtId="49" fontId="9" fillId="0" borderId="17" xfId="0" applyNumberFormat="1" applyFont="1" applyBorder="1" applyAlignment="1">
      <alignment horizontal="left" vertical="top" wrapText="1"/>
    </xf>
    <xf numFmtId="49" fontId="9" fillId="34" borderId="11" xfId="0" applyNumberFormat="1" applyFont="1" applyFill="1" applyBorder="1" applyAlignment="1">
      <alignment horizontal="center" vertical="top" wrapText="1"/>
    </xf>
    <xf numFmtId="49" fontId="9" fillId="34" borderId="17" xfId="0" applyNumberFormat="1" applyFont="1" applyFill="1" applyBorder="1" applyAlignment="1">
      <alignment horizontal="center" vertical="top" wrapText="1"/>
    </xf>
    <xf numFmtId="0" fontId="8" fillId="0" borderId="23" xfId="0" applyFont="1" applyBorder="1" applyAlignment="1">
      <alignment horizontal="center" vertical="center" wrapText="1"/>
    </xf>
    <xf numFmtId="0" fontId="6" fillId="34" borderId="0" xfId="0" applyFont="1" applyFill="1" applyAlignment="1">
      <alignment horizontal="center" vertical="top" wrapText="1"/>
    </xf>
    <xf numFmtId="49" fontId="3" fillId="34" borderId="20" xfId="0" applyNumberFormat="1" applyFont="1" applyFill="1" applyBorder="1" applyAlignment="1">
      <alignment horizontal="left" vertical="top" wrapText="1"/>
    </xf>
    <xf numFmtId="0" fontId="11" fillId="0" borderId="0" xfId="0" applyFont="1" applyAlignment="1">
      <alignment horizontal="center" vertical="top" wrapText="1"/>
    </xf>
    <xf numFmtId="0" fontId="11" fillId="0" borderId="23" xfId="51" applyFont="1" applyBorder="1" applyAlignment="1">
      <alignment horizontal="center" vertical="top" wrapText="1"/>
      <protection/>
    </xf>
    <xf numFmtId="49" fontId="3" fillId="34" borderId="10" xfId="0" applyNumberFormat="1" applyFont="1" applyFill="1" applyBorder="1" applyAlignment="1">
      <alignment horizontal="left" vertical="top" wrapText="1"/>
    </xf>
    <xf numFmtId="0" fontId="11" fillId="0" borderId="10" xfId="0" applyFont="1" applyBorder="1" applyAlignment="1">
      <alignment horizontal="left" wrapText="1"/>
    </xf>
    <xf numFmtId="49" fontId="11" fillId="0" borderId="10" xfId="0" applyNumberFormat="1" applyFont="1" applyBorder="1" applyAlignment="1">
      <alignment vertical="top"/>
    </xf>
    <xf numFmtId="0" fontId="3" fillId="0" borderId="10" xfId="0" applyFont="1" applyBorder="1" applyAlignment="1">
      <alignment horizontal="left" vertical="top" wrapText="1"/>
    </xf>
    <xf numFmtId="191" fontId="3" fillId="34" borderId="0" xfId="0" applyNumberFormat="1" applyFont="1" applyFill="1" applyAlignment="1">
      <alignment horizontal="left" vertical="top" wrapText="1"/>
    </xf>
    <xf numFmtId="0" fontId="3" fillId="34" borderId="0" xfId="0" applyFont="1" applyFill="1" applyAlignment="1">
      <alignment horizontal="left" vertical="top" wrapText="1"/>
    </xf>
    <xf numFmtId="49" fontId="3" fillId="34" borderId="11" xfId="0" applyNumberFormat="1" applyFont="1" applyFill="1" applyBorder="1" applyAlignment="1">
      <alignment horizontal="center" vertical="top" wrapText="1"/>
    </xf>
    <xf numFmtId="49" fontId="3" fillId="34" borderId="17" xfId="0" applyNumberFormat="1" applyFont="1" applyFill="1" applyBorder="1" applyAlignment="1">
      <alignment horizontal="center" vertical="top" wrapText="1"/>
    </xf>
    <xf numFmtId="49" fontId="3" fillId="0" borderId="10" xfId="51" applyNumberFormat="1" applyFont="1" applyBorder="1" applyAlignment="1">
      <alignment horizontal="left" vertical="top" wrapText="1"/>
      <protection/>
    </xf>
    <xf numFmtId="49" fontId="11" fillId="43" borderId="10" xfId="51" applyNumberFormat="1" applyFont="1" applyFill="1" applyBorder="1" applyAlignment="1">
      <alignment horizontal="right" vertical="top" wrapText="1"/>
      <protection/>
    </xf>
    <xf numFmtId="49" fontId="8" fillId="34" borderId="10" xfId="0" applyNumberFormat="1" applyFont="1" applyFill="1" applyBorder="1" applyAlignment="1">
      <alignment horizontal="right" vertical="top" wrapText="1"/>
    </xf>
    <xf numFmtId="49" fontId="11" fillId="13" borderId="10" xfId="51" applyNumberFormat="1" applyFont="1" applyFill="1" applyBorder="1" applyAlignment="1">
      <alignment horizontal="right" vertical="top" wrapText="1"/>
      <protection/>
    </xf>
    <xf numFmtId="0" fontId="8" fillId="39" borderId="10" xfId="0" applyFont="1" applyFill="1" applyBorder="1" applyAlignment="1">
      <alignment horizontal="center" vertical="top" wrapText="1"/>
    </xf>
    <xf numFmtId="0" fontId="3" fillId="0" borderId="10" xfId="0" applyFont="1" applyBorder="1" applyAlignment="1">
      <alignment horizontal="right" vertical="top" wrapText="1"/>
    </xf>
    <xf numFmtId="0" fontId="11" fillId="0" borderId="10" xfId="0" applyFont="1" applyBorder="1" applyAlignment="1">
      <alignment vertical="top" wrapText="1"/>
    </xf>
    <xf numFmtId="0" fontId="6" fillId="0" borderId="0" xfId="0" applyFont="1" applyAlignment="1">
      <alignment horizontal="center" wrapText="1"/>
    </xf>
    <xf numFmtId="3" fontId="3" fillId="0" borderId="10" xfId="0" applyNumberFormat="1" applyFont="1" applyBorder="1" applyAlignment="1">
      <alignment horizontal="left" vertical="top" wrapText="1"/>
    </xf>
    <xf numFmtId="182" fontId="3" fillId="34" borderId="10" xfId="0" applyNumberFormat="1" applyFont="1" applyFill="1" applyBorder="1" applyAlignment="1">
      <alignment horizontal="left" vertical="top" wrapText="1"/>
    </xf>
    <xf numFmtId="49" fontId="11" fillId="0" borderId="15" xfId="0" applyNumberFormat="1" applyFont="1" applyBorder="1" applyAlignment="1">
      <alignment horizontal="left" vertical="top"/>
    </xf>
    <xf numFmtId="49" fontId="11" fillId="0" borderId="24" xfId="0" applyNumberFormat="1" applyFont="1" applyBorder="1" applyAlignment="1">
      <alignment horizontal="left" vertical="top"/>
    </xf>
    <xf numFmtId="49" fontId="11" fillId="0" borderId="19" xfId="0" applyNumberFormat="1" applyFont="1" applyBorder="1" applyAlignment="1">
      <alignment horizontal="left" vertical="top"/>
    </xf>
    <xf numFmtId="0" fontId="11" fillId="0" borderId="15" xfId="0" applyFont="1" applyBorder="1" applyAlignment="1">
      <alignment horizontal="left" vertical="top" wrapText="1"/>
    </xf>
    <xf numFmtId="0" fontId="11" fillId="0" borderId="24" xfId="0" applyFont="1" applyBorder="1" applyAlignment="1">
      <alignment horizontal="left" vertical="top" wrapText="1"/>
    </xf>
    <xf numFmtId="0" fontId="11" fillId="0" borderId="19" xfId="0" applyFont="1" applyBorder="1" applyAlignment="1">
      <alignment horizontal="left" vertical="top" wrapText="1"/>
    </xf>
    <xf numFmtId="182" fontId="3" fillId="0" borderId="10" xfId="0" applyNumberFormat="1" applyFont="1" applyBorder="1" applyAlignment="1">
      <alignment horizontal="right" vertical="top" wrapText="1"/>
    </xf>
    <xf numFmtId="182" fontId="3" fillId="0" borderId="10" xfId="0" applyNumberFormat="1" applyFont="1" applyBorder="1" applyAlignment="1">
      <alignment horizontal="left" vertical="top" wrapText="1"/>
    </xf>
    <xf numFmtId="0" fontId="8" fillId="39" borderId="10" xfId="51" applyFont="1" applyFill="1" applyBorder="1" applyAlignment="1">
      <alignment horizontal="center" vertical="center" textRotation="90" wrapText="1"/>
      <protection/>
    </xf>
    <xf numFmtId="0" fontId="8" fillId="0" borderId="15" xfId="51" applyFont="1" applyBorder="1" applyAlignment="1">
      <alignment horizontal="left" vertical="top" wrapText="1"/>
      <protection/>
    </xf>
    <xf numFmtId="0" fontId="8" fillId="0" borderId="24" xfId="51" applyFont="1" applyBorder="1" applyAlignment="1">
      <alignment horizontal="left" vertical="top" wrapText="1"/>
      <protection/>
    </xf>
    <xf numFmtId="0" fontId="8" fillId="0" borderId="19" xfId="51" applyFont="1" applyBorder="1" applyAlignment="1">
      <alignment horizontal="left" vertical="top" wrapText="1"/>
      <protection/>
    </xf>
    <xf numFmtId="0" fontId="8" fillId="0" borderId="10" xfId="51" applyFont="1" applyBorder="1" applyAlignment="1">
      <alignment horizontal="right" vertical="top" wrapText="1"/>
      <protection/>
    </xf>
    <xf numFmtId="0" fontId="8" fillId="0" borderId="0" xfId="0" applyFont="1" applyAlignment="1">
      <alignment horizontal="right" vertical="top" wrapText="1"/>
    </xf>
    <xf numFmtId="0" fontId="8" fillId="0" borderId="23" xfId="51" applyFont="1" applyBorder="1" applyAlignment="1">
      <alignment horizontal="right" vertical="top" wrapText="1"/>
      <protection/>
    </xf>
    <xf numFmtId="0" fontId="8" fillId="39" borderId="10" xfId="51" applyFont="1" applyFill="1" applyBorder="1" applyAlignment="1">
      <alignment horizontal="center" vertical="center" wrapText="1"/>
      <protection/>
    </xf>
    <xf numFmtId="0" fontId="6" fillId="0" borderId="0" xfId="51" applyFont="1" applyAlignment="1">
      <alignment horizontal="center" vertical="top" wrapText="1"/>
      <protection/>
    </xf>
    <xf numFmtId="0" fontId="3" fillId="0" borderId="10" xfId="51" applyFont="1" applyBorder="1" applyAlignment="1">
      <alignment vertical="top" wrapText="1"/>
      <protection/>
    </xf>
    <xf numFmtId="191" fontId="3" fillId="0" borderId="10" xfId="51" applyNumberFormat="1" applyFont="1" applyBorder="1" applyAlignment="1">
      <alignment horizontal="right" vertical="top" wrapText="1"/>
      <protection/>
    </xf>
    <xf numFmtId="0" fontId="13" fillId="0" borderId="10" xfId="51" applyFont="1" applyBorder="1" applyAlignment="1">
      <alignment vertical="top" wrapText="1"/>
      <protection/>
    </xf>
    <xf numFmtId="0" fontId="3" fillId="0" borderId="10" xfId="0" applyFont="1" applyBorder="1" applyAlignment="1">
      <alignment vertical="top" wrapText="1"/>
    </xf>
    <xf numFmtId="191" fontId="3" fillId="0" borderId="29" xfId="0" applyNumberFormat="1" applyFont="1" applyBorder="1" applyAlignment="1">
      <alignment horizontal="left" vertical="top" wrapText="1"/>
    </xf>
    <xf numFmtId="0" fontId="3" fillId="0" borderId="0" xfId="0" applyFont="1" applyBorder="1" applyAlignment="1">
      <alignment horizontal="left" vertical="top" wrapText="1"/>
    </xf>
    <xf numFmtId="0" fontId="8" fillId="0" borderId="10" xfId="0" applyFont="1" applyBorder="1" applyAlignment="1">
      <alignment horizontal="left" wrapText="1"/>
    </xf>
    <xf numFmtId="191" fontId="3" fillId="34" borderId="17" xfId="0" applyNumberFormat="1" applyFont="1" applyFill="1" applyBorder="1" applyAlignment="1">
      <alignment horizontal="right" vertical="top" wrapText="1"/>
    </xf>
    <xf numFmtId="0" fontId="8" fillId="0" borderId="10" xfId="0" applyFont="1" applyBorder="1" applyAlignment="1">
      <alignment vertical="top" wrapText="1"/>
    </xf>
    <xf numFmtId="0" fontId="3" fillId="0" borderId="11" xfId="0" applyFont="1" applyBorder="1" applyAlignment="1">
      <alignment horizontal="left" vertical="top" wrapText="1"/>
    </xf>
    <xf numFmtId="0" fontId="3" fillId="0" borderId="20" xfId="0" applyFont="1" applyBorder="1" applyAlignment="1">
      <alignment horizontal="left" vertical="top" wrapText="1"/>
    </xf>
    <xf numFmtId="0" fontId="3" fillId="0" borderId="17" xfId="0" applyFont="1" applyBorder="1" applyAlignment="1">
      <alignment horizontal="left" vertical="top" wrapText="1"/>
    </xf>
    <xf numFmtId="0" fontId="6" fillId="34" borderId="0" xfId="0" applyFont="1" applyFill="1" applyAlignment="1">
      <alignment horizontal="center" vertical="top" wrapText="1"/>
    </xf>
    <xf numFmtId="0" fontId="8" fillId="34" borderId="23" xfId="0" applyFont="1" applyFill="1" applyBorder="1" applyAlignment="1">
      <alignment horizontal="center"/>
    </xf>
    <xf numFmtId="49" fontId="3" fillId="0" borderId="15" xfId="51" applyNumberFormat="1" applyFont="1" applyBorder="1" applyAlignment="1">
      <alignment horizontal="left" vertical="top" wrapText="1"/>
      <protection/>
    </xf>
    <xf numFmtId="49" fontId="3" fillId="0" borderId="24" xfId="51" applyNumberFormat="1" applyFont="1" applyBorder="1" applyAlignment="1">
      <alignment horizontal="left" vertical="top" wrapText="1"/>
      <protection/>
    </xf>
    <xf numFmtId="49" fontId="3" fillId="0" borderId="19" xfId="51" applyNumberFormat="1" applyFont="1" applyBorder="1" applyAlignment="1">
      <alignment horizontal="left" vertical="top" wrapText="1"/>
      <protection/>
    </xf>
    <xf numFmtId="49" fontId="11" fillId="13" borderId="15" xfId="51" applyNumberFormat="1" applyFont="1" applyFill="1" applyBorder="1" applyAlignment="1">
      <alignment horizontal="right" vertical="top" wrapText="1"/>
      <protection/>
    </xf>
    <xf numFmtId="49" fontId="11" fillId="13" borderId="24" xfId="51" applyNumberFormat="1" applyFont="1" applyFill="1" applyBorder="1" applyAlignment="1">
      <alignment horizontal="right" vertical="top" wrapText="1"/>
      <protection/>
    </xf>
    <xf numFmtId="49" fontId="11" fillId="13" borderId="19" xfId="51" applyNumberFormat="1" applyFont="1" applyFill="1" applyBorder="1" applyAlignment="1">
      <alignment horizontal="right" vertical="top" wrapText="1"/>
      <protection/>
    </xf>
    <xf numFmtId="49" fontId="11" fillId="43" borderId="15" xfId="51" applyNumberFormat="1" applyFont="1" applyFill="1" applyBorder="1" applyAlignment="1">
      <alignment horizontal="right" vertical="top" wrapText="1"/>
      <protection/>
    </xf>
    <xf numFmtId="49" fontId="11" fillId="43" borderId="24" xfId="51" applyNumberFormat="1" applyFont="1" applyFill="1" applyBorder="1" applyAlignment="1">
      <alignment horizontal="right" vertical="top" wrapText="1"/>
      <protection/>
    </xf>
    <xf numFmtId="49" fontId="11" fillId="43" borderId="19" xfId="51" applyNumberFormat="1" applyFont="1" applyFill="1" applyBorder="1" applyAlignment="1">
      <alignment horizontal="right" vertical="top" wrapText="1"/>
      <protection/>
    </xf>
    <xf numFmtId="0" fontId="8" fillId="34" borderId="0" xfId="0" applyFont="1" applyFill="1" applyAlignment="1">
      <alignment horizontal="center" vertical="top" wrapText="1"/>
    </xf>
    <xf numFmtId="49" fontId="6" fillId="13" borderId="15" xfId="0" applyNumberFormat="1" applyFont="1" applyFill="1" applyBorder="1" applyAlignment="1">
      <alignment horizontal="left" vertical="center" wrapText="1"/>
    </xf>
    <xf numFmtId="49" fontId="6" fillId="13" borderId="24" xfId="0" applyNumberFormat="1" applyFont="1" applyFill="1" applyBorder="1" applyAlignment="1">
      <alignment horizontal="left" vertical="center" wrapText="1"/>
    </xf>
    <xf numFmtId="49" fontId="6" fillId="13" borderId="19" xfId="0" applyNumberFormat="1" applyFont="1" applyFill="1" applyBorder="1" applyAlignment="1">
      <alignment horizontal="left" vertical="center" wrapText="1"/>
    </xf>
    <xf numFmtId="0" fontId="8" fillId="39" borderId="15" xfId="0" applyFont="1" applyFill="1" applyBorder="1" applyAlignment="1">
      <alignment horizontal="center" vertical="top" wrapText="1"/>
    </xf>
    <xf numFmtId="0" fontId="8" fillId="39" borderId="24" xfId="0" applyFont="1" applyFill="1" applyBorder="1" applyAlignment="1">
      <alignment horizontal="center" vertical="top" wrapText="1"/>
    </xf>
    <xf numFmtId="0" fontId="8" fillId="39" borderId="19" xfId="0" applyFont="1" applyFill="1" applyBorder="1" applyAlignment="1">
      <alignment horizontal="center" vertical="top" wrapText="1"/>
    </xf>
    <xf numFmtId="0" fontId="8" fillId="0" borderId="10" xfId="0" applyFont="1" applyBorder="1" applyAlignment="1">
      <alignment horizontal="right" vertical="center" wrapText="1"/>
    </xf>
    <xf numFmtId="0" fontId="8" fillId="0" borderId="10" xfId="0" applyFont="1" applyBorder="1" applyAlignment="1">
      <alignment horizontal="right" vertical="top" wrapText="1"/>
    </xf>
    <xf numFmtId="49" fontId="3" fillId="0" borderId="17" xfId="0" applyNumberFormat="1" applyFont="1" applyBorder="1" applyAlignment="1">
      <alignment horizontal="center" vertical="top" wrapText="1"/>
    </xf>
    <xf numFmtId="0" fontId="3" fillId="0" borderId="11" xfId="0" applyFont="1" applyBorder="1" applyAlignment="1">
      <alignment horizontal="right" vertical="top" wrapText="1"/>
    </xf>
    <xf numFmtId="0" fontId="3" fillId="0" borderId="17" xfId="0" applyFont="1" applyBorder="1" applyAlignment="1">
      <alignment horizontal="right" vertical="top" wrapText="1"/>
    </xf>
    <xf numFmtId="0" fontId="10" fillId="34" borderId="11" xfId="0" applyFont="1" applyFill="1" applyBorder="1" applyAlignment="1">
      <alignment horizontal="left" vertical="top" wrapText="1"/>
    </xf>
    <xf numFmtId="0" fontId="10" fillId="34" borderId="17" xfId="0" applyFont="1" applyFill="1" applyBorder="1" applyAlignment="1">
      <alignment horizontal="left" vertical="top" wrapText="1"/>
    </xf>
    <xf numFmtId="0" fontId="10" fillId="34" borderId="11" xfId="0" applyFont="1" applyFill="1" applyBorder="1" applyAlignment="1">
      <alignment horizontal="center" vertical="top" wrapText="1"/>
    </xf>
    <xf numFmtId="0" fontId="10" fillId="34" borderId="17" xfId="0" applyFont="1" applyFill="1" applyBorder="1" applyAlignment="1">
      <alignment horizontal="center" vertical="top" wrapText="1"/>
    </xf>
    <xf numFmtId="0" fontId="11" fillId="0" borderId="10" xfId="0" applyFont="1" applyBorder="1" applyAlignment="1">
      <alignment horizontal="right" vertical="center" wrapText="1"/>
    </xf>
    <xf numFmtId="0" fontId="3" fillId="34" borderId="10" xfId="53" applyFont="1" applyFill="1" applyBorder="1" applyAlignment="1">
      <alignment horizontal="left" vertical="top" wrapText="1"/>
      <protection/>
    </xf>
    <xf numFmtId="49" fontId="8" fillId="0" borderId="10" xfId="53" applyNumberFormat="1" applyFont="1" applyBorder="1" applyAlignment="1">
      <alignment horizontal="right" vertical="top" wrapText="1"/>
      <protection/>
    </xf>
    <xf numFmtId="191" fontId="3" fillId="34" borderId="11" xfId="0" applyNumberFormat="1" applyFont="1" applyFill="1" applyBorder="1" applyAlignment="1">
      <alignment horizontal="right" vertical="top"/>
    </xf>
    <xf numFmtId="191" fontId="3" fillId="34" borderId="17" xfId="0" applyNumberFormat="1" applyFont="1" applyFill="1" applyBorder="1" applyAlignment="1">
      <alignment horizontal="right" vertical="top"/>
    </xf>
    <xf numFmtId="0" fontId="11" fillId="0" borderId="10" xfId="53" applyFont="1" applyBorder="1" applyAlignment="1">
      <alignment vertical="top" wrapText="1"/>
      <protection/>
    </xf>
    <xf numFmtId="191" fontId="3" fillId="39" borderId="11" xfId="0" applyNumberFormat="1" applyFont="1" applyFill="1" applyBorder="1" applyAlignment="1">
      <alignment vertical="top"/>
    </xf>
    <xf numFmtId="191" fontId="3" fillId="39" borderId="20" xfId="0" applyNumberFormat="1" applyFont="1" applyFill="1" applyBorder="1" applyAlignment="1">
      <alignment vertical="top"/>
    </xf>
    <xf numFmtId="0" fontId="3" fillId="0" borderId="10" xfId="53" applyFont="1" applyBorder="1" applyAlignment="1">
      <alignment horizontal="left" vertical="top" wrapText="1"/>
      <protection/>
    </xf>
    <xf numFmtId="49" fontId="3" fillId="0" borderId="10" xfId="53" applyNumberFormat="1" applyFont="1" applyBorder="1" applyAlignment="1">
      <alignment horizontal="center" vertical="top" wrapText="1"/>
      <protection/>
    </xf>
    <xf numFmtId="49" fontId="3" fillId="34" borderId="10" xfId="53" applyNumberFormat="1" applyFont="1" applyFill="1" applyBorder="1" applyAlignment="1">
      <alignment horizontal="center" vertical="top" wrapText="1"/>
      <protection/>
    </xf>
    <xf numFmtId="0" fontId="3" fillId="34" borderId="10" xfId="53" applyFont="1" applyFill="1" applyBorder="1" applyAlignment="1">
      <alignment horizontal="right" vertical="top" wrapText="1"/>
      <protection/>
    </xf>
    <xf numFmtId="49" fontId="3" fillId="0" borderId="10" xfId="53" applyNumberFormat="1" applyFont="1" applyBorder="1" applyAlignment="1">
      <alignment horizontal="left" vertical="top" wrapText="1"/>
      <protection/>
    </xf>
    <xf numFmtId="49" fontId="3" fillId="0" borderId="10" xfId="53" applyNumberFormat="1" applyFont="1" applyBorder="1" applyAlignment="1">
      <alignment horizontal="right" vertical="top" wrapText="1"/>
      <protection/>
    </xf>
    <xf numFmtId="0" fontId="11" fillId="0" borderId="10" xfId="53" applyFont="1" applyBorder="1" applyAlignment="1">
      <alignment horizontal="left" vertical="top" wrapText="1"/>
      <protection/>
    </xf>
    <xf numFmtId="49" fontId="3" fillId="34" borderId="10" xfId="53" applyNumberFormat="1" applyFont="1" applyFill="1" applyBorder="1" applyAlignment="1">
      <alignment horizontal="left" vertical="top" wrapText="1"/>
      <protection/>
    </xf>
    <xf numFmtId="0" fontId="3" fillId="0" borderId="11" xfId="53" applyFont="1" applyBorder="1" applyAlignment="1">
      <alignment vertical="top" wrapText="1"/>
      <protection/>
    </xf>
    <xf numFmtId="0" fontId="3" fillId="0" borderId="17" xfId="53" applyFont="1" applyBorder="1" applyAlignment="1">
      <alignment vertical="top" wrapText="1"/>
      <protection/>
    </xf>
    <xf numFmtId="0" fontId="6" fillId="34" borderId="0" xfId="53" applyFont="1" applyFill="1" applyAlignment="1">
      <alignment horizontal="center" vertical="center" wrapText="1"/>
      <protection/>
    </xf>
    <xf numFmtId="191" fontId="3" fillId="0" borderId="0" xfId="53" applyNumberFormat="1" applyFont="1" applyAlignment="1">
      <alignment horizontal="left" vertical="top" wrapText="1"/>
      <protection/>
    </xf>
    <xf numFmtId="0" fontId="3" fillId="0" borderId="0" xfId="53" applyFont="1" applyAlignment="1">
      <alignment horizontal="left" vertical="top" wrapText="1"/>
      <protection/>
    </xf>
    <xf numFmtId="49" fontId="3" fillId="0" borderId="10" xfId="51" applyNumberFormat="1" applyFont="1" applyBorder="1" applyAlignment="1">
      <alignment horizontal="left" vertical="top" wrapText="1"/>
      <protection/>
    </xf>
    <xf numFmtId="49" fontId="8" fillId="32" borderId="10" xfId="53" applyNumberFormat="1" applyFont="1" applyFill="1" applyBorder="1" applyAlignment="1">
      <alignment horizontal="right" vertical="top" wrapText="1"/>
      <protection/>
    </xf>
    <xf numFmtId="49" fontId="11" fillId="13" borderId="10" xfId="51" applyNumberFormat="1" applyFont="1" applyFill="1" applyBorder="1" applyAlignment="1">
      <alignment horizontal="right" vertical="top" wrapText="1"/>
      <protection/>
    </xf>
    <xf numFmtId="49" fontId="11" fillId="0" borderId="10" xfId="53" applyNumberFormat="1" applyFont="1" applyBorder="1" applyAlignment="1">
      <alignment horizontal="right" vertical="top" wrapText="1"/>
      <protection/>
    </xf>
    <xf numFmtId="191" fontId="3" fillId="34" borderId="11" xfId="0" applyNumberFormat="1" applyFont="1" applyFill="1" applyBorder="1" applyAlignment="1">
      <alignment vertical="top"/>
    </xf>
    <xf numFmtId="191" fontId="3" fillId="34" borderId="20" xfId="0" applyNumberFormat="1" applyFont="1" applyFill="1" applyBorder="1" applyAlignment="1">
      <alignment vertical="top"/>
    </xf>
    <xf numFmtId="0" fontId="8" fillId="39" borderId="10" xfId="0" applyFont="1" applyFill="1" applyBorder="1" applyAlignment="1">
      <alignment horizontal="center" vertical="center" textRotation="90" wrapText="1"/>
    </xf>
    <xf numFmtId="49" fontId="6" fillId="13" borderId="10" xfId="53" applyNumberFormat="1" applyFont="1" applyFill="1" applyBorder="1" applyAlignment="1">
      <alignment horizontal="right" vertical="top" wrapText="1"/>
      <protection/>
    </xf>
    <xf numFmtId="0" fontId="3" fillId="34" borderId="11" xfId="53" applyFont="1" applyFill="1" applyBorder="1" applyAlignment="1">
      <alignment horizontal="center" vertical="top" wrapText="1"/>
      <protection/>
    </xf>
    <xf numFmtId="0" fontId="3" fillId="34" borderId="20" xfId="53" applyFont="1" applyFill="1" applyBorder="1" applyAlignment="1">
      <alignment horizontal="center" vertical="top" wrapText="1"/>
      <protection/>
    </xf>
    <xf numFmtId="0" fontId="3" fillId="34" borderId="17" xfId="53" applyFont="1" applyFill="1" applyBorder="1" applyAlignment="1">
      <alignment horizontal="center" vertical="top" wrapText="1"/>
      <protection/>
    </xf>
    <xf numFmtId="0" fontId="3" fillId="0" borderId="10" xfId="53" applyFont="1" applyBorder="1" applyAlignment="1">
      <alignment horizontal="right" vertical="top" wrapText="1"/>
      <protection/>
    </xf>
    <xf numFmtId="0" fontId="8" fillId="39" borderId="10" xfId="0" applyFont="1" applyFill="1" applyBorder="1" applyAlignment="1">
      <alignment horizontal="center" vertical="top" wrapText="1"/>
    </xf>
    <xf numFmtId="49" fontId="3" fillId="0" borderId="11" xfId="53" applyNumberFormat="1" applyFont="1" applyBorder="1" applyAlignment="1">
      <alignment horizontal="left" vertical="top" wrapText="1"/>
      <protection/>
    </xf>
    <xf numFmtId="49" fontId="3" fillId="0" borderId="20" xfId="53" applyNumberFormat="1" applyFont="1" applyBorder="1" applyAlignment="1">
      <alignment horizontal="left" vertical="top" wrapText="1"/>
      <protection/>
    </xf>
    <xf numFmtId="49" fontId="3" fillId="0" borderId="17" xfId="53" applyNumberFormat="1" applyFont="1" applyBorder="1" applyAlignment="1">
      <alignment horizontal="left" vertical="top" wrapText="1"/>
      <protection/>
    </xf>
    <xf numFmtId="49" fontId="3" fillId="0" borderId="11" xfId="53" applyNumberFormat="1" applyFont="1" applyBorder="1" applyAlignment="1">
      <alignment horizontal="center" vertical="top" wrapText="1"/>
      <protection/>
    </xf>
    <xf numFmtId="49" fontId="3" fillId="0" borderId="20" xfId="53" applyNumberFormat="1" applyFont="1" applyBorder="1" applyAlignment="1">
      <alignment horizontal="center" vertical="top" wrapText="1"/>
      <protection/>
    </xf>
    <xf numFmtId="49" fontId="3" fillId="0" borderId="17" xfId="53" applyNumberFormat="1" applyFont="1" applyBorder="1" applyAlignment="1">
      <alignment horizontal="center" vertical="top" wrapText="1"/>
      <protection/>
    </xf>
    <xf numFmtId="191" fontId="3" fillId="39" borderId="11" xfId="0" applyNumberFormat="1" applyFont="1" applyFill="1" applyBorder="1" applyAlignment="1">
      <alignment horizontal="right" vertical="top"/>
    </xf>
    <xf numFmtId="191" fontId="3" fillId="39" borderId="17" xfId="0" applyNumberFormat="1" applyFont="1" applyFill="1" applyBorder="1" applyAlignment="1">
      <alignment horizontal="right" vertical="top"/>
    </xf>
    <xf numFmtId="3" fontId="3" fillId="0" borderId="11" xfId="53" applyNumberFormat="1" applyFont="1" applyBorder="1" applyAlignment="1">
      <alignment horizontal="left" vertical="top" wrapText="1"/>
      <protection/>
    </xf>
    <xf numFmtId="3" fontId="3" fillId="0" borderId="17" xfId="53" applyNumberFormat="1" applyFont="1" applyBorder="1" applyAlignment="1">
      <alignment horizontal="left" vertical="top" wrapText="1"/>
      <protection/>
    </xf>
    <xf numFmtId="0" fontId="8" fillId="34" borderId="0" xfId="0" applyFont="1" applyFill="1" applyAlignment="1">
      <alignment horizontal="center"/>
    </xf>
    <xf numFmtId="0" fontId="8" fillId="0" borderId="23" xfId="53" applyFont="1" applyBorder="1" applyAlignment="1">
      <alignment horizontal="center"/>
      <protection/>
    </xf>
    <xf numFmtId="0" fontId="11" fillId="0" borderId="15" xfId="53" applyFont="1" applyBorder="1" applyAlignment="1">
      <alignment horizontal="left" vertical="top" wrapText="1"/>
      <protection/>
    </xf>
    <xf numFmtId="0" fontId="11" fillId="0" borderId="24" xfId="53" applyFont="1" applyBorder="1" applyAlignment="1">
      <alignment horizontal="left" vertical="top" wrapText="1"/>
      <protection/>
    </xf>
    <xf numFmtId="0" fontId="11" fillId="0" borderId="19" xfId="53" applyFont="1" applyBorder="1" applyAlignment="1">
      <alignment horizontal="left" vertical="top" wrapText="1"/>
      <protection/>
    </xf>
    <xf numFmtId="0" fontId="3" fillId="0" borderId="11" xfId="53" applyFont="1" applyBorder="1" applyAlignment="1">
      <alignment horizontal="left" vertical="top" wrapText="1"/>
      <protection/>
    </xf>
    <xf numFmtId="0" fontId="3" fillId="0" borderId="17" xfId="53" applyFont="1" applyBorder="1" applyAlignment="1">
      <alignment horizontal="left" vertical="top" wrapText="1"/>
      <protection/>
    </xf>
    <xf numFmtId="49" fontId="3" fillId="0" borderId="15" xfId="51" applyNumberFormat="1" applyFont="1" applyBorder="1" applyAlignment="1">
      <alignment horizontal="left" vertical="top" wrapText="1"/>
      <protection/>
    </xf>
    <xf numFmtId="49" fontId="3" fillId="0" borderId="24" xfId="51" applyNumberFormat="1" applyFont="1" applyBorder="1" applyAlignment="1">
      <alignment horizontal="left" vertical="top" wrapText="1"/>
      <protection/>
    </xf>
    <xf numFmtId="49" fontId="3" fillId="0" borderId="19" xfId="51" applyNumberFormat="1" applyFont="1" applyBorder="1" applyAlignment="1">
      <alignment horizontal="left" vertical="top" wrapText="1"/>
      <protection/>
    </xf>
    <xf numFmtId="49" fontId="8" fillId="32" borderId="30" xfId="53" applyNumberFormat="1" applyFont="1" applyFill="1" applyBorder="1" applyAlignment="1">
      <alignment horizontal="right" vertical="top" wrapText="1"/>
      <protection/>
    </xf>
    <xf numFmtId="49" fontId="8" fillId="32" borderId="24" xfId="53" applyNumberFormat="1" applyFont="1" applyFill="1" applyBorder="1" applyAlignment="1">
      <alignment horizontal="right" vertical="top" wrapText="1"/>
      <protection/>
    </xf>
    <xf numFmtId="49" fontId="8" fillId="32" borderId="19" xfId="53" applyNumberFormat="1" applyFont="1" applyFill="1" applyBorder="1" applyAlignment="1">
      <alignment horizontal="right" vertical="top" wrapText="1"/>
      <protection/>
    </xf>
    <xf numFmtId="0" fontId="6" fillId="0" borderId="0" xfId="0" applyFont="1" applyAlignment="1">
      <alignment horizontal="center" vertical="center"/>
    </xf>
    <xf numFmtId="49" fontId="8" fillId="13" borderId="15" xfId="51" applyNumberFormat="1" applyFont="1" applyFill="1" applyBorder="1" applyAlignment="1">
      <alignment horizontal="right" vertical="top" wrapText="1"/>
      <protection/>
    </xf>
    <xf numFmtId="49" fontId="8" fillId="13" borderId="24" xfId="51" applyNumberFormat="1" applyFont="1" applyFill="1" applyBorder="1" applyAlignment="1">
      <alignment horizontal="right" vertical="top" wrapText="1"/>
      <protection/>
    </xf>
    <xf numFmtId="49" fontId="8" fillId="13" borderId="19" xfId="51" applyNumberFormat="1" applyFont="1" applyFill="1" applyBorder="1" applyAlignment="1">
      <alignment horizontal="right" vertical="top" wrapText="1"/>
      <protection/>
    </xf>
    <xf numFmtId="49" fontId="6" fillId="13" borderId="15" xfId="53" applyNumberFormat="1" applyFont="1" applyFill="1" applyBorder="1" applyAlignment="1">
      <alignment horizontal="right" vertical="top" wrapText="1"/>
      <protection/>
    </xf>
    <xf numFmtId="49" fontId="6" fillId="13" borderId="24" xfId="53" applyNumberFormat="1" applyFont="1" applyFill="1" applyBorder="1" applyAlignment="1">
      <alignment horizontal="right" vertical="top" wrapText="1"/>
      <protection/>
    </xf>
    <xf numFmtId="49" fontId="6" fillId="13" borderId="19" xfId="53" applyNumberFormat="1" applyFont="1" applyFill="1" applyBorder="1" applyAlignment="1">
      <alignment horizontal="right" vertical="top" wrapText="1"/>
      <protection/>
    </xf>
    <xf numFmtId="49" fontId="8" fillId="43" borderId="15" xfId="51" applyNumberFormat="1" applyFont="1" applyFill="1" applyBorder="1" applyAlignment="1">
      <alignment horizontal="right" vertical="top" wrapText="1"/>
      <protection/>
    </xf>
    <xf numFmtId="49" fontId="8" fillId="43" borderId="24" xfId="51" applyNumberFormat="1" applyFont="1" applyFill="1" applyBorder="1" applyAlignment="1">
      <alignment horizontal="right" vertical="top" wrapText="1"/>
      <protection/>
    </xf>
    <xf numFmtId="49" fontId="8" fillId="43" borderId="19" xfId="51" applyNumberFormat="1" applyFont="1" applyFill="1" applyBorder="1" applyAlignment="1">
      <alignment horizontal="right" vertical="top" wrapText="1"/>
      <protection/>
    </xf>
  </cellXfs>
  <cellStyles count="58">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prastas 3" xfId="43"/>
    <cellStyle name="Įspėjimo tekstas" xfId="44"/>
    <cellStyle name="Išvestis" xfId="45"/>
    <cellStyle name="Įvestis" xfId="46"/>
    <cellStyle name="Comma" xfId="47"/>
    <cellStyle name="Comma [0]" xfId="48"/>
    <cellStyle name="Kablelis 2" xfId="49"/>
    <cellStyle name="Neutralus" xfId="50"/>
    <cellStyle name="Normal 2" xfId="51"/>
    <cellStyle name="Normal 3" xfId="52"/>
    <cellStyle name="Normal_Sheet1" xfId="53"/>
    <cellStyle name="Paprastas 2" xfId="54"/>
    <cellStyle name="Paprastas_Lapas1" xfId="55"/>
    <cellStyle name="Paryškinimas 1" xfId="56"/>
    <cellStyle name="Paryškinimas 2" xfId="57"/>
    <cellStyle name="Paryškinimas 3" xfId="58"/>
    <cellStyle name="Paryškinimas 4" xfId="59"/>
    <cellStyle name="Paryškinimas 5" xfId="60"/>
    <cellStyle name="Paryškinimas 6" xfId="61"/>
    <cellStyle name="Pastaba" xfId="62"/>
    <cellStyle name="Pavadinimas" xfId="63"/>
    <cellStyle name="Percent" xfId="64"/>
    <cellStyle name="Procentai 2" xfId="65"/>
    <cellStyle name="Skaičiavimas" xfId="66"/>
    <cellStyle name="Suma" xfId="67"/>
    <cellStyle name="Susietas langelis" xfId="68"/>
    <cellStyle name="Tikrinimo langelis" xfId="69"/>
    <cellStyle name="Currency" xfId="70"/>
    <cellStyle name="Currency [0]"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17</xdr:row>
      <xdr:rowOff>19050</xdr:rowOff>
    </xdr:from>
    <xdr:to>
      <xdr:col>0</xdr:col>
      <xdr:colOff>6353175</xdr:colOff>
      <xdr:row>31</xdr:row>
      <xdr:rowOff>38100</xdr:rowOff>
    </xdr:to>
    <xdr:pic>
      <xdr:nvPicPr>
        <xdr:cNvPr id="1" name="Picture 2"/>
        <xdr:cNvPicPr preferRelativeResize="1">
          <a:picLocks noChangeAspect="1"/>
        </xdr:cNvPicPr>
      </xdr:nvPicPr>
      <xdr:blipFill>
        <a:blip r:embed="rId1"/>
        <a:stretch>
          <a:fillRect/>
        </a:stretch>
      </xdr:blipFill>
      <xdr:spPr>
        <a:xfrm>
          <a:off x="600075" y="6457950"/>
          <a:ext cx="5753100" cy="2657475"/>
        </a:xfrm>
        <a:prstGeom prst="rect">
          <a:avLst/>
        </a:prstGeom>
        <a:noFill/>
        <a:ln w="9525" cmpd="sng">
          <a:solidFill>
            <a:srgbClr val="000000"/>
          </a:solidFill>
          <a:headEnd type="none"/>
          <a:tailEnd type="none"/>
        </a:ln>
      </xdr:spPr>
    </xdr:pic>
    <xdr:clientData/>
  </xdr:twoCellAnchor>
  <xdr:twoCellAnchor>
    <xdr:from>
      <xdr:col>0</xdr:col>
      <xdr:colOff>571500</xdr:colOff>
      <xdr:row>34</xdr:row>
      <xdr:rowOff>95250</xdr:rowOff>
    </xdr:from>
    <xdr:to>
      <xdr:col>0</xdr:col>
      <xdr:colOff>6143625</xdr:colOff>
      <xdr:row>51</xdr:row>
      <xdr:rowOff>114300</xdr:rowOff>
    </xdr:to>
    <xdr:pic>
      <xdr:nvPicPr>
        <xdr:cNvPr id="2" name="Picture 3"/>
        <xdr:cNvPicPr preferRelativeResize="1">
          <a:picLocks noChangeAspect="1"/>
        </xdr:cNvPicPr>
      </xdr:nvPicPr>
      <xdr:blipFill>
        <a:blip r:embed="rId2"/>
        <a:stretch>
          <a:fillRect/>
        </a:stretch>
      </xdr:blipFill>
      <xdr:spPr>
        <a:xfrm>
          <a:off x="571500" y="9772650"/>
          <a:ext cx="5572125" cy="3238500"/>
        </a:xfrm>
        <a:prstGeom prst="rect">
          <a:avLst/>
        </a:prstGeom>
        <a:noFill/>
        <a:ln w="9525" cmpd="sng">
          <a:solidFill>
            <a:srgbClr val="000000"/>
          </a:solidFill>
          <a:headEnd type="none"/>
          <a:tailEnd type="none"/>
        </a:ln>
      </xdr:spPr>
    </xdr:pic>
    <xdr:clientData/>
  </xdr:twoCellAnchor>
  <xdr:twoCellAnchor>
    <xdr:from>
      <xdr:col>0</xdr:col>
      <xdr:colOff>638175</xdr:colOff>
      <xdr:row>55</xdr:row>
      <xdr:rowOff>19050</xdr:rowOff>
    </xdr:from>
    <xdr:to>
      <xdr:col>0</xdr:col>
      <xdr:colOff>5753100</xdr:colOff>
      <xdr:row>68</xdr:row>
      <xdr:rowOff>114300</xdr:rowOff>
    </xdr:to>
    <xdr:pic>
      <xdr:nvPicPr>
        <xdr:cNvPr id="3" name="Paveikslėlis 22"/>
        <xdr:cNvPicPr preferRelativeResize="1">
          <a:picLocks noChangeAspect="1"/>
        </xdr:cNvPicPr>
      </xdr:nvPicPr>
      <xdr:blipFill>
        <a:blip r:embed="rId3"/>
        <a:stretch>
          <a:fillRect/>
        </a:stretch>
      </xdr:blipFill>
      <xdr:spPr>
        <a:xfrm>
          <a:off x="638175" y="13677900"/>
          <a:ext cx="511492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tar.lt/portal/lt/legalAct/TAR.C5A342EE0AF7/asr" TargetMode="External" /><Relationship Id="rId2" Type="http://schemas.openxmlformats.org/officeDocument/2006/relationships/hyperlink" Target="https://www.e-tar.lt/portal/lt/legalAct/TAR.C5A342EE0AF7/ZolwPWfRHs"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P200"/>
  <sheetViews>
    <sheetView tabSelected="1" zoomScalePageLayoutView="0" workbookViewId="0" topLeftCell="A1">
      <pane ySplit="14" topLeftCell="A15" activePane="bottomLeft" state="frozen"/>
      <selection pane="topLeft" activeCell="A2" sqref="A2"/>
      <selection pane="bottomLeft" activeCell="D10" sqref="D10:D14"/>
    </sheetView>
  </sheetViews>
  <sheetFormatPr defaultColWidth="9.140625" defaultRowHeight="12.75"/>
  <cols>
    <col min="1" max="1" width="4.421875" style="225" customWidth="1"/>
    <col min="2" max="2" width="4.00390625" style="225" customWidth="1"/>
    <col min="3" max="3" width="4.28125" style="225" customWidth="1"/>
    <col min="4" max="4" width="38.57421875" style="35" customWidth="1"/>
    <col min="5" max="5" width="6.8515625" style="350" customWidth="1"/>
    <col min="6" max="6" width="11.7109375" style="225" customWidth="1"/>
    <col min="7" max="7" width="11.7109375" style="492" customWidth="1"/>
    <col min="8" max="9" width="11.7109375" style="225" customWidth="1"/>
    <col min="10" max="10" width="25.57421875" style="35" customWidth="1"/>
    <col min="11" max="11" width="5.8515625" style="225" customWidth="1"/>
    <col min="12" max="13" width="5.7109375" style="225" customWidth="1"/>
    <col min="14" max="16384" width="9.140625" style="35" customWidth="1"/>
  </cols>
  <sheetData>
    <row r="1" spans="5:16" s="154" customFormat="1" ht="15" customHeight="1">
      <c r="E1" s="485"/>
      <c r="F1" s="485"/>
      <c r="G1" s="485"/>
      <c r="H1" s="225"/>
      <c r="I1" s="225"/>
      <c r="J1" s="667" t="s">
        <v>1085</v>
      </c>
      <c r="K1" s="667"/>
      <c r="L1" s="667"/>
      <c r="M1" s="667"/>
      <c r="N1" s="382"/>
      <c r="O1" s="382"/>
      <c r="P1" s="382"/>
    </row>
    <row r="2" spans="5:16" s="154" customFormat="1" ht="15" customHeight="1">
      <c r="E2" s="485"/>
      <c r="F2" s="485"/>
      <c r="G2" s="485"/>
      <c r="H2" s="225"/>
      <c r="I2" s="225"/>
      <c r="J2" s="667" t="s">
        <v>1163</v>
      </c>
      <c r="K2" s="667"/>
      <c r="L2" s="667"/>
      <c r="M2" s="667"/>
      <c r="N2" s="382"/>
      <c r="O2" s="382"/>
      <c r="P2" s="382"/>
    </row>
    <row r="3" spans="5:16" s="154" customFormat="1" ht="19.5" customHeight="1">
      <c r="E3" s="485"/>
      <c r="F3" s="485"/>
      <c r="G3" s="485"/>
      <c r="H3" s="225"/>
      <c r="I3" s="225"/>
      <c r="J3" s="668" t="s">
        <v>1164</v>
      </c>
      <c r="K3" s="668"/>
      <c r="L3" s="668"/>
      <c r="M3" s="668"/>
      <c r="N3" s="382"/>
      <c r="O3" s="382"/>
      <c r="P3" s="382"/>
    </row>
    <row r="4" spans="5:16" s="154" customFormat="1" ht="15" customHeight="1">
      <c r="E4" s="485"/>
      <c r="F4" s="485"/>
      <c r="G4" s="485"/>
      <c r="H4" s="225"/>
      <c r="I4" s="225"/>
      <c r="J4" s="67"/>
      <c r="K4" s="67"/>
      <c r="L4" s="67"/>
      <c r="M4" s="67"/>
      <c r="N4" s="382"/>
      <c r="O4" s="382"/>
      <c r="P4" s="382"/>
    </row>
    <row r="5" spans="1:13" ht="19.5" customHeight="1">
      <c r="A5" s="672" t="s">
        <v>1165</v>
      </c>
      <c r="B5" s="672"/>
      <c r="C5" s="672"/>
      <c r="D5" s="672"/>
      <c r="E5" s="672"/>
      <c r="F5" s="672"/>
      <c r="G5" s="672"/>
      <c r="H5" s="672"/>
      <c r="I5" s="672"/>
      <c r="J5" s="672"/>
      <c r="K5" s="672"/>
      <c r="L5" s="672"/>
      <c r="M5" s="672"/>
    </row>
    <row r="6" spans="1:13" ht="21.75" customHeight="1">
      <c r="A6" s="672" t="s">
        <v>1166</v>
      </c>
      <c r="B6" s="672"/>
      <c r="C6" s="672"/>
      <c r="D6" s="672"/>
      <c r="E6" s="672"/>
      <c r="F6" s="672"/>
      <c r="G6" s="672"/>
      <c r="H6" s="672"/>
      <c r="I6" s="672"/>
      <c r="J6" s="672"/>
      <c r="K6" s="672"/>
      <c r="L6" s="672"/>
      <c r="M6" s="672"/>
    </row>
    <row r="7" spans="1:13" ht="18.75" customHeight="1">
      <c r="A7" s="154"/>
      <c r="B7" s="154"/>
      <c r="C7" s="154"/>
      <c r="D7" s="154"/>
      <c r="E7" s="154"/>
      <c r="F7" s="224"/>
      <c r="G7" s="224"/>
      <c r="H7" s="224"/>
      <c r="I7" s="296"/>
      <c r="J7" s="297"/>
      <c r="K7" s="673" t="s">
        <v>1086</v>
      </c>
      <c r="L7" s="673"/>
      <c r="M7" s="673"/>
    </row>
    <row r="8" spans="1:13" ht="21.75" customHeight="1">
      <c r="A8" s="674" t="s">
        <v>1087</v>
      </c>
      <c r="B8" s="674"/>
      <c r="C8" s="674"/>
      <c r="D8" s="674"/>
      <c r="E8" s="674"/>
      <c r="F8" s="674"/>
      <c r="G8" s="674"/>
      <c r="H8" s="674"/>
      <c r="I8" s="674"/>
      <c r="J8" s="674"/>
      <c r="K8" s="674"/>
      <c r="L8" s="674"/>
      <c r="M8" s="674"/>
    </row>
    <row r="9" spans="1:13" ht="13.5" customHeight="1">
      <c r="A9" s="346"/>
      <c r="B9" s="344"/>
      <c r="C9" s="344"/>
      <c r="D9" s="347"/>
      <c r="E9" s="348"/>
      <c r="F9" s="344"/>
      <c r="G9" s="344"/>
      <c r="H9" s="344"/>
      <c r="I9" s="344"/>
      <c r="J9" s="234"/>
      <c r="K9" s="344"/>
      <c r="L9" s="675" t="s">
        <v>330</v>
      </c>
      <c r="M9" s="675"/>
    </row>
    <row r="10" spans="1:13" ht="27" customHeight="1">
      <c r="A10" s="660" t="s">
        <v>176</v>
      </c>
      <c r="B10" s="660" t="s">
        <v>177</v>
      </c>
      <c r="C10" s="660" t="s">
        <v>178</v>
      </c>
      <c r="D10" s="662" t="s">
        <v>179</v>
      </c>
      <c r="E10" s="661" t="s">
        <v>175</v>
      </c>
      <c r="F10" s="659" t="s">
        <v>1169</v>
      </c>
      <c r="G10" s="647" t="s">
        <v>1027</v>
      </c>
      <c r="H10" s="647" t="s">
        <v>472</v>
      </c>
      <c r="I10" s="647" t="s">
        <v>659</v>
      </c>
      <c r="J10" s="647" t="s">
        <v>180</v>
      </c>
      <c r="K10" s="647"/>
      <c r="L10" s="647"/>
      <c r="M10" s="647"/>
    </row>
    <row r="11" spans="1:13" ht="12.75" customHeight="1">
      <c r="A11" s="660"/>
      <c r="B11" s="660"/>
      <c r="C11" s="660"/>
      <c r="D11" s="662"/>
      <c r="E11" s="661"/>
      <c r="F11" s="659"/>
      <c r="G11" s="647"/>
      <c r="H11" s="647"/>
      <c r="I11" s="647"/>
      <c r="J11" s="647" t="s">
        <v>181</v>
      </c>
      <c r="K11" s="410"/>
      <c r="L11" s="410"/>
      <c r="M11" s="410"/>
    </row>
    <row r="12" spans="1:13" ht="19.5" customHeight="1">
      <c r="A12" s="660"/>
      <c r="B12" s="660"/>
      <c r="C12" s="660"/>
      <c r="D12" s="662"/>
      <c r="E12" s="661"/>
      <c r="F12" s="659"/>
      <c r="G12" s="647"/>
      <c r="H12" s="647"/>
      <c r="I12" s="647"/>
      <c r="J12" s="647"/>
      <c r="K12" s="648" t="s">
        <v>403</v>
      </c>
      <c r="L12" s="648" t="s">
        <v>473</v>
      </c>
      <c r="M12" s="648" t="s">
        <v>660</v>
      </c>
    </row>
    <row r="13" spans="1:13" ht="23.25" customHeight="1">
      <c r="A13" s="660"/>
      <c r="B13" s="660"/>
      <c r="C13" s="660"/>
      <c r="D13" s="662"/>
      <c r="E13" s="661"/>
      <c r="F13" s="659"/>
      <c r="G13" s="647"/>
      <c r="H13" s="647"/>
      <c r="I13" s="647"/>
      <c r="J13" s="647"/>
      <c r="K13" s="648"/>
      <c r="L13" s="648"/>
      <c r="M13" s="648"/>
    </row>
    <row r="14" spans="1:13" ht="41.25" customHeight="1">
      <c r="A14" s="660"/>
      <c r="B14" s="660"/>
      <c r="C14" s="660"/>
      <c r="D14" s="662"/>
      <c r="E14" s="661"/>
      <c r="F14" s="659"/>
      <c r="G14" s="647"/>
      <c r="H14" s="647"/>
      <c r="I14" s="647"/>
      <c r="J14" s="647"/>
      <c r="K14" s="648"/>
      <c r="L14" s="648"/>
      <c r="M14" s="648"/>
    </row>
    <row r="15" spans="1:13" ht="21.75" customHeight="1">
      <c r="A15" s="658" t="s">
        <v>375</v>
      </c>
      <c r="B15" s="658"/>
      <c r="C15" s="658"/>
      <c r="D15" s="658"/>
      <c r="E15" s="658"/>
      <c r="F15" s="658"/>
      <c r="G15" s="658"/>
      <c r="H15" s="658"/>
      <c r="I15" s="658"/>
      <c r="J15" s="658"/>
      <c r="K15" s="658"/>
      <c r="L15" s="182"/>
      <c r="M15" s="182"/>
    </row>
    <row r="16" spans="1:13" ht="19.5" customHeight="1">
      <c r="A16" s="406" t="s">
        <v>190</v>
      </c>
      <c r="B16" s="635" t="s">
        <v>1070</v>
      </c>
      <c r="C16" s="635"/>
      <c r="D16" s="635"/>
      <c r="E16" s="635"/>
      <c r="F16" s="635"/>
      <c r="G16" s="635"/>
      <c r="H16" s="635"/>
      <c r="I16" s="635"/>
      <c r="J16" s="635"/>
      <c r="K16" s="635"/>
      <c r="L16" s="183"/>
      <c r="M16" s="183"/>
    </row>
    <row r="17" spans="1:13" s="250" customFormat="1" ht="20.25" customHeight="1">
      <c r="A17" s="406" t="s">
        <v>190</v>
      </c>
      <c r="B17" s="406" t="s">
        <v>190</v>
      </c>
      <c r="C17" s="635" t="s">
        <v>679</v>
      </c>
      <c r="D17" s="635"/>
      <c r="E17" s="635"/>
      <c r="F17" s="635"/>
      <c r="G17" s="635"/>
      <c r="H17" s="635"/>
      <c r="I17" s="635"/>
      <c r="J17" s="635"/>
      <c r="K17" s="635"/>
      <c r="L17" s="249"/>
      <c r="M17" s="249"/>
    </row>
    <row r="18" spans="1:13" ht="36" customHeight="1">
      <c r="A18" s="637" t="s">
        <v>190</v>
      </c>
      <c r="B18" s="637" t="s">
        <v>190</v>
      </c>
      <c r="C18" s="637" t="s">
        <v>190</v>
      </c>
      <c r="D18" s="632" t="s">
        <v>680</v>
      </c>
      <c r="E18" s="657" t="s">
        <v>18</v>
      </c>
      <c r="F18" s="654">
        <v>12100</v>
      </c>
      <c r="G18" s="650">
        <v>12960</v>
      </c>
      <c r="H18" s="654">
        <v>13000</v>
      </c>
      <c r="I18" s="654">
        <v>13200</v>
      </c>
      <c r="J18" s="409" t="s">
        <v>461</v>
      </c>
      <c r="K18" s="409">
        <v>1480</v>
      </c>
      <c r="L18" s="409">
        <v>1470</v>
      </c>
      <c r="M18" s="409">
        <v>1460</v>
      </c>
    </row>
    <row r="19" spans="1:13" ht="31.5" customHeight="1">
      <c r="A19" s="637"/>
      <c r="B19" s="637"/>
      <c r="C19" s="637"/>
      <c r="D19" s="632"/>
      <c r="E19" s="657"/>
      <c r="F19" s="654"/>
      <c r="G19" s="650"/>
      <c r="H19" s="654"/>
      <c r="I19" s="654"/>
      <c r="J19" s="404" t="s">
        <v>136</v>
      </c>
      <c r="K19" s="408">
        <v>415</v>
      </c>
      <c r="L19" s="408">
        <v>410</v>
      </c>
      <c r="M19" s="408">
        <v>400</v>
      </c>
    </row>
    <row r="20" spans="1:13" ht="39" customHeight="1">
      <c r="A20" s="637"/>
      <c r="B20" s="637"/>
      <c r="C20" s="637"/>
      <c r="D20" s="632"/>
      <c r="E20" s="657" t="s">
        <v>2</v>
      </c>
      <c r="F20" s="629">
        <v>9000</v>
      </c>
      <c r="G20" s="663">
        <v>7831.1</v>
      </c>
      <c r="H20" s="629">
        <v>9800</v>
      </c>
      <c r="I20" s="629">
        <v>10200</v>
      </c>
      <c r="J20" s="409" t="s">
        <v>27</v>
      </c>
      <c r="K20" s="147">
        <v>5270</v>
      </c>
      <c r="L20" s="147">
        <v>5200</v>
      </c>
      <c r="M20" s="147">
        <v>5100</v>
      </c>
    </row>
    <row r="21" spans="1:13" ht="18.75" customHeight="1">
      <c r="A21" s="637"/>
      <c r="B21" s="637"/>
      <c r="C21" s="637"/>
      <c r="D21" s="632"/>
      <c r="E21" s="657"/>
      <c r="F21" s="629"/>
      <c r="G21" s="663"/>
      <c r="H21" s="629"/>
      <c r="I21" s="629"/>
      <c r="J21" s="625" t="s">
        <v>462</v>
      </c>
      <c r="K21" s="628">
        <v>0</v>
      </c>
      <c r="L21" s="628">
        <v>0</v>
      </c>
      <c r="M21" s="628">
        <v>0</v>
      </c>
    </row>
    <row r="22" spans="1:13" ht="33.75" customHeight="1">
      <c r="A22" s="637"/>
      <c r="B22" s="637"/>
      <c r="C22" s="637"/>
      <c r="D22" s="632"/>
      <c r="E22" s="401" t="s">
        <v>4</v>
      </c>
      <c r="F22" s="402">
        <v>72.3</v>
      </c>
      <c r="G22" s="212">
        <v>72.3</v>
      </c>
      <c r="H22" s="402">
        <v>72.3</v>
      </c>
      <c r="I22" s="402">
        <v>72.3</v>
      </c>
      <c r="J22" s="625"/>
      <c r="K22" s="628"/>
      <c r="L22" s="628"/>
      <c r="M22" s="628"/>
    </row>
    <row r="23" spans="1:13" ht="30.75" customHeight="1">
      <c r="A23" s="637"/>
      <c r="B23" s="637"/>
      <c r="C23" s="637"/>
      <c r="D23" s="632"/>
      <c r="E23" s="401" t="s">
        <v>22</v>
      </c>
      <c r="F23" s="405">
        <v>723</v>
      </c>
      <c r="G23" s="211">
        <v>738.7</v>
      </c>
      <c r="H23" s="405">
        <v>723</v>
      </c>
      <c r="I23" s="405">
        <v>723</v>
      </c>
      <c r="J23" s="625"/>
      <c r="K23" s="628"/>
      <c r="L23" s="628"/>
      <c r="M23" s="628"/>
    </row>
    <row r="24" spans="1:13" ht="25.5" customHeight="1">
      <c r="A24" s="637" t="s">
        <v>190</v>
      </c>
      <c r="B24" s="637" t="s">
        <v>190</v>
      </c>
      <c r="C24" s="637" t="s">
        <v>191</v>
      </c>
      <c r="D24" s="643" t="s">
        <v>592</v>
      </c>
      <c r="E24" s="401" t="s">
        <v>18</v>
      </c>
      <c r="F24" s="402">
        <v>98</v>
      </c>
      <c r="G24" s="212">
        <v>96.4</v>
      </c>
      <c r="H24" s="402">
        <v>105</v>
      </c>
      <c r="I24" s="402">
        <v>110</v>
      </c>
      <c r="J24" s="618" t="s">
        <v>521</v>
      </c>
      <c r="K24" s="321" t="s">
        <v>681</v>
      </c>
      <c r="L24" s="321" t="s">
        <v>682</v>
      </c>
      <c r="M24" s="321" t="s">
        <v>683</v>
      </c>
    </row>
    <row r="25" spans="1:13" ht="30.75" customHeight="1">
      <c r="A25" s="637"/>
      <c r="B25" s="637"/>
      <c r="C25" s="637"/>
      <c r="D25" s="643"/>
      <c r="E25" s="401" t="s">
        <v>2</v>
      </c>
      <c r="F25" s="402">
        <v>1890</v>
      </c>
      <c r="G25" s="212">
        <v>1683.5</v>
      </c>
      <c r="H25" s="402">
        <v>1950</v>
      </c>
      <c r="I25" s="402">
        <v>2200</v>
      </c>
      <c r="J25" s="622"/>
      <c r="K25" s="342"/>
      <c r="L25" s="342"/>
      <c r="M25" s="342"/>
    </row>
    <row r="26" spans="1:13" ht="24" customHeight="1">
      <c r="A26" s="637"/>
      <c r="B26" s="637"/>
      <c r="C26" s="637"/>
      <c r="D26" s="643"/>
      <c r="E26" s="401" t="s">
        <v>5</v>
      </c>
      <c r="F26" s="402">
        <v>32</v>
      </c>
      <c r="G26" s="212">
        <v>28.8</v>
      </c>
      <c r="H26" s="402">
        <v>32</v>
      </c>
      <c r="I26" s="402">
        <v>32</v>
      </c>
      <c r="J26" s="622"/>
      <c r="K26" s="342"/>
      <c r="L26" s="342"/>
      <c r="M26" s="342"/>
    </row>
    <row r="27" spans="1:13" ht="18.75" customHeight="1">
      <c r="A27" s="637"/>
      <c r="B27" s="637"/>
      <c r="C27" s="637"/>
      <c r="D27" s="643"/>
      <c r="E27" s="401" t="s">
        <v>22</v>
      </c>
      <c r="F27" s="405">
        <v>270</v>
      </c>
      <c r="G27" s="211">
        <v>304.9</v>
      </c>
      <c r="H27" s="405">
        <v>270</v>
      </c>
      <c r="I27" s="405">
        <v>270</v>
      </c>
      <c r="J27" s="622"/>
      <c r="K27" s="342"/>
      <c r="L27" s="342"/>
      <c r="M27" s="342"/>
    </row>
    <row r="28" spans="1:13" ht="23.25" customHeight="1">
      <c r="A28" s="637" t="s">
        <v>190</v>
      </c>
      <c r="B28" s="637" t="s">
        <v>190</v>
      </c>
      <c r="C28" s="637" t="s">
        <v>192</v>
      </c>
      <c r="D28" s="632" t="s">
        <v>474</v>
      </c>
      <c r="E28" s="149" t="s">
        <v>18</v>
      </c>
      <c r="F28" s="405">
        <v>150</v>
      </c>
      <c r="G28" s="211">
        <v>194.2</v>
      </c>
      <c r="H28" s="405">
        <v>155</v>
      </c>
      <c r="I28" s="405">
        <v>160</v>
      </c>
      <c r="J28" s="625" t="s">
        <v>689</v>
      </c>
      <c r="K28" s="628" t="s">
        <v>690</v>
      </c>
      <c r="L28" s="628" t="s">
        <v>690</v>
      </c>
      <c r="M28" s="628" t="s">
        <v>690</v>
      </c>
    </row>
    <row r="29" spans="1:13" ht="18.75" customHeight="1">
      <c r="A29" s="637"/>
      <c r="B29" s="637"/>
      <c r="C29" s="637"/>
      <c r="D29" s="632"/>
      <c r="E29" s="3" t="s">
        <v>2</v>
      </c>
      <c r="F29" s="405">
        <v>140</v>
      </c>
      <c r="G29" s="211">
        <v>110.7</v>
      </c>
      <c r="H29" s="405">
        <v>150</v>
      </c>
      <c r="I29" s="405">
        <v>160</v>
      </c>
      <c r="J29" s="625"/>
      <c r="K29" s="628"/>
      <c r="L29" s="628"/>
      <c r="M29" s="628"/>
    </row>
    <row r="30" spans="1:13" ht="18.75" customHeight="1">
      <c r="A30" s="637"/>
      <c r="B30" s="637"/>
      <c r="C30" s="637"/>
      <c r="D30" s="632"/>
      <c r="E30" s="3" t="s">
        <v>14</v>
      </c>
      <c r="F30" s="405">
        <v>0</v>
      </c>
      <c r="G30" s="211">
        <v>0</v>
      </c>
      <c r="H30" s="405">
        <v>0</v>
      </c>
      <c r="I30" s="405">
        <v>0</v>
      </c>
      <c r="J30" s="625"/>
      <c r="K30" s="628"/>
      <c r="L30" s="628"/>
      <c r="M30" s="628"/>
    </row>
    <row r="31" spans="1:13" ht="24.75" customHeight="1">
      <c r="A31" s="637"/>
      <c r="B31" s="637"/>
      <c r="C31" s="637"/>
      <c r="D31" s="632"/>
      <c r="E31" s="401" t="s">
        <v>22</v>
      </c>
      <c r="F31" s="405">
        <v>14</v>
      </c>
      <c r="G31" s="211">
        <v>17</v>
      </c>
      <c r="H31" s="405">
        <v>14</v>
      </c>
      <c r="I31" s="405">
        <v>14</v>
      </c>
      <c r="J31" s="625"/>
      <c r="K31" s="628"/>
      <c r="L31" s="628"/>
      <c r="M31" s="628"/>
    </row>
    <row r="32" spans="1:13" ht="45" customHeight="1">
      <c r="A32" s="398" t="s">
        <v>190</v>
      </c>
      <c r="B32" s="398" t="s">
        <v>190</v>
      </c>
      <c r="C32" s="398" t="s">
        <v>193</v>
      </c>
      <c r="D32" s="403" t="s">
        <v>475</v>
      </c>
      <c r="E32" s="401" t="s">
        <v>18</v>
      </c>
      <c r="F32" s="405">
        <v>11.4</v>
      </c>
      <c r="G32" s="211">
        <v>9.3</v>
      </c>
      <c r="H32" s="405">
        <v>11.4</v>
      </c>
      <c r="I32" s="405">
        <v>11.4</v>
      </c>
      <c r="J32" s="399" t="s">
        <v>284</v>
      </c>
      <c r="K32" s="396">
        <v>380</v>
      </c>
      <c r="L32" s="396">
        <v>370</v>
      </c>
      <c r="M32" s="396">
        <v>360</v>
      </c>
    </row>
    <row r="33" spans="1:13" ht="36.75" customHeight="1">
      <c r="A33" s="398" t="s">
        <v>190</v>
      </c>
      <c r="B33" s="398" t="s">
        <v>190</v>
      </c>
      <c r="C33" s="398" t="s">
        <v>194</v>
      </c>
      <c r="D33" s="403" t="s">
        <v>76</v>
      </c>
      <c r="E33" s="401" t="s">
        <v>18</v>
      </c>
      <c r="F33" s="405">
        <v>3</v>
      </c>
      <c r="G33" s="211">
        <v>3</v>
      </c>
      <c r="H33" s="405">
        <v>3</v>
      </c>
      <c r="I33" s="405">
        <v>3</v>
      </c>
      <c r="J33" s="399" t="s">
        <v>299</v>
      </c>
      <c r="K33" s="396">
        <v>1</v>
      </c>
      <c r="L33" s="396">
        <v>1</v>
      </c>
      <c r="M33" s="396">
        <v>1</v>
      </c>
    </row>
    <row r="34" spans="1:13" ht="27.75" customHeight="1">
      <c r="A34" s="616" t="s">
        <v>190</v>
      </c>
      <c r="B34" s="616" t="s">
        <v>190</v>
      </c>
      <c r="C34" s="669" t="s">
        <v>195</v>
      </c>
      <c r="D34" s="651" t="s">
        <v>331</v>
      </c>
      <c r="E34" s="148" t="s">
        <v>4</v>
      </c>
      <c r="F34" s="111">
        <v>195</v>
      </c>
      <c r="G34" s="488">
        <v>218</v>
      </c>
      <c r="H34" s="111">
        <v>195</v>
      </c>
      <c r="I34" s="111">
        <v>195</v>
      </c>
      <c r="J34" s="618" t="s">
        <v>299</v>
      </c>
      <c r="K34" s="613">
        <v>77</v>
      </c>
      <c r="L34" s="613">
        <v>45</v>
      </c>
      <c r="M34" s="613">
        <v>45</v>
      </c>
    </row>
    <row r="35" spans="1:13" ht="27.75" customHeight="1">
      <c r="A35" s="617"/>
      <c r="B35" s="617"/>
      <c r="C35" s="670"/>
      <c r="D35" s="652"/>
      <c r="E35" s="148" t="s">
        <v>2</v>
      </c>
      <c r="F35" s="111">
        <v>135</v>
      </c>
      <c r="G35" s="488">
        <v>202.7</v>
      </c>
      <c r="H35" s="111">
        <v>205</v>
      </c>
      <c r="I35" s="111">
        <v>205</v>
      </c>
      <c r="J35" s="619"/>
      <c r="K35" s="615"/>
      <c r="L35" s="615"/>
      <c r="M35" s="615"/>
    </row>
    <row r="36" spans="1:13" ht="45" customHeight="1">
      <c r="A36" s="398" t="s">
        <v>190</v>
      </c>
      <c r="B36" s="398" t="s">
        <v>190</v>
      </c>
      <c r="C36" s="243" t="s">
        <v>196</v>
      </c>
      <c r="D36" s="40" t="s">
        <v>209</v>
      </c>
      <c r="E36" s="401" t="s">
        <v>2</v>
      </c>
      <c r="F36" s="405">
        <v>5</v>
      </c>
      <c r="G36" s="211">
        <v>5</v>
      </c>
      <c r="H36" s="405">
        <v>5</v>
      </c>
      <c r="I36" s="405">
        <v>5</v>
      </c>
      <c r="J36" s="93" t="s">
        <v>266</v>
      </c>
      <c r="K36" s="396">
        <v>45</v>
      </c>
      <c r="L36" s="396">
        <v>45</v>
      </c>
      <c r="M36" s="396">
        <v>45</v>
      </c>
    </row>
    <row r="37" spans="1:13" ht="45" customHeight="1">
      <c r="A37" s="398" t="s">
        <v>190</v>
      </c>
      <c r="B37" s="398" t="s">
        <v>190</v>
      </c>
      <c r="C37" s="398" t="s">
        <v>197</v>
      </c>
      <c r="D37" s="403" t="s">
        <v>685</v>
      </c>
      <c r="E37" s="401" t="s">
        <v>2</v>
      </c>
      <c r="F37" s="405">
        <v>16</v>
      </c>
      <c r="G37" s="211">
        <v>16</v>
      </c>
      <c r="H37" s="405">
        <v>75</v>
      </c>
      <c r="I37" s="405">
        <v>75</v>
      </c>
      <c r="J37" s="399" t="s">
        <v>686</v>
      </c>
      <c r="K37" s="396">
        <v>600</v>
      </c>
      <c r="L37" s="396">
        <v>600</v>
      </c>
      <c r="M37" s="396">
        <v>600</v>
      </c>
    </row>
    <row r="38" spans="1:13" ht="66.75" customHeight="1">
      <c r="A38" s="398" t="s">
        <v>190</v>
      </c>
      <c r="B38" s="398" t="s">
        <v>190</v>
      </c>
      <c r="C38" s="398" t="s">
        <v>198</v>
      </c>
      <c r="D38" s="298" t="s">
        <v>719</v>
      </c>
      <c r="E38" s="401" t="s">
        <v>2</v>
      </c>
      <c r="F38" s="405">
        <v>50</v>
      </c>
      <c r="G38" s="211">
        <v>50</v>
      </c>
      <c r="H38" s="405">
        <v>70</v>
      </c>
      <c r="I38" s="405">
        <v>70</v>
      </c>
      <c r="J38" s="399" t="s">
        <v>684</v>
      </c>
      <c r="K38" s="396">
        <v>250</v>
      </c>
      <c r="L38" s="396">
        <v>250</v>
      </c>
      <c r="M38" s="396">
        <v>250</v>
      </c>
    </row>
    <row r="39" spans="1:13" ht="66" customHeight="1">
      <c r="A39" s="398" t="s">
        <v>190</v>
      </c>
      <c r="B39" s="398" t="s">
        <v>190</v>
      </c>
      <c r="C39" s="398" t="s">
        <v>199</v>
      </c>
      <c r="D39" s="298" t="s">
        <v>1067</v>
      </c>
      <c r="E39" s="401" t="s">
        <v>2</v>
      </c>
      <c r="F39" s="405">
        <v>1</v>
      </c>
      <c r="G39" s="211">
        <v>1</v>
      </c>
      <c r="H39" s="405">
        <v>1</v>
      </c>
      <c r="I39" s="405">
        <v>0</v>
      </c>
      <c r="J39" s="399" t="s">
        <v>738</v>
      </c>
      <c r="K39" s="396">
        <v>1</v>
      </c>
      <c r="L39" s="396">
        <v>1</v>
      </c>
      <c r="M39" s="396"/>
    </row>
    <row r="40" spans="1:13" ht="33.75" customHeight="1">
      <c r="A40" s="616" t="s">
        <v>190</v>
      </c>
      <c r="B40" s="616" t="s">
        <v>190</v>
      </c>
      <c r="C40" s="616" t="s">
        <v>200</v>
      </c>
      <c r="D40" s="623" t="s">
        <v>897</v>
      </c>
      <c r="E40" s="401" t="s">
        <v>2</v>
      </c>
      <c r="F40" s="405">
        <v>14</v>
      </c>
      <c r="G40" s="211">
        <v>0</v>
      </c>
      <c r="H40" s="405">
        <v>0</v>
      </c>
      <c r="I40" s="405">
        <v>0</v>
      </c>
      <c r="J40" s="618" t="s">
        <v>898</v>
      </c>
      <c r="K40" s="613">
        <v>0</v>
      </c>
      <c r="L40" s="613"/>
      <c r="M40" s="613"/>
    </row>
    <row r="41" spans="1:13" ht="33" customHeight="1">
      <c r="A41" s="617"/>
      <c r="B41" s="617"/>
      <c r="C41" s="617"/>
      <c r="D41" s="624"/>
      <c r="E41" s="401" t="s">
        <v>5</v>
      </c>
      <c r="F41" s="405">
        <v>68</v>
      </c>
      <c r="G41" s="211">
        <v>0</v>
      </c>
      <c r="H41" s="405">
        <v>0</v>
      </c>
      <c r="I41" s="405">
        <v>0</v>
      </c>
      <c r="J41" s="619"/>
      <c r="K41" s="615"/>
      <c r="L41" s="615"/>
      <c r="M41" s="615"/>
    </row>
    <row r="42" spans="1:13" ht="30.75" customHeight="1">
      <c r="A42" s="616" t="s">
        <v>190</v>
      </c>
      <c r="B42" s="616" t="s">
        <v>190</v>
      </c>
      <c r="C42" s="616" t="s">
        <v>201</v>
      </c>
      <c r="D42" s="630" t="s">
        <v>1016</v>
      </c>
      <c r="E42" s="45" t="s">
        <v>2</v>
      </c>
      <c r="F42" s="405">
        <v>25</v>
      </c>
      <c r="G42" s="211">
        <v>25</v>
      </c>
      <c r="H42" s="405">
        <v>25</v>
      </c>
      <c r="I42" s="405">
        <v>25</v>
      </c>
      <c r="J42" s="655" t="s">
        <v>722</v>
      </c>
      <c r="K42" s="613">
        <v>77</v>
      </c>
      <c r="L42" s="613">
        <v>35</v>
      </c>
      <c r="M42" s="613">
        <v>35</v>
      </c>
    </row>
    <row r="43" spans="1:13" ht="25.5" customHeight="1">
      <c r="A43" s="617"/>
      <c r="B43" s="617"/>
      <c r="C43" s="617"/>
      <c r="D43" s="631"/>
      <c r="E43" s="45" t="s">
        <v>18</v>
      </c>
      <c r="F43" s="405">
        <v>0</v>
      </c>
      <c r="G43" s="211">
        <v>131.6</v>
      </c>
      <c r="H43" s="405">
        <v>0</v>
      </c>
      <c r="I43" s="405">
        <v>0</v>
      </c>
      <c r="J43" s="656"/>
      <c r="K43" s="615"/>
      <c r="L43" s="615"/>
      <c r="M43" s="615"/>
    </row>
    <row r="44" spans="1:13" ht="35.25" customHeight="1">
      <c r="A44" s="398" t="s">
        <v>190</v>
      </c>
      <c r="B44" s="398" t="s">
        <v>190</v>
      </c>
      <c r="C44" s="398" t="s">
        <v>21</v>
      </c>
      <c r="D44" s="40" t="s">
        <v>595</v>
      </c>
      <c r="E44" s="45" t="s">
        <v>2</v>
      </c>
      <c r="F44" s="405">
        <v>14</v>
      </c>
      <c r="G44" s="211">
        <v>14</v>
      </c>
      <c r="H44" s="405">
        <v>14</v>
      </c>
      <c r="I44" s="405">
        <v>14</v>
      </c>
      <c r="J44" s="399" t="s">
        <v>137</v>
      </c>
      <c r="K44" s="396">
        <v>110</v>
      </c>
      <c r="L44" s="396">
        <v>110</v>
      </c>
      <c r="M44" s="396">
        <v>110</v>
      </c>
    </row>
    <row r="45" spans="1:13" ht="49.5" customHeight="1">
      <c r="A45" s="398" t="s">
        <v>190</v>
      </c>
      <c r="B45" s="398" t="s">
        <v>190</v>
      </c>
      <c r="C45" s="398" t="s">
        <v>3</v>
      </c>
      <c r="D45" s="403" t="s">
        <v>720</v>
      </c>
      <c r="E45" s="399" t="s">
        <v>2</v>
      </c>
      <c r="F45" s="405">
        <v>20</v>
      </c>
      <c r="G45" s="211">
        <v>3</v>
      </c>
      <c r="H45" s="405">
        <v>15</v>
      </c>
      <c r="I45" s="405">
        <v>15</v>
      </c>
      <c r="J45" s="403" t="s">
        <v>697</v>
      </c>
      <c r="K45" s="398" t="s">
        <v>693</v>
      </c>
      <c r="L45" s="398" t="s">
        <v>199</v>
      </c>
      <c r="M45" s="398" t="s">
        <v>199</v>
      </c>
    </row>
    <row r="46" spans="1:13" ht="25.5" customHeight="1">
      <c r="A46" s="637" t="s">
        <v>190</v>
      </c>
      <c r="B46" s="637" t="s">
        <v>190</v>
      </c>
      <c r="C46" s="637" t="s">
        <v>10</v>
      </c>
      <c r="D46" s="643" t="s">
        <v>723</v>
      </c>
      <c r="E46" s="45" t="s">
        <v>2</v>
      </c>
      <c r="F46" s="405">
        <v>125</v>
      </c>
      <c r="G46" s="211">
        <v>129.8</v>
      </c>
      <c r="H46" s="405">
        <v>129</v>
      </c>
      <c r="I46" s="405">
        <v>133</v>
      </c>
      <c r="J46" s="625" t="s">
        <v>301</v>
      </c>
      <c r="K46" s="628">
        <v>29</v>
      </c>
      <c r="L46" s="628">
        <v>29</v>
      </c>
      <c r="M46" s="628">
        <v>29</v>
      </c>
    </row>
    <row r="47" spans="1:13" ht="21.75" customHeight="1">
      <c r="A47" s="637"/>
      <c r="B47" s="637"/>
      <c r="C47" s="637"/>
      <c r="D47" s="643"/>
      <c r="E47" s="45" t="s">
        <v>4</v>
      </c>
      <c r="F47" s="405">
        <v>3</v>
      </c>
      <c r="G47" s="211">
        <v>3</v>
      </c>
      <c r="H47" s="405">
        <v>3</v>
      </c>
      <c r="I47" s="405">
        <v>3</v>
      </c>
      <c r="J47" s="625"/>
      <c r="K47" s="628"/>
      <c r="L47" s="628"/>
      <c r="M47" s="628"/>
    </row>
    <row r="48" spans="1:13" ht="27.75" customHeight="1">
      <c r="A48" s="398" t="s">
        <v>190</v>
      </c>
      <c r="B48" s="398" t="s">
        <v>190</v>
      </c>
      <c r="C48" s="398" t="s">
        <v>6</v>
      </c>
      <c r="D48" s="403" t="s">
        <v>321</v>
      </c>
      <c r="E48" s="45" t="s">
        <v>2</v>
      </c>
      <c r="F48" s="405">
        <v>1</v>
      </c>
      <c r="G48" s="211">
        <v>1</v>
      </c>
      <c r="H48" s="405">
        <v>1</v>
      </c>
      <c r="I48" s="405">
        <v>1</v>
      </c>
      <c r="J48" s="399" t="s">
        <v>285</v>
      </c>
      <c r="K48" s="396">
        <v>1</v>
      </c>
      <c r="L48" s="396">
        <v>1</v>
      </c>
      <c r="M48" s="396">
        <v>1</v>
      </c>
    </row>
    <row r="49" spans="1:16" ht="16.5" customHeight="1">
      <c r="A49" s="397" t="s">
        <v>190</v>
      </c>
      <c r="B49" s="397" t="s">
        <v>190</v>
      </c>
      <c r="C49" s="645" t="s">
        <v>182</v>
      </c>
      <c r="D49" s="645"/>
      <c r="E49" s="645"/>
      <c r="F49" s="227">
        <f>SUM(F18:F48)</f>
        <v>25175.7</v>
      </c>
      <c r="G49" s="227">
        <f>SUM(G18:G48)</f>
        <v>24850</v>
      </c>
      <c r="H49" s="227">
        <f>SUM(H18:H48)</f>
        <v>27023.7</v>
      </c>
      <c r="I49" s="227">
        <f>SUM(I18:I48)</f>
        <v>27896.7</v>
      </c>
      <c r="J49" s="396"/>
      <c r="K49" s="159"/>
      <c r="L49" s="159"/>
      <c r="M49" s="159"/>
      <c r="N49" s="434"/>
      <c r="O49" s="434"/>
      <c r="P49" s="434"/>
    </row>
    <row r="50" spans="1:13" ht="16.5" customHeight="1" hidden="1">
      <c r="A50" s="397"/>
      <c r="B50" s="397"/>
      <c r="C50" s="397"/>
      <c r="D50" s="397"/>
      <c r="E50" s="398" t="s">
        <v>2</v>
      </c>
      <c r="F50" s="405">
        <f>+F48+F46+F44+F42+F38+F37+F36+F29+F25+F20+F45+F39+F40+F35</f>
        <v>11436</v>
      </c>
      <c r="G50" s="286">
        <f>+G48+G46+G44+G42+G38+G37+G36+G29+G25+G20+G45+G39+G40+G35</f>
        <v>10072.800000000001</v>
      </c>
      <c r="H50" s="405">
        <f>+H48+H46+H44+H42+H38+H37+H36+H29+H25+H20+H45+H39+H40+H35</f>
        <v>12440</v>
      </c>
      <c r="I50" s="405">
        <f>+I48+I46+I44+I42+I38+I37+I36+I29+I25+I20+I45+I39+I40+I35</f>
        <v>13103</v>
      </c>
      <c r="J50" s="396"/>
      <c r="K50" s="159"/>
      <c r="L50" s="159"/>
      <c r="M50" s="159"/>
    </row>
    <row r="51" spans="1:13" ht="16.5" customHeight="1" hidden="1">
      <c r="A51" s="397"/>
      <c r="B51" s="397"/>
      <c r="C51" s="397"/>
      <c r="D51" s="397"/>
      <c r="E51" s="398" t="s">
        <v>18</v>
      </c>
      <c r="F51" s="405">
        <f>+F33+F32+F28+F24+F18+F43</f>
        <v>12362.4</v>
      </c>
      <c r="G51" s="286">
        <f>+G33+G32+G28+G24+G18+G43</f>
        <v>13394.5</v>
      </c>
      <c r="H51" s="405">
        <f>+H33+H32+H28+H24+H18+H43</f>
        <v>13274.4</v>
      </c>
      <c r="I51" s="405">
        <f>+I33+I32+I28+I24+I18+I43</f>
        <v>13484.4</v>
      </c>
      <c r="J51" s="396"/>
      <c r="K51" s="159"/>
      <c r="L51" s="159"/>
      <c r="M51" s="159"/>
    </row>
    <row r="52" spans="1:13" ht="16.5" customHeight="1" hidden="1">
      <c r="A52" s="397"/>
      <c r="B52" s="397"/>
      <c r="C52" s="397"/>
      <c r="D52" s="397"/>
      <c r="E52" s="398" t="s">
        <v>4</v>
      </c>
      <c r="F52" s="405">
        <f>+F47+F34+F22</f>
        <v>270.3</v>
      </c>
      <c r="G52" s="286">
        <f>+G47+G34+G22</f>
        <v>293.3</v>
      </c>
      <c r="H52" s="405">
        <f>+H47+H34+H22</f>
        <v>270.3</v>
      </c>
      <c r="I52" s="405">
        <f>+I47+I34+I22</f>
        <v>270.3</v>
      </c>
      <c r="J52" s="396"/>
      <c r="K52" s="159"/>
      <c r="L52" s="159"/>
      <c r="M52" s="159"/>
    </row>
    <row r="53" spans="1:13" ht="16.5" customHeight="1" hidden="1">
      <c r="A53" s="397"/>
      <c r="B53" s="397"/>
      <c r="C53" s="397"/>
      <c r="D53" s="397"/>
      <c r="E53" s="398" t="s">
        <v>22</v>
      </c>
      <c r="F53" s="405">
        <f>+F31+F27+F23</f>
        <v>1007</v>
      </c>
      <c r="G53" s="286">
        <f>+G31+G27+G23</f>
        <v>1060.6</v>
      </c>
      <c r="H53" s="405">
        <f>+H31+H27+H23</f>
        <v>1007</v>
      </c>
      <c r="I53" s="405">
        <f>+I31+I27+I23</f>
        <v>1007</v>
      </c>
      <c r="J53" s="396"/>
      <c r="K53" s="159"/>
      <c r="L53" s="159"/>
      <c r="M53" s="159"/>
    </row>
    <row r="54" spans="1:13" ht="22.5" customHeight="1" hidden="1">
      <c r="A54" s="397"/>
      <c r="B54" s="397"/>
      <c r="C54" s="397"/>
      <c r="D54" s="397"/>
      <c r="E54" s="398" t="s">
        <v>5</v>
      </c>
      <c r="F54" s="405">
        <f>+F26+F41</f>
        <v>100</v>
      </c>
      <c r="G54" s="286">
        <f>+G26+G41</f>
        <v>28.8</v>
      </c>
      <c r="H54" s="405">
        <f>+H26+H41</f>
        <v>32</v>
      </c>
      <c r="I54" s="405">
        <f>+I26+I41</f>
        <v>32</v>
      </c>
      <c r="J54" s="396"/>
      <c r="K54" s="159"/>
      <c r="L54" s="159"/>
      <c r="M54" s="159"/>
    </row>
    <row r="55" spans="1:13" ht="16.5" customHeight="1" hidden="1">
      <c r="A55" s="397"/>
      <c r="B55" s="397"/>
      <c r="C55" s="397"/>
      <c r="D55" s="397"/>
      <c r="E55" s="398" t="s">
        <v>14</v>
      </c>
      <c r="F55" s="405">
        <f>+F30</f>
        <v>0</v>
      </c>
      <c r="G55" s="286">
        <f>+G30</f>
        <v>0</v>
      </c>
      <c r="H55" s="405">
        <f>+H30</f>
        <v>0</v>
      </c>
      <c r="I55" s="405">
        <f>+I30</f>
        <v>0</v>
      </c>
      <c r="J55" s="396"/>
      <c r="K55" s="159"/>
      <c r="L55" s="159"/>
      <c r="M55" s="159"/>
    </row>
    <row r="56" spans="1:13" ht="17.25" customHeight="1">
      <c r="A56" s="397" t="s">
        <v>190</v>
      </c>
      <c r="B56" s="653" t="s">
        <v>138</v>
      </c>
      <c r="C56" s="653"/>
      <c r="D56" s="653"/>
      <c r="E56" s="653"/>
      <c r="F56" s="227">
        <f>+F50+F51+F52+F53+F54+F55</f>
        <v>25175.7</v>
      </c>
      <c r="G56" s="227">
        <f>+G50+G51+G52+G53+G54+G55</f>
        <v>24850</v>
      </c>
      <c r="H56" s="227">
        <f>+H50+H51+H52+H53+H54+H55</f>
        <v>27023.7</v>
      </c>
      <c r="I56" s="227">
        <f>+I50+I51+I52+I53+I54+I55</f>
        <v>27896.7</v>
      </c>
      <c r="J56" s="396"/>
      <c r="K56" s="184"/>
      <c r="L56" s="184"/>
      <c r="M56" s="184"/>
    </row>
    <row r="57" spans="1:13" ht="22.5" customHeight="1">
      <c r="A57" s="406" t="s">
        <v>191</v>
      </c>
      <c r="B57" s="635" t="s">
        <v>687</v>
      </c>
      <c r="C57" s="635"/>
      <c r="D57" s="635"/>
      <c r="E57" s="635"/>
      <c r="F57" s="635"/>
      <c r="G57" s="635"/>
      <c r="H57" s="635"/>
      <c r="I57" s="635"/>
      <c r="J57" s="635"/>
      <c r="K57" s="635"/>
      <c r="L57" s="183"/>
      <c r="M57" s="183"/>
    </row>
    <row r="58" spans="1:13" ht="20.25" customHeight="1">
      <c r="A58" s="406" t="s">
        <v>191</v>
      </c>
      <c r="B58" s="406" t="s">
        <v>190</v>
      </c>
      <c r="C58" s="635" t="s">
        <v>688</v>
      </c>
      <c r="D58" s="635"/>
      <c r="E58" s="635"/>
      <c r="F58" s="635"/>
      <c r="G58" s="635"/>
      <c r="H58" s="635"/>
      <c r="I58" s="635"/>
      <c r="J58" s="635"/>
      <c r="K58" s="635"/>
      <c r="L58" s="183"/>
      <c r="M58" s="183"/>
    </row>
    <row r="59" spans="1:13" ht="63" customHeight="1">
      <c r="A59" s="398" t="s">
        <v>191</v>
      </c>
      <c r="B59" s="398" t="s">
        <v>190</v>
      </c>
      <c r="C59" s="398" t="s">
        <v>190</v>
      </c>
      <c r="D59" s="399" t="s">
        <v>691</v>
      </c>
      <c r="E59" s="407" t="s">
        <v>2</v>
      </c>
      <c r="F59" s="405">
        <v>0</v>
      </c>
      <c r="G59" s="211">
        <v>0</v>
      </c>
      <c r="H59" s="405">
        <v>26</v>
      </c>
      <c r="I59" s="405">
        <v>0</v>
      </c>
      <c r="J59" s="399" t="s">
        <v>247</v>
      </c>
      <c r="K59" s="396"/>
      <c r="L59" s="396">
        <v>100</v>
      </c>
      <c r="M59" s="396"/>
    </row>
    <row r="60" spans="1:13" ht="83.25" customHeight="1">
      <c r="A60" s="637" t="s">
        <v>191</v>
      </c>
      <c r="B60" s="637" t="s">
        <v>190</v>
      </c>
      <c r="C60" s="641" t="s">
        <v>191</v>
      </c>
      <c r="D60" s="666" t="s">
        <v>593</v>
      </c>
      <c r="E60" s="399" t="s">
        <v>18</v>
      </c>
      <c r="F60" s="405">
        <v>200</v>
      </c>
      <c r="G60" s="211">
        <v>400</v>
      </c>
      <c r="H60" s="405">
        <v>1000</v>
      </c>
      <c r="I60" s="405">
        <v>1200</v>
      </c>
      <c r="J60" s="666" t="s">
        <v>247</v>
      </c>
      <c r="K60" s="628">
        <v>100</v>
      </c>
      <c r="L60" s="628">
        <v>100</v>
      </c>
      <c r="M60" s="628">
        <v>100</v>
      </c>
    </row>
    <row r="61" spans="1:13" ht="48" customHeight="1">
      <c r="A61" s="637"/>
      <c r="B61" s="637"/>
      <c r="C61" s="641"/>
      <c r="D61" s="666"/>
      <c r="E61" s="399" t="s">
        <v>2</v>
      </c>
      <c r="F61" s="405">
        <v>0</v>
      </c>
      <c r="G61" s="211">
        <v>0</v>
      </c>
      <c r="H61" s="405">
        <v>0</v>
      </c>
      <c r="I61" s="405">
        <v>0</v>
      </c>
      <c r="J61" s="666"/>
      <c r="K61" s="628"/>
      <c r="L61" s="628"/>
      <c r="M61" s="628"/>
    </row>
    <row r="62" spans="1:13" ht="37.5" customHeight="1">
      <c r="A62" s="626" t="s">
        <v>191</v>
      </c>
      <c r="B62" s="626" t="s">
        <v>190</v>
      </c>
      <c r="C62" s="626" t="s">
        <v>192</v>
      </c>
      <c r="D62" s="618" t="s">
        <v>608</v>
      </c>
      <c r="E62" s="399" t="s">
        <v>18</v>
      </c>
      <c r="F62" s="405">
        <v>0</v>
      </c>
      <c r="G62" s="211">
        <v>0</v>
      </c>
      <c r="H62" s="405">
        <v>0</v>
      </c>
      <c r="I62" s="405">
        <v>0</v>
      </c>
      <c r="J62" s="625" t="s">
        <v>692</v>
      </c>
      <c r="K62" s="664">
        <v>100</v>
      </c>
      <c r="L62" s="664">
        <v>100</v>
      </c>
      <c r="M62" s="664">
        <v>100</v>
      </c>
    </row>
    <row r="63" spans="1:13" ht="29.25" customHeight="1">
      <c r="A63" s="627"/>
      <c r="B63" s="627"/>
      <c r="C63" s="627"/>
      <c r="D63" s="622"/>
      <c r="E63" s="399" t="s">
        <v>2</v>
      </c>
      <c r="F63" s="405">
        <v>0</v>
      </c>
      <c r="G63" s="211">
        <v>0</v>
      </c>
      <c r="H63" s="405">
        <v>10</v>
      </c>
      <c r="I63" s="405">
        <v>100</v>
      </c>
      <c r="J63" s="625"/>
      <c r="K63" s="665"/>
      <c r="L63" s="665"/>
      <c r="M63" s="665"/>
    </row>
    <row r="64" spans="1:13" ht="44.25" customHeight="1">
      <c r="A64" s="637" t="s">
        <v>191</v>
      </c>
      <c r="B64" s="637" t="s">
        <v>190</v>
      </c>
      <c r="C64" s="637" t="s">
        <v>193</v>
      </c>
      <c r="D64" s="625" t="s">
        <v>207</v>
      </c>
      <c r="E64" s="399" t="s">
        <v>2</v>
      </c>
      <c r="F64" s="402">
        <v>38</v>
      </c>
      <c r="G64" s="212">
        <v>0</v>
      </c>
      <c r="H64" s="402">
        <v>0</v>
      </c>
      <c r="I64" s="402">
        <v>0</v>
      </c>
      <c r="J64" s="625" t="s">
        <v>1068</v>
      </c>
      <c r="K64" s="628">
        <v>100</v>
      </c>
      <c r="L64" s="628">
        <v>100</v>
      </c>
      <c r="M64" s="628"/>
    </row>
    <row r="65" spans="1:13" ht="43.5" customHeight="1">
      <c r="A65" s="637"/>
      <c r="B65" s="637"/>
      <c r="C65" s="637"/>
      <c r="D65" s="625"/>
      <c r="E65" s="399" t="s">
        <v>2</v>
      </c>
      <c r="F65" s="402">
        <v>14</v>
      </c>
      <c r="G65" s="212">
        <v>14</v>
      </c>
      <c r="H65" s="402">
        <v>5.5</v>
      </c>
      <c r="I65" s="402">
        <v>0</v>
      </c>
      <c r="J65" s="625"/>
      <c r="K65" s="628"/>
      <c r="L65" s="628"/>
      <c r="M65" s="628"/>
    </row>
    <row r="66" spans="1:13" ht="36.75" customHeight="1">
      <c r="A66" s="637"/>
      <c r="B66" s="637"/>
      <c r="C66" s="637"/>
      <c r="D66" s="625"/>
      <c r="E66" s="399" t="s">
        <v>4</v>
      </c>
      <c r="F66" s="402">
        <v>173</v>
      </c>
      <c r="G66" s="212">
        <v>148.5</v>
      </c>
      <c r="H66" s="402">
        <v>62.5</v>
      </c>
      <c r="I66" s="402">
        <v>0</v>
      </c>
      <c r="J66" s="625"/>
      <c r="K66" s="628"/>
      <c r="L66" s="628"/>
      <c r="M66" s="628"/>
    </row>
    <row r="67" spans="1:13" ht="32.25" customHeight="1">
      <c r="A67" s="637"/>
      <c r="B67" s="637"/>
      <c r="C67" s="637"/>
      <c r="D67" s="625"/>
      <c r="E67" s="399" t="s">
        <v>5</v>
      </c>
      <c r="F67" s="402">
        <v>14</v>
      </c>
      <c r="G67" s="212">
        <v>13.1</v>
      </c>
      <c r="H67" s="402">
        <v>5.5</v>
      </c>
      <c r="I67" s="402">
        <v>0</v>
      </c>
      <c r="J67" s="625"/>
      <c r="K67" s="628"/>
      <c r="L67" s="628"/>
      <c r="M67" s="628"/>
    </row>
    <row r="68" spans="1:13" ht="26.25" customHeight="1">
      <c r="A68" s="638" t="s">
        <v>191</v>
      </c>
      <c r="B68" s="638" t="s">
        <v>190</v>
      </c>
      <c r="C68" s="638" t="s">
        <v>194</v>
      </c>
      <c r="D68" s="618" t="s">
        <v>606</v>
      </c>
      <c r="E68" s="48" t="s">
        <v>2</v>
      </c>
      <c r="F68" s="402">
        <v>0</v>
      </c>
      <c r="G68" s="212">
        <v>0</v>
      </c>
      <c r="H68" s="402">
        <v>0</v>
      </c>
      <c r="I68" s="402">
        <v>0</v>
      </c>
      <c r="J68" s="618" t="s">
        <v>482</v>
      </c>
      <c r="K68" s="613">
        <v>2</v>
      </c>
      <c r="L68" s="613">
        <v>1843</v>
      </c>
      <c r="M68" s="613"/>
    </row>
    <row r="69" spans="1:13" ht="26.25" customHeight="1">
      <c r="A69" s="639"/>
      <c r="B69" s="639"/>
      <c r="C69" s="639"/>
      <c r="D69" s="622"/>
      <c r="E69" s="48" t="s">
        <v>2</v>
      </c>
      <c r="F69" s="402">
        <v>3</v>
      </c>
      <c r="G69" s="212">
        <v>16.6</v>
      </c>
      <c r="H69" s="402">
        <v>0</v>
      </c>
      <c r="I69" s="402">
        <v>0</v>
      </c>
      <c r="J69" s="622"/>
      <c r="K69" s="614"/>
      <c r="L69" s="614"/>
      <c r="M69" s="614"/>
    </row>
    <row r="70" spans="1:13" ht="26.25" customHeight="1">
      <c r="A70" s="639"/>
      <c r="B70" s="639"/>
      <c r="C70" s="639"/>
      <c r="D70" s="622"/>
      <c r="E70" s="48" t="s">
        <v>5</v>
      </c>
      <c r="F70" s="402">
        <v>3</v>
      </c>
      <c r="G70" s="212">
        <v>14</v>
      </c>
      <c r="H70" s="402">
        <v>0</v>
      </c>
      <c r="I70" s="402">
        <v>0</v>
      </c>
      <c r="J70" s="622"/>
      <c r="K70" s="614"/>
      <c r="L70" s="614"/>
      <c r="M70" s="614"/>
    </row>
    <row r="71" spans="1:13" ht="26.25" customHeight="1">
      <c r="A71" s="639"/>
      <c r="B71" s="639"/>
      <c r="C71" s="639"/>
      <c r="D71" s="622"/>
      <c r="E71" s="48" t="s">
        <v>4</v>
      </c>
      <c r="F71" s="402">
        <v>31</v>
      </c>
      <c r="G71" s="212">
        <v>155.5</v>
      </c>
      <c r="H71" s="402">
        <v>0</v>
      </c>
      <c r="I71" s="402">
        <v>0</v>
      </c>
      <c r="J71" s="622"/>
      <c r="K71" s="614"/>
      <c r="L71" s="614"/>
      <c r="M71" s="614"/>
    </row>
    <row r="72" spans="1:13" ht="26.25" customHeight="1">
      <c r="A72" s="640"/>
      <c r="B72" s="640"/>
      <c r="C72" s="640"/>
      <c r="D72" s="619"/>
      <c r="E72" s="48" t="s">
        <v>15</v>
      </c>
      <c r="F72" s="402">
        <v>842.1</v>
      </c>
      <c r="G72" s="212">
        <v>100</v>
      </c>
      <c r="H72" s="402">
        <v>362</v>
      </c>
      <c r="I72" s="402">
        <v>0</v>
      </c>
      <c r="J72" s="619"/>
      <c r="K72" s="615"/>
      <c r="L72" s="615"/>
      <c r="M72" s="615"/>
    </row>
    <row r="73" spans="1:13" ht="26.25" customHeight="1">
      <c r="A73" s="638" t="s">
        <v>191</v>
      </c>
      <c r="B73" s="638" t="s">
        <v>190</v>
      </c>
      <c r="C73" s="626" t="s">
        <v>195</v>
      </c>
      <c r="D73" s="618" t="s">
        <v>607</v>
      </c>
      <c r="E73" s="48" t="s">
        <v>2</v>
      </c>
      <c r="F73" s="402">
        <v>0</v>
      </c>
      <c r="G73" s="212">
        <v>10</v>
      </c>
      <c r="H73" s="402">
        <v>0</v>
      </c>
      <c r="I73" s="402">
        <v>0</v>
      </c>
      <c r="J73" s="618" t="s">
        <v>482</v>
      </c>
      <c r="K73" s="613">
        <v>3</v>
      </c>
      <c r="L73" s="613">
        <v>3395</v>
      </c>
      <c r="M73" s="613"/>
    </row>
    <row r="74" spans="1:13" ht="26.25" customHeight="1">
      <c r="A74" s="639"/>
      <c r="B74" s="639"/>
      <c r="C74" s="627"/>
      <c r="D74" s="622"/>
      <c r="E74" s="48" t="s">
        <v>2</v>
      </c>
      <c r="F74" s="402">
        <v>14</v>
      </c>
      <c r="G74" s="212">
        <v>24.6</v>
      </c>
      <c r="H74" s="402">
        <v>0</v>
      </c>
      <c r="I74" s="402">
        <v>0</v>
      </c>
      <c r="J74" s="622"/>
      <c r="K74" s="614"/>
      <c r="L74" s="614"/>
      <c r="M74" s="614"/>
    </row>
    <row r="75" spans="1:13" ht="26.25" customHeight="1">
      <c r="A75" s="639"/>
      <c r="B75" s="639"/>
      <c r="C75" s="627"/>
      <c r="D75" s="622"/>
      <c r="E75" s="48" t="s">
        <v>5</v>
      </c>
      <c r="F75" s="402">
        <v>14</v>
      </c>
      <c r="G75" s="212">
        <v>20</v>
      </c>
      <c r="H75" s="402">
        <v>0</v>
      </c>
      <c r="I75" s="402">
        <v>0</v>
      </c>
      <c r="J75" s="622"/>
      <c r="K75" s="614"/>
      <c r="L75" s="614"/>
      <c r="M75" s="614"/>
    </row>
    <row r="76" spans="1:13" ht="33.75" customHeight="1">
      <c r="A76" s="639"/>
      <c r="B76" s="639"/>
      <c r="C76" s="627"/>
      <c r="D76" s="622"/>
      <c r="E76" s="48" t="s">
        <v>4</v>
      </c>
      <c r="F76" s="402">
        <v>141</v>
      </c>
      <c r="G76" s="212">
        <v>226.5</v>
      </c>
      <c r="H76" s="402">
        <v>0</v>
      </c>
      <c r="I76" s="402">
        <v>0</v>
      </c>
      <c r="J76" s="622"/>
      <c r="K76" s="614"/>
      <c r="L76" s="614"/>
      <c r="M76" s="614"/>
    </row>
    <row r="77" spans="1:13" ht="26.25" customHeight="1">
      <c r="A77" s="640"/>
      <c r="B77" s="640"/>
      <c r="C77" s="646"/>
      <c r="D77" s="619"/>
      <c r="E77" s="48" t="s">
        <v>15</v>
      </c>
      <c r="F77" s="402">
        <v>780</v>
      </c>
      <c r="G77" s="212">
        <v>780</v>
      </c>
      <c r="H77" s="402">
        <v>0</v>
      </c>
      <c r="I77" s="402">
        <v>0</v>
      </c>
      <c r="J77" s="619"/>
      <c r="K77" s="615"/>
      <c r="L77" s="615"/>
      <c r="M77" s="615"/>
    </row>
    <row r="78" spans="1:13" ht="48" customHeight="1">
      <c r="A78" s="56" t="s">
        <v>191</v>
      </c>
      <c r="B78" s="56" t="s">
        <v>190</v>
      </c>
      <c r="C78" s="56" t="s">
        <v>196</v>
      </c>
      <c r="D78" s="403" t="s">
        <v>340</v>
      </c>
      <c r="E78" s="399" t="s">
        <v>2</v>
      </c>
      <c r="F78" s="405">
        <v>29</v>
      </c>
      <c r="G78" s="211">
        <v>20</v>
      </c>
      <c r="H78" s="405">
        <v>25</v>
      </c>
      <c r="I78" s="405">
        <v>25</v>
      </c>
      <c r="J78" s="403" t="s">
        <v>247</v>
      </c>
      <c r="K78" s="56" t="s">
        <v>248</v>
      </c>
      <c r="L78" s="56" t="s">
        <v>248</v>
      </c>
      <c r="M78" s="56" t="s">
        <v>248</v>
      </c>
    </row>
    <row r="79" spans="1:13" ht="49.5" customHeight="1">
      <c r="A79" s="398" t="s">
        <v>191</v>
      </c>
      <c r="B79" s="398" t="s">
        <v>190</v>
      </c>
      <c r="C79" s="56" t="s">
        <v>198</v>
      </c>
      <c r="D79" s="409" t="s">
        <v>449</v>
      </c>
      <c r="E79" s="399" t="s">
        <v>2</v>
      </c>
      <c r="F79" s="405">
        <v>15</v>
      </c>
      <c r="G79" s="211">
        <v>10</v>
      </c>
      <c r="H79" s="405">
        <v>0</v>
      </c>
      <c r="I79" s="405">
        <v>0</v>
      </c>
      <c r="J79" s="403" t="s">
        <v>296</v>
      </c>
      <c r="K79" s="398" t="s">
        <v>248</v>
      </c>
      <c r="L79" s="398"/>
      <c r="M79" s="398"/>
    </row>
    <row r="80" spans="1:13" ht="49.5" customHeight="1">
      <c r="A80" s="398" t="s">
        <v>191</v>
      </c>
      <c r="B80" s="398" t="s">
        <v>190</v>
      </c>
      <c r="C80" s="398" t="s">
        <v>198</v>
      </c>
      <c r="D80" s="409" t="s">
        <v>228</v>
      </c>
      <c r="E80" s="407" t="s">
        <v>2</v>
      </c>
      <c r="F80" s="405">
        <v>20</v>
      </c>
      <c r="G80" s="211">
        <v>10</v>
      </c>
      <c r="H80" s="405">
        <v>20</v>
      </c>
      <c r="I80" s="405">
        <v>20</v>
      </c>
      <c r="J80" s="409" t="s">
        <v>334</v>
      </c>
      <c r="K80" s="396">
        <v>4</v>
      </c>
      <c r="L80" s="396">
        <v>5</v>
      </c>
      <c r="M80" s="396">
        <v>5</v>
      </c>
    </row>
    <row r="81" spans="1:13" ht="49.5" customHeight="1">
      <c r="A81" s="398" t="s">
        <v>191</v>
      </c>
      <c r="B81" s="398" t="s">
        <v>190</v>
      </c>
      <c r="C81" s="56" t="s">
        <v>199</v>
      </c>
      <c r="D81" s="409" t="s">
        <v>223</v>
      </c>
      <c r="E81" s="48" t="s">
        <v>2</v>
      </c>
      <c r="F81" s="405">
        <v>50</v>
      </c>
      <c r="G81" s="211">
        <v>25</v>
      </c>
      <c r="H81" s="405">
        <v>50</v>
      </c>
      <c r="I81" s="405">
        <v>50</v>
      </c>
      <c r="J81" s="409" t="s">
        <v>297</v>
      </c>
      <c r="K81" s="396">
        <v>5</v>
      </c>
      <c r="L81" s="396">
        <v>5</v>
      </c>
      <c r="M81" s="396">
        <v>5</v>
      </c>
    </row>
    <row r="82" spans="1:13" ht="49.5" customHeight="1">
      <c r="A82" s="398" t="s">
        <v>191</v>
      </c>
      <c r="B82" s="398" t="s">
        <v>190</v>
      </c>
      <c r="C82" s="56" t="s">
        <v>200</v>
      </c>
      <c r="D82" s="409" t="s">
        <v>476</v>
      </c>
      <c r="E82" s="48" t="s">
        <v>2</v>
      </c>
      <c r="F82" s="405">
        <v>10</v>
      </c>
      <c r="G82" s="211">
        <v>10</v>
      </c>
      <c r="H82" s="405">
        <v>10</v>
      </c>
      <c r="I82" s="405">
        <v>0</v>
      </c>
      <c r="J82" s="409" t="s">
        <v>477</v>
      </c>
      <c r="K82" s="396">
        <v>8</v>
      </c>
      <c r="L82" s="396">
        <v>2</v>
      </c>
      <c r="M82" s="396"/>
    </row>
    <row r="83" spans="1:13" ht="30.75" customHeight="1">
      <c r="A83" s="616" t="s">
        <v>191</v>
      </c>
      <c r="B83" s="616" t="s">
        <v>190</v>
      </c>
      <c r="C83" s="620" t="s">
        <v>201</v>
      </c>
      <c r="D83" s="618" t="s">
        <v>1017</v>
      </c>
      <c r="E83" s="399" t="s">
        <v>2</v>
      </c>
      <c r="F83" s="405">
        <v>50</v>
      </c>
      <c r="G83" s="211">
        <v>45</v>
      </c>
      <c r="H83" s="405">
        <v>50</v>
      </c>
      <c r="I83" s="405">
        <v>50</v>
      </c>
      <c r="J83" s="618" t="s">
        <v>1019</v>
      </c>
      <c r="K83" s="616" t="s">
        <v>881</v>
      </c>
      <c r="L83" s="616" t="s">
        <v>11</v>
      </c>
      <c r="M83" s="616" t="s">
        <v>11</v>
      </c>
    </row>
    <row r="84" spans="1:13" ht="30" customHeight="1">
      <c r="A84" s="617"/>
      <c r="B84" s="617"/>
      <c r="C84" s="621"/>
      <c r="D84" s="619"/>
      <c r="E84" s="399" t="s">
        <v>1018</v>
      </c>
      <c r="F84" s="405">
        <v>0</v>
      </c>
      <c r="G84" s="211">
        <v>60.3</v>
      </c>
      <c r="H84" s="405">
        <v>0</v>
      </c>
      <c r="I84" s="405">
        <v>0</v>
      </c>
      <c r="J84" s="619"/>
      <c r="K84" s="617"/>
      <c r="L84" s="617"/>
      <c r="M84" s="617"/>
    </row>
    <row r="85" spans="1:13" ht="49.5" customHeight="1">
      <c r="A85" s="398" t="s">
        <v>191</v>
      </c>
      <c r="B85" s="398" t="s">
        <v>190</v>
      </c>
      <c r="C85" s="398" t="s">
        <v>21</v>
      </c>
      <c r="D85" s="409" t="s">
        <v>899</v>
      </c>
      <c r="E85" s="399" t="s">
        <v>2</v>
      </c>
      <c r="F85" s="405">
        <v>0</v>
      </c>
      <c r="G85" s="211">
        <v>0</v>
      </c>
      <c r="H85" s="405">
        <v>30</v>
      </c>
      <c r="I85" s="405">
        <v>30</v>
      </c>
      <c r="J85" s="409" t="s">
        <v>904</v>
      </c>
      <c r="K85" s="398"/>
      <c r="L85" s="398" t="s">
        <v>255</v>
      </c>
      <c r="M85" s="398" t="s">
        <v>255</v>
      </c>
    </row>
    <row r="86" spans="1:13" ht="30.75" customHeight="1">
      <c r="A86" s="398" t="s">
        <v>191</v>
      </c>
      <c r="B86" s="398" t="s">
        <v>190</v>
      </c>
      <c r="C86" s="398" t="s">
        <v>3</v>
      </c>
      <c r="D86" s="403" t="s">
        <v>332</v>
      </c>
      <c r="E86" s="399" t="s">
        <v>2</v>
      </c>
      <c r="F86" s="405">
        <v>0</v>
      </c>
      <c r="G86" s="211">
        <v>0</v>
      </c>
      <c r="H86" s="405">
        <v>0</v>
      </c>
      <c r="I86" s="405">
        <v>20</v>
      </c>
      <c r="J86" s="403" t="s">
        <v>68</v>
      </c>
      <c r="K86" s="398"/>
      <c r="L86" s="398"/>
      <c r="M86" s="398" t="s">
        <v>248</v>
      </c>
    </row>
    <row r="87" spans="1:13" ht="33.75" customHeight="1">
      <c r="A87" s="398" t="s">
        <v>191</v>
      </c>
      <c r="B87" s="398" t="s">
        <v>190</v>
      </c>
      <c r="C87" s="398" t="s">
        <v>10</v>
      </c>
      <c r="D87" s="403" t="s">
        <v>594</v>
      </c>
      <c r="E87" s="399" t="s">
        <v>2</v>
      </c>
      <c r="F87" s="405">
        <v>0</v>
      </c>
      <c r="G87" s="211">
        <v>0</v>
      </c>
      <c r="H87" s="405">
        <v>28</v>
      </c>
      <c r="I87" s="405">
        <v>0</v>
      </c>
      <c r="J87" s="403" t="s">
        <v>247</v>
      </c>
      <c r="K87" s="398"/>
      <c r="L87" s="398" t="s">
        <v>248</v>
      </c>
      <c r="M87" s="398"/>
    </row>
    <row r="88" spans="1:13" ht="42.75" customHeight="1">
      <c r="A88" s="56" t="s">
        <v>191</v>
      </c>
      <c r="B88" s="56" t="s">
        <v>190</v>
      </c>
      <c r="C88" s="56" t="s">
        <v>6</v>
      </c>
      <c r="D88" s="407" t="s">
        <v>605</v>
      </c>
      <c r="E88" s="399" t="s">
        <v>2</v>
      </c>
      <c r="F88" s="405">
        <v>0</v>
      </c>
      <c r="G88" s="211">
        <v>0</v>
      </c>
      <c r="H88" s="405">
        <v>10</v>
      </c>
      <c r="I88" s="405">
        <v>100</v>
      </c>
      <c r="J88" s="407" t="s">
        <v>298</v>
      </c>
      <c r="K88" s="398"/>
      <c r="L88" s="398"/>
      <c r="M88" s="398" t="s">
        <v>255</v>
      </c>
    </row>
    <row r="89" spans="1:13" ht="34.5" customHeight="1">
      <c r="A89" s="251" t="s">
        <v>191</v>
      </c>
      <c r="B89" s="251" t="s">
        <v>190</v>
      </c>
      <c r="C89" s="251" t="s">
        <v>7</v>
      </c>
      <c r="D89" s="248" t="s">
        <v>574</v>
      </c>
      <c r="E89" s="399" t="s">
        <v>2</v>
      </c>
      <c r="F89" s="405">
        <v>0</v>
      </c>
      <c r="G89" s="211">
        <v>0</v>
      </c>
      <c r="H89" s="405">
        <v>0</v>
      </c>
      <c r="I89" s="405">
        <v>15</v>
      </c>
      <c r="J89" s="400" t="s">
        <v>694</v>
      </c>
      <c r="K89" s="251"/>
      <c r="L89" s="251"/>
      <c r="M89" s="251" t="s">
        <v>255</v>
      </c>
    </row>
    <row r="90" spans="1:13" ht="72.75" customHeight="1">
      <c r="A90" s="56" t="s">
        <v>191</v>
      </c>
      <c r="B90" s="56" t="s">
        <v>190</v>
      </c>
      <c r="C90" s="56" t="s">
        <v>8</v>
      </c>
      <c r="D90" s="40" t="s">
        <v>651</v>
      </c>
      <c r="E90" s="399" t="s">
        <v>4</v>
      </c>
      <c r="F90" s="405">
        <v>0</v>
      </c>
      <c r="G90" s="211">
        <v>0</v>
      </c>
      <c r="H90" s="405">
        <v>200</v>
      </c>
      <c r="I90" s="405">
        <v>0</v>
      </c>
      <c r="J90" s="404" t="s">
        <v>279</v>
      </c>
      <c r="K90" s="396"/>
      <c r="L90" s="396">
        <v>5</v>
      </c>
      <c r="M90" s="396"/>
    </row>
    <row r="91" spans="1:13" ht="50.25" customHeight="1">
      <c r="A91" s="398" t="s">
        <v>191</v>
      </c>
      <c r="B91" s="398" t="s">
        <v>190</v>
      </c>
      <c r="C91" s="398" t="s">
        <v>9</v>
      </c>
      <c r="D91" s="40" t="s">
        <v>596</v>
      </c>
      <c r="E91" s="399" t="s">
        <v>2</v>
      </c>
      <c r="F91" s="405">
        <v>0</v>
      </c>
      <c r="G91" s="211">
        <v>0</v>
      </c>
      <c r="H91" s="405">
        <v>0</v>
      </c>
      <c r="I91" s="405">
        <v>20</v>
      </c>
      <c r="J91" s="40" t="s">
        <v>279</v>
      </c>
      <c r="K91" s="56"/>
      <c r="L91" s="56"/>
      <c r="M91" s="56" t="s">
        <v>129</v>
      </c>
    </row>
    <row r="92" spans="1:13" ht="42" customHeight="1">
      <c r="A92" s="398" t="s">
        <v>191</v>
      </c>
      <c r="B92" s="398" t="s">
        <v>190</v>
      </c>
      <c r="C92" s="398" t="s">
        <v>11</v>
      </c>
      <c r="D92" s="40" t="s">
        <v>1069</v>
      </c>
      <c r="E92" s="399" t="s">
        <v>2</v>
      </c>
      <c r="F92" s="405">
        <v>20</v>
      </c>
      <c r="G92" s="211">
        <v>0</v>
      </c>
      <c r="H92" s="405">
        <v>20</v>
      </c>
      <c r="I92" s="405">
        <v>100</v>
      </c>
      <c r="J92" s="403" t="s">
        <v>695</v>
      </c>
      <c r="K92" s="56"/>
      <c r="L92" s="56" t="s">
        <v>243</v>
      </c>
      <c r="M92" s="56" t="s">
        <v>393</v>
      </c>
    </row>
    <row r="93" spans="1:13" ht="55.5" customHeight="1">
      <c r="A93" s="398" t="s">
        <v>191</v>
      </c>
      <c r="B93" s="398" t="s">
        <v>190</v>
      </c>
      <c r="C93" s="398" t="s">
        <v>16</v>
      </c>
      <c r="D93" s="407" t="s">
        <v>900</v>
      </c>
      <c r="E93" s="399" t="s">
        <v>2</v>
      </c>
      <c r="F93" s="405">
        <v>0</v>
      </c>
      <c r="G93" s="211">
        <v>0</v>
      </c>
      <c r="H93" s="405">
        <v>0</v>
      </c>
      <c r="I93" s="405">
        <v>5</v>
      </c>
      <c r="J93" s="403" t="s">
        <v>279</v>
      </c>
      <c r="K93" s="398"/>
      <c r="L93" s="398"/>
      <c r="M93" s="398" t="s">
        <v>255</v>
      </c>
    </row>
    <row r="94" spans="1:13" ht="22.5" customHeight="1">
      <c r="A94" s="620" t="s">
        <v>191</v>
      </c>
      <c r="B94" s="620" t="s">
        <v>190</v>
      </c>
      <c r="C94" s="620" t="s">
        <v>12</v>
      </c>
      <c r="D94" s="651" t="s">
        <v>1042</v>
      </c>
      <c r="E94" s="399" t="s">
        <v>2</v>
      </c>
      <c r="F94" s="405">
        <v>0</v>
      </c>
      <c r="G94" s="211">
        <v>0</v>
      </c>
      <c r="H94" s="405">
        <v>14</v>
      </c>
      <c r="I94" s="405">
        <v>0</v>
      </c>
      <c r="J94" s="651" t="s">
        <v>1043</v>
      </c>
      <c r="K94" s="620"/>
      <c r="L94" s="620" t="s">
        <v>255</v>
      </c>
      <c r="M94" s="620"/>
    </row>
    <row r="95" spans="1:13" ht="22.5" customHeight="1">
      <c r="A95" s="621"/>
      <c r="B95" s="621"/>
      <c r="C95" s="621"/>
      <c r="D95" s="652"/>
      <c r="E95" s="399" t="s">
        <v>5</v>
      </c>
      <c r="F95" s="405">
        <v>0</v>
      </c>
      <c r="G95" s="211">
        <v>0</v>
      </c>
      <c r="H95" s="405">
        <v>56</v>
      </c>
      <c r="I95" s="405">
        <v>0</v>
      </c>
      <c r="J95" s="652"/>
      <c r="K95" s="621"/>
      <c r="L95" s="621"/>
      <c r="M95" s="621"/>
    </row>
    <row r="96" spans="1:13" ht="20.25" customHeight="1">
      <c r="A96" s="397" t="s">
        <v>191</v>
      </c>
      <c r="B96" s="397" t="s">
        <v>190</v>
      </c>
      <c r="C96" s="645" t="s">
        <v>182</v>
      </c>
      <c r="D96" s="645"/>
      <c r="E96" s="645"/>
      <c r="F96" s="227">
        <f>SUM(F59:F95)</f>
        <v>2461.1</v>
      </c>
      <c r="G96" s="227">
        <f>SUM(G59:G95)</f>
        <v>2103.1000000000004</v>
      </c>
      <c r="H96" s="227">
        <f>SUM(H59:H95)</f>
        <v>1984.5</v>
      </c>
      <c r="I96" s="227">
        <f>SUM(I59:I95)</f>
        <v>1735</v>
      </c>
      <c r="J96" s="192"/>
      <c r="K96" s="192"/>
      <c r="L96" s="192"/>
      <c r="M96" s="192"/>
    </row>
    <row r="97" spans="1:13" ht="16.5" customHeight="1">
      <c r="A97" s="397" t="s">
        <v>191</v>
      </c>
      <c r="B97" s="653" t="s">
        <v>138</v>
      </c>
      <c r="C97" s="653"/>
      <c r="D97" s="653"/>
      <c r="E97" s="653"/>
      <c r="F97" s="226">
        <f>+F96</f>
        <v>2461.1</v>
      </c>
      <c r="G97" s="226">
        <f>+G96</f>
        <v>2103.1000000000004</v>
      </c>
      <c r="H97" s="226">
        <f>+H96</f>
        <v>1984.5</v>
      </c>
      <c r="I97" s="226">
        <f>+I96</f>
        <v>1735</v>
      </c>
      <c r="J97" s="216"/>
      <c r="K97" s="216"/>
      <c r="L97" s="216"/>
      <c r="M97" s="216"/>
    </row>
    <row r="98" spans="1:13" ht="20.25" customHeight="1">
      <c r="A98" s="642" t="s">
        <v>184</v>
      </c>
      <c r="B98" s="642"/>
      <c r="C98" s="642"/>
      <c r="D98" s="642"/>
      <c r="E98" s="642"/>
      <c r="F98" s="169">
        <f>+F97+F56</f>
        <v>27636.8</v>
      </c>
      <c r="G98" s="169">
        <f>+G97+G56</f>
        <v>26953.1</v>
      </c>
      <c r="H98" s="169">
        <f>+H97+H56</f>
        <v>29008.2</v>
      </c>
      <c r="I98" s="169">
        <f>+I97+I56</f>
        <v>29631.7</v>
      </c>
      <c r="J98" s="633"/>
      <c r="K98" s="634"/>
      <c r="L98" s="181"/>
      <c r="M98" s="181"/>
    </row>
    <row r="99" spans="1:13" ht="14.25" customHeight="1">
      <c r="A99" s="645" t="s">
        <v>206</v>
      </c>
      <c r="B99" s="645"/>
      <c r="C99" s="645"/>
      <c r="D99" s="645"/>
      <c r="E99" s="645"/>
      <c r="F99" s="405"/>
      <c r="G99" s="405"/>
      <c r="H99" s="405"/>
      <c r="I99" s="405"/>
      <c r="J99" s="633"/>
      <c r="K99" s="634"/>
      <c r="L99" s="181"/>
      <c r="M99" s="181"/>
    </row>
    <row r="100" spans="1:13" ht="19.5" customHeight="1">
      <c r="A100" s="644" t="s">
        <v>20</v>
      </c>
      <c r="B100" s="644"/>
      <c r="C100" s="644"/>
      <c r="D100" s="644"/>
      <c r="E100" s="644"/>
      <c r="F100" s="146">
        <f>SUM(F101:F106)</f>
        <v>26890.5</v>
      </c>
      <c r="G100" s="146">
        <f>SUM(G101:G106)</f>
        <v>26053.399999999998</v>
      </c>
      <c r="H100" s="146">
        <f>SUM(H101:H106)</f>
        <v>28381.9</v>
      </c>
      <c r="I100" s="146">
        <f>SUM(I101:I106)</f>
        <v>29329.4</v>
      </c>
      <c r="J100" s="633"/>
      <c r="K100" s="634"/>
      <c r="L100" s="181"/>
      <c r="M100" s="181"/>
    </row>
    <row r="101" spans="1:13" ht="14.25" customHeight="1">
      <c r="A101" s="636" t="s">
        <v>139</v>
      </c>
      <c r="B101" s="636"/>
      <c r="C101" s="636"/>
      <c r="D101" s="636"/>
      <c r="E101" s="636"/>
      <c r="F101" s="252">
        <f>+F93+F92+F91+F89+F88+F87+F86+F83+F82+F81+F80+F79+F78+F74+F73+F69+F68+F65+F64+F63+F61+F59+F48+F46+F44+F42+F39+F38+F37+F36+F29+F25+F20+F40+F45+F85+F35+F94</f>
        <v>11699</v>
      </c>
      <c r="G101" s="353">
        <f>+G93+G92+G91+G89+G88+G87+G86+G83+G82+G81+G80+G79+G78+G74+G73+G69+G68+G65+G64+G63+G61+G59+G48+G46+G44+G42+G39+G38+G37+G36+G29+G25+G20+G40+G45+G85+G35+G94</f>
        <v>10258</v>
      </c>
      <c r="H101" s="252">
        <f>+H93+H92+H91+H89+H88+H87+H86+H83+H82+H81+H80+H79+H78+H74+H73+H69+H68+H65+H64+H63+H61+H59+H48+H46+H44+H42+H39+H38+H37+H36+H29+H25+H20+H40+H45+H85+H35+H94</f>
        <v>12738.5</v>
      </c>
      <c r="I101" s="252">
        <f>+I93+I92+I91+I89+I88+I87+I86+I83+I82+I81+I80+I79+I78+I74+I73+I69+I68+I65+I64+I63+I61+I59+I48+I46+I44+I42+I39+I38+I37+I36+I29+I25+I20+I40+I45+I85+I35+I94</f>
        <v>13638</v>
      </c>
      <c r="J101" s="633"/>
      <c r="K101" s="634"/>
      <c r="L101" s="181"/>
      <c r="M101" s="181"/>
    </row>
    <row r="102" spans="1:13" ht="15.75" customHeight="1">
      <c r="A102" s="636" t="s">
        <v>236</v>
      </c>
      <c r="B102" s="636"/>
      <c r="C102" s="636"/>
      <c r="D102" s="636"/>
      <c r="E102" s="636"/>
      <c r="F102" s="343">
        <f>+F18+F24+F28+F32+F33+F60+F62+F84+F43</f>
        <v>12562.4</v>
      </c>
      <c r="G102" s="354">
        <f>+G18+G24+G28+G32+G33+G60+G62+G84+G43</f>
        <v>13854.8</v>
      </c>
      <c r="H102" s="343">
        <f>+H18+H24+H28+H32+H33+H60+H62+H84+H43</f>
        <v>14274.4</v>
      </c>
      <c r="I102" s="343">
        <f>+I18+I24+I28+I32+I33+I60+I62+I84+I43</f>
        <v>14684.4</v>
      </c>
      <c r="J102" s="633"/>
      <c r="K102" s="634"/>
      <c r="L102" s="181"/>
      <c r="M102" s="181"/>
    </row>
    <row r="103" spans="1:13" ht="16.5" customHeight="1">
      <c r="A103" s="636" t="s">
        <v>140</v>
      </c>
      <c r="B103" s="636"/>
      <c r="C103" s="636"/>
      <c r="D103" s="636"/>
      <c r="E103" s="636"/>
      <c r="F103" s="343"/>
      <c r="G103" s="354"/>
      <c r="H103" s="343"/>
      <c r="I103" s="343"/>
      <c r="J103" s="633"/>
      <c r="K103" s="634"/>
      <c r="L103" s="181"/>
      <c r="M103" s="181"/>
    </row>
    <row r="104" spans="1:13" ht="15" customHeight="1">
      <c r="A104" s="636" t="s">
        <v>141</v>
      </c>
      <c r="B104" s="636"/>
      <c r="C104" s="636"/>
      <c r="D104" s="636"/>
      <c r="E104" s="636"/>
      <c r="F104" s="343">
        <f>+F23+F27+F31</f>
        <v>1007</v>
      </c>
      <c r="G104" s="354">
        <f>+G23+G27+G31</f>
        <v>1060.6</v>
      </c>
      <c r="H104" s="343">
        <f>+H23+H27+H31</f>
        <v>1007</v>
      </c>
      <c r="I104" s="343">
        <f>+I23+I27+I31</f>
        <v>1007</v>
      </c>
      <c r="J104" s="633"/>
      <c r="K104" s="634"/>
      <c r="L104" s="181"/>
      <c r="M104" s="181"/>
    </row>
    <row r="105" spans="1:13" ht="13.5" customHeight="1">
      <c r="A105" s="636" t="s">
        <v>144</v>
      </c>
      <c r="B105" s="636"/>
      <c r="C105" s="636"/>
      <c r="D105" s="636"/>
      <c r="E105" s="636"/>
      <c r="F105" s="252">
        <f>+F77+F72</f>
        <v>1622.1</v>
      </c>
      <c r="G105" s="353">
        <f>+G77+G72</f>
        <v>880</v>
      </c>
      <c r="H105" s="252">
        <f>+H77+H72</f>
        <v>362</v>
      </c>
      <c r="I105" s="252">
        <f>+I77+I72</f>
        <v>0</v>
      </c>
      <c r="J105" s="633"/>
      <c r="K105" s="634"/>
      <c r="L105" s="181"/>
      <c r="M105" s="181"/>
    </row>
    <row r="106" spans="1:13" ht="12.75" customHeight="1">
      <c r="A106" s="636" t="s">
        <v>145</v>
      </c>
      <c r="B106" s="636"/>
      <c r="C106" s="636"/>
      <c r="D106" s="636"/>
      <c r="E106" s="636"/>
      <c r="F106" s="343"/>
      <c r="G106" s="354"/>
      <c r="H106" s="343"/>
      <c r="I106" s="343"/>
      <c r="J106" s="633"/>
      <c r="K106" s="634"/>
      <c r="L106" s="181"/>
      <c r="M106" s="181"/>
    </row>
    <row r="107" spans="1:13" ht="16.5" customHeight="1">
      <c r="A107" s="649" t="s">
        <v>19</v>
      </c>
      <c r="B107" s="649"/>
      <c r="C107" s="649"/>
      <c r="D107" s="649"/>
      <c r="E107" s="649"/>
      <c r="F107" s="146">
        <f>SUM(F108:F111)</f>
        <v>746.3</v>
      </c>
      <c r="G107" s="146">
        <f>SUM(G108:G111)</f>
        <v>899.6999999999999</v>
      </c>
      <c r="H107" s="146">
        <f>SUM(H108:H111)</f>
        <v>626.3</v>
      </c>
      <c r="I107" s="146">
        <f>SUM(I108:I111)</f>
        <v>302.3</v>
      </c>
      <c r="J107" s="633"/>
      <c r="K107" s="634"/>
      <c r="L107" s="181"/>
      <c r="M107" s="181"/>
    </row>
    <row r="108" spans="1:13" ht="12.75" customHeight="1">
      <c r="A108" s="636" t="s">
        <v>142</v>
      </c>
      <c r="B108" s="636"/>
      <c r="C108" s="636"/>
      <c r="D108" s="636"/>
      <c r="E108" s="636"/>
      <c r="F108" s="252">
        <f>+F90+F76+F71+F66+F47+F34+F22</f>
        <v>615.3</v>
      </c>
      <c r="G108" s="353">
        <f>+G90+G76+G71+G66+G47+G34+G22</f>
        <v>823.8</v>
      </c>
      <c r="H108" s="252">
        <f>+H90+H76+H71+H66+H47+H34+H22</f>
        <v>532.8</v>
      </c>
      <c r="I108" s="252">
        <f>+I90+I76+I71+I66+I47+I34+I22</f>
        <v>270.3</v>
      </c>
      <c r="J108" s="633"/>
      <c r="K108" s="634"/>
      <c r="L108" s="181"/>
      <c r="M108" s="181"/>
    </row>
    <row r="109" spans="1:13" ht="12.75" customHeight="1">
      <c r="A109" s="636" t="s">
        <v>143</v>
      </c>
      <c r="B109" s="636"/>
      <c r="C109" s="636"/>
      <c r="D109" s="636"/>
      <c r="E109" s="636"/>
      <c r="F109" s="252">
        <f>+F75+F70+F67+F26+F41+F95</f>
        <v>131</v>
      </c>
      <c r="G109" s="353">
        <f>+G75+G70+G67+G26+G41+G95</f>
        <v>75.9</v>
      </c>
      <c r="H109" s="252">
        <f>+H75+H70+H67+H26+H41+H95</f>
        <v>93.5</v>
      </c>
      <c r="I109" s="252">
        <f>+I75+I70+I67+I26+I41+I95</f>
        <v>32</v>
      </c>
      <c r="J109" s="633"/>
      <c r="K109" s="634"/>
      <c r="L109" s="181"/>
      <c r="M109" s="181"/>
    </row>
    <row r="110" spans="1:13" ht="12.75" customHeight="1">
      <c r="A110" s="636" t="s">
        <v>146</v>
      </c>
      <c r="B110" s="636"/>
      <c r="C110" s="636"/>
      <c r="D110" s="636"/>
      <c r="E110" s="636"/>
      <c r="F110" s="252">
        <f>+F30</f>
        <v>0</v>
      </c>
      <c r="G110" s="353">
        <f>+G30</f>
        <v>0</v>
      </c>
      <c r="H110" s="252">
        <f>+H30</f>
        <v>0</v>
      </c>
      <c r="I110" s="252">
        <f>+I30</f>
        <v>0</v>
      </c>
      <c r="J110" s="633"/>
      <c r="K110" s="634"/>
      <c r="L110" s="181"/>
      <c r="M110" s="181"/>
    </row>
    <row r="111" spans="1:13" ht="12.75" customHeight="1">
      <c r="A111" s="636" t="s">
        <v>147</v>
      </c>
      <c r="B111" s="636"/>
      <c r="C111" s="636"/>
      <c r="D111" s="636"/>
      <c r="E111" s="636"/>
      <c r="F111" s="343"/>
      <c r="G111" s="354"/>
      <c r="H111" s="343"/>
      <c r="I111" s="343"/>
      <c r="J111" s="633"/>
      <c r="K111" s="634"/>
      <c r="L111" s="181"/>
      <c r="M111" s="181"/>
    </row>
    <row r="112" spans="1:10" ht="12.75">
      <c r="A112" s="671" t="s">
        <v>1167</v>
      </c>
      <c r="B112" s="671"/>
      <c r="C112" s="671"/>
      <c r="D112" s="671"/>
      <c r="E112" s="671"/>
      <c r="F112" s="671"/>
      <c r="G112" s="671"/>
      <c r="H112" s="671"/>
      <c r="I112" s="671"/>
      <c r="J112" s="154"/>
    </row>
    <row r="113" spans="7:10" ht="12">
      <c r="G113" s="225"/>
      <c r="J113" s="154"/>
    </row>
    <row r="114" spans="7:10" ht="12">
      <c r="G114" s="225"/>
      <c r="J114" s="154"/>
    </row>
    <row r="115" spans="7:10" ht="12">
      <c r="G115" s="225"/>
      <c r="J115" s="154"/>
    </row>
    <row r="116" spans="7:10" ht="12">
      <c r="G116" s="225"/>
      <c r="J116" s="154"/>
    </row>
    <row r="117" spans="7:10" ht="12">
      <c r="G117" s="225"/>
      <c r="J117" s="154"/>
    </row>
    <row r="118" spans="7:10" ht="12">
      <c r="G118" s="225"/>
      <c r="J118" s="154"/>
    </row>
    <row r="119" spans="7:10" ht="12">
      <c r="G119" s="225"/>
      <c r="J119" s="154"/>
    </row>
    <row r="120" spans="7:10" ht="12">
      <c r="G120" s="225"/>
      <c r="J120" s="154"/>
    </row>
    <row r="121" spans="7:10" ht="12">
      <c r="G121" s="225"/>
      <c r="J121" s="154"/>
    </row>
    <row r="122" spans="7:10" ht="12">
      <c r="G122" s="225"/>
      <c r="J122" s="154"/>
    </row>
    <row r="123" spans="7:10" ht="12">
      <c r="G123" s="225"/>
      <c r="J123" s="154"/>
    </row>
    <row r="124" spans="7:10" ht="12">
      <c r="G124" s="225"/>
      <c r="J124" s="154"/>
    </row>
    <row r="125" spans="7:10" ht="12">
      <c r="G125" s="225"/>
      <c r="J125" s="154"/>
    </row>
    <row r="126" spans="7:10" ht="12">
      <c r="G126" s="225"/>
      <c r="J126" s="154"/>
    </row>
    <row r="127" spans="7:10" ht="12">
      <c r="G127" s="225"/>
      <c r="J127" s="154"/>
    </row>
    <row r="128" spans="7:10" ht="12">
      <c r="G128" s="225"/>
      <c r="J128" s="154"/>
    </row>
    <row r="129" spans="7:10" ht="12">
      <c r="G129" s="225"/>
      <c r="J129" s="154"/>
    </row>
    <row r="130" spans="7:10" ht="12">
      <c r="G130" s="225"/>
      <c r="J130" s="154"/>
    </row>
    <row r="131" spans="7:10" ht="12">
      <c r="G131" s="225"/>
      <c r="J131" s="154"/>
    </row>
    <row r="132" spans="7:10" ht="12">
      <c r="G132" s="225"/>
      <c r="J132" s="154"/>
    </row>
    <row r="133" spans="7:10" ht="12">
      <c r="G133" s="225"/>
      <c r="J133" s="154"/>
    </row>
    <row r="134" spans="7:10" ht="12">
      <c r="G134" s="225"/>
      <c r="J134" s="154"/>
    </row>
    <row r="135" spans="7:10" ht="12">
      <c r="G135" s="225"/>
      <c r="J135" s="154"/>
    </row>
    <row r="136" spans="7:10" ht="12">
      <c r="G136" s="225"/>
      <c r="J136" s="154"/>
    </row>
    <row r="137" spans="7:10" ht="12">
      <c r="G137" s="225"/>
      <c r="J137" s="154"/>
    </row>
    <row r="138" spans="7:10" ht="12">
      <c r="G138" s="225"/>
      <c r="J138" s="154"/>
    </row>
    <row r="139" spans="7:10" ht="12">
      <c r="G139" s="225"/>
      <c r="J139" s="154"/>
    </row>
    <row r="140" spans="7:10" ht="12">
      <c r="G140" s="225"/>
      <c r="J140" s="154"/>
    </row>
    <row r="141" spans="7:10" ht="12">
      <c r="G141" s="225"/>
      <c r="J141" s="154"/>
    </row>
    <row r="142" spans="7:10" ht="12">
      <c r="G142" s="225"/>
      <c r="J142" s="154"/>
    </row>
    <row r="143" spans="7:10" ht="12">
      <c r="G143" s="225"/>
      <c r="J143" s="154"/>
    </row>
    <row r="144" spans="7:10" ht="12">
      <c r="G144" s="225"/>
      <c r="J144" s="154"/>
    </row>
    <row r="145" spans="7:10" ht="12">
      <c r="G145" s="225"/>
      <c r="J145" s="154"/>
    </row>
    <row r="146" spans="7:10" ht="12">
      <c r="G146" s="225"/>
      <c r="J146" s="154"/>
    </row>
    <row r="147" spans="7:10" ht="12">
      <c r="G147" s="225"/>
      <c r="J147" s="154"/>
    </row>
    <row r="148" spans="7:10" ht="12">
      <c r="G148" s="225"/>
      <c r="J148" s="154"/>
    </row>
    <row r="149" spans="7:10" ht="12">
      <c r="G149" s="225"/>
      <c r="J149" s="154"/>
    </row>
    <row r="150" spans="7:10" ht="12">
      <c r="G150" s="225"/>
      <c r="J150" s="154"/>
    </row>
    <row r="151" spans="7:10" ht="12">
      <c r="G151" s="225"/>
      <c r="J151" s="154"/>
    </row>
    <row r="152" spans="7:10" ht="12">
      <c r="G152" s="225"/>
      <c r="J152" s="154"/>
    </row>
    <row r="153" spans="7:10" ht="12">
      <c r="G153" s="225"/>
      <c r="J153" s="154"/>
    </row>
    <row r="154" spans="7:10" ht="12">
      <c r="G154" s="225"/>
      <c r="J154" s="154"/>
    </row>
    <row r="155" spans="7:10" ht="12">
      <c r="G155" s="225"/>
      <c r="J155" s="154"/>
    </row>
    <row r="156" spans="7:10" ht="12">
      <c r="G156" s="225"/>
      <c r="J156" s="154"/>
    </row>
    <row r="157" spans="7:10" ht="12">
      <c r="G157" s="225"/>
      <c r="J157" s="154"/>
    </row>
    <row r="158" spans="7:10" ht="12">
      <c r="G158" s="225"/>
      <c r="J158" s="154"/>
    </row>
    <row r="159" spans="7:10" ht="12">
      <c r="G159" s="225"/>
      <c r="J159" s="154"/>
    </row>
    <row r="160" spans="7:10" ht="12">
      <c r="G160" s="225"/>
      <c r="J160" s="154"/>
    </row>
    <row r="161" spans="7:10" ht="12">
      <c r="G161" s="225"/>
      <c r="J161" s="154"/>
    </row>
    <row r="162" spans="7:10" ht="12">
      <c r="G162" s="225"/>
      <c r="J162" s="154"/>
    </row>
    <row r="163" spans="7:10" ht="12">
      <c r="G163" s="225"/>
      <c r="J163" s="154"/>
    </row>
    <row r="164" spans="7:10" ht="12">
      <c r="G164" s="225"/>
      <c r="J164" s="154"/>
    </row>
    <row r="165" spans="7:10" ht="12">
      <c r="G165" s="225"/>
      <c r="J165" s="154"/>
    </row>
    <row r="166" spans="7:10" ht="12">
      <c r="G166" s="225"/>
      <c r="J166" s="154"/>
    </row>
    <row r="167" spans="7:10" ht="12">
      <c r="G167" s="225"/>
      <c r="J167" s="154"/>
    </row>
    <row r="168" spans="7:10" ht="12">
      <c r="G168" s="225"/>
      <c r="J168" s="154"/>
    </row>
    <row r="169" spans="7:10" ht="12">
      <c r="G169" s="225"/>
      <c r="J169" s="154"/>
    </row>
    <row r="170" spans="7:10" ht="12">
      <c r="G170" s="225"/>
      <c r="J170" s="154"/>
    </row>
    <row r="171" spans="7:10" ht="12">
      <c r="G171" s="225"/>
      <c r="J171" s="154"/>
    </row>
    <row r="172" spans="7:10" ht="12">
      <c r="G172" s="225"/>
      <c r="J172" s="154"/>
    </row>
    <row r="173" spans="7:10" ht="12">
      <c r="G173" s="225"/>
      <c r="J173" s="154"/>
    </row>
    <row r="174" spans="7:10" ht="12">
      <c r="G174" s="225"/>
      <c r="J174" s="154"/>
    </row>
    <row r="175" spans="7:10" ht="12">
      <c r="G175" s="225"/>
      <c r="J175" s="154"/>
    </row>
    <row r="176" spans="7:10" ht="12">
      <c r="G176" s="225"/>
      <c r="J176" s="154"/>
    </row>
    <row r="177" spans="7:10" ht="12">
      <c r="G177" s="225"/>
      <c r="J177" s="154"/>
    </row>
    <row r="178" spans="7:10" ht="12">
      <c r="G178" s="225"/>
      <c r="J178" s="154"/>
    </row>
    <row r="179" spans="7:10" ht="12">
      <c r="G179" s="225"/>
      <c r="J179" s="154"/>
    </row>
    <row r="180" spans="7:10" ht="12">
      <c r="G180" s="225"/>
      <c r="J180" s="154"/>
    </row>
    <row r="181" spans="7:10" ht="12">
      <c r="G181" s="225"/>
      <c r="J181" s="154"/>
    </row>
    <row r="182" spans="7:10" ht="12">
      <c r="G182" s="225"/>
      <c r="J182" s="154"/>
    </row>
    <row r="183" spans="7:10" ht="12">
      <c r="G183" s="225"/>
      <c r="J183" s="154"/>
    </row>
    <row r="184" spans="7:10" ht="12">
      <c r="G184" s="225"/>
      <c r="J184" s="154"/>
    </row>
    <row r="185" spans="7:10" ht="12">
      <c r="G185" s="225"/>
      <c r="J185" s="154"/>
    </row>
    <row r="186" spans="7:10" ht="12">
      <c r="G186" s="225"/>
      <c r="J186" s="154"/>
    </row>
    <row r="187" spans="7:10" ht="12">
      <c r="G187" s="225"/>
      <c r="J187" s="154"/>
    </row>
    <row r="188" spans="7:10" ht="12">
      <c r="G188" s="225"/>
      <c r="J188" s="154"/>
    </row>
    <row r="189" spans="7:10" ht="12">
      <c r="G189" s="225"/>
      <c r="J189" s="154"/>
    </row>
    <row r="190" spans="7:10" ht="12">
      <c r="G190" s="225"/>
      <c r="J190" s="154"/>
    </row>
    <row r="191" spans="7:10" ht="12">
      <c r="G191" s="225"/>
      <c r="J191" s="154"/>
    </row>
    <row r="192" spans="7:10" ht="12">
      <c r="G192" s="225"/>
      <c r="J192" s="154"/>
    </row>
    <row r="193" spans="7:10" ht="12">
      <c r="G193" s="225"/>
      <c r="J193" s="154"/>
    </row>
    <row r="194" spans="7:10" ht="12">
      <c r="G194" s="225"/>
      <c r="J194" s="154"/>
    </row>
    <row r="195" spans="7:10" ht="12">
      <c r="G195" s="225"/>
      <c r="J195" s="154"/>
    </row>
    <row r="196" spans="7:10" ht="12">
      <c r="G196" s="225"/>
      <c r="J196" s="154"/>
    </row>
    <row r="197" spans="7:10" ht="12">
      <c r="G197" s="225"/>
      <c r="J197" s="154"/>
    </row>
    <row r="198" spans="7:10" ht="12">
      <c r="G198" s="225"/>
      <c r="J198" s="154"/>
    </row>
    <row r="199" spans="7:10" ht="12">
      <c r="G199" s="225"/>
      <c r="J199" s="154"/>
    </row>
    <row r="200" spans="7:10" ht="12">
      <c r="G200" s="225"/>
      <c r="J200" s="154"/>
    </row>
  </sheetData>
  <sheetProtection/>
  <autoFilter ref="A14:M111"/>
  <mergeCells count="179">
    <mergeCell ref="A112:I112"/>
    <mergeCell ref="A5:M5"/>
    <mergeCell ref="K7:M7"/>
    <mergeCell ref="A8:M8"/>
    <mergeCell ref="L9:M9"/>
    <mergeCell ref="A6:M6"/>
    <mergeCell ref="J62:J63"/>
    <mergeCell ref="M46:M47"/>
    <mergeCell ref="C49:E49"/>
    <mergeCell ref="C46:C47"/>
    <mergeCell ref="J1:M1"/>
    <mergeCell ref="J2:M2"/>
    <mergeCell ref="J3:M3"/>
    <mergeCell ref="L94:L95"/>
    <mergeCell ref="M94:M95"/>
    <mergeCell ref="C34:C35"/>
    <mergeCell ref="M62:M63"/>
    <mergeCell ref="M60:M61"/>
    <mergeCell ref="L68:L72"/>
    <mergeCell ref="C58:K58"/>
    <mergeCell ref="A46:A47"/>
    <mergeCell ref="K34:K35"/>
    <mergeCell ref="K60:K61"/>
    <mergeCell ref="J60:J61"/>
    <mergeCell ref="J46:J47"/>
    <mergeCell ref="A34:A35"/>
    <mergeCell ref="A42:A43"/>
    <mergeCell ref="B56:E56"/>
    <mergeCell ref="K42:K43"/>
    <mergeCell ref="B46:B47"/>
    <mergeCell ref="M68:M72"/>
    <mergeCell ref="A73:A77"/>
    <mergeCell ref="B73:B77"/>
    <mergeCell ref="L34:L35"/>
    <mergeCell ref="M34:M35"/>
    <mergeCell ref="D68:D72"/>
    <mergeCell ref="D60:D61"/>
    <mergeCell ref="D34:D35"/>
    <mergeCell ref="K68:K72"/>
    <mergeCell ref="M64:M67"/>
    <mergeCell ref="K64:K67"/>
    <mergeCell ref="L64:L67"/>
    <mergeCell ref="L60:L61"/>
    <mergeCell ref="K62:K63"/>
    <mergeCell ref="L62:L63"/>
    <mergeCell ref="L21:L23"/>
    <mergeCell ref="L28:L31"/>
    <mergeCell ref="L46:L47"/>
    <mergeCell ref="L40:L41"/>
    <mergeCell ref="L42:L43"/>
    <mergeCell ref="D10:D14"/>
    <mergeCell ref="H20:H21"/>
    <mergeCell ref="A10:A14"/>
    <mergeCell ref="B10:B14"/>
    <mergeCell ref="K12:K14"/>
    <mergeCell ref="G20:G21"/>
    <mergeCell ref="E20:E21"/>
    <mergeCell ref="F20:F21"/>
    <mergeCell ref="F18:F19"/>
    <mergeCell ref="B16:K16"/>
    <mergeCell ref="M12:M14"/>
    <mergeCell ref="E18:E19"/>
    <mergeCell ref="A15:K15"/>
    <mergeCell ref="A24:A27"/>
    <mergeCell ref="A18:A23"/>
    <mergeCell ref="F10:F14"/>
    <mergeCell ref="C10:C14"/>
    <mergeCell ref="E10:E14"/>
    <mergeCell ref="H10:H14"/>
    <mergeCell ref="I18:I19"/>
    <mergeCell ref="J11:J14"/>
    <mergeCell ref="B60:B61"/>
    <mergeCell ref="I10:I14"/>
    <mergeCell ref="C68:C72"/>
    <mergeCell ref="C18:C23"/>
    <mergeCell ref="K28:K31"/>
    <mergeCell ref="B18:B23"/>
    <mergeCell ref="H18:H19"/>
    <mergeCell ref="C28:C31"/>
    <mergeCell ref="J42:J43"/>
    <mergeCell ref="J99:K99"/>
    <mergeCell ref="A104:E104"/>
    <mergeCell ref="J94:J95"/>
    <mergeCell ref="K94:K95"/>
    <mergeCell ref="B97:E97"/>
    <mergeCell ref="C96:E96"/>
    <mergeCell ref="J104:K104"/>
    <mergeCell ref="J103:K103"/>
    <mergeCell ref="D94:D95"/>
    <mergeCell ref="J10:M10"/>
    <mergeCell ref="L12:L14"/>
    <mergeCell ref="A107:E107"/>
    <mergeCell ref="G10:G14"/>
    <mergeCell ref="G18:G19"/>
    <mergeCell ref="D18:D23"/>
    <mergeCell ref="C17:K17"/>
    <mergeCell ref="J100:K100"/>
    <mergeCell ref="K73:K77"/>
    <mergeCell ref="J73:J77"/>
    <mergeCell ref="D46:D47"/>
    <mergeCell ref="D24:D27"/>
    <mergeCell ref="A100:E100"/>
    <mergeCell ref="A99:E99"/>
    <mergeCell ref="B28:B31"/>
    <mergeCell ref="B24:B27"/>
    <mergeCell ref="C24:C27"/>
    <mergeCell ref="B34:B35"/>
    <mergeCell ref="A28:A31"/>
    <mergeCell ref="C73:C77"/>
    <mergeCell ref="C60:C61"/>
    <mergeCell ref="A101:E101"/>
    <mergeCell ref="C64:C67"/>
    <mergeCell ref="A83:A84"/>
    <mergeCell ref="A68:A72"/>
    <mergeCell ref="A98:E98"/>
    <mergeCell ref="D73:D77"/>
    <mergeCell ref="A109:E109"/>
    <mergeCell ref="A60:A61"/>
    <mergeCell ref="A108:E108"/>
    <mergeCell ref="C94:C95"/>
    <mergeCell ref="B94:B95"/>
    <mergeCell ref="A94:A95"/>
    <mergeCell ref="A106:E106"/>
    <mergeCell ref="B68:B72"/>
    <mergeCell ref="A64:A67"/>
    <mergeCell ref="B64:B67"/>
    <mergeCell ref="A111:E111"/>
    <mergeCell ref="A105:E105"/>
    <mergeCell ref="A102:E102"/>
    <mergeCell ref="J102:K102"/>
    <mergeCell ref="J106:K106"/>
    <mergeCell ref="J111:K111"/>
    <mergeCell ref="J109:K109"/>
    <mergeCell ref="A103:E103"/>
    <mergeCell ref="J110:K110"/>
    <mergeCell ref="A110:E110"/>
    <mergeCell ref="J108:K108"/>
    <mergeCell ref="J107:K107"/>
    <mergeCell ref="J101:K101"/>
    <mergeCell ref="J105:K105"/>
    <mergeCell ref="J98:K98"/>
    <mergeCell ref="K46:K47"/>
    <mergeCell ref="B57:K57"/>
    <mergeCell ref="J83:J84"/>
    <mergeCell ref="K83:K84"/>
    <mergeCell ref="B83:B84"/>
    <mergeCell ref="I20:I21"/>
    <mergeCell ref="J40:J41"/>
    <mergeCell ref="K40:K41"/>
    <mergeCell ref="J28:J31"/>
    <mergeCell ref="D42:D43"/>
    <mergeCell ref="D28:D31"/>
    <mergeCell ref="J24:J27"/>
    <mergeCell ref="M40:M41"/>
    <mergeCell ref="M21:M23"/>
    <mergeCell ref="M28:M31"/>
    <mergeCell ref="K21:K23"/>
    <mergeCell ref="J21:J23"/>
    <mergeCell ref="J34:J35"/>
    <mergeCell ref="A40:A41"/>
    <mergeCell ref="B40:B41"/>
    <mergeCell ref="C40:C41"/>
    <mergeCell ref="D40:D41"/>
    <mergeCell ref="J64:J67"/>
    <mergeCell ref="C62:C63"/>
    <mergeCell ref="B62:B63"/>
    <mergeCell ref="A62:A63"/>
    <mergeCell ref="D64:D67"/>
    <mergeCell ref="B42:B43"/>
    <mergeCell ref="L73:L77"/>
    <mergeCell ref="L83:L84"/>
    <mergeCell ref="M83:M84"/>
    <mergeCell ref="C42:C43"/>
    <mergeCell ref="D83:D84"/>
    <mergeCell ref="C83:C84"/>
    <mergeCell ref="M42:M43"/>
    <mergeCell ref="M73:M77"/>
    <mergeCell ref="J68:J72"/>
    <mergeCell ref="D62:D63"/>
  </mergeCells>
  <printOptions/>
  <pageMargins left="0.1968503937007874" right="0.1968503937007874" top="0.5118110236220472" bottom="0.1968503937007874" header="0" footer="0"/>
  <pageSetup fitToHeight="0"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M48"/>
  <sheetViews>
    <sheetView zoomScalePageLayoutView="0" workbookViewId="0" topLeftCell="A1">
      <pane ySplit="7" topLeftCell="A8" activePane="bottomLeft" state="frozen"/>
      <selection pane="topLeft" activeCell="D44" sqref="D44"/>
      <selection pane="bottomLeft" activeCell="A8" sqref="A8:K8"/>
    </sheetView>
  </sheetViews>
  <sheetFormatPr defaultColWidth="9.140625" defaultRowHeight="12.75"/>
  <cols>
    <col min="1" max="2" width="3.57421875" style="547" customWidth="1"/>
    <col min="3" max="3" width="3.00390625" style="547" customWidth="1"/>
    <col min="4" max="4" width="31.8515625" style="547" customWidth="1"/>
    <col min="5" max="5" width="8.140625" style="547" customWidth="1"/>
    <col min="6" max="9" width="11.8515625" style="31" customWidth="1"/>
    <col min="10" max="10" width="31.8515625" style="31" customWidth="1"/>
    <col min="11" max="11" width="7.28125" style="571" customWidth="1"/>
    <col min="12" max="13" width="7.57421875" style="571" customWidth="1"/>
    <col min="14" max="16384" width="9.140625" style="31" customWidth="1"/>
  </cols>
  <sheetData>
    <row r="1" spans="11:13" ht="21.75" customHeight="1">
      <c r="K1" s="984" t="s">
        <v>1102</v>
      </c>
      <c r="L1" s="984"/>
      <c r="M1" s="984"/>
    </row>
    <row r="2" spans="1:13" ht="17.25" customHeight="1">
      <c r="A2" s="987" t="s">
        <v>1103</v>
      </c>
      <c r="B2" s="987"/>
      <c r="C2" s="987"/>
      <c r="D2" s="987"/>
      <c r="E2" s="987"/>
      <c r="F2" s="987"/>
      <c r="G2" s="987"/>
      <c r="H2" s="987"/>
      <c r="I2" s="987"/>
      <c r="J2" s="987"/>
      <c r="K2" s="987"/>
      <c r="L2" s="987"/>
      <c r="M2" s="987"/>
    </row>
    <row r="3" spans="1:13" ht="16.5" customHeight="1">
      <c r="A3" s="548"/>
      <c r="B3" s="548"/>
      <c r="C3" s="548"/>
      <c r="D3" s="548"/>
      <c r="E3" s="548"/>
      <c r="F3" s="548"/>
      <c r="G3" s="548"/>
      <c r="H3" s="548"/>
      <c r="I3" s="548"/>
      <c r="J3" s="548"/>
      <c r="K3" s="985" t="s">
        <v>330</v>
      </c>
      <c r="L3" s="985"/>
      <c r="M3" s="985"/>
    </row>
    <row r="4" spans="1:13" s="32" customFormat="1" ht="18.75" customHeight="1">
      <c r="A4" s="979" t="s">
        <v>176</v>
      </c>
      <c r="B4" s="979" t="s">
        <v>177</v>
      </c>
      <c r="C4" s="979" t="s">
        <v>178</v>
      </c>
      <c r="D4" s="986" t="s">
        <v>179</v>
      </c>
      <c r="E4" s="839" t="s">
        <v>175</v>
      </c>
      <c r="F4" s="659" t="s">
        <v>1170</v>
      </c>
      <c r="G4" s="659" t="s">
        <v>1027</v>
      </c>
      <c r="H4" s="659" t="s">
        <v>472</v>
      </c>
      <c r="I4" s="659" t="s">
        <v>659</v>
      </c>
      <c r="J4" s="986" t="s">
        <v>180</v>
      </c>
      <c r="K4" s="986"/>
      <c r="L4" s="549"/>
      <c r="M4" s="549"/>
    </row>
    <row r="5" spans="1:13" s="32" customFormat="1" ht="11.25" customHeight="1">
      <c r="A5" s="979"/>
      <c r="B5" s="979"/>
      <c r="C5" s="979"/>
      <c r="D5" s="986"/>
      <c r="E5" s="839"/>
      <c r="F5" s="659"/>
      <c r="G5" s="659"/>
      <c r="H5" s="659"/>
      <c r="I5" s="659"/>
      <c r="J5" s="986" t="s">
        <v>181</v>
      </c>
      <c r="K5" s="979" t="s">
        <v>403</v>
      </c>
      <c r="L5" s="979" t="s">
        <v>473</v>
      </c>
      <c r="M5" s="979" t="s">
        <v>660</v>
      </c>
    </row>
    <row r="6" spans="1:13" s="32" customFormat="1" ht="12" customHeight="1">
      <c r="A6" s="979"/>
      <c r="B6" s="979"/>
      <c r="C6" s="979"/>
      <c r="D6" s="986"/>
      <c r="E6" s="839"/>
      <c r="F6" s="659"/>
      <c r="G6" s="659"/>
      <c r="H6" s="659"/>
      <c r="I6" s="659"/>
      <c r="J6" s="986"/>
      <c r="K6" s="979"/>
      <c r="L6" s="979"/>
      <c r="M6" s="979"/>
    </row>
    <row r="7" spans="1:13" s="32" customFormat="1" ht="72" customHeight="1">
      <c r="A7" s="979"/>
      <c r="B7" s="979"/>
      <c r="C7" s="979"/>
      <c r="D7" s="986"/>
      <c r="E7" s="839"/>
      <c r="F7" s="659"/>
      <c r="G7" s="659"/>
      <c r="H7" s="659"/>
      <c r="I7" s="659"/>
      <c r="J7" s="986"/>
      <c r="K7" s="979"/>
      <c r="L7" s="979"/>
      <c r="M7" s="979"/>
    </row>
    <row r="8" spans="1:13" s="32" customFormat="1" ht="23.25" customHeight="1">
      <c r="A8" s="846" t="s">
        <v>381</v>
      </c>
      <c r="B8" s="846"/>
      <c r="C8" s="846"/>
      <c r="D8" s="846"/>
      <c r="E8" s="846"/>
      <c r="F8" s="846"/>
      <c r="G8" s="846"/>
      <c r="H8" s="846"/>
      <c r="I8" s="846"/>
      <c r="J8" s="846"/>
      <c r="K8" s="846"/>
      <c r="L8" s="459"/>
      <c r="M8" s="459"/>
    </row>
    <row r="9" spans="1:13" s="32" customFormat="1" ht="21" customHeight="1">
      <c r="A9" s="550" t="s">
        <v>190</v>
      </c>
      <c r="B9" s="980" t="s">
        <v>804</v>
      </c>
      <c r="C9" s="981"/>
      <c r="D9" s="981"/>
      <c r="E9" s="981"/>
      <c r="F9" s="981"/>
      <c r="G9" s="981"/>
      <c r="H9" s="981"/>
      <c r="I9" s="981"/>
      <c r="J9" s="981"/>
      <c r="K9" s="981"/>
      <c r="L9" s="981"/>
      <c r="M9" s="982"/>
    </row>
    <row r="10" spans="1:13" s="32" customFormat="1" ht="31.5" customHeight="1">
      <c r="A10" s="550" t="s">
        <v>190</v>
      </c>
      <c r="B10" s="550" t="s">
        <v>190</v>
      </c>
      <c r="C10" s="980" t="s">
        <v>805</v>
      </c>
      <c r="D10" s="981"/>
      <c r="E10" s="981"/>
      <c r="F10" s="981"/>
      <c r="G10" s="981"/>
      <c r="H10" s="981"/>
      <c r="I10" s="981"/>
      <c r="J10" s="981"/>
      <c r="K10" s="981"/>
      <c r="L10" s="981"/>
      <c r="M10" s="982"/>
    </row>
    <row r="11" spans="1:13" ht="44.25" customHeight="1">
      <c r="A11" s="551" t="s">
        <v>190</v>
      </c>
      <c r="B11" s="551" t="s">
        <v>190</v>
      </c>
      <c r="C11" s="551" t="s">
        <v>190</v>
      </c>
      <c r="D11" s="988" t="s">
        <v>806</v>
      </c>
      <c r="E11" s="988" t="s">
        <v>18</v>
      </c>
      <c r="F11" s="989">
        <v>205.2</v>
      </c>
      <c r="G11" s="989">
        <v>201.7</v>
      </c>
      <c r="H11" s="989">
        <v>205.2</v>
      </c>
      <c r="I11" s="989">
        <v>205.2</v>
      </c>
      <c r="J11" s="270" t="s">
        <v>441</v>
      </c>
      <c r="K11" s="270">
        <v>2850</v>
      </c>
      <c r="L11" s="270">
        <v>2700</v>
      </c>
      <c r="M11" s="270">
        <v>5680</v>
      </c>
    </row>
    <row r="12" spans="1:13" ht="42.75" customHeight="1">
      <c r="A12" s="551"/>
      <c r="B12" s="551"/>
      <c r="C12" s="551"/>
      <c r="D12" s="988"/>
      <c r="E12" s="988"/>
      <c r="F12" s="989"/>
      <c r="G12" s="989"/>
      <c r="H12" s="989"/>
      <c r="I12" s="989"/>
      <c r="J12" s="270" t="s">
        <v>526</v>
      </c>
      <c r="K12" s="270">
        <v>2210</v>
      </c>
      <c r="L12" s="270">
        <v>2205</v>
      </c>
      <c r="M12" s="270">
        <v>2180</v>
      </c>
    </row>
    <row r="13" spans="1:13" ht="21" customHeight="1">
      <c r="A13" s="551"/>
      <c r="B13" s="551"/>
      <c r="C13" s="551"/>
      <c r="D13" s="988"/>
      <c r="E13" s="988"/>
      <c r="F13" s="989"/>
      <c r="G13" s="989"/>
      <c r="H13" s="989"/>
      <c r="I13" s="989"/>
      <c r="J13" s="991" t="s">
        <v>442</v>
      </c>
      <c r="K13" s="991">
        <v>2140</v>
      </c>
      <c r="L13" s="991">
        <v>2140</v>
      </c>
      <c r="M13" s="991">
        <v>2140</v>
      </c>
    </row>
    <row r="14" spans="1:13" ht="21" customHeight="1">
      <c r="A14" s="551"/>
      <c r="B14" s="551"/>
      <c r="C14" s="551"/>
      <c r="D14" s="988"/>
      <c r="E14" s="988"/>
      <c r="F14" s="989"/>
      <c r="G14" s="989"/>
      <c r="H14" s="989"/>
      <c r="I14" s="989"/>
      <c r="J14" s="991"/>
      <c r="K14" s="991"/>
      <c r="L14" s="991"/>
      <c r="M14" s="991"/>
    </row>
    <row r="15" spans="1:13" ht="20.25" customHeight="1">
      <c r="A15" s="551"/>
      <c r="B15" s="551"/>
      <c r="C15" s="551"/>
      <c r="D15" s="988"/>
      <c r="E15" s="988"/>
      <c r="F15" s="989"/>
      <c r="G15" s="989"/>
      <c r="H15" s="989"/>
      <c r="I15" s="989"/>
      <c r="J15" s="991"/>
      <c r="K15" s="991"/>
      <c r="L15" s="991"/>
      <c r="M15" s="991"/>
    </row>
    <row r="16" spans="1:13" ht="24.75" customHeight="1">
      <c r="A16" s="551"/>
      <c r="B16" s="551"/>
      <c r="C16" s="551"/>
      <c r="D16" s="988"/>
      <c r="E16" s="988"/>
      <c r="F16" s="989"/>
      <c r="G16" s="989"/>
      <c r="H16" s="989"/>
      <c r="I16" s="989"/>
      <c r="J16" s="991"/>
      <c r="K16" s="991"/>
      <c r="L16" s="991"/>
      <c r="M16" s="991"/>
    </row>
    <row r="17" spans="1:13" ht="29.25" customHeight="1">
      <c r="A17" s="551"/>
      <c r="B17" s="551"/>
      <c r="C17" s="551"/>
      <c r="D17" s="988"/>
      <c r="E17" s="988"/>
      <c r="F17" s="989"/>
      <c r="G17" s="989"/>
      <c r="H17" s="989"/>
      <c r="I17" s="989"/>
      <c r="J17" s="270" t="s">
        <v>443</v>
      </c>
      <c r="K17" s="270">
        <v>30</v>
      </c>
      <c r="L17" s="270">
        <v>30</v>
      </c>
      <c r="M17" s="270">
        <v>30</v>
      </c>
    </row>
    <row r="18" spans="1:13" ht="94.5" customHeight="1">
      <c r="A18" s="551"/>
      <c r="B18" s="551"/>
      <c r="C18" s="551"/>
      <c r="D18" s="988"/>
      <c r="E18" s="988"/>
      <c r="F18" s="989"/>
      <c r="G18" s="989"/>
      <c r="H18" s="989"/>
      <c r="I18" s="989"/>
      <c r="J18" s="270" t="s">
        <v>444</v>
      </c>
      <c r="K18" s="270">
        <v>65</v>
      </c>
      <c r="L18" s="270">
        <v>65</v>
      </c>
      <c r="M18" s="270">
        <v>65</v>
      </c>
    </row>
    <row r="19" spans="1:13" ht="101.25" customHeight="1">
      <c r="A19" s="551"/>
      <c r="B19" s="551"/>
      <c r="C19" s="551"/>
      <c r="D19" s="988"/>
      <c r="E19" s="988"/>
      <c r="F19" s="989"/>
      <c r="G19" s="989"/>
      <c r="H19" s="989"/>
      <c r="I19" s="989"/>
      <c r="J19" s="270" t="s">
        <v>445</v>
      </c>
      <c r="K19" s="270">
        <v>48</v>
      </c>
      <c r="L19" s="270">
        <v>48</v>
      </c>
      <c r="M19" s="270">
        <v>48</v>
      </c>
    </row>
    <row r="20" spans="1:13" ht="29.25" customHeight="1">
      <c r="A20" s="551"/>
      <c r="B20" s="551"/>
      <c r="C20" s="551"/>
      <c r="D20" s="988"/>
      <c r="E20" s="988"/>
      <c r="F20" s="989"/>
      <c r="G20" s="989"/>
      <c r="H20" s="989"/>
      <c r="I20" s="989"/>
      <c r="J20" s="270" t="s">
        <v>127</v>
      </c>
      <c r="K20" s="270">
        <v>125</v>
      </c>
      <c r="L20" s="270">
        <v>125</v>
      </c>
      <c r="M20" s="270">
        <v>125</v>
      </c>
    </row>
    <row r="21" spans="1:13" ht="29.25" customHeight="1">
      <c r="A21" s="551"/>
      <c r="B21" s="551"/>
      <c r="C21" s="551"/>
      <c r="D21" s="988"/>
      <c r="E21" s="988"/>
      <c r="F21" s="989"/>
      <c r="G21" s="989"/>
      <c r="H21" s="989"/>
      <c r="I21" s="989"/>
      <c r="J21" s="270" t="s">
        <v>714</v>
      </c>
      <c r="K21" s="270">
        <v>900</v>
      </c>
      <c r="L21" s="270">
        <v>900</v>
      </c>
      <c r="M21" s="270">
        <v>900</v>
      </c>
    </row>
    <row r="22" spans="1:13" ht="29.25" customHeight="1">
      <c r="A22" s="551"/>
      <c r="B22" s="551"/>
      <c r="C22" s="551"/>
      <c r="D22" s="988"/>
      <c r="E22" s="988"/>
      <c r="F22" s="989"/>
      <c r="G22" s="989"/>
      <c r="H22" s="989"/>
      <c r="I22" s="989"/>
      <c r="J22" s="270" t="s">
        <v>446</v>
      </c>
      <c r="K22" s="270">
        <v>70</v>
      </c>
      <c r="L22" s="270">
        <v>70</v>
      </c>
      <c r="M22" s="270">
        <v>70</v>
      </c>
    </row>
    <row r="23" spans="1:13" ht="29.25" customHeight="1">
      <c r="A23" s="551"/>
      <c r="B23" s="551"/>
      <c r="C23" s="551"/>
      <c r="D23" s="988"/>
      <c r="E23" s="988"/>
      <c r="F23" s="989"/>
      <c r="G23" s="989"/>
      <c r="H23" s="989"/>
      <c r="I23" s="989"/>
      <c r="J23" s="551" t="s">
        <v>447</v>
      </c>
      <c r="K23" s="553">
        <v>7200</v>
      </c>
      <c r="L23" s="553">
        <v>7200</v>
      </c>
      <c r="M23" s="553">
        <v>7200</v>
      </c>
    </row>
    <row r="24" spans="1:13" ht="29.25" customHeight="1">
      <c r="A24" s="551"/>
      <c r="B24" s="551"/>
      <c r="C24" s="551"/>
      <c r="D24" s="988"/>
      <c r="E24" s="988"/>
      <c r="F24" s="989"/>
      <c r="G24" s="989"/>
      <c r="H24" s="989"/>
      <c r="I24" s="989"/>
      <c r="J24" s="551" t="s">
        <v>448</v>
      </c>
      <c r="K24" s="553">
        <v>800</v>
      </c>
      <c r="L24" s="553">
        <v>3000</v>
      </c>
      <c r="M24" s="553">
        <v>800</v>
      </c>
    </row>
    <row r="25" spans="1:13" ht="29.25" customHeight="1">
      <c r="A25" s="554" t="s">
        <v>190</v>
      </c>
      <c r="B25" s="554" t="s">
        <v>190</v>
      </c>
      <c r="C25" s="554" t="s">
        <v>191</v>
      </c>
      <c r="D25" s="551" t="s">
        <v>523</v>
      </c>
      <c r="E25" s="551" t="s">
        <v>18</v>
      </c>
      <c r="F25" s="552">
        <v>13.9</v>
      </c>
      <c r="G25" s="552">
        <v>17.7</v>
      </c>
      <c r="H25" s="552">
        <v>17.7</v>
      </c>
      <c r="I25" s="552">
        <v>17.7</v>
      </c>
      <c r="J25" s="555" t="s">
        <v>524</v>
      </c>
      <c r="K25" s="556">
        <v>100</v>
      </c>
      <c r="L25" s="556">
        <v>100</v>
      </c>
      <c r="M25" s="556">
        <v>100</v>
      </c>
    </row>
    <row r="26" spans="1:13" ht="21" customHeight="1">
      <c r="A26" s="551" t="s">
        <v>190</v>
      </c>
      <c r="B26" s="551" t="s">
        <v>190</v>
      </c>
      <c r="C26" s="983" t="s">
        <v>182</v>
      </c>
      <c r="D26" s="983"/>
      <c r="E26" s="983"/>
      <c r="F26" s="558">
        <f>+F11+F25</f>
        <v>219.1</v>
      </c>
      <c r="G26" s="558">
        <f>+G11+G25</f>
        <v>219.39999999999998</v>
      </c>
      <c r="H26" s="558">
        <f>+H11+H25</f>
        <v>222.89999999999998</v>
      </c>
      <c r="I26" s="558">
        <f>+I11+I25</f>
        <v>222.89999999999998</v>
      </c>
      <c r="J26" s="550"/>
      <c r="K26" s="557"/>
      <c r="L26" s="557"/>
      <c r="M26" s="557"/>
    </row>
    <row r="27" spans="1:13" ht="34.5" customHeight="1">
      <c r="A27" s="551" t="s">
        <v>190</v>
      </c>
      <c r="B27" s="551" t="s">
        <v>191</v>
      </c>
      <c r="C27" s="980" t="s">
        <v>803</v>
      </c>
      <c r="D27" s="981"/>
      <c r="E27" s="981"/>
      <c r="F27" s="981"/>
      <c r="G27" s="981"/>
      <c r="H27" s="981"/>
      <c r="I27" s="981"/>
      <c r="J27" s="981"/>
      <c r="K27" s="981"/>
      <c r="L27" s="981"/>
      <c r="M27" s="982"/>
    </row>
    <row r="28" spans="1:13" ht="35.25" customHeight="1">
      <c r="A28" s="551" t="s">
        <v>190</v>
      </c>
      <c r="B28" s="551" t="s">
        <v>191</v>
      </c>
      <c r="C28" s="551" t="s">
        <v>190</v>
      </c>
      <c r="D28" s="551" t="s">
        <v>226</v>
      </c>
      <c r="E28" s="551" t="s">
        <v>18</v>
      </c>
      <c r="F28" s="552">
        <v>358</v>
      </c>
      <c r="G28" s="552">
        <v>400</v>
      </c>
      <c r="H28" s="552">
        <v>400</v>
      </c>
      <c r="I28" s="552">
        <v>400</v>
      </c>
      <c r="J28" s="551" t="s">
        <v>271</v>
      </c>
      <c r="K28" s="559">
        <v>40</v>
      </c>
      <c r="L28" s="559">
        <v>40</v>
      </c>
      <c r="M28" s="559">
        <v>40</v>
      </c>
    </row>
    <row r="29" spans="1:13" ht="32.25" customHeight="1">
      <c r="A29" s="560" t="s">
        <v>190</v>
      </c>
      <c r="B29" s="560" t="s">
        <v>191</v>
      </c>
      <c r="C29" s="560" t="s">
        <v>191</v>
      </c>
      <c r="D29" s="277" t="s">
        <v>225</v>
      </c>
      <c r="E29" s="551" t="s">
        <v>18</v>
      </c>
      <c r="F29" s="544">
        <v>0</v>
      </c>
      <c r="G29" s="544">
        <v>0</v>
      </c>
      <c r="H29" s="544">
        <v>0</v>
      </c>
      <c r="I29" s="544">
        <v>470</v>
      </c>
      <c r="J29" s="277" t="s">
        <v>270</v>
      </c>
      <c r="K29" s="559"/>
      <c r="L29" s="559"/>
      <c r="M29" s="559">
        <v>1</v>
      </c>
    </row>
    <row r="30" spans="1:13" ht="41.25" customHeight="1">
      <c r="A30" s="560" t="s">
        <v>190</v>
      </c>
      <c r="B30" s="560" t="s">
        <v>191</v>
      </c>
      <c r="C30" s="561" t="s">
        <v>192</v>
      </c>
      <c r="D30" s="551" t="s">
        <v>999</v>
      </c>
      <c r="E30" s="551" t="s">
        <v>2</v>
      </c>
      <c r="F30" s="544">
        <v>40</v>
      </c>
      <c r="G30" s="544">
        <v>40</v>
      </c>
      <c r="H30" s="544">
        <v>40</v>
      </c>
      <c r="I30" s="544">
        <v>40</v>
      </c>
      <c r="J30" s="551" t="s">
        <v>62</v>
      </c>
      <c r="K30" s="559">
        <v>10</v>
      </c>
      <c r="L30" s="559">
        <v>10</v>
      </c>
      <c r="M30" s="559">
        <v>10</v>
      </c>
    </row>
    <row r="31" spans="1:13" ht="44.25" customHeight="1">
      <c r="A31" s="561" t="s">
        <v>190</v>
      </c>
      <c r="B31" s="561" t="s">
        <v>191</v>
      </c>
      <c r="C31" s="561" t="s">
        <v>193</v>
      </c>
      <c r="D31" s="551" t="s">
        <v>510</v>
      </c>
      <c r="E31" s="562" t="s">
        <v>5</v>
      </c>
      <c r="F31" s="544">
        <v>312</v>
      </c>
      <c r="G31" s="544">
        <v>312</v>
      </c>
      <c r="H31" s="544">
        <v>0</v>
      </c>
      <c r="I31" s="544">
        <v>0</v>
      </c>
      <c r="J31" s="551" t="s">
        <v>511</v>
      </c>
      <c r="K31" s="559" t="s">
        <v>917</v>
      </c>
      <c r="L31" s="559"/>
      <c r="M31" s="559"/>
    </row>
    <row r="32" spans="1:13" ht="18.75" customHeight="1">
      <c r="A32" s="559" t="s">
        <v>190</v>
      </c>
      <c r="B32" s="557" t="s">
        <v>191</v>
      </c>
      <c r="C32" s="983" t="s">
        <v>182</v>
      </c>
      <c r="D32" s="983"/>
      <c r="E32" s="983"/>
      <c r="F32" s="563">
        <f>SUM(F28:F31)</f>
        <v>710</v>
      </c>
      <c r="G32" s="563">
        <f>SUM(G28:G31)</f>
        <v>752</v>
      </c>
      <c r="H32" s="563">
        <f>SUM(H28:H31)</f>
        <v>440</v>
      </c>
      <c r="I32" s="563">
        <f>SUM(I28:I31)</f>
        <v>910</v>
      </c>
      <c r="J32" s="551"/>
      <c r="K32" s="559"/>
      <c r="L32" s="559"/>
      <c r="M32" s="559"/>
    </row>
    <row r="33" spans="1:13" ht="15.75" customHeight="1">
      <c r="A33" s="559" t="s">
        <v>190</v>
      </c>
      <c r="B33" s="983" t="s">
        <v>183</v>
      </c>
      <c r="C33" s="983"/>
      <c r="D33" s="983"/>
      <c r="E33" s="983"/>
      <c r="F33" s="563">
        <f>+F32+F26</f>
        <v>929.1</v>
      </c>
      <c r="G33" s="563">
        <f>+G32+G26</f>
        <v>971.4</v>
      </c>
      <c r="H33" s="563">
        <f>+H32+H26</f>
        <v>662.9</v>
      </c>
      <c r="I33" s="563">
        <f>+I32+I26</f>
        <v>1132.9</v>
      </c>
      <c r="J33" s="551"/>
      <c r="K33" s="559"/>
      <c r="L33" s="559"/>
      <c r="M33" s="559"/>
    </row>
    <row r="34" spans="1:13" ht="20.25" customHeight="1">
      <c r="A34" s="866" t="s">
        <v>184</v>
      </c>
      <c r="B34" s="866"/>
      <c r="C34" s="866"/>
      <c r="D34" s="866"/>
      <c r="E34" s="866"/>
      <c r="F34" s="564">
        <f>+F33</f>
        <v>929.1</v>
      </c>
      <c r="G34" s="564">
        <f>+G33</f>
        <v>971.4</v>
      </c>
      <c r="H34" s="564">
        <f>+H33</f>
        <v>662.9</v>
      </c>
      <c r="I34" s="564">
        <f>+I33</f>
        <v>1132.9</v>
      </c>
      <c r="J34" s="990"/>
      <c r="K34" s="990"/>
      <c r="L34" s="565"/>
      <c r="M34" s="565"/>
    </row>
    <row r="35" spans="1:13" ht="12.75" customHeight="1">
      <c r="A35" s="963" t="s">
        <v>206</v>
      </c>
      <c r="B35" s="963"/>
      <c r="C35" s="963"/>
      <c r="D35" s="963"/>
      <c r="E35" s="963"/>
      <c r="F35" s="546">
        <f>+F34-F36-F43</f>
        <v>0</v>
      </c>
      <c r="G35" s="546">
        <f>+G34-G36-G43</f>
        <v>0</v>
      </c>
      <c r="H35" s="546">
        <f>+H34-H36-H43</f>
        <v>0</v>
      </c>
      <c r="I35" s="546">
        <f>+I34-I36-I43</f>
        <v>0</v>
      </c>
      <c r="J35" s="548"/>
      <c r="K35" s="566"/>
      <c r="L35" s="566"/>
      <c r="M35" s="566"/>
    </row>
    <row r="36" spans="1:13" ht="18" customHeight="1">
      <c r="A36" s="962" t="s">
        <v>20</v>
      </c>
      <c r="B36" s="962"/>
      <c r="C36" s="962"/>
      <c r="D36" s="962"/>
      <c r="E36" s="962"/>
      <c r="F36" s="564">
        <f>+F37+F38</f>
        <v>617.0999999999999</v>
      </c>
      <c r="G36" s="564">
        <f>+G37+G38</f>
        <v>659.4</v>
      </c>
      <c r="H36" s="564">
        <f>+H37+H38</f>
        <v>662.9</v>
      </c>
      <c r="I36" s="564">
        <f>+I37+I38</f>
        <v>1132.9</v>
      </c>
      <c r="J36" s="567"/>
      <c r="K36" s="566"/>
      <c r="L36" s="566"/>
      <c r="M36" s="566"/>
    </row>
    <row r="37" spans="1:13" ht="12.75" customHeight="1">
      <c r="A37" s="961" t="s">
        <v>286</v>
      </c>
      <c r="B37" s="961"/>
      <c r="C37" s="961"/>
      <c r="D37" s="961"/>
      <c r="E37" s="961"/>
      <c r="F37" s="546">
        <f>+F30</f>
        <v>40</v>
      </c>
      <c r="G37" s="546">
        <f>+G30</f>
        <v>40</v>
      </c>
      <c r="H37" s="546">
        <f>+H30</f>
        <v>40</v>
      </c>
      <c r="I37" s="546">
        <f>+I30</f>
        <v>40</v>
      </c>
      <c r="J37" s="567"/>
      <c r="K37" s="566"/>
      <c r="L37" s="566"/>
      <c r="M37" s="566"/>
    </row>
    <row r="38" spans="1:13" ht="12.75" customHeight="1">
      <c r="A38" s="961" t="s">
        <v>287</v>
      </c>
      <c r="B38" s="961"/>
      <c r="C38" s="961"/>
      <c r="D38" s="961"/>
      <c r="E38" s="961"/>
      <c r="F38" s="546">
        <f>+F29+F28+F25+F11</f>
        <v>577.0999999999999</v>
      </c>
      <c r="G38" s="546">
        <f>+G29+G28+G25+G11</f>
        <v>619.4</v>
      </c>
      <c r="H38" s="546">
        <f>+H29+H28+H25+H11</f>
        <v>622.9</v>
      </c>
      <c r="I38" s="546">
        <f>+I29+I28+I25+I11</f>
        <v>1092.9</v>
      </c>
      <c r="J38" s="567"/>
      <c r="K38" s="566"/>
      <c r="L38" s="566"/>
      <c r="M38" s="566"/>
    </row>
    <row r="39" spans="1:13" ht="12.75" customHeight="1">
      <c r="A39" s="961" t="s">
        <v>288</v>
      </c>
      <c r="B39" s="961"/>
      <c r="C39" s="961"/>
      <c r="D39" s="961"/>
      <c r="E39" s="961"/>
      <c r="F39" s="546"/>
      <c r="G39" s="546"/>
      <c r="H39" s="546"/>
      <c r="I39" s="546"/>
      <c r="J39" s="567"/>
      <c r="K39" s="566"/>
      <c r="L39" s="566"/>
      <c r="M39" s="566"/>
    </row>
    <row r="40" spans="1:13" ht="12.75" customHeight="1">
      <c r="A40" s="961" t="s">
        <v>289</v>
      </c>
      <c r="B40" s="961"/>
      <c r="C40" s="961"/>
      <c r="D40" s="961"/>
      <c r="E40" s="961"/>
      <c r="F40" s="546"/>
      <c r="G40" s="546"/>
      <c r="H40" s="546"/>
      <c r="I40" s="546"/>
      <c r="J40" s="567"/>
      <c r="K40" s="566"/>
      <c r="L40" s="566"/>
      <c r="M40" s="566"/>
    </row>
    <row r="41" spans="1:13" ht="12.75" customHeight="1">
      <c r="A41" s="961" t="s">
        <v>290</v>
      </c>
      <c r="B41" s="961"/>
      <c r="C41" s="961"/>
      <c r="D41" s="961"/>
      <c r="E41" s="961"/>
      <c r="F41" s="546"/>
      <c r="G41" s="546"/>
      <c r="H41" s="546"/>
      <c r="I41" s="546"/>
      <c r="J41" s="567"/>
      <c r="K41" s="566"/>
      <c r="L41" s="566"/>
      <c r="M41" s="566"/>
    </row>
    <row r="42" spans="1:13" ht="15" customHeight="1">
      <c r="A42" s="961" t="s">
        <v>291</v>
      </c>
      <c r="B42" s="961"/>
      <c r="C42" s="961"/>
      <c r="D42" s="961"/>
      <c r="E42" s="961"/>
      <c r="F42" s="568"/>
      <c r="G42" s="568"/>
      <c r="H42" s="568"/>
      <c r="I42" s="568"/>
      <c r="J42" s="567"/>
      <c r="K42" s="566"/>
      <c r="L42" s="566"/>
      <c r="M42" s="566"/>
    </row>
    <row r="43" spans="1:13" ht="17.25" customHeight="1">
      <c r="A43" s="964" t="s">
        <v>19</v>
      </c>
      <c r="B43" s="964"/>
      <c r="C43" s="964"/>
      <c r="D43" s="964"/>
      <c r="E43" s="964"/>
      <c r="F43" s="569">
        <f>SUM(F44:F47)</f>
        <v>312</v>
      </c>
      <c r="G43" s="569">
        <f>SUM(G44:G47)</f>
        <v>312</v>
      </c>
      <c r="H43" s="569">
        <f>SUM(H44:H47)</f>
        <v>0</v>
      </c>
      <c r="I43" s="569">
        <f>SUM(I44:I47)</f>
        <v>0</v>
      </c>
      <c r="J43" s="567"/>
      <c r="K43" s="566"/>
      <c r="L43" s="566"/>
      <c r="M43" s="566"/>
    </row>
    <row r="44" spans="1:13" ht="12.75" customHeight="1">
      <c r="A44" s="961" t="s">
        <v>292</v>
      </c>
      <c r="B44" s="961"/>
      <c r="C44" s="961"/>
      <c r="D44" s="961"/>
      <c r="E44" s="961"/>
      <c r="F44" s="546"/>
      <c r="G44" s="546"/>
      <c r="H44" s="546"/>
      <c r="I44" s="546"/>
      <c r="J44" s="567"/>
      <c r="K44" s="566"/>
      <c r="L44" s="566"/>
      <c r="M44" s="566"/>
    </row>
    <row r="45" spans="1:13" ht="12.75" customHeight="1">
      <c r="A45" s="961" t="s">
        <v>293</v>
      </c>
      <c r="B45" s="961"/>
      <c r="C45" s="961"/>
      <c r="D45" s="961"/>
      <c r="E45" s="961"/>
      <c r="F45" s="546">
        <f>+F31</f>
        <v>312</v>
      </c>
      <c r="G45" s="546">
        <f>+G31</f>
        <v>312</v>
      </c>
      <c r="H45" s="546">
        <f>+H31</f>
        <v>0</v>
      </c>
      <c r="I45" s="546">
        <f>+I31</f>
        <v>0</v>
      </c>
      <c r="J45" s="567"/>
      <c r="K45" s="566"/>
      <c r="L45" s="566"/>
      <c r="M45" s="566"/>
    </row>
    <row r="46" spans="1:13" ht="12.75" customHeight="1">
      <c r="A46" s="961" t="s">
        <v>294</v>
      </c>
      <c r="B46" s="961"/>
      <c r="C46" s="961"/>
      <c r="D46" s="961"/>
      <c r="E46" s="961"/>
      <c r="F46" s="546"/>
      <c r="G46" s="546"/>
      <c r="H46" s="546"/>
      <c r="I46" s="546"/>
      <c r="J46" s="567"/>
      <c r="K46" s="566"/>
      <c r="L46" s="566"/>
      <c r="M46" s="566"/>
    </row>
    <row r="47" spans="1:13" ht="12.75" customHeight="1">
      <c r="A47" s="961" t="s">
        <v>295</v>
      </c>
      <c r="B47" s="961"/>
      <c r="C47" s="961"/>
      <c r="D47" s="961"/>
      <c r="E47" s="961"/>
      <c r="F47" s="546"/>
      <c r="G47" s="546"/>
      <c r="H47" s="546"/>
      <c r="I47" s="546"/>
      <c r="J47" s="567"/>
      <c r="K47" s="566"/>
      <c r="L47" s="566"/>
      <c r="M47" s="566"/>
    </row>
    <row r="48" spans="1:13" ht="15" customHeight="1">
      <c r="A48" s="899" t="s">
        <v>1167</v>
      </c>
      <c r="B48" s="899"/>
      <c r="C48" s="899"/>
      <c r="D48" s="899"/>
      <c r="E48" s="899"/>
      <c r="F48" s="899"/>
      <c r="G48" s="899"/>
      <c r="H48" s="899"/>
      <c r="I48" s="899"/>
      <c r="J48" s="567"/>
      <c r="K48" s="570"/>
      <c r="L48" s="570"/>
      <c r="M48" s="570"/>
    </row>
  </sheetData>
  <sheetProtection/>
  <mergeCells count="50">
    <mergeCell ref="A48:I48"/>
    <mergeCell ref="M5:M7"/>
    <mergeCell ref="K13:K16"/>
    <mergeCell ref="J13:J16"/>
    <mergeCell ref="M13:M16"/>
    <mergeCell ref="L5:L7"/>
    <mergeCell ref="L13:L16"/>
    <mergeCell ref="D4:D7"/>
    <mergeCell ref="F4:F7"/>
    <mergeCell ref="H11:H24"/>
    <mergeCell ref="I4:I7"/>
    <mergeCell ref="G4:G7"/>
    <mergeCell ref="G11:G24"/>
    <mergeCell ref="I11:I24"/>
    <mergeCell ref="B33:E33"/>
    <mergeCell ref="A4:A7"/>
    <mergeCell ref="B4:B7"/>
    <mergeCell ref="C4:C7"/>
    <mergeCell ref="E4:E7"/>
    <mergeCell ref="A8:K8"/>
    <mergeCell ref="D11:D24"/>
    <mergeCell ref="J5:J7"/>
    <mergeCell ref="F11:F24"/>
    <mergeCell ref="H4:H7"/>
    <mergeCell ref="A42:E42"/>
    <mergeCell ref="A37:E37"/>
    <mergeCell ref="A41:E41"/>
    <mergeCell ref="A40:E40"/>
    <mergeCell ref="A36:E36"/>
    <mergeCell ref="J34:K34"/>
    <mergeCell ref="A47:E47"/>
    <mergeCell ref="C32:E32"/>
    <mergeCell ref="K1:M1"/>
    <mergeCell ref="K3:M3"/>
    <mergeCell ref="J4:K4"/>
    <mergeCell ref="C26:E26"/>
    <mergeCell ref="A2:M2"/>
    <mergeCell ref="A45:E45"/>
    <mergeCell ref="A34:E34"/>
    <mergeCell ref="E11:E24"/>
    <mergeCell ref="K5:K7"/>
    <mergeCell ref="A44:E44"/>
    <mergeCell ref="B9:M9"/>
    <mergeCell ref="A39:E39"/>
    <mergeCell ref="A46:E46"/>
    <mergeCell ref="A35:E35"/>
    <mergeCell ref="A43:E43"/>
    <mergeCell ref="A38:E38"/>
    <mergeCell ref="C27:M27"/>
    <mergeCell ref="C10:M10"/>
  </mergeCells>
  <printOptions/>
  <pageMargins left="0.1968503937007874" right="0.1968503937007874" top="0.5905511811023623" bottom="0.1968503937007874" header="0" footer="0"/>
  <pageSetup fitToHeight="0"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M122"/>
  <sheetViews>
    <sheetView zoomScalePageLayoutView="0" workbookViewId="0" topLeftCell="A1">
      <pane ySplit="8" topLeftCell="A9" activePane="bottomLeft" state="frozen"/>
      <selection pane="topLeft" activeCell="D44" sqref="D44"/>
      <selection pane="bottomLeft" activeCell="I12" sqref="I12:I14"/>
    </sheetView>
  </sheetViews>
  <sheetFormatPr defaultColWidth="9.140625" defaultRowHeight="12.75"/>
  <cols>
    <col min="1" max="1" width="3.28125" style="60" customWidth="1"/>
    <col min="2" max="2" width="3.57421875" style="60" customWidth="1"/>
    <col min="3" max="3" width="3.421875" style="60" customWidth="1"/>
    <col min="4" max="4" width="37.7109375" style="60" customWidth="1"/>
    <col min="5" max="5" width="6.28125" style="60" customWidth="1"/>
    <col min="6" max="6" width="12.421875" style="97" customWidth="1"/>
    <col min="7" max="7" width="12.28125" style="334" customWidth="1"/>
    <col min="8" max="9" width="11.421875" style="97" customWidth="1"/>
    <col min="10" max="10" width="27.421875" style="97" customWidth="1"/>
    <col min="11" max="11" width="4.28125" style="143" customWidth="1"/>
    <col min="12" max="13" width="5.57421875" style="61" customWidth="1"/>
    <col min="14" max="16384" width="9.140625" style="61" customWidth="1"/>
  </cols>
  <sheetData>
    <row r="1" spans="1:13" ht="21" customHeight="1">
      <c r="A1" s="572"/>
      <c r="B1" s="572"/>
      <c r="C1" s="572"/>
      <c r="D1" s="572"/>
      <c r="E1" s="572"/>
      <c r="F1" s="573"/>
      <c r="G1" s="573"/>
      <c r="H1" s="573"/>
      <c r="I1" s="573"/>
      <c r="J1" s="573"/>
      <c r="K1" s="1011" t="s">
        <v>1104</v>
      </c>
      <c r="L1" s="1011"/>
      <c r="M1" s="1011"/>
    </row>
    <row r="2" spans="1:13" ht="24.75" customHeight="1">
      <c r="A2" s="1000" t="s">
        <v>1106</v>
      </c>
      <c r="B2" s="1000"/>
      <c r="C2" s="1000"/>
      <c r="D2" s="1000"/>
      <c r="E2" s="1000"/>
      <c r="F2" s="1000"/>
      <c r="G2" s="1000"/>
      <c r="H2" s="1000"/>
      <c r="I2" s="1000"/>
      <c r="J2" s="1000"/>
      <c r="K2" s="1000"/>
      <c r="L2" s="1000"/>
      <c r="M2" s="1000"/>
    </row>
    <row r="3" spans="1:13" ht="12.75" customHeight="1">
      <c r="A3" s="574"/>
      <c r="B3" s="574"/>
      <c r="C3" s="574"/>
      <c r="D3" s="574"/>
      <c r="E3" s="575"/>
      <c r="F3" s="575"/>
      <c r="G3" s="575"/>
      <c r="H3" s="575"/>
      <c r="I3" s="575"/>
      <c r="J3" s="575"/>
      <c r="K3" s="1001" t="s">
        <v>330</v>
      </c>
      <c r="L3" s="1001"/>
      <c r="M3" s="1001"/>
    </row>
    <row r="4" spans="1:13" s="136" customFormat="1" ht="27" customHeight="1">
      <c r="A4" s="839" t="s">
        <v>176</v>
      </c>
      <c r="B4" s="839" t="s">
        <v>177</v>
      </c>
      <c r="C4" s="839" t="s">
        <v>178</v>
      </c>
      <c r="D4" s="862" t="s">
        <v>179</v>
      </c>
      <c r="E4" s="839" t="s">
        <v>175</v>
      </c>
      <c r="F4" s="659" t="s">
        <v>1169</v>
      </c>
      <c r="G4" s="659" t="s">
        <v>1027</v>
      </c>
      <c r="H4" s="659" t="s">
        <v>472</v>
      </c>
      <c r="I4" s="659" t="s">
        <v>659</v>
      </c>
      <c r="J4" s="1015" t="s">
        <v>180</v>
      </c>
      <c r="K4" s="1016"/>
      <c r="L4" s="1016"/>
      <c r="M4" s="1017"/>
    </row>
    <row r="5" spans="1:13" s="136" customFormat="1" ht="16.5" customHeight="1">
      <c r="A5" s="839"/>
      <c r="B5" s="839"/>
      <c r="C5" s="839"/>
      <c r="D5" s="862"/>
      <c r="E5" s="839"/>
      <c r="F5" s="659"/>
      <c r="G5" s="659"/>
      <c r="H5" s="659"/>
      <c r="I5" s="659"/>
      <c r="J5" s="659" t="s">
        <v>181</v>
      </c>
      <c r="K5" s="456"/>
      <c r="L5" s="576"/>
      <c r="M5" s="576"/>
    </row>
    <row r="6" spans="1:13" s="136" customFormat="1" ht="15" customHeight="1">
      <c r="A6" s="839"/>
      <c r="B6" s="839"/>
      <c r="C6" s="839"/>
      <c r="D6" s="862"/>
      <c r="E6" s="839"/>
      <c r="F6" s="659"/>
      <c r="G6" s="659"/>
      <c r="H6" s="659"/>
      <c r="I6" s="659"/>
      <c r="J6" s="659"/>
      <c r="K6" s="842" t="s">
        <v>403</v>
      </c>
      <c r="L6" s="842" t="s">
        <v>473</v>
      </c>
      <c r="M6" s="842" t="s">
        <v>473</v>
      </c>
    </row>
    <row r="7" spans="1:13" s="136" customFormat="1" ht="12.75" customHeight="1">
      <c r="A7" s="839"/>
      <c r="B7" s="839"/>
      <c r="C7" s="839"/>
      <c r="D7" s="862"/>
      <c r="E7" s="839"/>
      <c r="F7" s="659"/>
      <c r="G7" s="659"/>
      <c r="H7" s="659"/>
      <c r="I7" s="659"/>
      <c r="J7" s="659"/>
      <c r="K7" s="842"/>
      <c r="L7" s="842"/>
      <c r="M7" s="842"/>
    </row>
    <row r="8" spans="1:13" s="136" customFormat="1" ht="45" customHeight="1">
      <c r="A8" s="839"/>
      <c r="B8" s="839"/>
      <c r="C8" s="839"/>
      <c r="D8" s="862"/>
      <c r="E8" s="839"/>
      <c r="F8" s="659"/>
      <c r="G8" s="659"/>
      <c r="H8" s="659"/>
      <c r="I8" s="659"/>
      <c r="J8" s="659"/>
      <c r="K8" s="842"/>
      <c r="L8" s="842"/>
      <c r="M8" s="842"/>
    </row>
    <row r="9" spans="1:13" s="136" customFormat="1" ht="26.25" customHeight="1">
      <c r="A9" s="1012" t="s">
        <v>382</v>
      </c>
      <c r="B9" s="1013"/>
      <c r="C9" s="1013"/>
      <c r="D9" s="1013"/>
      <c r="E9" s="1013"/>
      <c r="F9" s="1013"/>
      <c r="G9" s="1013"/>
      <c r="H9" s="1013"/>
      <c r="I9" s="1013"/>
      <c r="J9" s="1013"/>
      <c r="K9" s="1013"/>
      <c r="L9" s="1013"/>
      <c r="M9" s="1014"/>
    </row>
    <row r="10" spans="1:13" ht="14.25" customHeight="1">
      <c r="A10" s="577" t="s">
        <v>190</v>
      </c>
      <c r="B10" s="994" t="s">
        <v>1000</v>
      </c>
      <c r="C10" s="994"/>
      <c r="D10" s="994"/>
      <c r="E10" s="994"/>
      <c r="F10" s="994"/>
      <c r="G10" s="994"/>
      <c r="H10" s="994"/>
      <c r="I10" s="994"/>
      <c r="J10" s="994"/>
      <c r="K10" s="994"/>
      <c r="L10" s="578"/>
      <c r="M10" s="578"/>
    </row>
    <row r="11" spans="1:13" ht="14.25" customHeight="1">
      <c r="A11" s="577" t="s">
        <v>190</v>
      </c>
      <c r="B11" s="579" t="s">
        <v>190</v>
      </c>
      <c r="C11" s="994" t="s">
        <v>128</v>
      </c>
      <c r="D11" s="994"/>
      <c r="E11" s="994"/>
      <c r="F11" s="994"/>
      <c r="G11" s="994"/>
      <c r="H11" s="994"/>
      <c r="I11" s="994"/>
      <c r="J11" s="994"/>
      <c r="K11" s="994"/>
      <c r="L11" s="578"/>
      <c r="M11" s="578"/>
    </row>
    <row r="12" spans="1:13" s="52" customFormat="1" ht="59.25" customHeight="1">
      <c r="A12" s="580" t="s">
        <v>190</v>
      </c>
      <c r="B12" s="580" t="s">
        <v>190</v>
      </c>
      <c r="C12" s="266" t="s">
        <v>190</v>
      </c>
      <c r="D12" s="267" t="s">
        <v>785</v>
      </c>
      <c r="E12" s="997" t="s">
        <v>2</v>
      </c>
      <c r="F12" s="812">
        <v>29</v>
      </c>
      <c r="G12" s="840">
        <v>29</v>
      </c>
      <c r="H12" s="812">
        <v>29</v>
      </c>
      <c r="I12" s="812">
        <v>29</v>
      </c>
      <c r="J12" s="458" t="s">
        <v>586</v>
      </c>
      <c r="K12" s="457">
        <v>810</v>
      </c>
      <c r="L12" s="457">
        <v>810</v>
      </c>
      <c r="M12" s="457">
        <v>810</v>
      </c>
    </row>
    <row r="13" spans="1:13" s="294" customFormat="1" ht="53.25" customHeight="1">
      <c r="A13" s="581"/>
      <c r="B13" s="581"/>
      <c r="C13" s="582"/>
      <c r="D13" s="583" t="s">
        <v>784</v>
      </c>
      <c r="E13" s="998"/>
      <c r="F13" s="813"/>
      <c r="G13" s="841"/>
      <c r="H13" s="813"/>
      <c r="I13" s="813"/>
      <c r="J13" s="508" t="s">
        <v>793</v>
      </c>
      <c r="K13" s="584">
        <v>300</v>
      </c>
      <c r="L13" s="584">
        <v>300</v>
      </c>
      <c r="M13" s="584">
        <v>300</v>
      </c>
    </row>
    <row r="14" spans="1:13" s="294" customFormat="1" ht="33.75" customHeight="1">
      <c r="A14" s="581"/>
      <c r="B14" s="581"/>
      <c r="C14" s="582"/>
      <c r="D14" s="583" t="s">
        <v>789</v>
      </c>
      <c r="E14" s="999"/>
      <c r="F14" s="995"/>
      <c r="G14" s="853"/>
      <c r="H14" s="995"/>
      <c r="I14" s="995"/>
      <c r="J14" s="585" t="s">
        <v>791</v>
      </c>
      <c r="K14" s="584">
        <v>30</v>
      </c>
      <c r="L14" s="584">
        <v>30</v>
      </c>
      <c r="M14" s="584">
        <v>30</v>
      </c>
    </row>
    <row r="15" spans="1:13" s="294" customFormat="1" ht="44.25" customHeight="1">
      <c r="A15" s="581"/>
      <c r="B15" s="581"/>
      <c r="C15" s="582"/>
      <c r="D15" s="583" t="s">
        <v>786</v>
      </c>
      <c r="E15" s="997" t="s">
        <v>14</v>
      </c>
      <c r="F15" s="812">
        <v>80</v>
      </c>
      <c r="G15" s="840">
        <v>70</v>
      </c>
      <c r="H15" s="812">
        <v>80</v>
      </c>
      <c r="I15" s="812">
        <v>80</v>
      </c>
      <c r="J15" s="508" t="s">
        <v>792</v>
      </c>
      <c r="K15" s="584">
        <v>10</v>
      </c>
      <c r="L15" s="584">
        <v>10</v>
      </c>
      <c r="M15" s="584">
        <v>10</v>
      </c>
    </row>
    <row r="16" spans="1:13" s="294" customFormat="1" ht="33.75" customHeight="1">
      <c r="A16" s="581"/>
      <c r="B16" s="581"/>
      <c r="C16" s="582"/>
      <c r="D16" s="583" t="s">
        <v>787</v>
      </c>
      <c r="E16" s="998"/>
      <c r="F16" s="813"/>
      <c r="G16" s="841"/>
      <c r="H16" s="813"/>
      <c r="I16" s="813"/>
      <c r="J16" s="1023" t="s">
        <v>794</v>
      </c>
      <c r="K16" s="1025">
        <v>4</v>
      </c>
      <c r="L16" s="1025">
        <v>4</v>
      </c>
      <c r="M16" s="1025">
        <v>4</v>
      </c>
    </row>
    <row r="17" spans="1:13" s="294" customFormat="1" ht="45" customHeight="1">
      <c r="A17" s="581"/>
      <c r="B17" s="581"/>
      <c r="C17" s="582"/>
      <c r="D17" s="583" t="s">
        <v>790</v>
      </c>
      <c r="E17" s="999"/>
      <c r="F17" s="995"/>
      <c r="G17" s="853"/>
      <c r="H17" s="995"/>
      <c r="I17" s="995"/>
      <c r="J17" s="1024"/>
      <c r="K17" s="1026"/>
      <c r="L17" s="1026"/>
      <c r="M17" s="1026"/>
    </row>
    <row r="18" spans="1:13" s="52" customFormat="1" ht="57.75" customHeight="1">
      <c r="A18" s="270" t="s">
        <v>190</v>
      </c>
      <c r="B18" s="268" t="s">
        <v>190</v>
      </c>
      <c r="C18" s="266" t="s">
        <v>191</v>
      </c>
      <c r="D18" s="493" t="s">
        <v>788</v>
      </c>
      <c r="E18" s="270" t="s">
        <v>94</v>
      </c>
      <c r="F18" s="274">
        <v>170</v>
      </c>
      <c r="G18" s="374">
        <v>170</v>
      </c>
      <c r="H18" s="274">
        <v>170</v>
      </c>
      <c r="I18" s="274">
        <v>170</v>
      </c>
      <c r="J18" s="495" t="s">
        <v>782</v>
      </c>
      <c r="K18" s="457">
        <v>20</v>
      </c>
      <c r="L18" s="457">
        <v>20</v>
      </c>
      <c r="M18" s="457">
        <v>20</v>
      </c>
    </row>
    <row r="19" spans="1:13" s="52" customFormat="1" ht="51" customHeight="1">
      <c r="A19" s="270" t="s">
        <v>190</v>
      </c>
      <c r="B19" s="268" t="s">
        <v>190</v>
      </c>
      <c r="C19" s="266" t="s">
        <v>192</v>
      </c>
      <c r="D19" s="493" t="s">
        <v>783</v>
      </c>
      <c r="E19" s="270" t="s">
        <v>2</v>
      </c>
      <c r="F19" s="222">
        <v>1</v>
      </c>
      <c r="G19" s="373">
        <v>1</v>
      </c>
      <c r="H19" s="222">
        <v>1</v>
      </c>
      <c r="I19" s="222">
        <v>1</v>
      </c>
      <c r="J19" s="462" t="s">
        <v>807</v>
      </c>
      <c r="K19" s="457">
        <v>1</v>
      </c>
      <c r="L19" s="457">
        <v>1</v>
      </c>
      <c r="M19" s="457">
        <v>1</v>
      </c>
    </row>
    <row r="20" spans="1:13" ht="17.25" customHeight="1">
      <c r="A20" s="586" t="s">
        <v>190</v>
      </c>
      <c r="B20" s="587" t="s">
        <v>190</v>
      </c>
      <c r="C20" s="1018" t="s">
        <v>182</v>
      </c>
      <c r="D20" s="1018"/>
      <c r="E20" s="1018"/>
      <c r="F20" s="588">
        <f>+F19+F18+F12+F15</f>
        <v>280</v>
      </c>
      <c r="G20" s="588">
        <f>+G19+G18+G12+G15</f>
        <v>270</v>
      </c>
      <c r="H20" s="588">
        <f>+H19+H18+H12+H15</f>
        <v>280</v>
      </c>
      <c r="I20" s="588">
        <f>+I19+I18+I12+I15</f>
        <v>280</v>
      </c>
      <c r="J20" s="589"/>
      <c r="K20" s="458"/>
      <c r="L20" s="578"/>
      <c r="M20" s="578"/>
    </row>
    <row r="21" spans="1:13" ht="15.75" customHeight="1">
      <c r="A21" s="586" t="s">
        <v>190</v>
      </c>
      <c r="B21" s="1027" t="s">
        <v>183</v>
      </c>
      <c r="C21" s="1027"/>
      <c r="D21" s="1027"/>
      <c r="E21" s="1027"/>
      <c r="F21" s="590">
        <f>+F20</f>
        <v>280</v>
      </c>
      <c r="G21" s="590">
        <f>+G20</f>
        <v>270</v>
      </c>
      <c r="H21" s="590">
        <f>+H20</f>
        <v>280</v>
      </c>
      <c r="I21" s="590">
        <f>+I20</f>
        <v>280</v>
      </c>
      <c r="J21" s="589"/>
      <c r="K21" s="458"/>
      <c r="L21" s="578"/>
      <c r="M21" s="578"/>
    </row>
    <row r="22" spans="1:13" s="52" customFormat="1" ht="18.75" customHeight="1">
      <c r="A22" s="273" t="s">
        <v>191</v>
      </c>
      <c r="B22" s="996" t="s">
        <v>796</v>
      </c>
      <c r="C22" s="996"/>
      <c r="D22" s="996"/>
      <c r="E22" s="996"/>
      <c r="F22" s="996"/>
      <c r="G22" s="996"/>
      <c r="H22" s="996"/>
      <c r="I22" s="996"/>
      <c r="J22" s="996"/>
      <c r="K22" s="996"/>
      <c r="L22" s="270"/>
      <c r="M22" s="270"/>
    </row>
    <row r="23" spans="1:13" s="52" customFormat="1" ht="21" customHeight="1">
      <c r="A23" s="273" t="s">
        <v>191</v>
      </c>
      <c r="B23" s="273" t="s">
        <v>190</v>
      </c>
      <c r="C23" s="996" t="s">
        <v>795</v>
      </c>
      <c r="D23" s="996"/>
      <c r="E23" s="996"/>
      <c r="F23" s="996"/>
      <c r="G23" s="996"/>
      <c r="H23" s="996"/>
      <c r="I23" s="996"/>
      <c r="J23" s="996"/>
      <c r="K23" s="996"/>
      <c r="L23" s="270"/>
      <c r="M23" s="270"/>
    </row>
    <row r="24" spans="1:13" s="52" customFormat="1" ht="59.25" customHeight="1">
      <c r="A24" s="269" t="s">
        <v>191</v>
      </c>
      <c r="B24" s="269" t="s">
        <v>190</v>
      </c>
      <c r="C24" s="272" t="s">
        <v>190</v>
      </c>
      <c r="D24" s="270" t="s">
        <v>797</v>
      </c>
      <c r="E24" s="270" t="s">
        <v>4</v>
      </c>
      <c r="F24" s="591">
        <v>0</v>
      </c>
      <c r="G24" s="592">
        <v>0</v>
      </c>
      <c r="H24" s="591">
        <v>100</v>
      </c>
      <c r="I24" s="591">
        <v>100</v>
      </c>
      <c r="J24" s="270" t="s">
        <v>801</v>
      </c>
      <c r="K24" s="270"/>
      <c r="L24" s="270">
        <v>1</v>
      </c>
      <c r="M24" s="271">
        <v>1</v>
      </c>
    </row>
    <row r="25" spans="1:13" s="52" customFormat="1" ht="27.75" customHeight="1">
      <c r="A25" s="854" t="s">
        <v>191</v>
      </c>
      <c r="B25" s="854" t="s">
        <v>190</v>
      </c>
      <c r="C25" s="828" t="s">
        <v>191</v>
      </c>
      <c r="D25" s="997" t="s">
        <v>798</v>
      </c>
      <c r="E25" s="270" t="s">
        <v>4</v>
      </c>
      <c r="F25" s="591">
        <v>0</v>
      </c>
      <c r="G25" s="592">
        <v>0</v>
      </c>
      <c r="H25" s="591">
        <v>50</v>
      </c>
      <c r="I25" s="591">
        <v>100</v>
      </c>
      <c r="J25" s="997" t="s">
        <v>802</v>
      </c>
      <c r="K25" s="850"/>
      <c r="L25" s="850"/>
      <c r="M25" s="1021">
        <v>30</v>
      </c>
    </row>
    <row r="26" spans="1:13" s="52" customFormat="1" ht="30" customHeight="1">
      <c r="A26" s="1020"/>
      <c r="B26" s="1020"/>
      <c r="C26" s="883"/>
      <c r="D26" s="999"/>
      <c r="E26" s="270" t="s">
        <v>14</v>
      </c>
      <c r="F26" s="591">
        <v>0</v>
      </c>
      <c r="G26" s="592">
        <v>0</v>
      </c>
      <c r="H26" s="591">
        <v>50</v>
      </c>
      <c r="I26" s="591">
        <v>100</v>
      </c>
      <c r="J26" s="999"/>
      <c r="K26" s="852"/>
      <c r="L26" s="852"/>
      <c r="M26" s="1022"/>
    </row>
    <row r="27" spans="1:13" s="52" customFormat="1" ht="47.25" customHeight="1">
      <c r="A27" s="269" t="s">
        <v>191</v>
      </c>
      <c r="B27" s="269" t="s">
        <v>190</v>
      </c>
      <c r="C27" s="272" t="s">
        <v>192</v>
      </c>
      <c r="D27" s="269" t="s">
        <v>75</v>
      </c>
      <c r="E27" s="269" t="s">
        <v>14</v>
      </c>
      <c r="F27" s="283">
        <v>20</v>
      </c>
      <c r="G27" s="592">
        <v>20</v>
      </c>
      <c r="H27" s="283">
        <v>20</v>
      </c>
      <c r="I27" s="283">
        <v>20</v>
      </c>
      <c r="J27" s="458" t="s">
        <v>541</v>
      </c>
      <c r="K27" s="461" t="s">
        <v>358</v>
      </c>
      <c r="L27" s="461" t="s">
        <v>542</v>
      </c>
      <c r="M27" s="461" t="s">
        <v>543</v>
      </c>
    </row>
    <row r="28" spans="1:13" ht="46.5" customHeight="1">
      <c r="A28" s="269" t="s">
        <v>191</v>
      </c>
      <c r="B28" s="269" t="s">
        <v>190</v>
      </c>
      <c r="C28" s="272" t="s">
        <v>193</v>
      </c>
      <c r="D28" s="269" t="s">
        <v>799</v>
      </c>
      <c r="E28" s="269" t="s">
        <v>2</v>
      </c>
      <c r="F28" s="222">
        <v>1</v>
      </c>
      <c r="G28" s="373">
        <v>1</v>
      </c>
      <c r="H28" s="222">
        <v>1</v>
      </c>
      <c r="I28" s="222">
        <v>1</v>
      </c>
      <c r="J28" s="458" t="s">
        <v>800</v>
      </c>
      <c r="K28" s="461" t="s">
        <v>693</v>
      </c>
      <c r="L28" s="461" t="s">
        <v>693</v>
      </c>
      <c r="M28" s="461" t="s">
        <v>693</v>
      </c>
    </row>
    <row r="29" spans="1:13" ht="42.75" customHeight="1">
      <c r="A29" s="269" t="s">
        <v>191</v>
      </c>
      <c r="B29" s="269" t="s">
        <v>190</v>
      </c>
      <c r="C29" s="266" t="s">
        <v>194</v>
      </c>
      <c r="D29" s="269" t="s">
        <v>1054</v>
      </c>
      <c r="E29" s="269" t="s">
        <v>5</v>
      </c>
      <c r="F29" s="222">
        <v>0</v>
      </c>
      <c r="G29" s="373">
        <v>76.1</v>
      </c>
      <c r="H29" s="222">
        <v>4013</v>
      </c>
      <c r="I29" s="222">
        <v>0</v>
      </c>
      <c r="J29" s="458" t="s">
        <v>1055</v>
      </c>
      <c r="K29" s="461"/>
      <c r="L29" s="461" t="s">
        <v>1056</v>
      </c>
      <c r="M29" s="461"/>
    </row>
    <row r="30" spans="1:13" ht="17.25" customHeight="1">
      <c r="A30" s="273" t="s">
        <v>192</v>
      </c>
      <c r="B30" s="273" t="s">
        <v>190</v>
      </c>
      <c r="C30" s="1019" t="s">
        <v>182</v>
      </c>
      <c r="D30" s="1019"/>
      <c r="E30" s="1019"/>
      <c r="F30" s="367">
        <f>SUM(F24:F29)</f>
        <v>21</v>
      </c>
      <c r="G30" s="367">
        <f>SUM(G24:G29)</f>
        <v>97.1</v>
      </c>
      <c r="H30" s="367">
        <f>SUM(H24:H29)</f>
        <v>4234</v>
      </c>
      <c r="I30" s="367">
        <f>SUM(I24:I29)</f>
        <v>321</v>
      </c>
      <c r="J30" s="458"/>
      <c r="K30" s="458"/>
      <c r="L30" s="578"/>
      <c r="M30" s="578"/>
    </row>
    <row r="31" spans="1:13" s="88" customFormat="1" ht="15.75" customHeight="1">
      <c r="A31" s="263" t="s">
        <v>192</v>
      </c>
      <c r="B31" s="847" t="s">
        <v>183</v>
      </c>
      <c r="C31" s="847"/>
      <c r="D31" s="847"/>
      <c r="E31" s="847"/>
      <c r="F31" s="368">
        <f>+F30</f>
        <v>21</v>
      </c>
      <c r="G31" s="368">
        <f>+G30</f>
        <v>97.1</v>
      </c>
      <c r="H31" s="368">
        <f>+H30</f>
        <v>4234</v>
      </c>
      <c r="I31" s="593">
        <f>+I30</f>
        <v>321</v>
      </c>
      <c r="J31" s="594"/>
      <c r="K31" s="594"/>
      <c r="L31" s="595"/>
      <c r="M31" s="595"/>
    </row>
    <row r="32" spans="1:13" ht="17.25" customHeight="1">
      <c r="A32" s="866" t="s">
        <v>184</v>
      </c>
      <c r="B32" s="866"/>
      <c r="C32" s="866"/>
      <c r="D32" s="866"/>
      <c r="E32" s="866"/>
      <c r="F32" s="300">
        <f>+F31+F21</f>
        <v>301</v>
      </c>
      <c r="G32" s="300">
        <f>+G31+G21</f>
        <v>367.1</v>
      </c>
      <c r="H32" s="300">
        <f>+H31+H21</f>
        <v>4514</v>
      </c>
      <c r="I32" s="596">
        <f>+I31+I21</f>
        <v>601</v>
      </c>
      <c r="J32" s="992"/>
      <c r="K32" s="993"/>
      <c r="L32" s="597"/>
      <c r="M32" s="597"/>
    </row>
    <row r="33" spans="1:13" ht="12.75">
      <c r="A33" s="880" t="s">
        <v>206</v>
      </c>
      <c r="B33" s="881"/>
      <c r="C33" s="881"/>
      <c r="D33" s="881"/>
      <c r="E33" s="882"/>
      <c r="F33" s="598"/>
      <c r="G33" s="598"/>
      <c r="H33" s="598"/>
      <c r="I33" s="599"/>
      <c r="J33" s="992"/>
      <c r="K33" s="993"/>
      <c r="L33" s="597"/>
      <c r="M33" s="597"/>
    </row>
    <row r="34" spans="1:13" ht="16.5" customHeight="1">
      <c r="A34" s="1008" t="s">
        <v>20</v>
      </c>
      <c r="B34" s="1009"/>
      <c r="C34" s="1009"/>
      <c r="D34" s="1009"/>
      <c r="E34" s="1010"/>
      <c r="F34" s="543">
        <f>SUM(F35:F40)</f>
        <v>31</v>
      </c>
      <c r="G34" s="543">
        <f>SUM(G35:G40)</f>
        <v>31</v>
      </c>
      <c r="H34" s="543">
        <f>SUM(H35:H40)</f>
        <v>31</v>
      </c>
      <c r="I34" s="600">
        <f>SUM(I35:I40)</f>
        <v>31</v>
      </c>
      <c r="J34" s="992"/>
      <c r="K34" s="993"/>
      <c r="L34" s="597"/>
      <c r="M34" s="597"/>
    </row>
    <row r="35" spans="1:13" ht="12.75">
      <c r="A35" s="1002" t="s">
        <v>286</v>
      </c>
      <c r="B35" s="1003"/>
      <c r="C35" s="1003"/>
      <c r="D35" s="1003"/>
      <c r="E35" s="1004"/>
      <c r="F35" s="544">
        <f>+F28+F19+F12</f>
        <v>31</v>
      </c>
      <c r="G35" s="544">
        <f>+G28+G19+G12</f>
        <v>31</v>
      </c>
      <c r="H35" s="544">
        <f>+H28+H19+H12</f>
        <v>31</v>
      </c>
      <c r="I35" s="601">
        <f>+I28+I19+I12</f>
        <v>31</v>
      </c>
      <c r="J35" s="992"/>
      <c r="K35" s="993"/>
      <c r="L35" s="597"/>
      <c r="M35" s="597"/>
    </row>
    <row r="36" spans="1:13" ht="12.75">
      <c r="A36" s="1002" t="s">
        <v>287</v>
      </c>
      <c r="B36" s="1003"/>
      <c r="C36" s="1003"/>
      <c r="D36" s="1003"/>
      <c r="E36" s="1004"/>
      <c r="F36" s="545"/>
      <c r="G36" s="545"/>
      <c r="H36" s="545"/>
      <c r="I36" s="602"/>
      <c r="J36" s="992"/>
      <c r="K36" s="993"/>
      <c r="L36" s="597"/>
      <c r="M36" s="597"/>
    </row>
    <row r="37" spans="1:13" ht="12.75">
      <c r="A37" s="1002" t="s">
        <v>288</v>
      </c>
      <c r="B37" s="1003"/>
      <c r="C37" s="1003"/>
      <c r="D37" s="1003"/>
      <c r="E37" s="1004"/>
      <c r="F37" s="545"/>
      <c r="G37" s="545"/>
      <c r="H37" s="545"/>
      <c r="I37" s="602"/>
      <c r="J37" s="992"/>
      <c r="K37" s="993"/>
      <c r="L37" s="597"/>
      <c r="M37" s="597"/>
    </row>
    <row r="38" spans="1:13" ht="12.75">
      <c r="A38" s="1002" t="s">
        <v>289</v>
      </c>
      <c r="B38" s="1003"/>
      <c r="C38" s="1003"/>
      <c r="D38" s="1003"/>
      <c r="E38" s="1004"/>
      <c r="F38" s="545"/>
      <c r="G38" s="545"/>
      <c r="H38" s="545"/>
      <c r="I38" s="602"/>
      <c r="J38" s="992"/>
      <c r="K38" s="993"/>
      <c r="L38" s="597"/>
      <c r="M38" s="597"/>
    </row>
    <row r="39" spans="1:13" ht="12.75">
      <c r="A39" s="1002" t="s">
        <v>290</v>
      </c>
      <c r="B39" s="1003"/>
      <c r="C39" s="1003"/>
      <c r="D39" s="1003"/>
      <c r="E39" s="1004"/>
      <c r="F39" s="545"/>
      <c r="G39" s="545"/>
      <c r="H39" s="545"/>
      <c r="I39" s="602"/>
      <c r="J39" s="992"/>
      <c r="K39" s="993"/>
      <c r="L39" s="597"/>
      <c r="M39" s="597"/>
    </row>
    <row r="40" spans="1:13" ht="12.75">
      <c r="A40" s="1002" t="s">
        <v>291</v>
      </c>
      <c r="B40" s="1003"/>
      <c r="C40" s="1003"/>
      <c r="D40" s="1003"/>
      <c r="E40" s="1004"/>
      <c r="F40" s="545"/>
      <c r="G40" s="545"/>
      <c r="H40" s="545"/>
      <c r="I40" s="602"/>
      <c r="J40" s="992"/>
      <c r="K40" s="993"/>
      <c r="L40" s="597"/>
      <c r="M40" s="597"/>
    </row>
    <row r="41" spans="1:13" ht="16.5" customHeight="1">
      <c r="A41" s="1005" t="s">
        <v>19</v>
      </c>
      <c r="B41" s="1006"/>
      <c r="C41" s="1006"/>
      <c r="D41" s="1006"/>
      <c r="E41" s="1007"/>
      <c r="F41" s="543">
        <f>SUM(F42:F45)</f>
        <v>270</v>
      </c>
      <c r="G41" s="543">
        <f>SUM(G42:G45)</f>
        <v>336.1</v>
      </c>
      <c r="H41" s="543">
        <f>SUM(H42:H45)</f>
        <v>4483</v>
      </c>
      <c r="I41" s="600">
        <f>SUM(I42:I45)</f>
        <v>570</v>
      </c>
      <c r="J41" s="992"/>
      <c r="K41" s="993"/>
      <c r="L41" s="597"/>
      <c r="M41" s="597"/>
    </row>
    <row r="42" spans="1:13" ht="12.75">
      <c r="A42" s="1002" t="s">
        <v>292</v>
      </c>
      <c r="B42" s="1003"/>
      <c r="C42" s="1003"/>
      <c r="D42" s="1003"/>
      <c r="E42" s="1004"/>
      <c r="F42" s="545">
        <f>+F24+F25</f>
        <v>0</v>
      </c>
      <c r="G42" s="545">
        <f>+G24+G25</f>
        <v>0</v>
      </c>
      <c r="H42" s="545">
        <f>+H24+H25</f>
        <v>150</v>
      </c>
      <c r="I42" s="602">
        <f>+I24+I25</f>
        <v>200</v>
      </c>
      <c r="J42" s="992"/>
      <c r="K42" s="993"/>
      <c r="L42" s="597"/>
      <c r="M42" s="597"/>
    </row>
    <row r="43" spans="1:13" ht="12.75">
      <c r="A43" s="1002" t="s">
        <v>293</v>
      </c>
      <c r="B43" s="1003"/>
      <c r="C43" s="1003"/>
      <c r="D43" s="1003"/>
      <c r="E43" s="1004"/>
      <c r="F43" s="545">
        <f>+F29</f>
        <v>0</v>
      </c>
      <c r="G43" s="545">
        <f>+G29</f>
        <v>76.1</v>
      </c>
      <c r="H43" s="545">
        <f>+H29</f>
        <v>4013</v>
      </c>
      <c r="I43" s="602">
        <f>+I29</f>
        <v>0</v>
      </c>
      <c r="J43" s="992"/>
      <c r="K43" s="993"/>
      <c r="L43" s="597"/>
      <c r="M43" s="597"/>
    </row>
    <row r="44" spans="1:13" ht="12.75">
      <c r="A44" s="1002" t="s">
        <v>294</v>
      </c>
      <c r="B44" s="1003"/>
      <c r="C44" s="1003"/>
      <c r="D44" s="1003"/>
      <c r="E44" s="1004"/>
      <c r="F44" s="545">
        <f>+F27+F26+F15</f>
        <v>100</v>
      </c>
      <c r="G44" s="545">
        <f>+G27+G26+G15</f>
        <v>90</v>
      </c>
      <c r="H44" s="545">
        <f>+H27+H26+H15</f>
        <v>150</v>
      </c>
      <c r="I44" s="602">
        <f>+I27+I26+I15</f>
        <v>200</v>
      </c>
      <c r="J44" s="992"/>
      <c r="K44" s="993"/>
      <c r="L44" s="597"/>
      <c r="M44" s="597"/>
    </row>
    <row r="45" spans="1:13" ht="15" customHeight="1">
      <c r="A45" s="1002" t="s">
        <v>295</v>
      </c>
      <c r="B45" s="1003"/>
      <c r="C45" s="1003"/>
      <c r="D45" s="1003"/>
      <c r="E45" s="1004"/>
      <c r="F45" s="545">
        <f>+F18</f>
        <v>170</v>
      </c>
      <c r="G45" s="545">
        <f>+G18</f>
        <v>170</v>
      </c>
      <c r="H45" s="545">
        <f>+H18</f>
        <v>170</v>
      </c>
      <c r="I45" s="602">
        <f>+I18</f>
        <v>170</v>
      </c>
      <c r="J45" s="992"/>
      <c r="K45" s="993"/>
      <c r="L45" s="597"/>
      <c r="M45" s="597"/>
    </row>
    <row r="46" spans="1:13" ht="12.75">
      <c r="A46" s="899" t="s">
        <v>1167</v>
      </c>
      <c r="B46" s="899"/>
      <c r="C46" s="899"/>
      <c r="D46" s="899"/>
      <c r="E46" s="899"/>
      <c r="F46" s="899"/>
      <c r="G46" s="899"/>
      <c r="H46" s="899"/>
      <c r="I46" s="899"/>
      <c r="J46" s="573"/>
      <c r="K46" s="573"/>
      <c r="L46" s="603"/>
      <c r="M46" s="603"/>
    </row>
    <row r="47" spans="4:10" ht="12.75">
      <c r="D47" s="360"/>
      <c r="E47" s="360"/>
      <c r="F47" s="362"/>
      <c r="G47" s="362"/>
      <c r="H47" s="362"/>
      <c r="I47" s="362"/>
      <c r="J47" s="362"/>
    </row>
    <row r="48" spans="4:10" ht="12.75">
      <c r="D48" s="360"/>
      <c r="E48" s="360"/>
      <c r="F48" s="362"/>
      <c r="G48" s="362"/>
      <c r="H48" s="362"/>
      <c r="I48" s="362"/>
      <c r="J48" s="362"/>
    </row>
    <row r="49" spans="4:10" ht="12.75">
      <c r="D49" s="360"/>
      <c r="E49" s="360"/>
      <c r="F49" s="362"/>
      <c r="G49" s="362"/>
      <c r="H49" s="362"/>
      <c r="I49" s="362"/>
      <c r="J49" s="362"/>
    </row>
    <row r="50" spans="4:10" ht="12.75">
      <c r="D50" s="360"/>
      <c r="E50" s="360"/>
      <c r="F50" s="362"/>
      <c r="G50" s="362"/>
      <c r="H50" s="362"/>
      <c r="I50" s="362"/>
      <c r="J50" s="362"/>
    </row>
    <row r="51" spans="4:10" ht="12.75">
      <c r="D51" s="360"/>
      <c r="E51" s="360"/>
      <c r="F51" s="362"/>
      <c r="G51" s="362"/>
      <c r="H51" s="362"/>
      <c r="I51" s="362"/>
      <c r="J51" s="362"/>
    </row>
    <row r="52" spans="4:10" ht="12.75">
      <c r="D52" s="360"/>
      <c r="E52" s="360"/>
      <c r="F52" s="362"/>
      <c r="G52" s="362"/>
      <c r="H52" s="362"/>
      <c r="I52" s="362"/>
      <c r="J52" s="362"/>
    </row>
    <row r="53" spans="4:10" ht="12.75">
      <c r="D53" s="360"/>
      <c r="E53" s="360"/>
      <c r="F53" s="362"/>
      <c r="G53" s="362"/>
      <c r="H53" s="362"/>
      <c r="I53" s="362"/>
      <c r="J53" s="362"/>
    </row>
    <row r="54" spans="4:10" ht="12.75">
      <c r="D54" s="360"/>
      <c r="E54" s="360"/>
      <c r="F54" s="362"/>
      <c r="G54" s="362"/>
      <c r="H54" s="362"/>
      <c r="I54" s="362"/>
      <c r="J54" s="362"/>
    </row>
    <row r="55" spans="4:10" ht="12.75">
      <c r="D55" s="360"/>
      <c r="E55" s="360"/>
      <c r="F55" s="362"/>
      <c r="G55" s="362"/>
      <c r="H55" s="362"/>
      <c r="I55" s="362"/>
      <c r="J55" s="362"/>
    </row>
    <row r="56" spans="4:10" ht="12.75">
      <c r="D56" s="360"/>
      <c r="E56" s="360"/>
      <c r="F56" s="362"/>
      <c r="G56" s="362"/>
      <c r="H56" s="362"/>
      <c r="I56" s="362"/>
      <c r="J56" s="362"/>
    </row>
    <row r="57" spans="4:10" ht="12.75">
      <c r="D57" s="360"/>
      <c r="E57" s="360"/>
      <c r="F57" s="362"/>
      <c r="G57" s="362"/>
      <c r="H57" s="362"/>
      <c r="I57" s="362"/>
      <c r="J57" s="362"/>
    </row>
    <row r="58" spans="4:10" ht="12.75">
      <c r="D58" s="360"/>
      <c r="E58" s="360"/>
      <c r="F58" s="362"/>
      <c r="G58" s="362"/>
      <c r="H58" s="362"/>
      <c r="I58" s="362"/>
      <c r="J58" s="362"/>
    </row>
    <row r="59" spans="4:10" ht="12.75">
      <c r="D59" s="360"/>
      <c r="E59" s="360"/>
      <c r="F59" s="362"/>
      <c r="G59" s="362"/>
      <c r="H59" s="362"/>
      <c r="I59" s="362"/>
      <c r="J59" s="362"/>
    </row>
    <row r="60" spans="4:10" ht="12.75">
      <c r="D60" s="360"/>
      <c r="E60" s="360"/>
      <c r="F60" s="362"/>
      <c r="G60" s="362"/>
      <c r="H60" s="362"/>
      <c r="I60" s="362"/>
      <c r="J60" s="362"/>
    </row>
    <row r="61" spans="4:10" ht="12.75">
      <c r="D61" s="360"/>
      <c r="E61" s="360"/>
      <c r="F61" s="362"/>
      <c r="G61" s="362"/>
      <c r="H61" s="362"/>
      <c r="I61" s="362"/>
      <c r="J61" s="362"/>
    </row>
    <row r="62" spans="4:10" ht="12.75">
      <c r="D62" s="360"/>
      <c r="E62" s="360"/>
      <c r="F62" s="362"/>
      <c r="G62" s="362"/>
      <c r="H62" s="362"/>
      <c r="I62" s="362"/>
      <c r="J62" s="362"/>
    </row>
    <row r="63" spans="4:10" ht="12.75">
      <c r="D63" s="360"/>
      <c r="E63" s="360"/>
      <c r="F63" s="362"/>
      <c r="G63" s="362"/>
      <c r="H63" s="362"/>
      <c r="I63" s="362"/>
      <c r="J63" s="362"/>
    </row>
    <row r="64" spans="4:10" ht="12.75">
      <c r="D64" s="360"/>
      <c r="E64" s="360"/>
      <c r="F64" s="362"/>
      <c r="G64" s="362"/>
      <c r="H64" s="362"/>
      <c r="I64" s="362"/>
      <c r="J64" s="362"/>
    </row>
    <row r="65" spans="4:10" ht="12.75">
      <c r="D65" s="360"/>
      <c r="E65" s="360"/>
      <c r="F65" s="362"/>
      <c r="G65" s="362"/>
      <c r="H65" s="362"/>
      <c r="I65" s="362"/>
      <c r="J65" s="362"/>
    </row>
    <row r="66" spans="4:10" ht="12.75">
      <c r="D66" s="360"/>
      <c r="E66" s="360"/>
      <c r="F66" s="362"/>
      <c r="G66" s="362"/>
      <c r="H66" s="362"/>
      <c r="I66" s="362"/>
      <c r="J66" s="362"/>
    </row>
    <row r="67" spans="4:10" ht="12.75">
      <c r="D67" s="360"/>
      <c r="E67" s="360"/>
      <c r="F67" s="362"/>
      <c r="G67" s="362"/>
      <c r="H67" s="362"/>
      <c r="I67" s="362"/>
      <c r="J67" s="362"/>
    </row>
    <row r="68" spans="4:10" ht="12.75">
      <c r="D68" s="360"/>
      <c r="E68" s="360"/>
      <c r="F68" s="362"/>
      <c r="G68" s="362"/>
      <c r="H68" s="362"/>
      <c r="I68" s="362"/>
      <c r="J68" s="362"/>
    </row>
    <row r="69" spans="4:10" ht="12.75">
      <c r="D69" s="360"/>
      <c r="E69" s="360"/>
      <c r="F69" s="362"/>
      <c r="G69" s="362"/>
      <c r="H69" s="362"/>
      <c r="I69" s="362"/>
      <c r="J69" s="362"/>
    </row>
    <row r="70" spans="4:10" ht="12.75">
      <c r="D70" s="360"/>
      <c r="E70" s="360"/>
      <c r="F70" s="362"/>
      <c r="G70" s="362"/>
      <c r="H70" s="362"/>
      <c r="I70" s="362"/>
      <c r="J70" s="362"/>
    </row>
    <row r="71" spans="4:10" ht="12.75">
      <c r="D71" s="360"/>
      <c r="E71" s="360"/>
      <c r="F71" s="362"/>
      <c r="G71" s="362"/>
      <c r="H71" s="362"/>
      <c r="I71" s="362"/>
      <c r="J71" s="362"/>
    </row>
    <row r="72" spans="4:10" ht="12.75">
      <c r="D72" s="360"/>
      <c r="E72" s="360"/>
      <c r="F72" s="362"/>
      <c r="G72" s="362"/>
      <c r="H72" s="362"/>
      <c r="I72" s="362"/>
      <c r="J72" s="362"/>
    </row>
    <row r="73" spans="4:10" ht="12.75">
      <c r="D73" s="360"/>
      <c r="E73" s="360"/>
      <c r="F73" s="362"/>
      <c r="G73" s="362"/>
      <c r="H73" s="362"/>
      <c r="I73" s="362"/>
      <c r="J73" s="362"/>
    </row>
    <row r="74" spans="4:10" ht="12.75">
      <c r="D74" s="360"/>
      <c r="E74" s="360"/>
      <c r="F74" s="362"/>
      <c r="G74" s="362"/>
      <c r="H74" s="362"/>
      <c r="I74" s="362"/>
      <c r="J74" s="362"/>
    </row>
    <row r="75" spans="4:10" ht="12.75">
      <c r="D75" s="360"/>
      <c r="E75" s="360"/>
      <c r="F75" s="362"/>
      <c r="G75" s="362"/>
      <c r="H75" s="362"/>
      <c r="I75" s="362"/>
      <c r="J75" s="362"/>
    </row>
    <row r="76" spans="4:10" ht="12.75">
      <c r="D76" s="360"/>
      <c r="E76" s="360"/>
      <c r="F76" s="362"/>
      <c r="G76" s="362"/>
      <c r="H76" s="362"/>
      <c r="I76" s="362"/>
      <c r="J76" s="362"/>
    </row>
    <row r="77" spans="4:10" ht="12.75">
      <c r="D77" s="360"/>
      <c r="E77" s="360"/>
      <c r="F77" s="362"/>
      <c r="G77" s="362"/>
      <c r="H77" s="362"/>
      <c r="I77" s="362"/>
      <c r="J77" s="362"/>
    </row>
    <row r="78" spans="4:10" ht="12.75">
      <c r="D78" s="360"/>
      <c r="E78" s="360"/>
      <c r="F78" s="362"/>
      <c r="G78" s="362"/>
      <c r="H78" s="362"/>
      <c r="I78" s="362"/>
      <c r="J78" s="362"/>
    </row>
    <row r="79" spans="4:10" ht="12.75">
      <c r="D79" s="360"/>
      <c r="E79" s="360"/>
      <c r="F79" s="362"/>
      <c r="G79" s="362"/>
      <c r="H79" s="362"/>
      <c r="I79" s="362"/>
      <c r="J79" s="362"/>
    </row>
    <row r="80" spans="4:10" ht="12.75">
      <c r="D80" s="360"/>
      <c r="E80" s="360"/>
      <c r="F80" s="362"/>
      <c r="G80" s="362"/>
      <c r="H80" s="362"/>
      <c r="I80" s="362"/>
      <c r="J80" s="362"/>
    </row>
    <row r="81" spans="4:10" ht="12.75">
      <c r="D81" s="360"/>
      <c r="E81" s="360"/>
      <c r="F81" s="362"/>
      <c r="G81" s="362"/>
      <c r="H81" s="362"/>
      <c r="I81" s="362"/>
      <c r="J81" s="362"/>
    </row>
    <row r="82" spans="4:10" ht="12.75">
      <c r="D82" s="360"/>
      <c r="E82" s="360"/>
      <c r="F82" s="362"/>
      <c r="G82" s="362"/>
      <c r="H82" s="362"/>
      <c r="I82" s="362"/>
      <c r="J82" s="362"/>
    </row>
    <row r="83" spans="4:10" ht="12.75">
      <c r="D83" s="360"/>
      <c r="E83" s="360"/>
      <c r="F83" s="362"/>
      <c r="G83" s="362"/>
      <c r="H83" s="362"/>
      <c r="I83" s="362"/>
      <c r="J83" s="362"/>
    </row>
    <row r="84" spans="4:10" ht="12.75">
      <c r="D84" s="360"/>
      <c r="E84" s="360"/>
      <c r="F84" s="362"/>
      <c r="G84" s="362"/>
      <c r="H84" s="362"/>
      <c r="I84" s="362"/>
      <c r="J84" s="362"/>
    </row>
    <row r="85" spans="4:10" ht="12.75">
      <c r="D85" s="360"/>
      <c r="E85" s="360"/>
      <c r="F85" s="362"/>
      <c r="G85" s="362"/>
      <c r="H85" s="362"/>
      <c r="I85" s="362"/>
      <c r="J85" s="362"/>
    </row>
    <row r="86" spans="4:10" ht="12.75">
      <c r="D86" s="360"/>
      <c r="E86" s="360"/>
      <c r="F86" s="362"/>
      <c r="G86" s="362"/>
      <c r="H86" s="362"/>
      <c r="I86" s="362"/>
      <c r="J86" s="362"/>
    </row>
    <row r="87" spans="4:10" ht="12.75">
      <c r="D87" s="360"/>
      <c r="E87" s="360"/>
      <c r="F87" s="362"/>
      <c r="G87" s="362"/>
      <c r="H87" s="362"/>
      <c r="I87" s="362"/>
      <c r="J87" s="362"/>
    </row>
    <row r="88" spans="4:10" ht="12.75">
      <c r="D88" s="360"/>
      <c r="E88" s="360"/>
      <c r="F88" s="362"/>
      <c r="G88" s="362"/>
      <c r="H88" s="362"/>
      <c r="I88" s="362"/>
      <c r="J88" s="362"/>
    </row>
    <row r="89" spans="4:10" ht="12.75">
      <c r="D89" s="360"/>
      <c r="E89" s="360"/>
      <c r="F89" s="362"/>
      <c r="G89" s="362"/>
      <c r="H89" s="362"/>
      <c r="I89" s="362"/>
      <c r="J89" s="362"/>
    </row>
    <row r="90" spans="4:10" ht="12.75">
      <c r="D90" s="360"/>
      <c r="E90" s="360"/>
      <c r="F90" s="362"/>
      <c r="G90" s="362"/>
      <c r="H90" s="362"/>
      <c r="I90" s="362"/>
      <c r="J90" s="362"/>
    </row>
    <row r="91" spans="4:10" ht="12.75">
      <c r="D91" s="360"/>
      <c r="E91" s="360"/>
      <c r="F91" s="362"/>
      <c r="G91" s="362"/>
      <c r="H91" s="362"/>
      <c r="I91" s="362"/>
      <c r="J91" s="362"/>
    </row>
    <row r="92" spans="4:10" ht="12.75">
      <c r="D92" s="360"/>
      <c r="E92" s="360"/>
      <c r="F92" s="362"/>
      <c r="G92" s="362"/>
      <c r="H92" s="362"/>
      <c r="I92" s="362"/>
      <c r="J92" s="362"/>
    </row>
    <row r="93" spans="4:10" ht="12.75">
      <c r="D93" s="360"/>
      <c r="E93" s="360"/>
      <c r="F93" s="362"/>
      <c r="G93" s="362"/>
      <c r="H93" s="362"/>
      <c r="I93" s="362"/>
      <c r="J93" s="362"/>
    </row>
    <row r="94" spans="4:10" ht="12.75">
      <c r="D94" s="360"/>
      <c r="E94" s="360"/>
      <c r="F94" s="362"/>
      <c r="G94" s="362"/>
      <c r="H94" s="362"/>
      <c r="I94" s="362"/>
      <c r="J94" s="362"/>
    </row>
    <row r="95" spans="4:10" ht="12.75">
      <c r="D95" s="360"/>
      <c r="E95" s="360"/>
      <c r="F95" s="362"/>
      <c r="G95" s="362"/>
      <c r="H95" s="362"/>
      <c r="I95" s="362"/>
      <c r="J95" s="362"/>
    </row>
    <row r="96" spans="4:10" ht="12.75">
      <c r="D96" s="360"/>
      <c r="E96" s="360"/>
      <c r="F96" s="362"/>
      <c r="G96" s="362"/>
      <c r="H96" s="362"/>
      <c r="I96" s="362"/>
      <c r="J96" s="362"/>
    </row>
    <row r="97" spans="4:10" ht="12.75">
      <c r="D97" s="360"/>
      <c r="E97" s="360"/>
      <c r="F97" s="362"/>
      <c r="G97" s="362"/>
      <c r="H97" s="362"/>
      <c r="I97" s="362"/>
      <c r="J97" s="362"/>
    </row>
    <row r="98" spans="4:10" ht="12.75">
      <c r="D98" s="360"/>
      <c r="E98" s="360"/>
      <c r="F98" s="362"/>
      <c r="G98" s="362"/>
      <c r="H98" s="362"/>
      <c r="I98" s="362"/>
      <c r="J98" s="362"/>
    </row>
    <row r="99" spans="4:10" ht="12.75">
      <c r="D99" s="360"/>
      <c r="E99" s="360"/>
      <c r="F99" s="362"/>
      <c r="G99" s="362"/>
      <c r="H99" s="362"/>
      <c r="I99" s="362"/>
      <c r="J99" s="362"/>
    </row>
    <row r="100" spans="4:10" ht="12.75">
      <c r="D100" s="360"/>
      <c r="E100" s="360"/>
      <c r="F100" s="362"/>
      <c r="G100" s="362"/>
      <c r="H100" s="362"/>
      <c r="I100" s="362"/>
      <c r="J100" s="362"/>
    </row>
    <row r="101" spans="4:10" ht="12.75">
      <c r="D101" s="360"/>
      <c r="E101" s="360"/>
      <c r="F101" s="362"/>
      <c r="G101" s="362"/>
      <c r="H101" s="362"/>
      <c r="I101" s="362"/>
      <c r="J101" s="362"/>
    </row>
    <row r="102" spans="4:10" ht="12.75">
      <c r="D102" s="360"/>
      <c r="E102" s="360"/>
      <c r="F102" s="362"/>
      <c r="G102" s="362"/>
      <c r="H102" s="362"/>
      <c r="I102" s="362"/>
      <c r="J102" s="362"/>
    </row>
    <row r="103" spans="4:10" ht="12.75">
      <c r="D103" s="360"/>
      <c r="E103" s="360"/>
      <c r="F103" s="362"/>
      <c r="G103" s="362"/>
      <c r="H103" s="362"/>
      <c r="I103" s="362"/>
      <c r="J103" s="362"/>
    </row>
    <row r="104" spans="4:10" ht="12.75">
      <c r="D104" s="360"/>
      <c r="E104" s="360"/>
      <c r="F104" s="362"/>
      <c r="G104" s="362"/>
      <c r="H104" s="362"/>
      <c r="I104" s="362"/>
      <c r="J104" s="362"/>
    </row>
    <row r="105" spans="4:10" ht="12.75">
      <c r="D105" s="360"/>
      <c r="E105" s="360"/>
      <c r="F105" s="362"/>
      <c r="G105" s="362"/>
      <c r="H105" s="362"/>
      <c r="I105" s="362"/>
      <c r="J105" s="362"/>
    </row>
    <row r="106" spans="4:10" ht="12.75">
      <c r="D106" s="360"/>
      <c r="E106" s="360"/>
      <c r="F106" s="362"/>
      <c r="G106" s="362"/>
      <c r="H106" s="362"/>
      <c r="I106" s="362"/>
      <c r="J106" s="362"/>
    </row>
    <row r="107" spans="4:10" ht="12.75">
      <c r="D107" s="360"/>
      <c r="E107" s="360"/>
      <c r="F107" s="362"/>
      <c r="G107" s="362"/>
      <c r="H107" s="362"/>
      <c r="I107" s="362"/>
      <c r="J107" s="362"/>
    </row>
    <row r="108" spans="4:10" ht="12.75">
      <c r="D108" s="360"/>
      <c r="E108" s="360"/>
      <c r="F108" s="362"/>
      <c r="G108" s="362"/>
      <c r="H108" s="362"/>
      <c r="I108" s="362"/>
      <c r="J108" s="362"/>
    </row>
    <row r="109" spans="4:10" ht="12.75">
      <c r="D109" s="360"/>
      <c r="E109" s="360"/>
      <c r="F109" s="362"/>
      <c r="G109" s="362"/>
      <c r="H109" s="362"/>
      <c r="I109" s="362"/>
      <c r="J109" s="362"/>
    </row>
    <row r="110" spans="4:10" ht="12.75">
      <c r="D110" s="360"/>
      <c r="E110" s="360"/>
      <c r="F110" s="362"/>
      <c r="G110" s="362"/>
      <c r="H110" s="362"/>
      <c r="I110" s="362"/>
      <c r="J110" s="362"/>
    </row>
    <row r="111" spans="4:10" ht="12.75">
      <c r="D111" s="360"/>
      <c r="E111" s="360"/>
      <c r="F111" s="362"/>
      <c r="G111" s="362"/>
      <c r="H111" s="362"/>
      <c r="I111" s="362"/>
      <c r="J111" s="362"/>
    </row>
    <row r="112" spans="4:10" ht="12.75">
      <c r="D112" s="360"/>
      <c r="E112" s="360"/>
      <c r="F112" s="362"/>
      <c r="G112" s="362"/>
      <c r="H112" s="362"/>
      <c r="I112" s="362"/>
      <c r="J112" s="362"/>
    </row>
    <row r="113" spans="4:10" ht="12.75">
      <c r="D113" s="360"/>
      <c r="E113" s="360"/>
      <c r="F113" s="362"/>
      <c r="G113" s="362"/>
      <c r="H113" s="362"/>
      <c r="I113" s="362"/>
      <c r="J113" s="362"/>
    </row>
    <row r="114" spans="4:10" ht="12.75">
      <c r="D114" s="360"/>
      <c r="E114" s="360"/>
      <c r="F114" s="362"/>
      <c r="G114" s="362"/>
      <c r="H114" s="362"/>
      <c r="I114" s="362"/>
      <c r="J114" s="362"/>
    </row>
    <row r="115" spans="4:10" ht="12.75">
      <c r="D115" s="360"/>
      <c r="E115" s="360"/>
      <c r="F115" s="362"/>
      <c r="G115" s="362"/>
      <c r="H115" s="362"/>
      <c r="I115" s="362"/>
      <c r="J115" s="362"/>
    </row>
    <row r="116" spans="4:10" ht="12.75">
      <c r="D116" s="360"/>
      <c r="E116" s="360"/>
      <c r="F116" s="362"/>
      <c r="G116" s="362"/>
      <c r="H116" s="362"/>
      <c r="I116" s="362"/>
      <c r="J116" s="362"/>
    </row>
    <row r="117" spans="4:10" ht="12.75">
      <c r="D117" s="360"/>
      <c r="E117" s="360"/>
      <c r="F117" s="362"/>
      <c r="G117" s="362"/>
      <c r="H117" s="362"/>
      <c r="I117" s="362"/>
      <c r="J117" s="362"/>
    </row>
    <row r="118" spans="4:10" ht="12.75">
      <c r="D118" s="360"/>
      <c r="E118" s="360"/>
      <c r="F118" s="362"/>
      <c r="G118" s="362"/>
      <c r="H118" s="362"/>
      <c r="I118" s="362"/>
      <c r="J118" s="362"/>
    </row>
    <row r="119" spans="4:10" ht="12.75">
      <c r="D119" s="360"/>
      <c r="E119" s="360"/>
      <c r="F119" s="362"/>
      <c r="G119" s="362"/>
      <c r="H119" s="362"/>
      <c r="I119" s="362"/>
      <c r="J119" s="362"/>
    </row>
    <row r="120" spans="4:10" ht="12.75">
      <c r="D120" s="360"/>
      <c r="E120" s="360"/>
      <c r="F120" s="362"/>
      <c r="G120" s="362"/>
      <c r="H120" s="362"/>
      <c r="I120" s="362"/>
      <c r="J120" s="362"/>
    </row>
    <row r="121" spans="4:10" ht="12.75">
      <c r="D121" s="360"/>
      <c r="E121" s="360"/>
      <c r="F121" s="362"/>
      <c r="G121" s="362"/>
      <c r="H121" s="362"/>
      <c r="I121" s="362"/>
      <c r="J121" s="362"/>
    </row>
    <row r="122" spans="4:10" ht="12.75">
      <c r="D122" s="360"/>
      <c r="E122" s="360"/>
      <c r="F122" s="362"/>
      <c r="G122" s="362"/>
      <c r="H122" s="362"/>
      <c r="I122" s="362"/>
      <c r="J122" s="362"/>
    </row>
  </sheetData>
  <sheetProtection/>
  <mergeCells count="77">
    <mergeCell ref="E15:E17"/>
    <mergeCell ref="F15:F17"/>
    <mergeCell ref="H15:H17"/>
    <mergeCell ref="I15:I17"/>
    <mergeCell ref="C25:C26"/>
    <mergeCell ref="J25:J26"/>
    <mergeCell ref="K25:K26"/>
    <mergeCell ref="L25:L26"/>
    <mergeCell ref="C11:K11"/>
    <mergeCell ref="A46:I46"/>
    <mergeCell ref="I12:I14"/>
    <mergeCell ref="D25:D26"/>
    <mergeCell ref="B21:E21"/>
    <mergeCell ref="G12:G14"/>
    <mergeCell ref="M25:M26"/>
    <mergeCell ref="G15:G17"/>
    <mergeCell ref="L6:L8"/>
    <mergeCell ref="J16:J17"/>
    <mergeCell ref="K16:K17"/>
    <mergeCell ref="L16:L17"/>
    <mergeCell ref="M16:M17"/>
    <mergeCell ref="J39:K39"/>
    <mergeCell ref="F12:F14"/>
    <mergeCell ref="K1:M1"/>
    <mergeCell ref="A9:M9"/>
    <mergeCell ref="J4:M4"/>
    <mergeCell ref="A32:E32"/>
    <mergeCell ref="C20:E20"/>
    <mergeCell ref="C30:E30"/>
    <mergeCell ref="B25:B26"/>
    <mergeCell ref="A25:A26"/>
    <mergeCell ref="B22:K22"/>
    <mergeCell ref="A34:E34"/>
    <mergeCell ref="A33:E33"/>
    <mergeCell ref="A40:E40"/>
    <mergeCell ref="A38:E38"/>
    <mergeCell ref="A39:E39"/>
    <mergeCell ref="A37:E37"/>
    <mergeCell ref="J32:K32"/>
    <mergeCell ref="A35:E35"/>
    <mergeCell ref="J33:K33"/>
    <mergeCell ref="A45:E45"/>
    <mergeCell ref="A43:E43"/>
    <mergeCell ref="A44:E44"/>
    <mergeCell ref="A36:E36"/>
    <mergeCell ref="A41:E41"/>
    <mergeCell ref="A42:E42"/>
    <mergeCell ref="A2:M2"/>
    <mergeCell ref="M6:M8"/>
    <mergeCell ref="H4:H8"/>
    <mergeCell ref="K6:K8"/>
    <mergeCell ref="B4:B8"/>
    <mergeCell ref="J5:J8"/>
    <mergeCell ref="A4:A8"/>
    <mergeCell ref="K3:M3"/>
    <mergeCell ref="D4:D8"/>
    <mergeCell ref="F4:F8"/>
    <mergeCell ref="J45:K45"/>
    <mergeCell ref="J35:K35"/>
    <mergeCell ref="J36:K36"/>
    <mergeCell ref="J37:K37"/>
    <mergeCell ref="J38:K38"/>
    <mergeCell ref="H12:H14"/>
    <mergeCell ref="J40:K40"/>
    <mergeCell ref="J34:K34"/>
    <mergeCell ref="C23:K23"/>
    <mergeCell ref="E12:E14"/>
    <mergeCell ref="E4:E8"/>
    <mergeCell ref="J41:K41"/>
    <mergeCell ref="J42:K42"/>
    <mergeCell ref="J43:K43"/>
    <mergeCell ref="J44:K44"/>
    <mergeCell ref="B31:E31"/>
    <mergeCell ref="C4:C8"/>
    <mergeCell ref="I4:I8"/>
    <mergeCell ref="B10:K10"/>
    <mergeCell ref="G4:G8"/>
  </mergeCells>
  <printOptions/>
  <pageMargins left="0.1968503937007874" right="0.1968503937007874" top="0.5905511811023623" bottom="0.1968503937007874" header="0" footer="0"/>
  <pageSetup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N156"/>
  <sheetViews>
    <sheetView zoomScalePageLayoutView="0" workbookViewId="0" topLeftCell="A1">
      <pane ySplit="8" topLeftCell="A9" activePane="bottomLeft" state="frozen"/>
      <selection pane="topLeft" activeCell="A1" sqref="A1"/>
      <selection pane="bottomLeft" activeCell="I69" sqref="I69"/>
    </sheetView>
  </sheetViews>
  <sheetFormatPr defaultColWidth="9.140625" defaultRowHeight="12.75"/>
  <cols>
    <col min="1" max="1" width="3.140625" style="89" customWidth="1"/>
    <col min="2" max="2" width="4.140625" style="89" customWidth="1"/>
    <col min="3" max="3" width="3.421875" style="89" customWidth="1"/>
    <col min="4" max="4" width="32.421875" style="11" customWidth="1"/>
    <col min="5" max="5" width="7.140625" style="41" customWidth="1"/>
    <col min="6" max="6" width="12.57421875" style="35" customWidth="1"/>
    <col min="7" max="7" width="12.57421875" style="328" customWidth="1"/>
    <col min="8" max="9" width="12.57421875" style="35" customWidth="1"/>
    <col min="10" max="10" width="26.8515625" style="41" customWidth="1"/>
    <col min="11" max="11" width="5.00390625" style="89" customWidth="1"/>
    <col min="12" max="13" width="5.421875" style="89" customWidth="1"/>
    <col min="14" max="16384" width="9.140625" style="11" customWidth="1"/>
  </cols>
  <sheetData>
    <row r="1" spans="1:13" ht="18" customHeight="1">
      <c r="A1" s="225"/>
      <c r="B1" s="225"/>
      <c r="C1" s="225"/>
      <c r="D1" s="154"/>
      <c r="E1" s="350"/>
      <c r="F1" s="154"/>
      <c r="G1" s="154"/>
      <c r="H1" s="154"/>
      <c r="I1" s="154"/>
      <c r="J1" s="350"/>
      <c r="K1" s="1071" t="s">
        <v>1107</v>
      </c>
      <c r="L1" s="1071"/>
      <c r="M1" s="1071"/>
    </row>
    <row r="2" spans="1:13" ht="26.25" customHeight="1">
      <c r="A2" s="1045" t="s">
        <v>1105</v>
      </c>
      <c r="B2" s="1045"/>
      <c r="C2" s="1045"/>
      <c r="D2" s="1045"/>
      <c r="E2" s="1045"/>
      <c r="F2" s="1045"/>
      <c r="G2" s="1045"/>
      <c r="H2" s="1045"/>
      <c r="I2" s="1045"/>
      <c r="J2" s="1045"/>
      <c r="K2" s="1045"/>
      <c r="L2" s="1045"/>
      <c r="M2" s="1045"/>
    </row>
    <row r="3" spans="1:13" ht="12.75">
      <c r="A3" s="376"/>
      <c r="B3" s="376"/>
      <c r="C3" s="376"/>
      <c r="D3" s="377"/>
      <c r="E3" s="378"/>
      <c r="F3" s="232"/>
      <c r="G3" s="232"/>
      <c r="H3" s="232"/>
      <c r="I3" s="232"/>
      <c r="J3" s="378"/>
      <c r="K3" s="379"/>
      <c r="L3" s="1072" t="s">
        <v>330</v>
      </c>
      <c r="M3" s="1072"/>
    </row>
    <row r="4" spans="1:13" ht="17.25" customHeight="1">
      <c r="A4" s="660" t="s">
        <v>176</v>
      </c>
      <c r="B4" s="660" t="s">
        <v>177</v>
      </c>
      <c r="C4" s="660" t="s">
        <v>178</v>
      </c>
      <c r="D4" s="662" t="s">
        <v>179</v>
      </c>
      <c r="E4" s="661" t="s">
        <v>175</v>
      </c>
      <c r="F4" s="647" t="s">
        <v>1169</v>
      </c>
      <c r="G4" s="647" t="s">
        <v>1027</v>
      </c>
      <c r="H4" s="647" t="s">
        <v>472</v>
      </c>
      <c r="I4" s="647" t="s">
        <v>659</v>
      </c>
      <c r="J4" s="1060" t="s">
        <v>180</v>
      </c>
      <c r="K4" s="1060"/>
      <c r="L4" s="478"/>
      <c r="M4" s="478"/>
    </row>
    <row r="5" spans="1:13" ht="12.75" customHeight="1">
      <c r="A5" s="660"/>
      <c r="B5" s="660"/>
      <c r="C5" s="660"/>
      <c r="D5" s="662"/>
      <c r="E5" s="661"/>
      <c r="F5" s="647"/>
      <c r="G5" s="647"/>
      <c r="H5" s="647"/>
      <c r="I5" s="647"/>
      <c r="J5" s="647" t="s">
        <v>181</v>
      </c>
      <c r="K5" s="422"/>
      <c r="L5" s="422"/>
      <c r="M5" s="422"/>
    </row>
    <row r="6" spans="1:13" ht="12.75" customHeight="1">
      <c r="A6" s="660"/>
      <c r="B6" s="660"/>
      <c r="C6" s="660"/>
      <c r="D6" s="662"/>
      <c r="E6" s="661"/>
      <c r="F6" s="647"/>
      <c r="G6" s="647"/>
      <c r="H6" s="647"/>
      <c r="I6" s="647"/>
      <c r="J6" s="647"/>
      <c r="K6" s="1054" t="s">
        <v>403</v>
      </c>
      <c r="L6" s="1054" t="s">
        <v>473</v>
      </c>
      <c r="M6" s="1054" t="s">
        <v>660</v>
      </c>
    </row>
    <row r="7" spans="1:13" ht="30" customHeight="1">
      <c r="A7" s="660"/>
      <c r="B7" s="660"/>
      <c r="C7" s="660"/>
      <c r="D7" s="662"/>
      <c r="E7" s="661"/>
      <c r="F7" s="647"/>
      <c r="G7" s="647"/>
      <c r="H7" s="647"/>
      <c r="I7" s="647"/>
      <c r="J7" s="647"/>
      <c r="K7" s="1054"/>
      <c r="L7" s="1054"/>
      <c r="M7" s="1054"/>
    </row>
    <row r="8" spans="1:13" ht="36" customHeight="1">
      <c r="A8" s="660"/>
      <c r="B8" s="660"/>
      <c r="C8" s="660"/>
      <c r="D8" s="662"/>
      <c r="E8" s="661"/>
      <c r="F8" s="647"/>
      <c r="G8" s="647"/>
      <c r="H8" s="647"/>
      <c r="I8" s="647"/>
      <c r="J8" s="647"/>
      <c r="K8" s="1054"/>
      <c r="L8" s="1054"/>
      <c r="M8" s="1054"/>
    </row>
    <row r="9" spans="1:13" ht="27" customHeight="1">
      <c r="A9" s="658" t="s">
        <v>383</v>
      </c>
      <c r="B9" s="658"/>
      <c r="C9" s="658"/>
      <c r="D9" s="658"/>
      <c r="E9" s="658"/>
      <c r="F9" s="658"/>
      <c r="G9" s="658"/>
      <c r="H9" s="658"/>
      <c r="I9" s="658"/>
      <c r="J9" s="658"/>
      <c r="K9" s="658"/>
      <c r="L9" s="426"/>
      <c r="M9" s="426"/>
    </row>
    <row r="10" spans="1:13" ht="20.25" customHeight="1">
      <c r="A10" s="246" t="s">
        <v>190</v>
      </c>
      <c r="B10" s="1032" t="s">
        <v>670</v>
      </c>
      <c r="C10" s="1032"/>
      <c r="D10" s="1032"/>
      <c r="E10" s="1032"/>
      <c r="F10" s="1032"/>
      <c r="G10" s="1032"/>
      <c r="H10" s="1032"/>
      <c r="I10" s="1032"/>
      <c r="J10" s="1032"/>
      <c r="K10" s="1032"/>
      <c r="L10" s="247"/>
      <c r="M10" s="247"/>
    </row>
    <row r="11" spans="1:13" ht="30.75" customHeight="1">
      <c r="A11" s="246" t="s">
        <v>190</v>
      </c>
      <c r="B11" s="246" t="s">
        <v>190</v>
      </c>
      <c r="C11" s="1073" t="s">
        <v>671</v>
      </c>
      <c r="D11" s="1074"/>
      <c r="E11" s="1074"/>
      <c r="F11" s="1074"/>
      <c r="G11" s="1074"/>
      <c r="H11" s="1074"/>
      <c r="I11" s="1074"/>
      <c r="J11" s="1074"/>
      <c r="K11" s="1074"/>
      <c r="L11" s="1074"/>
      <c r="M11" s="1075"/>
    </row>
    <row r="12" spans="1:13" ht="36.75" customHeight="1">
      <c r="A12" s="1064" t="s">
        <v>190</v>
      </c>
      <c r="B12" s="1064" t="s">
        <v>190</v>
      </c>
      <c r="C12" s="1064" t="s">
        <v>190</v>
      </c>
      <c r="D12" s="1061" t="s">
        <v>675</v>
      </c>
      <c r="E12" s="1035" t="s">
        <v>2</v>
      </c>
      <c r="F12" s="1052">
        <v>3640</v>
      </c>
      <c r="G12" s="1033">
        <v>3419.7</v>
      </c>
      <c r="H12" s="1052">
        <v>4200</v>
      </c>
      <c r="I12" s="1052">
        <v>4600</v>
      </c>
      <c r="J12" s="311" t="s">
        <v>111</v>
      </c>
      <c r="K12" s="604">
        <v>250</v>
      </c>
      <c r="L12" s="604">
        <v>250</v>
      </c>
      <c r="M12" s="604">
        <v>250</v>
      </c>
    </row>
    <row r="13" spans="1:13" ht="69" customHeight="1">
      <c r="A13" s="1065"/>
      <c r="B13" s="1065"/>
      <c r="C13" s="1065"/>
      <c r="D13" s="1062"/>
      <c r="E13" s="1035"/>
      <c r="F13" s="1053"/>
      <c r="G13" s="1034"/>
      <c r="H13" s="1053"/>
      <c r="I13" s="1053"/>
      <c r="J13" s="311" t="s">
        <v>545</v>
      </c>
      <c r="K13" s="604">
        <v>100</v>
      </c>
      <c r="L13" s="604">
        <v>100</v>
      </c>
      <c r="M13" s="604">
        <v>100</v>
      </c>
    </row>
    <row r="14" spans="1:13" ht="58.5" customHeight="1">
      <c r="A14" s="1065"/>
      <c r="B14" s="1065"/>
      <c r="C14" s="1065"/>
      <c r="D14" s="1062"/>
      <c r="E14" s="1035"/>
      <c r="F14" s="1053"/>
      <c r="G14" s="1034"/>
      <c r="H14" s="1053"/>
      <c r="I14" s="1053"/>
      <c r="J14" s="311" t="s">
        <v>672</v>
      </c>
      <c r="K14" s="604">
        <v>20</v>
      </c>
      <c r="L14" s="604">
        <v>20</v>
      </c>
      <c r="M14" s="604">
        <v>20</v>
      </c>
    </row>
    <row r="15" spans="1:13" ht="49.5" customHeight="1">
      <c r="A15" s="1065"/>
      <c r="B15" s="1065"/>
      <c r="C15" s="1065"/>
      <c r="D15" s="1062"/>
      <c r="E15" s="1076" t="s">
        <v>22</v>
      </c>
      <c r="F15" s="1030">
        <v>21</v>
      </c>
      <c r="G15" s="1067">
        <v>23.7</v>
      </c>
      <c r="H15" s="1030">
        <v>21</v>
      </c>
      <c r="I15" s="1030">
        <v>21</v>
      </c>
      <c r="J15" s="311" t="s">
        <v>909</v>
      </c>
      <c r="K15" s="605">
        <v>12</v>
      </c>
      <c r="L15" s="605">
        <v>12</v>
      </c>
      <c r="M15" s="605">
        <v>12</v>
      </c>
    </row>
    <row r="16" spans="1:13" ht="34.5" customHeight="1">
      <c r="A16" s="1066"/>
      <c r="B16" s="1066"/>
      <c r="C16" s="1066"/>
      <c r="D16" s="1063"/>
      <c r="E16" s="1077"/>
      <c r="F16" s="1031"/>
      <c r="G16" s="1068"/>
      <c r="H16" s="1031"/>
      <c r="I16" s="1031"/>
      <c r="J16" s="311" t="s">
        <v>673</v>
      </c>
      <c r="K16" s="605">
        <v>6</v>
      </c>
      <c r="L16" s="605">
        <v>7</v>
      </c>
      <c r="M16" s="605">
        <v>8</v>
      </c>
    </row>
    <row r="17" spans="1:13" ht="42.75" customHeight="1">
      <c r="A17" s="313" t="s">
        <v>190</v>
      </c>
      <c r="B17" s="313" t="s">
        <v>190</v>
      </c>
      <c r="C17" s="313" t="s">
        <v>191</v>
      </c>
      <c r="D17" s="9" t="s">
        <v>95</v>
      </c>
      <c r="E17" s="311" t="s">
        <v>2</v>
      </c>
      <c r="F17" s="345">
        <v>132</v>
      </c>
      <c r="G17" s="352">
        <v>119.5</v>
      </c>
      <c r="H17" s="345">
        <v>140</v>
      </c>
      <c r="I17" s="345">
        <v>145</v>
      </c>
      <c r="J17" s="312" t="s">
        <v>674</v>
      </c>
      <c r="K17" s="605">
        <v>100</v>
      </c>
      <c r="L17" s="605">
        <v>100</v>
      </c>
      <c r="M17" s="605">
        <v>100</v>
      </c>
    </row>
    <row r="18" spans="1:13" ht="39.75" customHeight="1">
      <c r="A18" s="1040" t="s">
        <v>190</v>
      </c>
      <c r="B18" s="1040" t="s">
        <v>190</v>
      </c>
      <c r="C18" s="1040" t="s">
        <v>192</v>
      </c>
      <c r="D18" s="1039" t="s">
        <v>677</v>
      </c>
      <c r="E18" s="316" t="s">
        <v>2</v>
      </c>
      <c r="F18" s="420">
        <v>1136.6</v>
      </c>
      <c r="G18" s="487">
        <v>1088</v>
      </c>
      <c r="H18" s="420">
        <v>1221.2</v>
      </c>
      <c r="I18" s="420">
        <v>1310</v>
      </c>
      <c r="J18" s="1069" t="s">
        <v>676</v>
      </c>
      <c r="K18" s="1043">
        <v>11</v>
      </c>
      <c r="L18" s="1043">
        <v>11</v>
      </c>
      <c r="M18" s="1043">
        <v>11</v>
      </c>
    </row>
    <row r="19" spans="1:13" ht="30" customHeight="1">
      <c r="A19" s="1040"/>
      <c r="B19" s="1040"/>
      <c r="C19" s="1040"/>
      <c r="D19" s="1039"/>
      <c r="E19" s="316" t="s">
        <v>22</v>
      </c>
      <c r="F19" s="420">
        <v>27</v>
      </c>
      <c r="G19" s="487">
        <v>31.5</v>
      </c>
      <c r="H19" s="420">
        <v>30</v>
      </c>
      <c r="I19" s="420">
        <v>30</v>
      </c>
      <c r="J19" s="1070"/>
      <c r="K19" s="1044"/>
      <c r="L19" s="1044"/>
      <c r="M19" s="1044"/>
    </row>
    <row r="20" spans="1:13" ht="24" customHeight="1">
      <c r="A20" s="98" t="s">
        <v>190</v>
      </c>
      <c r="B20" s="98" t="s">
        <v>190</v>
      </c>
      <c r="C20" s="1051" t="s">
        <v>182</v>
      </c>
      <c r="D20" s="1051"/>
      <c r="E20" s="1051"/>
      <c r="F20" s="329">
        <f>SUM(F12:F19)</f>
        <v>4956.6</v>
      </c>
      <c r="G20" s="329">
        <f>SUM(G12:G19)</f>
        <v>4682.4</v>
      </c>
      <c r="H20" s="329">
        <f>SUM(H12:H19)</f>
        <v>5612.2</v>
      </c>
      <c r="I20" s="329">
        <f>SUM(I12:I19)</f>
        <v>6106</v>
      </c>
      <c r="J20" s="100"/>
      <c r="K20" s="101"/>
      <c r="L20" s="101"/>
      <c r="M20" s="101"/>
    </row>
    <row r="21" spans="1:13" ht="22.5" customHeight="1">
      <c r="A21" s="102" t="s">
        <v>190</v>
      </c>
      <c r="B21" s="102" t="s">
        <v>191</v>
      </c>
      <c r="C21" s="1041" t="s">
        <v>678</v>
      </c>
      <c r="D21" s="1041"/>
      <c r="E21" s="1041"/>
      <c r="F21" s="1041"/>
      <c r="G21" s="1041"/>
      <c r="H21" s="1041"/>
      <c r="I21" s="1041"/>
      <c r="J21" s="1041"/>
      <c r="K21" s="1041"/>
      <c r="L21" s="175"/>
      <c r="M21" s="175"/>
    </row>
    <row r="22" spans="1:13" ht="42.75" customHeight="1">
      <c r="A22" s="313" t="s">
        <v>190</v>
      </c>
      <c r="B22" s="313" t="s">
        <v>191</v>
      </c>
      <c r="C22" s="313" t="s">
        <v>190</v>
      </c>
      <c r="D22" s="314" t="s">
        <v>96</v>
      </c>
      <c r="E22" s="314" t="s">
        <v>18</v>
      </c>
      <c r="F22" s="345">
        <v>0.8</v>
      </c>
      <c r="G22" s="352">
        <v>0.8</v>
      </c>
      <c r="H22" s="345">
        <v>0.8</v>
      </c>
      <c r="I22" s="345">
        <v>0.8</v>
      </c>
      <c r="J22" s="311" t="s">
        <v>112</v>
      </c>
      <c r="K22" s="315">
        <v>3100</v>
      </c>
      <c r="L22" s="315">
        <v>3100</v>
      </c>
      <c r="M22" s="315">
        <v>3100</v>
      </c>
    </row>
    <row r="23" spans="1:13" ht="27" customHeight="1">
      <c r="A23" s="313" t="s">
        <v>190</v>
      </c>
      <c r="B23" s="313" t="s">
        <v>191</v>
      </c>
      <c r="C23" s="313" t="s">
        <v>191</v>
      </c>
      <c r="D23" s="314" t="s">
        <v>97</v>
      </c>
      <c r="E23" s="314" t="s">
        <v>18</v>
      </c>
      <c r="F23" s="345">
        <v>43.5</v>
      </c>
      <c r="G23" s="352">
        <v>44.8</v>
      </c>
      <c r="H23" s="345">
        <v>44.8</v>
      </c>
      <c r="I23" s="345">
        <v>44.8</v>
      </c>
      <c r="J23" s="311" t="s">
        <v>113</v>
      </c>
      <c r="K23" s="315">
        <v>7500</v>
      </c>
      <c r="L23" s="315">
        <v>7500</v>
      </c>
      <c r="M23" s="315">
        <v>7500</v>
      </c>
    </row>
    <row r="24" spans="1:13" ht="29.25" customHeight="1">
      <c r="A24" s="313" t="s">
        <v>190</v>
      </c>
      <c r="B24" s="313" t="s">
        <v>191</v>
      </c>
      <c r="C24" s="313" t="s">
        <v>192</v>
      </c>
      <c r="D24" s="314" t="s">
        <v>98</v>
      </c>
      <c r="E24" s="314" t="s">
        <v>18</v>
      </c>
      <c r="F24" s="345">
        <v>25.4</v>
      </c>
      <c r="G24" s="352">
        <v>32</v>
      </c>
      <c r="H24" s="345">
        <v>32</v>
      </c>
      <c r="I24" s="345">
        <v>32</v>
      </c>
      <c r="J24" s="311" t="s">
        <v>114</v>
      </c>
      <c r="K24" s="315">
        <v>2400</v>
      </c>
      <c r="L24" s="315">
        <v>2400</v>
      </c>
      <c r="M24" s="315">
        <v>2400</v>
      </c>
    </row>
    <row r="25" spans="1:13" ht="37.5" customHeight="1">
      <c r="A25" s="313" t="s">
        <v>190</v>
      </c>
      <c r="B25" s="313" t="s">
        <v>191</v>
      </c>
      <c r="C25" s="313" t="s">
        <v>193</v>
      </c>
      <c r="D25" s="314" t="s">
        <v>100</v>
      </c>
      <c r="E25" s="314" t="s">
        <v>18</v>
      </c>
      <c r="F25" s="345">
        <v>8.1</v>
      </c>
      <c r="G25" s="352">
        <v>8.2</v>
      </c>
      <c r="H25" s="345">
        <v>8.2</v>
      </c>
      <c r="I25" s="345">
        <v>8.2</v>
      </c>
      <c r="J25" s="311" t="s">
        <v>115</v>
      </c>
      <c r="K25" s="315">
        <v>30</v>
      </c>
      <c r="L25" s="315">
        <v>30</v>
      </c>
      <c r="M25" s="315">
        <v>30</v>
      </c>
    </row>
    <row r="26" spans="1:13" ht="37.5" customHeight="1">
      <c r="A26" s="313" t="s">
        <v>190</v>
      </c>
      <c r="B26" s="313" t="s">
        <v>191</v>
      </c>
      <c r="C26" s="313" t="s">
        <v>194</v>
      </c>
      <c r="D26" s="423" t="s">
        <v>627</v>
      </c>
      <c r="E26" s="314" t="s">
        <v>18</v>
      </c>
      <c r="F26" s="345">
        <v>16.2</v>
      </c>
      <c r="G26" s="352">
        <v>17.7</v>
      </c>
      <c r="H26" s="345">
        <v>17.7</v>
      </c>
      <c r="I26" s="345">
        <v>17.7</v>
      </c>
      <c r="J26" s="311" t="s">
        <v>669</v>
      </c>
      <c r="K26" s="315">
        <v>2</v>
      </c>
      <c r="L26" s="315">
        <v>2</v>
      </c>
      <c r="M26" s="315">
        <v>2</v>
      </c>
    </row>
    <row r="27" spans="1:13" ht="45" customHeight="1">
      <c r="A27" s="313" t="s">
        <v>190</v>
      </c>
      <c r="B27" s="313" t="s">
        <v>191</v>
      </c>
      <c r="C27" s="313" t="s">
        <v>195</v>
      </c>
      <c r="D27" s="314" t="s">
        <v>117</v>
      </c>
      <c r="E27" s="314" t="s">
        <v>18</v>
      </c>
      <c r="F27" s="245">
        <v>20.3</v>
      </c>
      <c r="G27" s="380">
        <v>20.2</v>
      </c>
      <c r="H27" s="245">
        <v>20.3</v>
      </c>
      <c r="I27" s="245">
        <v>20.3</v>
      </c>
      <c r="J27" s="311" t="s">
        <v>118</v>
      </c>
      <c r="K27" s="315">
        <v>10</v>
      </c>
      <c r="L27" s="315">
        <v>10</v>
      </c>
      <c r="M27" s="315">
        <v>10</v>
      </c>
    </row>
    <row r="28" spans="1:13" ht="31.5" customHeight="1">
      <c r="A28" s="313" t="s">
        <v>190</v>
      </c>
      <c r="B28" s="313" t="s">
        <v>191</v>
      </c>
      <c r="C28" s="313" t="s">
        <v>196</v>
      </c>
      <c r="D28" s="314" t="s">
        <v>101</v>
      </c>
      <c r="E28" s="314" t="s">
        <v>18</v>
      </c>
      <c r="F28" s="345">
        <v>12.9</v>
      </c>
      <c r="G28" s="352">
        <v>13</v>
      </c>
      <c r="H28" s="345">
        <v>13</v>
      </c>
      <c r="I28" s="345">
        <v>13</v>
      </c>
      <c r="J28" s="311" t="s">
        <v>119</v>
      </c>
      <c r="K28" s="315">
        <v>1000</v>
      </c>
      <c r="L28" s="315">
        <v>1000</v>
      </c>
      <c r="M28" s="315">
        <v>1000</v>
      </c>
    </row>
    <row r="29" spans="1:13" ht="30" customHeight="1">
      <c r="A29" s="313" t="s">
        <v>190</v>
      </c>
      <c r="B29" s="313" t="s">
        <v>191</v>
      </c>
      <c r="C29" s="313" t="s">
        <v>197</v>
      </c>
      <c r="D29" s="314" t="s">
        <v>102</v>
      </c>
      <c r="E29" s="314" t="s">
        <v>18</v>
      </c>
      <c r="F29" s="345">
        <v>0.6</v>
      </c>
      <c r="G29" s="352">
        <v>0.6</v>
      </c>
      <c r="H29" s="345">
        <v>0.6</v>
      </c>
      <c r="I29" s="345">
        <v>0.6</v>
      </c>
      <c r="J29" s="311" t="s">
        <v>112</v>
      </c>
      <c r="K29" s="315">
        <v>12</v>
      </c>
      <c r="L29" s="315">
        <v>12</v>
      </c>
      <c r="M29" s="315">
        <v>12</v>
      </c>
    </row>
    <row r="30" spans="1:13" ht="45.75" customHeight="1">
      <c r="A30" s="313" t="s">
        <v>190</v>
      </c>
      <c r="B30" s="313" t="s">
        <v>191</v>
      </c>
      <c r="C30" s="313" t="s">
        <v>198</v>
      </c>
      <c r="D30" s="314" t="s">
        <v>103</v>
      </c>
      <c r="E30" s="9" t="s">
        <v>18</v>
      </c>
      <c r="F30" s="115">
        <v>0.1</v>
      </c>
      <c r="G30" s="352">
        <v>0</v>
      </c>
      <c r="H30" s="115">
        <v>0.1</v>
      </c>
      <c r="I30" s="115">
        <v>0.1</v>
      </c>
      <c r="J30" s="312" t="s">
        <v>300</v>
      </c>
      <c r="K30" s="483">
        <v>1</v>
      </c>
      <c r="L30" s="483">
        <v>1</v>
      </c>
      <c r="M30" s="483">
        <v>1</v>
      </c>
    </row>
    <row r="31" spans="1:13" ht="64.5" customHeight="1">
      <c r="A31" s="606" t="s">
        <v>190</v>
      </c>
      <c r="B31" s="606" t="s">
        <v>191</v>
      </c>
      <c r="C31" s="606" t="s">
        <v>199</v>
      </c>
      <c r="D31" s="314" t="s">
        <v>663</v>
      </c>
      <c r="E31" s="314" t="s">
        <v>18</v>
      </c>
      <c r="F31" s="345">
        <v>12.3</v>
      </c>
      <c r="G31" s="352">
        <v>12.3</v>
      </c>
      <c r="H31" s="345">
        <v>12.3</v>
      </c>
      <c r="I31" s="345">
        <v>12.3</v>
      </c>
      <c r="J31" s="311" t="s">
        <v>120</v>
      </c>
      <c r="K31" s="483">
        <v>11</v>
      </c>
      <c r="L31" s="483">
        <v>11</v>
      </c>
      <c r="M31" s="483">
        <v>11</v>
      </c>
    </row>
    <row r="32" spans="1:13" ht="24" customHeight="1">
      <c r="A32" s="1037" t="s">
        <v>190</v>
      </c>
      <c r="B32" s="1037" t="s">
        <v>191</v>
      </c>
      <c r="C32" s="1037" t="s">
        <v>200</v>
      </c>
      <c r="D32" s="1042" t="s">
        <v>450</v>
      </c>
      <c r="E32" s="316" t="s">
        <v>18</v>
      </c>
      <c r="F32" s="345">
        <v>121.4</v>
      </c>
      <c r="G32" s="352">
        <v>135</v>
      </c>
      <c r="H32" s="345">
        <v>135</v>
      </c>
      <c r="I32" s="345">
        <v>135</v>
      </c>
      <c r="J32" s="1028" t="s">
        <v>120</v>
      </c>
      <c r="K32" s="1038">
        <v>11</v>
      </c>
      <c r="L32" s="1038">
        <v>11</v>
      </c>
      <c r="M32" s="1038">
        <v>11</v>
      </c>
    </row>
    <row r="33" spans="1:13" ht="24" customHeight="1">
      <c r="A33" s="1037"/>
      <c r="B33" s="1037"/>
      <c r="C33" s="1037"/>
      <c r="D33" s="1042"/>
      <c r="E33" s="316" t="s">
        <v>2</v>
      </c>
      <c r="F33" s="345">
        <v>29</v>
      </c>
      <c r="G33" s="352">
        <v>31.7</v>
      </c>
      <c r="H33" s="345">
        <v>32</v>
      </c>
      <c r="I33" s="345">
        <v>32</v>
      </c>
      <c r="J33" s="1028"/>
      <c r="K33" s="1038"/>
      <c r="L33" s="1038"/>
      <c r="M33" s="1038"/>
    </row>
    <row r="34" spans="1:13" ht="18" customHeight="1">
      <c r="A34" s="313" t="s">
        <v>190</v>
      </c>
      <c r="B34" s="313" t="s">
        <v>191</v>
      </c>
      <c r="C34" s="1029" t="s">
        <v>182</v>
      </c>
      <c r="D34" s="1029"/>
      <c r="E34" s="1029"/>
      <c r="F34" s="330">
        <f>SUM(F22:F33)</f>
        <v>290.6</v>
      </c>
      <c r="G34" s="330">
        <f>SUM(G22:G33)</f>
        <v>316.3</v>
      </c>
      <c r="H34" s="330">
        <f>SUM(H22:H33)</f>
        <v>316.8</v>
      </c>
      <c r="I34" s="330">
        <f>SUM(I22:I33)</f>
        <v>316.8</v>
      </c>
      <c r="J34" s="311"/>
      <c r="K34" s="315"/>
      <c r="L34" s="315"/>
      <c r="M34" s="315"/>
    </row>
    <row r="35" spans="1:13" ht="20.25" customHeight="1">
      <c r="A35" s="102" t="s">
        <v>190</v>
      </c>
      <c r="B35" s="102" t="s">
        <v>192</v>
      </c>
      <c r="C35" s="1041" t="s">
        <v>121</v>
      </c>
      <c r="D35" s="1041"/>
      <c r="E35" s="1041"/>
      <c r="F35" s="1041"/>
      <c r="G35" s="1041"/>
      <c r="H35" s="1041"/>
      <c r="I35" s="1041"/>
      <c r="J35" s="1041"/>
      <c r="K35" s="1041"/>
      <c r="L35" s="176"/>
      <c r="M35" s="176"/>
    </row>
    <row r="36" spans="1:13" ht="46.5" customHeight="1">
      <c r="A36" s="313" t="s">
        <v>190</v>
      </c>
      <c r="B36" s="313" t="s">
        <v>192</v>
      </c>
      <c r="C36" s="313" t="s">
        <v>190</v>
      </c>
      <c r="D36" s="314" t="s">
        <v>173</v>
      </c>
      <c r="E36" s="314" t="s">
        <v>2</v>
      </c>
      <c r="F36" s="345">
        <v>55</v>
      </c>
      <c r="G36" s="352">
        <v>216.3</v>
      </c>
      <c r="H36" s="345">
        <v>55</v>
      </c>
      <c r="I36" s="345">
        <v>55</v>
      </c>
      <c r="J36" s="311" t="s">
        <v>122</v>
      </c>
      <c r="K36" s="315">
        <v>100</v>
      </c>
      <c r="L36" s="315">
        <v>100</v>
      </c>
      <c r="M36" s="315">
        <v>100</v>
      </c>
    </row>
    <row r="37" spans="1:13" ht="40.5" customHeight="1">
      <c r="A37" s="313" t="s">
        <v>190</v>
      </c>
      <c r="B37" s="313" t="s">
        <v>192</v>
      </c>
      <c r="C37" s="313" t="s">
        <v>191</v>
      </c>
      <c r="D37" s="316" t="s">
        <v>174</v>
      </c>
      <c r="E37" s="314" t="s">
        <v>2</v>
      </c>
      <c r="F37" s="345">
        <v>22.4</v>
      </c>
      <c r="G37" s="352">
        <v>15</v>
      </c>
      <c r="H37" s="345">
        <v>22.4</v>
      </c>
      <c r="I37" s="345">
        <v>22.4</v>
      </c>
      <c r="J37" s="311" t="s">
        <v>123</v>
      </c>
      <c r="K37" s="315">
        <v>100</v>
      </c>
      <c r="L37" s="315">
        <v>100</v>
      </c>
      <c r="M37" s="315">
        <v>100</v>
      </c>
    </row>
    <row r="38" spans="1:13" ht="22.5" customHeight="1">
      <c r="A38" s="1036" t="s">
        <v>190</v>
      </c>
      <c r="B38" s="1036" t="s">
        <v>192</v>
      </c>
      <c r="C38" s="1036" t="s">
        <v>192</v>
      </c>
      <c r="D38" s="706" t="s">
        <v>104</v>
      </c>
      <c r="E38" s="314" t="s">
        <v>2</v>
      </c>
      <c r="F38" s="345">
        <v>60</v>
      </c>
      <c r="G38" s="352">
        <v>60</v>
      </c>
      <c r="H38" s="345">
        <v>70</v>
      </c>
      <c r="I38" s="345">
        <v>79</v>
      </c>
      <c r="J38" s="1035" t="s">
        <v>546</v>
      </c>
      <c r="K38" s="1059">
        <v>100</v>
      </c>
      <c r="L38" s="1059">
        <v>100</v>
      </c>
      <c r="M38" s="1059">
        <v>100</v>
      </c>
    </row>
    <row r="39" spans="1:13" ht="22.5" customHeight="1">
      <c r="A39" s="1036"/>
      <c r="B39" s="1036"/>
      <c r="C39" s="1036"/>
      <c r="D39" s="706"/>
      <c r="E39" s="314" t="s">
        <v>2</v>
      </c>
      <c r="F39" s="345">
        <v>0</v>
      </c>
      <c r="G39" s="352">
        <v>780</v>
      </c>
      <c r="H39" s="345">
        <v>0</v>
      </c>
      <c r="I39" s="345">
        <v>0</v>
      </c>
      <c r="J39" s="1035"/>
      <c r="K39" s="1059"/>
      <c r="L39" s="1059"/>
      <c r="M39" s="1059"/>
    </row>
    <row r="40" spans="1:13" ht="23.25" customHeight="1">
      <c r="A40" s="1036"/>
      <c r="B40" s="1036"/>
      <c r="C40" s="1036"/>
      <c r="D40" s="706"/>
      <c r="E40" s="314" t="s">
        <v>15</v>
      </c>
      <c r="F40" s="345">
        <v>1136.6</v>
      </c>
      <c r="G40" s="352">
        <v>356.6</v>
      </c>
      <c r="H40" s="345">
        <v>1221.2</v>
      </c>
      <c r="I40" s="345">
        <v>1175.6</v>
      </c>
      <c r="J40" s="1035"/>
      <c r="K40" s="1059"/>
      <c r="L40" s="1059"/>
      <c r="M40" s="1059"/>
    </row>
    <row r="41" spans="1:13" ht="31.5" customHeight="1">
      <c r="A41" s="313" t="s">
        <v>190</v>
      </c>
      <c r="B41" s="313" t="s">
        <v>192</v>
      </c>
      <c r="C41" s="313" t="s">
        <v>193</v>
      </c>
      <c r="D41" s="314" t="s">
        <v>124</v>
      </c>
      <c r="E41" s="314" t="s">
        <v>2</v>
      </c>
      <c r="F41" s="345">
        <v>250</v>
      </c>
      <c r="G41" s="352">
        <v>496</v>
      </c>
      <c r="H41" s="345">
        <v>250</v>
      </c>
      <c r="I41" s="345">
        <v>250</v>
      </c>
      <c r="J41" s="311" t="s">
        <v>125</v>
      </c>
      <c r="K41" s="315">
        <v>100</v>
      </c>
      <c r="L41" s="315">
        <v>100</v>
      </c>
      <c r="M41" s="315">
        <v>100</v>
      </c>
    </row>
    <row r="42" spans="1:13" ht="66" customHeight="1">
      <c r="A42" s="313" t="s">
        <v>190</v>
      </c>
      <c r="B42" s="313" t="s">
        <v>192</v>
      </c>
      <c r="C42" s="313" t="s">
        <v>194</v>
      </c>
      <c r="D42" s="314" t="s">
        <v>1057</v>
      </c>
      <c r="E42" s="314" t="s">
        <v>18</v>
      </c>
      <c r="F42" s="345">
        <v>0</v>
      </c>
      <c r="G42" s="352">
        <v>268.5</v>
      </c>
      <c r="H42" s="345">
        <v>0</v>
      </c>
      <c r="I42" s="345">
        <v>0</v>
      </c>
      <c r="J42" s="311"/>
      <c r="K42" s="315"/>
      <c r="L42" s="315"/>
      <c r="M42" s="315"/>
    </row>
    <row r="43" spans="1:13" ht="20.25" customHeight="1">
      <c r="A43" s="313" t="s">
        <v>190</v>
      </c>
      <c r="B43" s="313" t="s">
        <v>192</v>
      </c>
      <c r="C43" s="1029" t="s">
        <v>182</v>
      </c>
      <c r="D43" s="1029"/>
      <c r="E43" s="1029"/>
      <c r="F43" s="330">
        <f>SUM(F36:F42)</f>
        <v>1524</v>
      </c>
      <c r="G43" s="330">
        <f>SUM(G36:G42)</f>
        <v>2192.4</v>
      </c>
      <c r="H43" s="330">
        <f>SUM(H36:H42)</f>
        <v>1618.6000000000001</v>
      </c>
      <c r="I43" s="330">
        <f>SUM(I36:I42)</f>
        <v>1582</v>
      </c>
      <c r="J43" s="311"/>
      <c r="K43" s="315"/>
      <c r="L43" s="315"/>
      <c r="M43" s="315"/>
    </row>
    <row r="44" spans="1:13" ht="18.75" customHeight="1">
      <c r="A44" s="313" t="s">
        <v>190</v>
      </c>
      <c r="B44" s="1051" t="s">
        <v>183</v>
      </c>
      <c r="C44" s="1051"/>
      <c r="D44" s="1051"/>
      <c r="E44" s="1051"/>
      <c r="F44" s="331">
        <f>+F43+F34+F20</f>
        <v>6771.200000000001</v>
      </c>
      <c r="G44" s="331">
        <f>+G43+G34+G20</f>
        <v>7191.1</v>
      </c>
      <c r="H44" s="331">
        <f>+H43+H34+H20</f>
        <v>7547.6</v>
      </c>
      <c r="I44" s="331">
        <f>+I43+I34+I20</f>
        <v>8004.8</v>
      </c>
      <c r="J44" s="311"/>
      <c r="K44" s="315"/>
      <c r="L44" s="315"/>
      <c r="M44" s="315"/>
    </row>
    <row r="45" spans="1:13" ht="15" customHeight="1">
      <c r="A45" s="102" t="s">
        <v>191</v>
      </c>
      <c r="B45" s="1041" t="s">
        <v>1002</v>
      </c>
      <c r="C45" s="1041"/>
      <c r="D45" s="1041"/>
      <c r="E45" s="1041"/>
      <c r="F45" s="1041"/>
      <c r="G45" s="1041"/>
      <c r="H45" s="1041"/>
      <c r="I45" s="1041"/>
      <c r="J45" s="1041"/>
      <c r="K45" s="1041"/>
      <c r="L45" s="176"/>
      <c r="M45" s="176"/>
    </row>
    <row r="46" spans="1:13" ht="14.25" customHeight="1">
      <c r="A46" s="102" t="s">
        <v>191</v>
      </c>
      <c r="B46" s="99" t="s">
        <v>190</v>
      </c>
      <c r="C46" s="1041" t="s">
        <v>920</v>
      </c>
      <c r="D46" s="1041"/>
      <c r="E46" s="1041"/>
      <c r="F46" s="1041"/>
      <c r="G46" s="1041"/>
      <c r="H46" s="1041"/>
      <c r="I46" s="1041"/>
      <c r="J46" s="1041"/>
      <c r="K46" s="1041"/>
      <c r="L46" s="176"/>
      <c r="M46" s="176"/>
    </row>
    <row r="47" spans="1:13" ht="45.75" customHeight="1">
      <c r="A47" s="313" t="s">
        <v>191</v>
      </c>
      <c r="B47" s="313" t="s">
        <v>190</v>
      </c>
      <c r="C47" s="313" t="s">
        <v>190</v>
      </c>
      <c r="D47" s="316" t="s">
        <v>1003</v>
      </c>
      <c r="E47" s="314" t="s">
        <v>2</v>
      </c>
      <c r="F47" s="345">
        <v>50</v>
      </c>
      <c r="G47" s="352">
        <v>20</v>
      </c>
      <c r="H47" s="345">
        <v>50</v>
      </c>
      <c r="I47" s="345">
        <v>50</v>
      </c>
      <c r="J47" s="312" t="s">
        <v>965</v>
      </c>
      <c r="K47" s="103">
        <v>108</v>
      </c>
      <c r="L47" s="103">
        <v>110</v>
      </c>
      <c r="M47" s="103">
        <v>110</v>
      </c>
    </row>
    <row r="48" spans="1:13" ht="19.5" customHeight="1">
      <c r="A48" s="313" t="s">
        <v>191</v>
      </c>
      <c r="B48" s="313" t="s">
        <v>190</v>
      </c>
      <c r="C48" s="1029" t="s">
        <v>182</v>
      </c>
      <c r="D48" s="1029"/>
      <c r="E48" s="1029"/>
      <c r="F48" s="330">
        <f>+F47</f>
        <v>50</v>
      </c>
      <c r="G48" s="330">
        <f>+G47</f>
        <v>20</v>
      </c>
      <c r="H48" s="330">
        <f>+H47</f>
        <v>50</v>
      </c>
      <c r="I48" s="330">
        <f>+I47</f>
        <v>50</v>
      </c>
      <c r="J48" s="311"/>
      <c r="K48" s="315"/>
      <c r="L48" s="315"/>
      <c r="M48" s="315"/>
    </row>
    <row r="49" spans="1:13" ht="17.25" customHeight="1">
      <c r="A49" s="102" t="s">
        <v>191</v>
      </c>
      <c r="B49" s="102" t="s">
        <v>191</v>
      </c>
      <c r="C49" s="1041" t="s">
        <v>126</v>
      </c>
      <c r="D49" s="1041"/>
      <c r="E49" s="1041"/>
      <c r="F49" s="1041"/>
      <c r="G49" s="1041"/>
      <c r="H49" s="1041"/>
      <c r="I49" s="1041"/>
      <c r="J49" s="1041"/>
      <c r="K49" s="1041"/>
      <c r="L49" s="176"/>
      <c r="M49" s="176"/>
    </row>
    <row r="50" spans="1:13" ht="29.25" customHeight="1">
      <c r="A50" s="313" t="s">
        <v>191</v>
      </c>
      <c r="B50" s="313" t="s">
        <v>191</v>
      </c>
      <c r="C50" s="313" t="s">
        <v>190</v>
      </c>
      <c r="D50" s="314" t="s">
        <v>105</v>
      </c>
      <c r="E50" s="314" t="s">
        <v>2</v>
      </c>
      <c r="F50" s="345">
        <v>13.7</v>
      </c>
      <c r="G50" s="352">
        <v>13.7</v>
      </c>
      <c r="H50" s="345">
        <v>13.7</v>
      </c>
      <c r="I50" s="345">
        <v>13.7</v>
      </c>
      <c r="J50" s="311" t="s">
        <v>1009</v>
      </c>
      <c r="K50" s="496">
        <v>59</v>
      </c>
      <c r="L50" s="496">
        <v>59</v>
      </c>
      <c r="M50" s="496">
        <v>59</v>
      </c>
    </row>
    <row r="51" spans="1:13" ht="28.5" customHeight="1">
      <c r="A51" s="313" t="s">
        <v>191</v>
      </c>
      <c r="B51" s="313" t="s">
        <v>191</v>
      </c>
      <c r="C51" s="313" t="s">
        <v>191</v>
      </c>
      <c r="D51" s="607" t="s">
        <v>106</v>
      </c>
      <c r="E51" s="314" t="s">
        <v>2</v>
      </c>
      <c r="F51" s="345">
        <v>21.5</v>
      </c>
      <c r="G51" s="352">
        <v>21.5</v>
      </c>
      <c r="H51" s="345">
        <v>21.5</v>
      </c>
      <c r="I51" s="345">
        <v>21.5</v>
      </c>
      <c r="J51" s="312" t="s">
        <v>304</v>
      </c>
      <c r="K51" s="483">
        <v>4</v>
      </c>
      <c r="L51" s="483">
        <v>4</v>
      </c>
      <c r="M51" s="483">
        <v>4</v>
      </c>
    </row>
    <row r="52" spans="1:13" ht="15.75" customHeight="1">
      <c r="A52" s="102" t="s">
        <v>191</v>
      </c>
      <c r="B52" s="102" t="s">
        <v>191</v>
      </c>
      <c r="C52" s="1029" t="s">
        <v>182</v>
      </c>
      <c r="D52" s="1029"/>
      <c r="E52" s="1029"/>
      <c r="F52" s="332">
        <f>SUM(F50:F51)</f>
        <v>35.2</v>
      </c>
      <c r="G52" s="332">
        <f>SUM(G50:G51)</f>
        <v>35.2</v>
      </c>
      <c r="H52" s="332">
        <f>SUM(H50:H51)</f>
        <v>35.2</v>
      </c>
      <c r="I52" s="332">
        <f>SUM(I50:I51)</f>
        <v>35.2</v>
      </c>
      <c r="J52" s="311"/>
      <c r="K52" s="315"/>
      <c r="L52" s="315"/>
      <c r="M52" s="315"/>
    </row>
    <row r="53" spans="1:13" ht="13.5">
      <c r="A53" s="102" t="s">
        <v>191</v>
      </c>
      <c r="B53" s="1051" t="s">
        <v>183</v>
      </c>
      <c r="C53" s="1051"/>
      <c r="D53" s="1051"/>
      <c r="E53" s="1051"/>
      <c r="F53" s="329">
        <f>+F52+F48</f>
        <v>85.2</v>
      </c>
      <c r="G53" s="329">
        <f>+G52+G48</f>
        <v>55.2</v>
      </c>
      <c r="H53" s="329">
        <f>+H52+H48</f>
        <v>85.2</v>
      </c>
      <c r="I53" s="329">
        <f>+I52+I48</f>
        <v>85.2</v>
      </c>
      <c r="J53" s="311"/>
      <c r="K53" s="315"/>
      <c r="L53" s="315"/>
      <c r="M53" s="315"/>
    </row>
    <row r="54" spans="1:13" ht="13.5">
      <c r="A54" s="102" t="s">
        <v>192</v>
      </c>
      <c r="B54" s="1041" t="s">
        <v>372</v>
      </c>
      <c r="C54" s="1041"/>
      <c r="D54" s="1041"/>
      <c r="E54" s="1041"/>
      <c r="F54" s="1041"/>
      <c r="G54" s="1041"/>
      <c r="H54" s="1041"/>
      <c r="I54" s="1041"/>
      <c r="J54" s="1041"/>
      <c r="K54" s="1041"/>
      <c r="L54" s="176"/>
      <c r="M54" s="176"/>
    </row>
    <row r="55" spans="1:13" ht="18" customHeight="1">
      <c r="A55" s="102" t="s">
        <v>192</v>
      </c>
      <c r="B55" s="99" t="s">
        <v>190</v>
      </c>
      <c r="C55" s="1041" t="s">
        <v>272</v>
      </c>
      <c r="D55" s="1041"/>
      <c r="E55" s="1041"/>
      <c r="F55" s="1041"/>
      <c r="G55" s="1041"/>
      <c r="H55" s="1041"/>
      <c r="I55" s="1041"/>
      <c r="J55" s="1041"/>
      <c r="K55" s="1041"/>
      <c r="L55" s="176"/>
      <c r="M55" s="176"/>
    </row>
    <row r="56" spans="1:13" ht="63" customHeight="1">
      <c r="A56" s="313" t="s">
        <v>192</v>
      </c>
      <c r="B56" s="313" t="s">
        <v>190</v>
      </c>
      <c r="C56" s="313" t="s">
        <v>190</v>
      </c>
      <c r="D56" s="316" t="s">
        <v>374</v>
      </c>
      <c r="E56" s="314" t="s">
        <v>2</v>
      </c>
      <c r="F56" s="309">
        <v>230</v>
      </c>
      <c r="G56" s="608">
        <v>130.7</v>
      </c>
      <c r="H56" s="309">
        <v>240</v>
      </c>
      <c r="I56" s="309">
        <v>250</v>
      </c>
      <c r="J56" s="312" t="s">
        <v>544</v>
      </c>
      <c r="K56" s="483">
        <v>50</v>
      </c>
      <c r="L56" s="483">
        <v>50</v>
      </c>
      <c r="M56" s="483">
        <v>50</v>
      </c>
    </row>
    <row r="57" spans="1:13" ht="30.75" customHeight="1">
      <c r="A57" s="1040" t="s">
        <v>192</v>
      </c>
      <c r="B57" s="1040" t="s">
        <v>190</v>
      </c>
      <c r="C57" s="1040" t="s">
        <v>191</v>
      </c>
      <c r="D57" s="625" t="s">
        <v>222</v>
      </c>
      <c r="E57" s="314" t="s">
        <v>2</v>
      </c>
      <c r="F57" s="309">
        <v>57</v>
      </c>
      <c r="G57" s="608">
        <v>63.6</v>
      </c>
      <c r="H57" s="309">
        <v>0</v>
      </c>
      <c r="I57" s="309">
        <v>0</v>
      </c>
      <c r="J57" s="1028" t="s">
        <v>273</v>
      </c>
      <c r="K57" s="1038">
        <v>100</v>
      </c>
      <c r="L57" s="1038"/>
      <c r="M57" s="1038"/>
    </row>
    <row r="58" spans="1:13" ht="27" customHeight="1">
      <c r="A58" s="1040"/>
      <c r="B58" s="1040"/>
      <c r="C58" s="1040"/>
      <c r="D58" s="625"/>
      <c r="E58" s="314" t="s">
        <v>4</v>
      </c>
      <c r="F58" s="309">
        <v>400</v>
      </c>
      <c r="G58" s="608">
        <v>250.4</v>
      </c>
      <c r="H58" s="309">
        <v>0</v>
      </c>
      <c r="I58" s="309">
        <v>0</v>
      </c>
      <c r="J58" s="1028"/>
      <c r="K58" s="1038"/>
      <c r="L58" s="1038"/>
      <c r="M58" s="1038"/>
    </row>
    <row r="59" spans="1:13" ht="12.75">
      <c r="A59" s="102" t="s">
        <v>192</v>
      </c>
      <c r="B59" s="102" t="s">
        <v>190</v>
      </c>
      <c r="C59" s="1029" t="s">
        <v>182</v>
      </c>
      <c r="D59" s="1029"/>
      <c r="E59" s="1029"/>
      <c r="F59" s="330">
        <f>SUM(F56:F58)</f>
        <v>687</v>
      </c>
      <c r="G59" s="330">
        <f>SUM(G56:G58)</f>
        <v>444.7</v>
      </c>
      <c r="H59" s="330">
        <f>SUM(H56:H58)</f>
        <v>240</v>
      </c>
      <c r="I59" s="330">
        <f>SUM(I56:I58)</f>
        <v>250</v>
      </c>
      <c r="J59" s="311"/>
      <c r="K59" s="315"/>
      <c r="L59" s="315"/>
      <c r="M59" s="315"/>
    </row>
    <row r="60" spans="1:13" ht="13.5">
      <c r="A60" s="102" t="s">
        <v>192</v>
      </c>
      <c r="B60" s="1051" t="s">
        <v>183</v>
      </c>
      <c r="C60" s="1051"/>
      <c r="D60" s="1051"/>
      <c r="E60" s="1051"/>
      <c r="F60" s="331">
        <f>+F59</f>
        <v>687</v>
      </c>
      <c r="G60" s="331">
        <f>+G59</f>
        <v>444.7</v>
      </c>
      <c r="H60" s="331">
        <f>+H59</f>
        <v>240</v>
      </c>
      <c r="I60" s="331">
        <f>+I59</f>
        <v>250</v>
      </c>
      <c r="J60" s="311"/>
      <c r="K60" s="315"/>
      <c r="L60" s="315"/>
      <c r="M60" s="315"/>
    </row>
    <row r="61" spans="1:13" ht="16.5" customHeight="1">
      <c r="A61" s="102" t="s">
        <v>193</v>
      </c>
      <c r="B61" s="1041" t="s">
        <v>664</v>
      </c>
      <c r="C61" s="1041"/>
      <c r="D61" s="1041"/>
      <c r="E61" s="1041"/>
      <c r="F61" s="1041"/>
      <c r="G61" s="1041"/>
      <c r="H61" s="1041"/>
      <c r="I61" s="1041"/>
      <c r="J61" s="1041"/>
      <c r="K61" s="1041"/>
      <c r="L61" s="176"/>
      <c r="M61" s="176"/>
    </row>
    <row r="62" spans="1:13" ht="18" customHeight="1">
      <c r="A62" s="102" t="s">
        <v>193</v>
      </c>
      <c r="B62" s="99" t="s">
        <v>190</v>
      </c>
      <c r="C62" s="1041" t="s">
        <v>665</v>
      </c>
      <c r="D62" s="1041"/>
      <c r="E62" s="1041"/>
      <c r="F62" s="1041"/>
      <c r="G62" s="1041"/>
      <c r="H62" s="1041"/>
      <c r="I62" s="1041"/>
      <c r="J62" s="1041"/>
      <c r="K62" s="1041"/>
      <c r="L62" s="176"/>
      <c r="M62" s="176"/>
    </row>
    <row r="63" spans="1:13" ht="46.5" customHeight="1">
      <c r="A63" s="313" t="s">
        <v>193</v>
      </c>
      <c r="B63" s="313" t="s">
        <v>190</v>
      </c>
      <c r="C63" s="313" t="s">
        <v>190</v>
      </c>
      <c r="D63" s="423" t="s">
        <v>186</v>
      </c>
      <c r="E63" s="314" t="s">
        <v>2</v>
      </c>
      <c r="F63" s="245">
        <v>12</v>
      </c>
      <c r="G63" s="380">
        <v>12</v>
      </c>
      <c r="H63" s="245">
        <v>12</v>
      </c>
      <c r="I63" s="245">
        <v>12</v>
      </c>
      <c r="J63" s="311" t="s">
        <v>52</v>
      </c>
      <c r="K63" s="315">
        <v>30</v>
      </c>
      <c r="L63" s="315">
        <v>30</v>
      </c>
      <c r="M63" s="315">
        <v>30</v>
      </c>
    </row>
    <row r="64" spans="1:13" ht="25.5" customHeight="1">
      <c r="A64" s="1040" t="s">
        <v>193</v>
      </c>
      <c r="B64" s="1040" t="s">
        <v>190</v>
      </c>
      <c r="C64" s="1040" t="s">
        <v>191</v>
      </c>
      <c r="D64" s="1042" t="s">
        <v>666</v>
      </c>
      <c r="E64" s="311" t="s">
        <v>2</v>
      </c>
      <c r="F64" s="245">
        <v>21</v>
      </c>
      <c r="G64" s="380">
        <v>13.2</v>
      </c>
      <c r="H64" s="245">
        <v>73</v>
      </c>
      <c r="I64" s="245">
        <v>75</v>
      </c>
      <c r="J64" s="1028" t="s">
        <v>333</v>
      </c>
      <c r="K64" s="1038">
        <v>15</v>
      </c>
      <c r="L64" s="1056">
        <v>15</v>
      </c>
      <c r="M64" s="1056">
        <v>15</v>
      </c>
    </row>
    <row r="65" spans="1:13" ht="23.25" customHeight="1">
      <c r="A65" s="1040"/>
      <c r="B65" s="1040"/>
      <c r="C65" s="1040"/>
      <c r="D65" s="1042"/>
      <c r="E65" s="311" t="s">
        <v>18</v>
      </c>
      <c r="F65" s="245">
        <v>794.3</v>
      </c>
      <c r="G65" s="380">
        <v>960.2</v>
      </c>
      <c r="H65" s="245">
        <v>970</v>
      </c>
      <c r="I65" s="245">
        <v>975</v>
      </c>
      <c r="J65" s="1028"/>
      <c r="K65" s="1038"/>
      <c r="L65" s="1057"/>
      <c r="M65" s="1057"/>
    </row>
    <row r="66" spans="1:13" ht="22.5" customHeight="1">
      <c r="A66" s="1040"/>
      <c r="B66" s="1040"/>
      <c r="C66" s="1040"/>
      <c r="D66" s="1042"/>
      <c r="E66" s="311" t="s">
        <v>22</v>
      </c>
      <c r="F66" s="245">
        <v>1</v>
      </c>
      <c r="G66" s="380">
        <v>1</v>
      </c>
      <c r="H66" s="245">
        <v>1</v>
      </c>
      <c r="I66" s="245">
        <v>1</v>
      </c>
      <c r="J66" s="1028"/>
      <c r="K66" s="1038"/>
      <c r="L66" s="1058"/>
      <c r="M66" s="1058"/>
    </row>
    <row r="67" spans="1:13" ht="44.25" customHeight="1">
      <c r="A67" s="313" t="s">
        <v>193</v>
      </c>
      <c r="B67" s="313" t="s">
        <v>190</v>
      </c>
      <c r="C67" s="313" t="s">
        <v>192</v>
      </c>
      <c r="D67" s="314" t="s">
        <v>99</v>
      </c>
      <c r="E67" s="314" t="s">
        <v>18</v>
      </c>
      <c r="F67" s="345">
        <v>41</v>
      </c>
      <c r="G67" s="352">
        <v>42.3</v>
      </c>
      <c r="H67" s="345">
        <v>42.3</v>
      </c>
      <c r="I67" s="345">
        <v>42.3</v>
      </c>
      <c r="J67" s="311" t="s">
        <v>667</v>
      </c>
      <c r="K67" s="315">
        <v>100</v>
      </c>
      <c r="L67" s="315">
        <v>100</v>
      </c>
      <c r="M67" s="315">
        <v>100</v>
      </c>
    </row>
    <row r="68" spans="1:13" ht="36.75" customHeight="1">
      <c r="A68" s="313" t="s">
        <v>193</v>
      </c>
      <c r="B68" s="313" t="s">
        <v>190</v>
      </c>
      <c r="C68" s="313" t="s">
        <v>193</v>
      </c>
      <c r="D68" s="314" t="s">
        <v>46</v>
      </c>
      <c r="E68" s="314" t="s">
        <v>18</v>
      </c>
      <c r="F68" s="345">
        <v>9.2</v>
      </c>
      <c r="G68" s="352">
        <v>14.4</v>
      </c>
      <c r="H68" s="345">
        <v>14.4</v>
      </c>
      <c r="I68" s="345">
        <v>14.4</v>
      </c>
      <c r="J68" s="311" t="s">
        <v>116</v>
      </c>
      <c r="K68" s="315">
        <v>1</v>
      </c>
      <c r="L68" s="315">
        <v>1</v>
      </c>
      <c r="M68" s="315">
        <v>1</v>
      </c>
    </row>
    <row r="69" spans="1:13" ht="49.5" customHeight="1">
      <c r="A69" s="313" t="s">
        <v>193</v>
      </c>
      <c r="B69" s="313" t="s">
        <v>190</v>
      </c>
      <c r="C69" s="313" t="s">
        <v>194</v>
      </c>
      <c r="D69" s="314" t="s">
        <v>1005</v>
      </c>
      <c r="E69" s="314" t="s">
        <v>2</v>
      </c>
      <c r="F69" s="345">
        <v>7</v>
      </c>
      <c r="G69" s="352">
        <v>0</v>
      </c>
      <c r="H69" s="345">
        <v>30</v>
      </c>
      <c r="I69" s="345">
        <v>18</v>
      </c>
      <c r="J69" s="311" t="s">
        <v>1010</v>
      </c>
      <c r="K69" s="315"/>
      <c r="L69" s="315">
        <v>15</v>
      </c>
      <c r="M69" s="315">
        <v>15</v>
      </c>
    </row>
    <row r="70" spans="1:13" ht="39.75" customHeight="1">
      <c r="A70" s="313" t="s">
        <v>193</v>
      </c>
      <c r="B70" s="313" t="s">
        <v>190</v>
      </c>
      <c r="C70" s="313" t="s">
        <v>195</v>
      </c>
      <c r="D70" s="316" t="s">
        <v>219</v>
      </c>
      <c r="E70" s="314" t="s">
        <v>2</v>
      </c>
      <c r="F70" s="245">
        <v>92.2</v>
      </c>
      <c r="G70" s="380">
        <v>92.2</v>
      </c>
      <c r="H70" s="245">
        <v>95</v>
      </c>
      <c r="I70" s="245">
        <v>97</v>
      </c>
      <c r="J70" s="311" t="s">
        <v>668</v>
      </c>
      <c r="K70" s="483">
        <v>27</v>
      </c>
      <c r="L70" s="483">
        <v>29</v>
      </c>
      <c r="M70" s="483">
        <v>33</v>
      </c>
    </row>
    <row r="71" spans="1:13" ht="39.75" customHeight="1">
      <c r="A71" s="313" t="s">
        <v>193</v>
      </c>
      <c r="B71" s="313" t="s">
        <v>190</v>
      </c>
      <c r="C71" s="313" t="s">
        <v>196</v>
      </c>
      <c r="D71" s="316" t="s">
        <v>1006</v>
      </c>
      <c r="E71" s="314" t="s">
        <v>2</v>
      </c>
      <c r="F71" s="245">
        <v>0</v>
      </c>
      <c r="G71" s="380">
        <v>0</v>
      </c>
      <c r="H71" s="245">
        <v>32</v>
      </c>
      <c r="I71" s="245">
        <v>32</v>
      </c>
      <c r="J71" s="311" t="s">
        <v>668</v>
      </c>
      <c r="K71" s="483"/>
      <c r="L71" s="483">
        <v>5</v>
      </c>
      <c r="M71" s="483">
        <v>5</v>
      </c>
    </row>
    <row r="72" spans="1:13" ht="17.25" customHeight="1">
      <c r="A72" s="102" t="s">
        <v>193</v>
      </c>
      <c r="B72" s="102" t="s">
        <v>191</v>
      </c>
      <c r="C72" s="1029" t="s">
        <v>182</v>
      </c>
      <c r="D72" s="1029"/>
      <c r="E72" s="1029"/>
      <c r="F72" s="332">
        <f>SUM(F63:F71)</f>
        <v>977.7</v>
      </c>
      <c r="G72" s="332">
        <f>SUM(G63:G71)</f>
        <v>1135.3000000000002</v>
      </c>
      <c r="H72" s="332">
        <f>SUM(H63:H71)</f>
        <v>1269.7</v>
      </c>
      <c r="I72" s="332">
        <f>SUM(I63:I71)</f>
        <v>1266.7</v>
      </c>
      <c r="J72" s="311"/>
      <c r="K72" s="315"/>
      <c r="L72" s="315"/>
      <c r="M72" s="315"/>
    </row>
    <row r="73" spans="1:13" ht="15.75" customHeight="1">
      <c r="A73" s="102" t="s">
        <v>193</v>
      </c>
      <c r="B73" s="1051" t="s">
        <v>183</v>
      </c>
      <c r="C73" s="1051"/>
      <c r="D73" s="1051"/>
      <c r="E73" s="1051"/>
      <c r="F73" s="329">
        <f>+F72</f>
        <v>977.7</v>
      </c>
      <c r="G73" s="329">
        <f>+G72</f>
        <v>1135.3000000000002</v>
      </c>
      <c r="H73" s="329">
        <f>+H72</f>
        <v>1269.7</v>
      </c>
      <c r="I73" s="329">
        <f>+I72</f>
        <v>1266.7</v>
      </c>
      <c r="J73" s="311"/>
      <c r="K73" s="315"/>
      <c r="L73" s="315"/>
      <c r="M73" s="315"/>
    </row>
    <row r="74" spans="1:13" ht="21.75" customHeight="1">
      <c r="A74" s="1055" t="s">
        <v>184</v>
      </c>
      <c r="B74" s="1055"/>
      <c r="C74" s="1055"/>
      <c r="D74" s="1055"/>
      <c r="E74" s="1055"/>
      <c r="F74" s="137">
        <f>+F73+F60+F53+F44</f>
        <v>8521.1</v>
      </c>
      <c r="G74" s="137">
        <f>+G73+G60+G53+G44</f>
        <v>8826.300000000001</v>
      </c>
      <c r="H74" s="137">
        <f>+H73+H60+H53+H44</f>
        <v>9142.5</v>
      </c>
      <c r="I74" s="137">
        <f>+I73+I60+I53+I44</f>
        <v>9606.7</v>
      </c>
      <c r="J74" s="1046"/>
      <c r="K74" s="1047"/>
      <c r="L74" s="610"/>
      <c r="M74" s="610"/>
    </row>
    <row r="75" spans="1:13" ht="16.5" customHeight="1">
      <c r="A75" s="1049" t="s">
        <v>185</v>
      </c>
      <c r="B75" s="1049"/>
      <c r="C75" s="1049"/>
      <c r="D75" s="1049"/>
      <c r="E75" s="1049"/>
      <c r="F75" s="245"/>
      <c r="G75" s="245"/>
      <c r="H75" s="245"/>
      <c r="I75" s="245"/>
      <c r="J75" s="1046"/>
      <c r="K75" s="1047"/>
      <c r="L75" s="610"/>
      <c r="M75" s="610"/>
    </row>
    <row r="76" spans="1:13" ht="19.5" customHeight="1">
      <c r="A76" s="644" t="s">
        <v>20</v>
      </c>
      <c r="B76" s="644"/>
      <c r="C76" s="644"/>
      <c r="D76" s="644"/>
      <c r="E76" s="644"/>
      <c r="F76" s="138">
        <f>SUM(F77:F82)</f>
        <v>8121.1</v>
      </c>
      <c r="G76" s="138">
        <f>SUM(G77:G82)</f>
        <v>8575.900000000001</v>
      </c>
      <c r="H76" s="138">
        <f>SUM(H77:H82)</f>
        <v>9142.5</v>
      </c>
      <c r="I76" s="138">
        <f>SUM(I77:I82)</f>
        <v>9606.7</v>
      </c>
      <c r="J76" s="1046"/>
      <c r="K76" s="1047"/>
      <c r="L76" s="610"/>
      <c r="M76" s="610"/>
    </row>
    <row r="77" spans="1:13" ht="15" customHeight="1">
      <c r="A77" s="1048" t="s">
        <v>286</v>
      </c>
      <c r="B77" s="1048"/>
      <c r="C77" s="1048"/>
      <c r="D77" s="1048"/>
      <c r="E77" s="1048"/>
      <c r="F77" s="245">
        <f>+F70+F64+F63+F57+F56+F51+F50+F47+F41+F38+F37+F36+F33+F18+F17+F12+F69+F71+F39</f>
        <v>5829.4</v>
      </c>
      <c r="G77" s="245">
        <f>+G70+G64+G63+G57+G56+G51+G50+G47+G41+G38+G37+G36+G33+G18+G17+G12+G69+G71+G39</f>
        <v>6593.1</v>
      </c>
      <c r="H77" s="245">
        <f>+H70+H64+H63+H57+H56+H51+H50+H47+H41+H38+H37+H36+H33+H18+H17+H12+H69+H71+H39</f>
        <v>6557.8</v>
      </c>
      <c r="I77" s="245">
        <f>+I70+I64+I63+I57+I56+I51+I50+I47+I41+I38+I37+I36+I33+I18+I17+I12+I69+I71+I39</f>
        <v>7062.6</v>
      </c>
      <c r="J77" s="1046"/>
      <c r="K77" s="1047"/>
      <c r="L77" s="610"/>
      <c r="M77" s="610"/>
    </row>
    <row r="78" spans="1:13" ht="12.75" customHeight="1">
      <c r="A78" s="1048" t="s">
        <v>287</v>
      </c>
      <c r="B78" s="1048"/>
      <c r="C78" s="1048"/>
      <c r="D78" s="1048"/>
      <c r="E78" s="1048"/>
      <c r="F78" s="245">
        <f>+F68+F67+F65+F32+F31+F30+F29+F28+F27+F26+F25+F24+F23+F22+F42</f>
        <v>1106.1</v>
      </c>
      <c r="G78" s="245">
        <f>+G68+G67+G65+G32+G31+G30+G29+G28+G27+G26+G25+G24+G23+G22+G42</f>
        <v>1570</v>
      </c>
      <c r="H78" s="245">
        <f>+H68+H67+H65+H32+H31+H30+H29+H28+H27+H26+H25+H24+H23+H22+H42</f>
        <v>1311.4999999999998</v>
      </c>
      <c r="I78" s="245">
        <f>+I68+I67+I65+I32+I31+I30+I29+I28+I27+I26+I25+I24+I23+I22+I42</f>
        <v>1316.4999999999998</v>
      </c>
      <c r="J78" s="1046"/>
      <c r="K78" s="1047"/>
      <c r="L78" s="610"/>
      <c r="M78" s="609"/>
    </row>
    <row r="79" spans="1:13" ht="12.75" customHeight="1">
      <c r="A79" s="1048" t="s">
        <v>288</v>
      </c>
      <c r="B79" s="1048"/>
      <c r="C79" s="1048"/>
      <c r="D79" s="1048"/>
      <c r="E79" s="1048"/>
      <c r="F79" s="245"/>
      <c r="G79" s="245"/>
      <c r="H79" s="245"/>
      <c r="I79" s="245"/>
      <c r="J79" s="1046"/>
      <c r="K79" s="1047"/>
      <c r="L79" s="610"/>
      <c r="M79" s="610"/>
    </row>
    <row r="80" spans="1:13" ht="12.75" customHeight="1">
      <c r="A80" s="1048" t="s">
        <v>289</v>
      </c>
      <c r="B80" s="1048"/>
      <c r="C80" s="1048"/>
      <c r="D80" s="1048"/>
      <c r="E80" s="1048"/>
      <c r="F80" s="245">
        <f>+F15+F19+F66</f>
        <v>49</v>
      </c>
      <c r="G80" s="245">
        <f>+G15+G19+G66</f>
        <v>56.2</v>
      </c>
      <c r="H80" s="245">
        <f>+H15+H19+H66</f>
        <v>52</v>
      </c>
      <c r="I80" s="245">
        <f>+I15+I19+I66</f>
        <v>52</v>
      </c>
      <c r="J80" s="1046"/>
      <c r="K80" s="1047"/>
      <c r="L80" s="610"/>
      <c r="M80" s="610"/>
    </row>
    <row r="81" spans="1:13" ht="14.25" customHeight="1">
      <c r="A81" s="1048" t="s">
        <v>290</v>
      </c>
      <c r="B81" s="1048"/>
      <c r="C81" s="1048"/>
      <c r="D81" s="1048"/>
      <c r="E81" s="1048"/>
      <c r="F81" s="245">
        <f>+F40</f>
        <v>1136.6</v>
      </c>
      <c r="G81" s="245">
        <f>+G40</f>
        <v>356.6</v>
      </c>
      <c r="H81" s="245">
        <f>+H40</f>
        <v>1221.2</v>
      </c>
      <c r="I81" s="245">
        <f>+I40</f>
        <v>1175.6</v>
      </c>
      <c r="J81" s="1046"/>
      <c r="K81" s="1047"/>
      <c r="L81" s="610"/>
      <c r="M81" s="610"/>
    </row>
    <row r="82" spans="1:13" ht="12.75" customHeight="1">
      <c r="A82" s="1048" t="s">
        <v>291</v>
      </c>
      <c r="B82" s="1048"/>
      <c r="C82" s="1048"/>
      <c r="D82" s="1048"/>
      <c r="E82" s="1048"/>
      <c r="F82" s="245"/>
      <c r="G82" s="245"/>
      <c r="H82" s="245"/>
      <c r="I82" s="245"/>
      <c r="J82" s="1046"/>
      <c r="K82" s="1047"/>
      <c r="L82" s="610"/>
      <c r="M82" s="610"/>
    </row>
    <row r="83" spans="1:13" ht="15" customHeight="1">
      <c r="A83" s="1050" t="s">
        <v>19</v>
      </c>
      <c r="B83" s="1050"/>
      <c r="C83" s="1050"/>
      <c r="D83" s="1050"/>
      <c r="E83" s="1050"/>
      <c r="F83" s="139">
        <f>SUM(F84:F87)</f>
        <v>400</v>
      </c>
      <c r="G83" s="139">
        <f>SUM(G84:G87)</f>
        <v>250.4</v>
      </c>
      <c r="H83" s="139">
        <f>SUM(H84:H87)</f>
        <v>0</v>
      </c>
      <c r="I83" s="139">
        <f>SUM(I84:I87)</f>
        <v>0</v>
      </c>
      <c r="J83" s="1046"/>
      <c r="K83" s="1047"/>
      <c r="L83" s="610"/>
      <c r="M83" s="610"/>
    </row>
    <row r="84" spans="1:13" ht="14.25" customHeight="1">
      <c r="A84" s="1048" t="s">
        <v>292</v>
      </c>
      <c r="B84" s="1048"/>
      <c r="C84" s="1048"/>
      <c r="D84" s="1048"/>
      <c r="E84" s="1048"/>
      <c r="F84" s="245">
        <f>+F58</f>
        <v>400</v>
      </c>
      <c r="G84" s="245">
        <f>+G58</f>
        <v>250.4</v>
      </c>
      <c r="H84" s="245">
        <f>+H58</f>
        <v>0</v>
      </c>
      <c r="I84" s="245">
        <f>+I58</f>
        <v>0</v>
      </c>
      <c r="J84" s="1046"/>
      <c r="K84" s="1047"/>
      <c r="L84" s="610"/>
      <c r="M84" s="610"/>
    </row>
    <row r="85" spans="1:13" ht="12.75" customHeight="1">
      <c r="A85" s="1048" t="s">
        <v>293</v>
      </c>
      <c r="B85" s="1048"/>
      <c r="C85" s="1048"/>
      <c r="D85" s="1048"/>
      <c r="E85" s="1048"/>
      <c r="F85" s="245"/>
      <c r="G85" s="245"/>
      <c r="H85" s="245"/>
      <c r="I85" s="245"/>
      <c r="J85" s="1046"/>
      <c r="K85" s="1047"/>
      <c r="L85" s="610"/>
      <c r="M85" s="610"/>
    </row>
    <row r="86" spans="1:13" ht="12.75" customHeight="1">
      <c r="A86" s="1048" t="s">
        <v>294</v>
      </c>
      <c r="B86" s="1048"/>
      <c r="C86" s="1048"/>
      <c r="D86" s="1048"/>
      <c r="E86" s="1048"/>
      <c r="F86" s="245"/>
      <c r="G86" s="245"/>
      <c r="H86" s="245"/>
      <c r="I86" s="245"/>
      <c r="J86" s="1046"/>
      <c r="K86" s="1047"/>
      <c r="L86" s="610"/>
      <c r="M86" s="610"/>
    </row>
    <row r="87" spans="1:13" ht="12.75" customHeight="1">
      <c r="A87" s="1048" t="s">
        <v>295</v>
      </c>
      <c r="B87" s="1048"/>
      <c r="C87" s="1048"/>
      <c r="D87" s="1048"/>
      <c r="E87" s="1048"/>
      <c r="F87" s="611"/>
      <c r="G87" s="611"/>
      <c r="H87" s="611"/>
      <c r="I87" s="611"/>
      <c r="J87" s="1046"/>
      <c r="K87" s="1047"/>
      <c r="L87" s="610"/>
      <c r="M87" s="610"/>
    </row>
    <row r="88" spans="1:14" ht="15" customHeight="1">
      <c r="A88" s="671" t="s">
        <v>1167</v>
      </c>
      <c r="B88" s="671"/>
      <c r="C88" s="671"/>
      <c r="D88" s="671"/>
      <c r="E88" s="671"/>
      <c r="F88" s="671"/>
      <c r="G88" s="671"/>
      <c r="H88" s="671"/>
      <c r="I88" s="671"/>
      <c r="J88" s="221"/>
      <c r="K88" s="181"/>
      <c r="L88" s="181"/>
      <c r="M88" s="181"/>
      <c r="N88" s="154"/>
    </row>
    <row r="89" spans="1:14" ht="12">
      <c r="A89" s="225"/>
      <c r="B89" s="225"/>
      <c r="C89" s="225"/>
      <c r="D89" s="154"/>
      <c r="E89" s="350"/>
      <c r="F89" s="154"/>
      <c r="G89" s="154"/>
      <c r="H89" s="154"/>
      <c r="I89" s="154"/>
      <c r="J89" s="350"/>
      <c r="K89" s="225"/>
      <c r="L89" s="225"/>
      <c r="M89" s="225"/>
      <c r="N89" s="154"/>
    </row>
    <row r="90" spans="1:14" ht="12">
      <c r="A90" s="225"/>
      <c r="B90" s="225"/>
      <c r="C90" s="225"/>
      <c r="D90" s="154"/>
      <c r="E90" s="350"/>
      <c r="F90" s="154"/>
      <c r="G90" s="154"/>
      <c r="H90" s="154"/>
      <c r="I90" s="154"/>
      <c r="J90" s="350"/>
      <c r="K90" s="225"/>
      <c r="L90" s="225"/>
      <c r="M90" s="225"/>
      <c r="N90" s="154"/>
    </row>
    <row r="91" spans="1:14" ht="12">
      <c r="A91" s="225"/>
      <c r="B91" s="225"/>
      <c r="C91" s="225"/>
      <c r="D91" s="154"/>
      <c r="E91" s="350"/>
      <c r="F91" s="154"/>
      <c r="G91" s="154"/>
      <c r="H91" s="154"/>
      <c r="I91" s="154"/>
      <c r="J91" s="350"/>
      <c r="K91" s="225"/>
      <c r="L91" s="225"/>
      <c r="M91" s="225"/>
      <c r="N91" s="154"/>
    </row>
    <row r="92" spans="1:14" ht="12">
      <c r="A92" s="225"/>
      <c r="B92" s="225"/>
      <c r="C92" s="225"/>
      <c r="D92" s="154"/>
      <c r="E92" s="350"/>
      <c r="F92" s="154"/>
      <c r="G92" s="154"/>
      <c r="H92" s="154"/>
      <c r="I92" s="154"/>
      <c r="J92" s="350"/>
      <c r="K92" s="225"/>
      <c r="L92" s="225"/>
      <c r="M92" s="225"/>
      <c r="N92" s="154"/>
    </row>
    <row r="93" spans="1:14" ht="12">
      <c r="A93" s="225"/>
      <c r="B93" s="225"/>
      <c r="C93" s="225"/>
      <c r="D93" s="154"/>
      <c r="E93" s="350"/>
      <c r="F93" s="154"/>
      <c r="G93" s="154"/>
      <c r="H93" s="154"/>
      <c r="I93" s="154"/>
      <c r="J93" s="350"/>
      <c r="K93" s="225"/>
      <c r="L93" s="225"/>
      <c r="M93" s="225"/>
      <c r="N93" s="154"/>
    </row>
    <row r="94" spans="1:14" ht="12">
      <c r="A94" s="225"/>
      <c r="B94" s="225"/>
      <c r="C94" s="225"/>
      <c r="D94" s="154"/>
      <c r="E94" s="350"/>
      <c r="F94" s="154"/>
      <c r="G94" s="154"/>
      <c r="H94" s="154"/>
      <c r="I94" s="154"/>
      <c r="J94" s="350"/>
      <c r="K94" s="225"/>
      <c r="L94" s="225"/>
      <c r="M94" s="225"/>
      <c r="N94" s="154"/>
    </row>
    <row r="95" spans="1:14" ht="12">
      <c r="A95" s="225"/>
      <c r="B95" s="225"/>
      <c r="C95" s="225"/>
      <c r="D95" s="154"/>
      <c r="E95" s="350"/>
      <c r="F95" s="154"/>
      <c r="G95" s="154"/>
      <c r="H95" s="154"/>
      <c r="I95" s="154"/>
      <c r="J95" s="350"/>
      <c r="K95" s="225"/>
      <c r="L95" s="225"/>
      <c r="M95" s="225"/>
      <c r="N95" s="154"/>
    </row>
    <row r="96" spans="1:14" ht="12">
      <c r="A96" s="225"/>
      <c r="B96" s="225"/>
      <c r="C96" s="225"/>
      <c r="D96" s="154"/>
      <c r="E96" s="350"/>
      <c r="F96" s="154"/>
      <c r="G96" s="154"/>
      <c r="H96" s="154"/>
      <c r="I96" s="154"/>
      <c r="J96" s="350"/>
      <c r="K96" s="225"/>
      <c r="L96" s="225"/>
      <c r="M96" s="225"/>
      <c r="N96" s="154"/>
    </row>
    <row r="97" spans="1:14" ht="12">
      <c r="A97" s="225"/>
      <c r="B97" s="225"/>
      <c r="C97" s="225"/>
      <c r="D97" s="154"/>
      <c r="E97" s="350"/>
      <c r="F97" s="154"/>
      <c r="G97" s="154"/>
      <c r="H97" s="154"/>
      <c r="I97" s="154"/>
      <c r="J97" s="350"/>
      <c r="K97" s="225"/>
      <c r="L97" s="225"/>
      <c r="M97" s="225"/>
      <c r="N97" s="154"/>
    </row>
    <row r="98" spans="1:14" ht="12">
      <c r="A98" s="225"/>
      <c r="B98" s="225"/>
      <c r="C98" s="225"/>
      <c r="D98" s="154"/>
      <c r="E98" s="350"/>
      <c r="F98" s="154"/>
      <c r="G98" s="154"/>
      <c r="H98" s="154"/>
      <c r="I98" s="154"/>
      <c r="J98" s="350"/>
      <c r="K98" s="225"/>
      <c r="L98" s="225"/>
      <c r="M98" s="225"/>
      <c r="N98" s="154"/>
    </row>
    <row r="99" spans="1:14" ht="12">
      <c r="A99" s="225"/>
      <c r="B99" s="225"/>
      <c r="C99" s="225"/>
      <c r="D99" s="154"/>
      <c r="E99" s="350"/>
      <c r="F99" s="154"/>
      <c r="G99" s="154"/>
      <c r="H99" s="154"/>
      <c r="I99" s="154"/>
      <c r="J99" s="350"/>
      <c r="K99" s="225"/>
      <c r="L99" s="225"/>
      <c r="M99" s="225"/>
      <c r="N99" s="154"/>
    </row>
    <row r="100" spans="1:14" ht="12">
      <c r="A100" s="225"/>
      <c r="B100" s="225"/>
      <c r="C100" s="225"/>
      <c r="D100" s="154"/>
      <c r="E100" s="350"/>
      <c r="F100" s="154"/>
      <c r="G100" s="154"/>
      <c r="H100" s="154"/>
      <c r="I100" s="154"/>
      <c r="J100" s="350"/>
      <c r="K100" s="225"/>
      <c r="L100" s="225"/>
      <c r="M100" s="225"/>
      <c r="N100" s="154"/>
    </row>
    <row r="101" spans="1:14" ht="12">
      <c r="A101" s="225"/>
      <c r="B101" s="225"/>
      <c r="C101" s="225"/>
      <c r="D101" s="154"/>
      <c r="E101" s="350"/>
      <c r="F101" s="154"/>
      <c r="G101" s="154"/>
      <c r="H101" s="154"/>
      <c r="I101" s="154"/>
      <c r="J101" s="350"/>
      <c r="K101" s="225"/>
      <c r="L101" s="225"/>
      <c r="M101" s="225"/>
      <c r="N101" s="154"/>
    </row>
    <row r="102" spans="1:14" ht="12">
      <c r="A102" s="225"/>
      <c r="B102" s="225"/>
      <c r="C102" s="225"/>
      <c r="D102" s="154"/>
      <c r="E102" s="350"/>
      <c r="F102" s="154"/>
      <c r="G102" s="154"/>
      <c r="H102" s="154"/>
      <c r="I102" s="154"/>
      <c r="J102" s="350"/>
      <c r="K102" s="225"/>
      <c r="L102" s="225"/>
      <c r="M102" s="225"/>
      <c r="N102" s="154"/>
    </row>
    <row r="103" spans="1:14" ht="12">
      <c r="A103" s="225"/>
      <c r="B103" s="225"/>
      <c r="C103" s="225"/>
      <c r="D103" s="154"/>
      <c r="E103" s="350"/>
      <c r="F103" s="154"/>
      <c r="G103" s="154"/>
      <c r="H103" s="154"/>
      <c r="I103" s="154"/>
      <c r="J103" s="350"/>
      <c r="K103" s="225"/>
      <c r="L103" s="225"/>
      <c r="M103" s="225"/>
      <c r="N103" s="154"/>
    </row>
    <row r="104" spans="1:14" ht="12">
      <c r="A104" s="225"/>
      <c r="B104" s="225"/>
      <c r="C104" s="225"/>
      <c r="D104" s="154"/>
      <c r="E104" s="350"/>
      <c r="F104" s="154"/>
      <c r="G104" s="154"/>
      <c r="H104" s="154"/>
      <c r="I104" s="154"/>
      <c r="J104" s="350"/>
      <c r="K104" s="225"/>
      <c r="L104" s="225"/>
      <c r="M104" s="225"/>
      <c r="N104" s="154"/>
    </row>
    <row r="105" spans="1:14" ht="12">
      <c r="A105" s="225"/>
      <c r="B105" s="225"/>
      <c r="C105" s="225"/>
      <c r="D105" s="154"/>
      <c r="E105" s="350"/>
      <c r="F105" s="154"/>
      <c r="G105" s="154"/>
      <c r="H105" s="154"/>
      <c r="I105" s="154"/>
      <c r="J105" s="350"/>
      <c r="K105" s="225"/>
      <c r="L105" s="225"/>
      <c r="M105" s="225"/>
      <c r="N105" s="154"/>
    </row>
    <row r="106" spans="1:14" ht="12">
      <c r="A106" s="225"/>
      <c r="B106" s="225"/>
      <c r="C106" s="225"/>
      <c r="D106" s="154"/>
      <c r="E106" s="350"/>
      <c r="F106" s="154"/>
      <c r="G106" s="154"/>
      <c r="H106" s="154"/>
      <c r="I106" s="154"/>
      <c r="J106" s="350"/>
      <c r="K106" s="225"/>
      <c r="L106" s="225"/>
      <c r="M106" s="225"/>
      <c r="N106" s="154"/>
    </row>
    <row r="107" spans="1:14" ht="12">
      <c r="A107" s="225"/>
      <c r="B107" s="225"/>
      <c r="C107" s="225"/>
      <c r="D107" s="154"/>
      <c r="E107" s="350"/>
      <c r="F107" s="154"/>
      <c r="G107" s="154"/>
      <c r="H107" s="154"/>
      <c r="I107" s="154"/>
      <c r="J107" s="350"/>
      <c r="K107" s="225"/>
      <c r="L107" s="225"/>
      <c r="M107" s="225"/>
      <c r="N107" s="154"/>
    </row>
    <row r="108" spans="1:14" ht="12">
      <c r="A108" s="225"/>
      <c r="B108" s="225"/>
      <c r="C108" s="225"/>
      <c r="D108" s="154"/>
      <c r="E108" s="350"/>
      <c r="F108" s="154"/>
      <c r="G108" s="154"/>
      <c r="H108" s="154"/>
      <c r="I108" s="154"/>
      <c r="J108" s="350"/>
      <c r="K108" s="225"/>
      <c r="L108" s="225"/>
      <c r="M108" s="225"/>
      <c r="N108" s="154"/>
    </row>
    <row r="109" spans="1:14" ht="12">
      <c r="A109" s="225"/>
      <c r="B109" s="225"/>
      <c r="C109" s="225"/>
      <c r="D109" s="154"/>
      <c r="E109" s="350"/>
      <c r="F109" s="154"/>
      <c r="G109" s="154"/>
      <c r="H109" s="154"/>
      <c r="I109" s="154"/>
      <c r="J109" s="350"/>
      <c r="K109" s="225"/>
      <c r="L109" s="225"/>
      <c r="M109" s="225"/>
      <c r="N109" s="154"/>
    </row>
    <row r="110" spans="1:14" ht="12">
      <c r="A110" s="225"/>
      <c r="B110" s="225"/>
      <c r="C110" s="225"/>
      <c r="D110" s="154"/>
      <c r="E110" s="350"/>
      <c r="F110" s="154"/>
      <c r="G110" s="154"/>
      <c r="H110" s="154"/>
      <c r="I110" s="154"/>
      <c r="J110" s="350"/>
      <c r="K110" s="225"/>
      <c r="L110" s="225"/>
      <c r="M110" s="225"/>
      <c r="N110" s="154"/>
    </row>
    <row r="111" spans="1:14" ht="12">
      <c r="A111" s="225"/>
      <c r="B111" s="225"/>
      <c r="C111" s="225"/>
      <c r="D111" s="154"/>
      <c r="E111" s="350"/>
      <c r="F111" s="154"/>
      <c r="G111" s="154"/>
      <c r="H111" s="154"/>
      <c r="I111" s="154"/>
      <c r="J111" s="350"/>
      <c r="K111" s="225"/>
      <c r="L111" s="225"/>
      <c r="M111" s="225"/>
      <c r="N111" s="154"/>
    </row>
    <row r="112" spans="1:14" ht="12">
      <c r="A112" s="225"/>
      <c r="B112" s="225"/>
      <c r="C112" s="225"/>
      <c r="D112" s="154"/>
      <c r="E112" s="350"/>
      <c r="F112" s="154"/>
      <c r="G112" s="154"/>
      <c r="H112" s="154"/>
      <c r="I112" s="154"/>
      <c r="J112" s="350"/>
      <c r="K112" s="225"/>
      <c r="L112" s="225"/>
      <c r="M112" s="225"/>
      <c r="N112" s="154"/>
    </row>
    <row r="113" spans="1:14" ht="12">
      <c r="A113" s="225"/>
      <c r="B113" s="225"/>
      <c r="C113" s="225"/>
      <c r="D113" s="154"/>
      <c r="E113" s="350"/>
      <c r="F113" s="154"/>
      <c r="G113" s="154"/>
      <c r="H113" s="154"/>
      <c r="I113" s="154"/>
      <c r="J113" s="350"/>
      <c r="K113" s="225"/>
      <c r="L113" s="225"/>
      <c r="M113" s="225"/>
      <c r="N113" s="154"/>
    </row>
    <row r="114" spans="1:14" ht="12">
      <c r="A114" s="225"/>
      <c r="B114" s="225"/>
      <c r="C114" s="225"/>
      <c r="D114" s="154"/>
      <c r="E114" s="350"/>
      <c r="F114" s="154"/>
      <c r="G114" s="154"/>
      <c r="H114" s="154"/>
      <c r="I114" s="154"/>
      <c r="J114" s="350"/>
      <c r="K114" s="225"/>
      <c r="L114" s="225"/>
      <c r="M114" s="225"/>
      <c r="N114" s="154"/>
    </row>
    <row r="115" spans="1:14" ht="12">
      <c r="A115" s="225"/>
      <c r="B115" s="225"/>
      <c r="C115" s="225"/>
      <c r="D115" s="154"/>
      <c r="E115" s="350"/>
      <c r="F115" s="154"/>
      <c r="G115" s="154"/>
      <c r="H115" s="154"/>
      <c r="I115" s="154"/>
      <c r="J115" s="350"/>
      <c r="K115" s="225"/>
      <c r="L115" s="225"/>
      <c r="M115" s="225"/>
      <c r="N115" s="154"/>
    </row>
    <row r="116" spans="1:14" ht="12">
      <c r="A116" s="225"/>
      <c r="B116" s="225"/>
      <c r="C116" s="225"/>
      <c r="D116" s="154"/>
      <c r="E116" s="350"/>
      <c r="F116" s="154"/>
      <c r="G116" s="154"/>
      <c r="H116" s="154"/>
      <c r="I116" s="154"/>
      <c r="J116" s="350"/>
      <c r="K116" s="225"/>
      <c r="L116" s="225"/>
      <c r="M116" s="225"/>
      <c r="N116" s="154"/>
    </row>
    <row r="117" spans="1:14" ht="12">
      <c r="A117" s="225"/>
      <c r="B117" s="225"/>
      <c r="C117" s="225"/>
      <c r="D117" s="154"/>
      <c r="E117" s="350"/>
      <c r="F117" s="154"/>
      <c r="G117" s="154"/>
      <c r="H117" s="154"/>
      <c r="I117" s="154"/>
      <c r="J117" s="350"/>
      <c r="K117" s="225"/>
      <c r="L117" s="225"/>
      <c r="M117" s="225"/>
      <c r="N117" s="154"/>
    </row>
    <row r="118" spans="1:14" ht="12">
      <c r="A118" s="225"/>
      <c r="B118" s="225"/>
      <c r="C118" s="225"/>
      <c r="D118" s="154"/>
      <c r="E118" s="350"/>
      <c r="F118" s="154"/>
      <c r="G118" s="154"/>
      <c r="H118" s="154"/>
      <c r="I118" s="154"/>
      <c r="J118" s="350"/>
      <c r="K118" s="225"/>
      <c r="L118" s="225"/>
      <c r="M118" s="225"/>
      <c r="N118" s="154"/>
    </row>
    <row r="119" spans="1:14" ht="12">
      <c r="A119" s="225"/>
      <c r="B119" s="225"/>
      <c r="C119" s="225"/>
      <c r="D119" s="154"/>
      <c r="E119" s="350"/>
      <c r="F119" s="154"/>
      <c r="G119" s="154"/>
      <c r="H119" s="154"/>
      <c r="I119" s="154"/>
      <c r="J119" s="350"/>
      <c r="K119" s="225"/>
      <c r="L119" s="225"/>
      <c r="M119" s="225"/>
      <c r="N119" s="154"/>
    </row>
    <row r="120" spans="1:14" ht="12">
      <c r="A120" s="225"/>
      <c r="B120" s="225"/>
      <c r="C120" s="225"/>
      <c r="D120" s="154"/>
      <c r="E120" s="350"/>
      <c r="F120" s="154"/>
      <c r="G120" s="154"/>
      <c r="H120" s="154"/>
      <c r="I120" s="154"/>
      <c r="J120" s="350"/>
      <c r="K120" s="225"/>
      <c r="L120" s="225"/>
      <c r="M120" s="225"/>
      <c r="N120" s="154"/>
    </row>
    <row r="121" spans="1:14" ht="12">
      <c r="A121" s="225"/>
      <c r="B121" s="225"/>
      <c r="C121" s="225"/>
      <c r="D121" s="154"/>
      <c r="E121" s="350"/>
      <c r="F121" s="154"/>
      <c r="G121" s="154"/>
      <c r="H121" s="154"/>
      <c r="I121" s="154"/>
      <c r="J121" s="350"/>
      <c r="K121" s="225"/>
      <c r="L121" s="225"/>
      <c r="M121" s="225"/>
      <c r="N121" s="154"/>
    </row>
    <row r="122" spans="1:14" ht="12">
      <c r="A122" s="225"/>
      <c r="B122" s="225"/>
      <c r="C122" s="225"/>
      <c r="D122" s="154"/>
      <c r="E122" s="350"/>
      <c r="F122" s="154"/>
      <c r="G122" s="154"/>
      <c r="H122" s="154"/>
      <c r="I122" s="154"/>
      <c r="J122" s="350"/>
      <c r="K122" s="225"/>
      <c r="L122" s="225"/>
      <c r="M122" s="225"/>
      <c r="N122" s="154"/>
    </row>
    <row r="123" spans="1:14" ht="12">
      <c r="A123" s="225"/>
      <c r="B123" s="225"/>
      <c r="C123" s="225"/>
      <c r="D123" s="154"/>
      <c r="E123" s="350"/>
      <c r="F123" s="154"/>
      <c r="G123" s="154"/>
      <c r="H123" s="154"/>
      <c r="I123" s="154"/>
      <c r="J123" s="350"/>
      <c r="K123" s="225"/>
      <c r="L123" s="225"/>
      <c r="M123" s="225"/>
      <c r="N123" s="154"/>
    </row>
    <row r="124" spans="1:14" ht="12">
      <c r="A124" s="225"/>
      <c r="B124" s="225"/>
      <c r="C124" s="225"/>
      <c r="D124" s="154"/>
      <c r="E124" s="350"/>
      <c r="F124" s="154"/>
      <c r="G124" s="154"/>
      <c r="H124" s="154"/>
      <c r="I124" s="154"/>
      <c r="J124" s="350"/>
      <c r="K124" s="225"/>
      <c r="L124" s="225"/>
      <c r="M124" s="225"/>
      <c r="N124" s="154"/>
    </row>
    <row r="125" spans="1:14" ht="12">
      <c r="A125" s="225"/>
      <c r="B125" s="225"/>
      <c r="C125" s="225"/>
      <c r="D125" s="154"/>
      <c r="E125" s="350"/>
      <c r="F125" s="154"/>
      <c r="G125" s="154"/>
      <c r="H125" s="154"/>
      <c r="I125" s="154"/>
      <c r="J125" s="350"/>
      <c r="K125" s="225"/>
      <c r="L125" s="225"/>
      <c r="M125" s="225"/>
      <c r="N125" s="154"/>
    </row>
    <row r="126" spans="1:14" ht="12">
      <c r="A126" s="225"/>
      <c r="B126" s="225"/>
      <c r="C126" s="225"/>
      <c r="D126" s="154"/>
      <c r="E126" s="350"/>
      <c r="F126" s="154"/>
      <c r="G126" s="154"/>
      <c r="H126" s="154"/>
      <c r="I126" s="154"/>
      <c r="J126" s="350"/>
      <c r="K126" s="225"/>
      <c r="L126" s="225"/>
      <c r="M126" s="225"/>
      <c r="N126" s="154"/>
    </row>
    <row r="127" spans="1:14" ht="12">
      <c r="A127" s="225"/>
      <c r="B127" s="225"/>
      <c r="C127" s="225"/>
      <c r="D127" s="154"/>
      <c r="E127" s="350"/>
      <c r="F127" s="154"/>
      <c r="G127" s="154"/>
      <c r="H127" s="154"/>
      <c r="I127" s="154"/>
      <c r="J127" s="350"/>
      <c r="K127" s="225"/>
      <c r="L127" s="225"/>
      <c r="M127" s="225"/>
      <c r="N127" s="154"/>
    </row>
    <row r="128" spans="1:14" ht="12">
      <c r="A128" s="225"/>
      <c r="B128" s="225"/>
      <c r="C128" s="225"/>
      <c r="D128" s="154"/>
      <c r="E128" s="350"/>
      <c r="F128" s="154"/>
      <c r="G128" s="154"/>
      <c r="H128" s="154"/>
      <c r="I128" s="154"/>
      <c r="J128" s="350"/>
      <c r="K128" s="225"/>
      <c r="L128" s="225"/>
      <c r="M128" s="225"/>
      <c r="N128" s="154"/>
    </row>
    <row r="129" spans="1:14" ht="12">
      <c r="A129" s="225"/>
      <c r="B129" s="225"/>
      <c r="C129" s="225"/>
      <c r="D129" s="154"/>
      <c r="E129" s="350"/>
      <c r="F129" s="154"/>
      <c r="G129" s="154"/>
      <c r="H129" s="154"/>
      <c r="I129" s="154"/>
      <c r="J129" s="350"/>
      <c r="K129" s="225"/>
      <c r="L129" s="225"/>
      <c r="M129" s="225"/>
      <c r="N129" s="154"/>
    </row>
    <row r="130" spans="1:14" ht="12">
      <c r="A130" s="225"/>
      <c r="B130" s="225"/>
      <c r="C130" s="225"/>
      <c r="D130" s="154"/>
      <c r="E130" s="350"/>
      <c r="F130" s="154"/>
      <c r="G130" s="154"/>
      <c r="H130" s="154"/>
      <c r="I130" s="154"/>
      <c r="J130" s="350"/>
      <c r="K130" s="225"/>
      <c r="L130" s="225"/>
      <c r="M130" s="225"/>
      <c r="N130" s="154"/>
    </row>
    <row r="131" spans="1:14" ht="12">
      <c r="A131" s="225"/>
      <c r="B131" s="225"/>
      <c r="C131" s="225"/>
      <c r="D131" s="154"/>
      <c r="E131" s="350"/>
      <c r="F131" s="154"/>
      <c r="G131" s="154"/>
      <c r="H131" s="154"/>
      <c r="I131" s="154"/>
      <c r="J131" s="350"/>
      <c r="K131" s="225"/>
      <c r="L131" s="225"/>
      <c r="M131" s="225"/>
      <c r="N131" s="154"/>
    </row>
    <row r="132" spans="1:14" ht="12">
      <c r="A132" s="225"/>
      <c r="B132" s="225"/>
      <c r="C132" s="225"/>
      <c r="D132" s="154"/>
      <c r="E132" s="350"/>
      <c r="F132" s="154"/>
      <c r="G132" s="154"/>
      <c r="H132" s="154"/>
      <c r="I132" s="154"/>
      <c r="J132" s="350"/>
      <c r="K132" s="225"/>
      <c r="L132" s="225"/>
      <c r="M132" s="225"/>
      <c r="N132" s="154"/>
    </row>
    <row r="133" spans="1:14" ht="12">
      <c r="A133" s="225"/>
      <c r="B133" s="225"/>
      <c r="C133" s="225"/>
      <c r="D133" s="154"/>
      <c r="E133" s="350"/>
      <c r="F133" s="154"/>
      <c r="G133" s="154"/>
      <c r="H133" s="154"/>
      <c r="I133" s="154"/>
      <c r="J133" s="350"/>
      <c r="K133" s="225"/>
      <c r="L133" s="225"/>
      <c r="M133" s="225"/>
      <c r="N133" s="154"/>
    </row>
    <row r="134" spans="1:14" ht="12">
      <c r="A134" s="225"/>
      <c r="B134" s="225"/>
      <c r="C134" s="225"/>
      <c r="D134" s="154"/>
      <c r="E134" s="350"/>
      <c r="F134" s="154"/>
      <c r="G134" s="154"/>
      <c r="H134" s="154"/>
      <c r="I134" s="154"/>
      <c r="J134" s="350"/>
      <c r="K134" s="225"/>
      <c r="L134" s="225"/>
      <c r="M134" s="225"/>
      <c r="N134" s="154"/>
    </row>
    <row r="135" spans="1:14" ht="12">
      <c r="A135" s="225"/>
      <c r="B135" s="225"/>
      <c r="C135" s="225"/>
      <c r="D135" s="154"/>
      <c r="E135" s="350"/>
      <c r="F135" s="154"/>
      <c r="G135" s="154"/>
      <c r="H135" s="154"/>
      <c r="I135" s="154"/>
      <c r="J135" s="350"/>
      <c r="K135" s="225"/>
      <c r="L135" s="225"/>
      <c r="M135" s="225"/>
      <c r="N135" s="154"/>
    </row>
    <row r="136" spans="1:14" ht="12">
      <c r="A136" s="225"/>
      <c r="B136" s="225"/>
      <c r="C136" s="225"/>
      <c r="D136" s="154"/>
      <c r="E136" s="350"/>
      <c r="F136" s="154"/>
      <c r="G136" s="154"/>
      <c r="H136" s="154"/>
      <c r="I136" s="154"/>
      <c r="J136" s="350"/>
      <c r="K136" s="225"/>
      <c r="L136" s="225"/>
      <c r="M136" s="225"/>
      <c r="N136" s="154"/>
    </row>
    <row r="137" spans="1:14" ht="12">
      <c r="A137" s="225"/>
      <c r="B137" s="225"/>
      <c r="C137" s="225"/>
      <c r="D137" s="154"/>
      <c r="E137" s="350"/>
      <c r="F137" s="154"/>
      <c r="G137" s="154"/>
      <c r="H137" s="154"/>
      <c r="I137" s="154"/>
      <c r="J137" s="350"/>
      <c r="K137" s="225"/>
      <c r="L137" s="225"/>
      <c r="M137" s="225"/>
      <c r="N137" s="154"/>
    </row>
    <row r="138" spans="1:14" ht="12">
      <c r="A138" s="225"/>
      <c r="B138" s="225"/>
      <c r="C138" s="225"/>
      <c r="D138" s="154"/>
      <c r="E138" s="350"/>
      <c r="F138" s="154"/>
      <c r="G138" s="154"/>
      <c r="H138" s="154"/>
      <c r="I138" s="154"/>
      <c r="J138" s="350"/>
      <c r="K138" s="225"/>
      <c r="L138" s="225"/>
      <c r="M138" s="225"/>
      <c r="N138" s="154"/>
    </row>
    <row r="139" spans="1:14" ht="12">
      <c r="A139" s="225"/>
      <c r="B139" s="225"/>
      <c r="C139" s="225"/>
      <c r="D139" s="154"/>
      <c r="E139" s="350"/>
      <c r="F139" s="154"/>
      <c r="G139" s="154"/>
      <c r="H139" s="154"/>
      <c r="I139" s="154"/>
      <c r="J139" s="350"/>
      <c r="K139" s="225"/>
      <c r="L139" s="225"/>
      <c r="M139" s="225"/>
      <c r="N139" s="154"/>
    </row>
    <row r="140" spans="1:14" ht="12">
      <c r="A140" s="225"/>
      <c r="B140" s="225"/>
      <c r="C140" s="225"/>
      <c r="D140" s="154"/>
      <c r="E140" s="350"/>
      <c r="F140" s="154"/>
      <c r="G140" s="154"/>
      <c r="H140" s="154"/>
      <c r="I140" s="154"/>
      <c r="J140" s="350"/>
      <c r="K140" s="225"/>
      <c r="L140" s="225"/>
      <c r="M140" s="225"/>
      <c r="N140" s="154"/>
    </row>
    <row r="141" spans="1:14" ht="12">
      <c r="A141" s="225"/>
      <c r="B141" s="225"/>
      <c r="C141" s="225"/>
      <c r="D141" s="154"/>
      <c r="E141" s="350"/>
      <c r="F141" s="154"/>
      <c r="G141" s="154"/>
      <c r="H141" s="154"/>
      <c r="I141" s="154"/>
      <c r="J141" s="350"/>
      <c r="K141" s="225"/>
      <c r="L141" s="225"/>
      <c r="M141" s="225"/>
      <c r="N141" s="154"/>
    </row>
    <row r="142" spans="1:14" ht="12">
      <c r="A142" s="225"/>
      <c r="B142" s="225"/>
      <c r="C142" s="225"/>
      <c r="D142" s="154"/>
      <c r="E142" s="350"/>
      <c r="F142" s="154"/>
      <c r="G142" s="154"/>
      <c r="H142" s="154"/>
      <c r="I142" s="154"/>
      <c r="J142" s="350"/>
      <c r="K142" s="225"/>
      <c r="L142" s="225"/>
      <c r="M142" s="225"/>
      <c r="N142" s="154"/>
    </row>
    <row r="143" spans="1:14" ht="12">
      <c r="A143" s="225"/>
      <c r="B143" s="225"/>
      <c r="C143" s="225"/>
      <c r="D143" s="154"/>
      <c r="E143" s="350"/>
      <c r="F143" s="154"/>
      <c r="G143" s="154"/>
      <c r="H143" s="154"/>
      <c r="I143" s="154"/>
      <c r="J143" s="350"/>
      <c r="K143" s="225"/>
      <c r="L143" s="225"/>
      <c r="M143" s="225"/>
      <c r="N143" s="154"/>
    </row>
    <row r="144" spans="1:14" ht="12">
      <c r="A144" s="225"/>
      <c r="B144" s="225"/>
      <c r="C144" s="225"/>
      <c r="D144" s="154"/>
      <c r="E144" s="350"/>
      <c r="F144" s="154"/>
      <c r="G144" s="154"/>
      <c r="H144" s="154"/>
      <c r="I144" s="154"/>
      <c r="J144" s="350"/>
      <c r="K144" s="225"/>
      <c r="L144" s="225"/>
      <c r="M144" s="225"/>
      <c r="N144" s="154"/>
    </row>
    <row r="145" spans="1:14" ht="12">
      <c r="A145" s="225"/>
      <c r="B145" s="225"/>
      <c r="C145" s="225"/>
      <c r="D145" s="154"/>
      <c r="E145" s="350"/>
      <c r="F145" s="154"/>
      <c r="G145" s="154"/>
      <c r="H145" s="154"/>
      <c r="I145" s="154"/>
      <c r="J145" s="350"/>
      <c r="K145" s="225"/>
      <c r="L145" s="225"/>
      <c r="M145" s="225"/>
      <c r="N145" s="154"/>
    </row>
    <row r="146" spans="1:14" ht="12">
      <c r="A146" s="225"/>
      <c r="B146" s="225"/>
      <c r="C146" s="225"/>
      <c r="D146" s="154"/>
      <c r="E146" s="350"/>
      <c r="F146" s="154"/>
      <c r="G146" s="154"/>
      <c r="H146" s="154"/>
      <c r="I146" s="154"/>
      <c r="J146" s="350"/>
      <c r="K146" s="225"/>
      <c r="L146" s="225"/>
      <c r="M146" s="225"/>
      <c r="N146" s="154"/>
    </row>
    <row r="147" spans="1:14" ht="12">
      <c r="A147" s="225"/>
      <c r="B147" s="225"/>
      <c r="C147" s="225"/>
      <c r="D147" s="154"/>
      <c r="E147" s="350"/>
      <c r="F147" s="154"/>
      <c r="G147" s="154"/>
      <c r="H147" s="154"/>
      <c r="I147" s="154"/>
      <c r="J147" s="350"/>
      <c r="K147" s="225"/>
      <c r="L147" s="225"/>
      <c r="M147" s="225"/>
      <c r="N147" s="154"/>
    </row>
    <row r="148" spans="1:14" ht="12">
      <c r="A148" s="225"/>
      <c r="B148" s="225"/>
      <c r="C148" s="225"/>
      <c r="D148" s="154"/>
      <c r="E148" s="350"/>
      <c r="F148" s="154"/>
      <c r="G148" s="154"/>
      <c r="H148" s="154"/>
      <c r="I148" s="154"/>
      <c r="J148" s="350"/>
      <c r="K148" s="225"/>
      <c r="L148" s="225"/>
      <c r="M148" s="225"/>
      <c r="N148" s="154"/>
    </row>
    <row r="149" spans="1:14" ht="12">
      <c r="A149" s="225"/>
      <c r="B149" s="225"/>
      <c r="C149" s="225"/>
      <c r="D149" s="154"/>
      <c r="E149" s="350"/>
      <c r="F149" s="154"/>
      <c r="G149" s="154"/>
      <c r="H149" s="154"/>
      <c r="I149" s="154"/>
      <c r="J149" s="350"/>
      <c r="K149" s="225"/>
      <c r="L149" s="225"/>
      <c r="M149" s="225"/>
      <c r="N149" s="154"/>
    </row>
    <row r="150" spans="1:14" ht="12">
      <c r="A150" s="225"/>
      <c r="B150" s="225"/>
      <c r="C150" s="225"/>
      <c r="D150" s="154"/>
      <c r="E150" s="350"/>
      <c r="F150" s="154"/>
      <c r="G150" s="154"/>
      <c r="H150" s="154"/>
      <c r="I150" s="154"/>
      <c r="J150" s="350"/>
      <c r="K150" s="225"/>
      <c r="L150" s="225"/>
      <c r="M150" s="225"/>
      <c r="N150" s="154"/>
    </row>
    <row r="151" spans="1:14" ht="12">
      <c r="A151" s="225"/>
      <c r="B151" s="225"/>
      <c r="C151" s="225"/>
      <c r="D151" s="154"/>
      <c r="E151" s="350"/>
      <c r="F151" s="154"/>
      <c r="G151" s="154"/>
      <c r="H151" s="154"/>
      <c r="I151" s="154"/>
      <c r="J151" s="350"/>
      <c r="K151" s="225"/>
      <c r="L151" s="225"/>
      <c r="M151" s="225"/>
      <c r="N151" s="154"/>
    </row>
    <row r="152" spans="1:14" ht="12">
      <c r="A152" s="225"/>
      <c r="B152" s="225"/>
      <c r="C152" s="225"/>
      <c r="D152" s="154"/>
      <c r="E152" s="350"/>
      <c r="F152" s="154"/>
      <c r="G152" s="154"/>
      <c r="H152" s="154"/>
      <c r="I152" s="154"/>
      <c r="J152" s="350"/>
      <c r="K152" s="225"/>
      <c r="L152" s="225"/>
      <c r="M152" s="225"/>
      <c r="N152" s="154"/>
    </row>
    <row r="153" spans="1:14" ht="12">
      <c r="A153" s="225"/>
      <c r="B153" s="225"/>
      <c r="C153" s="225"/>
      <c r="D153" s="154"/>
      <c r="E153" s="350"/>
      <c r="F153" s="154"/>
      <c r="G153" s="154"/>
      <c r="H153" s="154"/>
      <c r="I153" s="154"/>
      <c r="J153" s="350"/>
      <c r="K153" s="225"/>
      <c r="L153" s="225"/>
      <c r="M153" s="225"/>
      <c r="N153" s="154"/>
    </row>
    <row r="154" spans="1:14" ht="12">
      <c r="A154" s="225"/>
      <c r="B154" s="225"/>
      <c r="C154" s="225"/>
      <c r="D154" s="154"/>
      <c r="E154" s="350"/>
      <c r="F154" s="154"/>
      <c r="G154" s="154"/>
      <c r="H154" s="154"/>
      <c r="I154" s="154"/>
      <c r="J154" s="350"/>
      <c r="K154" s="225"/>
      <c r="L154" s="225"/>
      <c r="M154" s="225"/>
      <c r="N154" s="154"/>
    </row>
    <row r="155" spans="1:14" ht="12">
      <c r="A155" s="225"/>
      <c r="B155" s="225"/>
      <c r="C155" s="225"/>
      <c r="D155" s="154"/>
      <c r="E155" s="350"/>
      <c r="F155" s="154"/>
      <c r="G155" s="154"/>
      <c r="H155" s="154"/>
      <c r="I155" s="154"/>
      <c r="J155" s="350"/>
      <c r="K155" s="225"/>
      <c r="L155" s="225"/>
      <c r="M155" s="225"/>
      <c r="N155" s="154"/>
    </row>
    <row r="156" spans="1:14" ht="12">
      <c r="A156" s="225"/>
      <c r="B156" s="225"/>
      <c r="C156" s="225"/>
      <c r="D156" s="154"/>
      <c r="E156" s="350"/>
      <c r="F156" s="154"/>
      <c r="G156" s="154"/>
      <c r="H156" s="154"/>
      <c r="I156" s="154"/>
      <c r="J156" s="350"/>
      <c r="K156" s="225"/>
      <c r="L156" s="225"/>
      <c r="M156" s="225"/>
      <c r="N156" s="154"/>
    </row>
  </sheetData>
  <sheetProtection/>
  <mergeCells count="123">
    <mergeCell ref="A88:I88"/>
    <mergeCell ref="K1:M1"/>
    <mergeCell ref="L3:M3"/>
    <mergeCell ref="M38:M40"/>
    <mergeCell ref="M57:M58"/>
    <mergeCell ref="L32:L33"/>
    <mergeCell ref="L38:L40"/>
    <mergeCell ref="C11:M11"/>
    <mergeCell ref="L18:L19"/>
    <mergeCell ref="E15:E16"/>
    <mergeCell ref="G15:G16"/>
    <mergeCell ref="C46:K46"/>
    <mergeCell ref="M64:M66"/>
    <mergeCell ref="I4:I8"/>
    <mergeCell ref="I12:I14"/>
    <mergeCell ref="I15:I16"/>
    <mergeCell ref="M6:M8"/>
    <mergeCell ref="M18:M19"/>
    <mergeCell ref="M32:M33"/>
    <mergeCell ref="J18:J19"/>
    <mergeCell ref="J4:K4"/>
    <mergeCell ref="L6:L8"/>
    <mergeCell ref="A18:A19"/>
    <mergeCell ref="H12:H14"/>
    <mergeCell ref="D12:D16"/>
    <mergeCell ref="A4:A8"/>
    <mergeCell ref="B12:B16"/>
    <mergeCell ref="A12:A16"/>
    <mergeCell ref="C12:C16"/>
    <mergeCell ref="B4:B8"/>
    <mergeCell ref="L64:L66"/>
    <mergeCell ref="K38:K40"/>
    <mergeCell ref="C55:K55"/>
    <mergeCell ref="B45:K45"/>
    <mergeCell ref="B32:B33"/>
    <mergeCell ref="B44:E44"/>
    <mergeCell ref="B38:B40"/>
    <mergeCell ref="B61:K61"/>
    <mergeCell ref="D38:D40"/>
    <mergeCell ref="C64:C66"/>
    <mergeCell ref="F12:F14"/>
    <mergeCell ref="E4:E8"/>
    <mergeCell ref="B18:B19"/>
    <mergeCell ref="K6:K8"/>
    <mergeCell ref="A74:E74"/>
    <mergeCell ref="B53:E53"/>
    <mergeCell ref="B54:K54"/>
    <mergeCell ref="C21:K21"/>
    <mergeCell ref="C20:E20"/>
    <mergeCell ref="E12:E14"/>
    <mergeCell ref="B73:E73"/>
    <mergeCell ref="B60:E60"/>
    <mergeCell ref="B57:B58"/>
    <mergeCell ref="C57:C58"/>
    <mergeCell ref="A57:A58"/>
    <mergeCell ref="B64:B66"/>
    <mergeCell ref="D64:D66"/>
    <mergeCell ref="A87:E87"/>
    <mergeCell ref="A75:E75"/>
    <mergeCell ref="A77:E77"/>
    <mergeCell ref="A82:E82"/>
    <mergeCell ref="A83:E83"/>
    <mergeCell ref="A84:E84"/>
    <mergeCell ref="A79:E79"/>
    <mergeCell ref="A76:E76"/>
    <mergeCell ref="A78:E78"/>
    <mergeCell ref="A80:E80"/>
    <mergeCell ref="A81:E81"/>
    <mergeCell ref="J86:K86"/>
    <mergeCell ref="J87:K87"/>
    <mergeCell ref="J79:K79"/>
    <mergeCell ref="A86:E86"/>
    <mergeCell ref="A85:E85"/>
    <mergeCell ref="J84:K84"/>
    <mergeCell ref="J82:K82"/>
    <mergeCell ref="J83:K83"/>
    <mergeCell ref="J85:K85"/>
    <mergeCell ref="J74:K74"/>
    <mergeCell ref="J80:K80"/>
    <mergeCell ref="J81:K81"/>
    <mergeCell ref="J75:K75"/>
    <mergeCell ref="J76:K76"/>
    <mergeCell ref="J77:K77"/>
    <mergeCell ref="J78:K78"/>
    <mergeCell ref="A2:M2"/>
    <mergeCell ref="C72:E72"/>
    <mergeCell ref="C62:K62"/>
    <mergeCell ref="C48:E48"/>
    <mergeCell ref="C49:K49"/>
    <mergeCell ref="K57:K58"/>
    <mergeCell ref="K64:K66"/>
    <mergeCell ref="J57:J58"/>
    <mergeCell ref="H15:H16"/>
    <mergeCell ref="A64:A66"/>
    <mergeCell ref="L57:L58"/>
    <mergeCell ref="D18:D19"/>
    <mergeCell ref="C18:C19"/>
    <mergeCell ref="C35:K35"/>
    <mergeCell ref="D32:D33"/>
    <mergeCell ref="C43:E43"/>
    <mergeCell ref="K18:K19"/>
    <mergeCell ref="C32:C33"/>
    <mergeCell ref="K32:K33"/>
    <mergeCell ref="F15:F16"/>
    <mergeCell ref="B10:K10"/>
    <mergeCell ref="A9:K9"/>
    <mergeCell ref="G4:G8"/>
    <mergeCell ref="G12:G14"/>
    <mergeCell ref="J38:J40"/>
    <mergeCell ref="C38:C40"/>
    <mergeCell ref="A38:A40"/>
    <mergeCell ref="A32:A33"/>
    <mergeCell ref="H4:H8"/>
    <mergeCell ref="J64:J66"/>
    <mergeCell ref="J5:J8"/>
    <mergeCell ref="C34:E34"/>
    <mergeCell ref="F4:F8"/>
    <mergeCell ref="J32:J33"/>
    <mergeCell ref="C4:C8"/>
    <mergeCell ref="D57:D58"/>
    <mergeCell ref="D4:D8"/>
    <mergeCell ref="C59:E59"/>
    <mergeCell ref="C52:E52"/>
  </mergeCells>
  <printOptions/>
  <pageMargins left="0.1968503937007874" right="0.1968503937007874" top="0.1968503937007874" bottom="0.1968503937007874" header="0" footer="0"/>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J23"/>
  <sheetViews>
    <sheetView zoomScalePageLayoutView="0" workbookViewId="0" topLeftCell="A1">
      <selection activeCell="P19" sqref="P19"/>
    </sheetView>
  </sheetViews>
  <sheetFormatPr defaultColWidth="9.140625" defaultRowHeight="12.75"/>
  <cols>
    <col min="4" max="4" width="13.00390625" style="0" customWidth="1"/>
    <col min="5" max="5" width="11.421875" style="0" customWidth="1"/>
    <col min="6" max="7" width="12.57421875" style="144" customWidth="1"/>
    <col min="8" max="8" width="12.7109375" style="144" customWidth="1"/>
    <col min="9" max="9" width="13.28125" style="144" customWidth="1"/>
  </cols>
  <sheetData>
    <row r="1" spans="1:9" ht="19.5" customHeight="1">
      <c r="A1" s="11"/>
      <c r="B1" s="11"/>
      <c r="C1" s="11"/>
      <c r="D1" s="11"/>
      <c r="E1" s="11"/>
      <c r="F1" s="11"/>
      <c r="G1" s="11"/>
      <c r="H1" s="161"/>
      <c r="I1" s="161" t="s">
        <v>458</v>
      </c>
    </row>
    <row r="2" spans="1:9" ht="21" customHeight="1">
      <c r="A2" s="1084" t="s">
        <v>1108</v>
      </c>
      <c r="B2" s="1084"/>
      <c r="C2" s="1084"/>
      <c r="D2" s="1084"/>
      <c r="E2" s="1084"/>
      <c r="F2" s="1084"/>
      <c r="G2" s="1084"/>
      <c r="H2" s="1084"/>
      <c r="I2" s="1084"/>
    </row>
    <row r="3" spans="1:9" ht="13.5">
      <c r="A3" s="125"/>
      <c r="B3" s="125"/>
      <c r="C3" s="125"/>
      <c r="D3" s="125"/>
      <c r="E3" s="125"/>
      <c r="F3" s="125"/>
      <c r="G3" s="125"/>
      <c r="H3" s="125"/>
      <c r="I3" s="125" t="s">
        <v>330</v>
      </c>
    </row>
    <row r="4" spans="1:9" ht="12.75" customHeight="1">
      <c r="A4" s="662" t="s">
        <v>175</v>
      </c>
      <c r="B4" s="662"/>
      <c r="C4" s="662"/>
      <c r="D4" s="662"/>
      <c r="E4" s="662"/>
      <c r="F4" s="647" t="s">
        <v>1169</v>
      </c>
      <c r="G4" s="647" t="s">
        <v>1030</v>
      </c>
      <c r="H4" s="647" t="s">
        <v>549</v>
      </c>
      <c r="I4" s="647" t="s">
        <v>966</v>
      </c>
    </row>
    <row r="5" spans="1:9" ht="12.75" customHeight="1">
      <c r="A5" s="662"/>
      <c r="B5" s="662"/>
      <c r="C5" s="662"/>
      <c r="D5" s="662"/>
      <c r="E5" s="662"/>
      <c r="F5" s="647"/>
      <c r="G5" s="647"/>
      <c r="H5" s="647"/>
      <c r="I5" s="647"/>
    </row>
    <row r="6" spans="1:9" ht="12">
      <c r="A6" s="662"/>
      <c r="B6" s="662"/>
      <c r="C6" s="662"/>
      <c r="D6" s="662"/>
      <c r="E6" s="662"/>
      <c r="F6" s="647"/>
      <c r="G6" s="647"/>
      <c r="H6" s="647"/>
      <c r="I6" s="647"/>
    </row>
    <row r="7" spans="1:9" ht="12">
      <c r="A7" s="662"/>
      <c r="B7" s="662"/>
      <c r="C7" s="662"/>
      <c r="D7" s="662"/>
      <c r="E7" s="662"/>
      <c r="F7" s="647"/>
      <c r="G7" s="647"/>
      <c r="H7" s="647"/>
      <c r="I7" s="647"/>
    </row>
    <row r="8" spans="1:9" ht="12">
      <c r="A8" s="662"/>
      <c r="B8" s="662"/>
      <c r="C8" s="662"/>
      <c r="D8" s="662"/>
      <c r="E8" s="662"/>
      <c r="F8" s="647"/>
      <c r="G8" s="647"/>
      <c r="H8" s="647"/>
      <c r="I8" s="647"/>
    </row>
    <row r="9" spans="1:10" ht="20.25" customHeight="1">
      <c r="A9" s="1088" t="s">
        <v>399</v>
      </c>
      <c r="B9" s="1089"/>
      <c r="C9" s="1089"/>
      <c r="D9" s="1089"/>
      <c r="E9" s="1090"/>
      <c r="F9" s="137">
        <f>+'01šviet.'!F98+'02sveikat.'!F68+'03social.'!F86+'04sport.'!F54+'05kultura'!F95+'06turizm_paveld'!F87+'07Infrastr.'!F211+'08aplinkosauga'!F52+'09ž.ū.'!F34+'10verslas'!F32+'11valdym.'!F74</f>
        <v>95718.74</v>
      </c>
      <c r="G9" s="137">
        <f>+'01šviet.'!G98+'02sveikat.'!G68+'03social.'!G86+'04sport.'!G54+'05kultura'!G95+'06turizm_paveld'!G87+'07Infrastr.'!G211+'08aplinkosauga'!G52+'09ž.ū.'!G34+'10verslas'!G32+'11valdym.'!G74</f>
        <v>97686.98999999999</v>
      </c>
      <c r="H9" s="137">
        <f>+'01šviet.'!H98+'02sveikat.'!H68+'03social.'!H86+'04sport.'!H54+'05kultura'!H95+'06turizm_paveld'!H87+'07Infrastr.'!H211+'08aplinkosauga'!H52+'09ž.ū.'!H34+'10verslas'!H32+'11valdym.'!H74</f>
        <v>90153.09999999998</v>
      </c>
      <c r="I9" s="137">
        <f>+'01šviet.'!I98+'02sveikat.'!I68+'03social.'!I86+'04sport.'!I54+'05kultura'!I95+'06turizm_paveld'!I87+'07Infrastr.'!I211+'08aplinkosauga'!I52+'09ž.ū.'!I34+'10verslas'!I32+'11valdym.'!I74</f>
        <v>80374.19999999998</v>
      </c>
      <c r="J9" s="383"/>
    </row>
    <row r="10" spans="1:10" ht="15.75" customHeight="1">
      <c r="A10" s="1081" t="s">
        <v>185</v>
      </c>
      <c r="B10" s="1082"/>
      <c r="C10" s="1082"/>
      <c r="D10" s="1082"/>
      <c r="E10" s="1083"/>
      <c r="F10" s="612"/>
      <c r="G10" s="612"/>
      <c r="H10" s="612"/>
      <c r="I10" s="612"/>
      <c r="J10" s="383"/>
    </row>
    <row r="11" spans="1:10" ht="21" customHeight="1">
      <c r="A11" s="1091" t="s">
        <v>20</v>
      </c>
      <c r="B11" s="1092"/>
      <c r="C11" s="1092"/>
      <c r="D11" s="1092"/>
      <c r="E11" s="1093"/>
      <c r="F11" s="137">
        <f>+'01šviet.'!F100+'02sveikat.'!F70+'03social.'!F88+'04sport.'!F56+'05kultura'!F97+'06turizm_paveld'!F89+'07Infrastr.'!F213+'08aplinkosauga'!F54+'09ž.ū.'!F36+'10verslas'!F34+'11valdym.'!F76</f>
        <v>66569.2</v>
      </c>
      <c r="G11" s="137">
        <f>+'01šviet.'!G100+'02sveikat.'!G70+'03social.'!G88+'04sport.'!G56+'05kultura'!G97+'06turizm_paveld'!G89+'07Infrastr.'!G213+'08aplinkosauga'!G54+'09ž.ū.'!G36+'10verslas'!G34+'11valdym.'!G76</f>
        <v>66258.75</v>
      </c>
      <c r="H11" s="137">
        <f>+'01šviet.'!H100+'02sveikat.'!H70+'03social.'!H88+'04sport.'!H56+'05kultura'!H97+'06turizm_paveld'!H89+'07Infrastr.'!H213+'08aplinkosauga'!H54+'09ž.ū.'!H36+'10verslas'!H34+'11valdym.'!H76</f>
        <v>69231.7</v>
      </c>
      <c r="I11" s="137">
        <f>+'01šviet.'!I100+'02sveikat.'!I70+'03social.'!I88+'04sport.'!I56+'05kultura'!I97+'06turizm_paveld'!I89+'07Infrastr.'!I213+'08aplinkosauga'!I54+'09ž.ū.'!I36+'10verslas'!I34+'11valdym.'!I76</f>
        <v>67317.09999999999</v>
      </c>
      <c r="J11" s="383"/>
    </row>
    <row r="12" spans="1:10" ht="18.75" customHeight="1">
      <c r="A12" s="1078" t="s">
        <v>139</v>
      </c>
      <c r="B12" s="1079"/>
      <c r="C12" s="1079"/>
      <c r="D12" s="1079"/>
      <c r="E12" s="1080"/>
      <c r="F12" s="134">
        <f>+'01šviet.'!F101+'02sveikat.'!F71+'03social.'!F89+'04sport.'!F57+'05kultura'!F98+'06turizm_paveld'!F90+'07Infrastr.'!F214+'08aplinkosauga'!F55+'09ž.ū.'!F37+'10verslas'!F35+'11valdym.'!F77</f>
        <v>39597.00000000001</v>
      </c>
      <c r="G12" s="134">
        <f>+'01šviet.'!G101+'02sveikat.'!G71+'03social.'!G89+'04sport.'!G57+'05kultura'!G98+'06turizm_paveld'!G90+'07Infrastr.'!G214+'08aplinkosauga'!G55+'09ž.ū.'!G37+'10verslas'!G35+'11valdym.'!G77</f>
        <v>35422.3</v>
      </c>
      <c r="H12" s="134">
        <f>+'01šviet.'!H101+'02sveikat.'!H71+'03social.'!H89+'04sport.'!H57+'05kultura'!H98+'06turizm_paveld'!H90+'07Infrastr.'!H214+'08aplinkosauga'!H55+'09ž.ū.'!H37+'10verslas'!H35+'11valdym.'!H77</f>
        <v>40949.600000000006</v>
      </c>
      <c r="I12" s="134">
        <f>+'01šviet.'!I101+'02sveikat.'!I71+'03social.'!I89+'04sport.'!I57+'05kultura'!I98+'06turizm_paveld'!I90+'07Infrastr.'!I214+'08aplinkosauga'!I55+'09ž.ū.'!I37+'10verslas'!I35+'11valdym.'!I77</f>
        <v>40726.00000000001</v>
      </c>
      <c r="J12" s="383"/>
    </row>
    <row r="13" spans="1:10" ht="15" customHeight="1">
      <c r="A13" s="1078" t="s">
        <v>236</v>
      </c>
      <c r="B13" s="1079"/>
      <c r="C13" s="1079"/>
      <c r="D13" s="1079"/>
      <c r="E13" s="1080"/>
      <c r="F13" s="134">
        <f>+'01šviet.'!F102+'02sveikat.'!F72+'03social.'!F90+'04sport.'!F58+'05kultura'!F99+'06turizm_paveld'!F91+'07Infrastr.'!F215+'08aplinkosauga'!F56+'09ž.ū.'!F38+'10verslas'!F36+'11valdym.'!F78</f>
        <v>18926.699999999997</v>
      </c>
      <c r="G13" s="134">
        <f>+'01šviet.'!G102+'02sveikat.'!G72+'03social.'!G90+'04sport.'!G58+'05kultura'!G99+'06turizm_paveld'!G91+'07Infrastr.'!G215+'08aplinkosauga'!G56+'09ž.ū.'!G38+'10verslas'!G36+'11valdym.'!G78</f>
        <v>22684.2</v>
      </c>
      <c r="H13" s="134">
        <f>+'01šviet.'!H102+'02sveikat.'!H72+'03social.'!H90+'04sport.'!H58+'05kultura'!H99+'06turizm_paveld'!H91+'07Infrastr.'!H215+'08aplinkosauga'!H56+'09ž.ū.'!H38+'10verslas'!H36+'11valdym.'!H78</f>
        <v>21484.9</v>
      </c>
      <c r="I13" s="134">
        <f>+'01šviet.'!I102+'02sveikat.'!I72+'03social.'!I90+'04sport.'!I58+'05kultura'!I99+'06turizm_paveld'!I91+'07Infrastr.'!I215+'08aplinkosauga'!I56+'09ž.ū.'!I38+'10verslas'!I36+'11valdym.'!I78</f>
        <v>19992.9</v>
      </c>
      <c r="J13" s="383"/>
    </row>
    <row r="14" spans="1:10" ht="15.75" customHeight="1">
      <c r="A14" s="1078" t="s">
        <v>140</v>
      </c>
      <c r="B14" s="1079"/>
      <c r="C14" s="1079"/>
      <c r="D14" s="1079"/>
      <c r="E14" s="1080"/>
      <c r="F14" s="134">
        <f>+'01šviet.'!F103+'02sveikat.'!F73+'03social.'!F91+'04sport.'!F59+'05kultura'!F100+'06turizm_paveld'!F92+'07Infrastr.'!F216+'08aplinkosauga'!F57+'09ž.ū.'!F39+'10verslas'!F37+'11valdym.'!F79</f>
        <v>378.2</v>
      </c>
      <c r="G14" s="134">
        <f>+'01šviet.'!G103+'02sveikat.'!G73+'03social.'!G91+'04sport.'!G59+'05kultura'!G100+'06turizm_paveld'!G92+'07Infrastr.'!G216+'08aplinkosauga'!G57+'09ž.ū.'!G39+'10verslas'!G37+'11valdym.'!G79</f>
        <v>455.4</v>
      </c>
      <c r="H14" s="134">
        <f>+'01šviet.'!H103+'02sveikat.'!H73+'03social.'!H91+'04sport.'!H59+'05kultura'!H100+'06turizm_paveld'!H92+'07Infrastr.'!H216+'08aplinkosauga'!H57+'09ž.ū.'!H39+'10verslas'!H37+'11valdym.'!H79</f>
        <v>368</v>
      </c>
      <c r="I14" s="134">
        <f>+'01šviet.'!I103+'02sveikat.'!I73+'03social.'!I91+'04sport.'!I59+'05kultura'!I100+'06turizm_paveld'!I92+'07Infrastr.'!I216+'08aplinkosauga'!I57+'09ž.ū.'!I39+'10verslas'!I37+'11valdym.'!I79</f>
        <v>368</v>
      </c>
      <c r="J14" s="383"/>
    </row>
    <row r="15" spans="1:10" ht="15.75" customHeight="1">
      <c r="A15" s="1078" t="s">
        <v>141</v>
      </c>
      <c r="B15" s="1079"/>
      <c r="C15" s="1079"/>
      <c r="D15" s="1079"/>
      <c r="E15" s="1080"/>
      <c r="F15" s="134">
        <f>+'01šviet.'!F104+'02sveikat.'!F74+'03social.'!F92+'04sport.'!F60+'05kultura'!F101+'06turizm_paveld'!F93+'07Infrastr.'!F217+'08aplinkosauga'!F58+'09ž.ū.'!F40+'10verslas'!F38+'11valdym.'!F80</f>
        <v>1772.6</v>
      </c>
      <c r="G15" s="134">
        <f>+'01šviet.'!G104+'02sveikat.'!G74+'03social.'!G92+'04sport.'!G60+'05kultura'!G101+'06turizm_paveld'!G93+'07Infrastr.'!G217+'08aplinkosauga'!G58+'09ž.ū.'!G40+'10verslas'!G38+'11valdym.'!G80</f>
        <v>1881.3000000000002</v>
      </c>
      <c r="H15" s="134">
        <f>+'01šviet.'!H104+'02sveikat.'!H74+'03social.'!H92+'04sport.'!H60+'05kultura'!H101+'06turizm_paveld'!H93+'07Infrastr.'!H217+'08aplinkosauga'!H58+'09ž.ū.'!H40+'10verslas'!H38+'11valdym.'!H80</f>
        <v>1789.6</v>
      </c>
      <c r="I15" s="134">
        <f>+'01šviet.'!I104+'02sveikat.'!I74+'03social.'!I92+'04sport.'!I60+'05kultura'!I101+'06turizm_paveld'!I93+'07Infrastr.'!I217+'08aplinkosauga'!I58+'09ž.ū.'!I40+'10verslas'!I38+'11valdym.'!I80</f>
        <v>1798.6</v>
      </c>
      <c r="J15" s="383"/>
    </row>
    <row r="16" spans="1:10" ht="15.75" customHeight="1">
      <c r="A16" s="1078" t="s">
        <v>144</v>
      </c>
      <c r="B16" s="1079"/>
      <c r="C16" s="1079"/>
      <c r="D16" s="1079"/>
      <c r="E16" s="1080"/>
      <c r="F16" s="134">
        <f>+'01šviet.'!F105+'02sveikat.'!F75+'03social.'!F93+'04sport.'!F61+'05kultura'!F102+'06turizm_paveld'!F94+'07Infrastr.'!F218+'08aplinkosauga'!F59+'09ž.ū.'!F41+'10verslas'!F39+'11valdym.'!F81</f>
        <v>3098.7</v>
      </c>
      <c r="G16" s="134">
        <f>+'01šviet.'!G105+'02sveikat.'!G75+'03social.'!G93+'04sport.'!G61+'05kultura'!G102+'06turizm_paveld'!G94+'07Infrastr.'!G218+'08aplinkosauga'!G59+'09ž.ū.'!G41+'10verslas'!G39+'11valdym.'!G81</f>
        <v>2098.6</v>
      </c>
      <c r="H16" s="134">
        <f>+'01šviet.'!H105+'02sveikat.'!H75+'03social.'!H93+'04sport.'!H61+'05kultura'!H102+'06turizm_paveld'!H94+'07Infrastr.'!H218+'08aplinkosauga'!H59+'09ž.ū.'!H41+'10verslas'!H39+'11valdym.'!H81</f>
        <v>1583.2</v>
      </c>
      <c r="I16" s="134">
        <f>+'01šviet.'!I105+'02sveikat.'!I75+'03social.'!I93+'04sport.'!I61+'05kultura'!I102+'06turizm_paveld'!I94+'07Infrastr.'!I218+'08aplinkosauga'!I59+'09ž.ū.'!I41+'10verslas'!I39+'11valdym.'!I81</f>
        <v>1175.6</v>
      </c>
      <c r="J16" s="383"/>
    </row>
    <row r="17" spans="1:10" ht="15.75" customHeight="1">
      <c r="A17" s="1078" t="s">
        <v>145</v>
      </c>
      <c r="B17" s="1079"/>
      <c r="C17" s="1079"/>
      <c r="D17" s="1079"/>
      <c r="E17" s="1080"/>
      <c r="F17" s="134">
        <f>+'01šviet.'!F106+'02sveikat.'!F76+'03social.'!F94+'04sport.'!F62+'05kultura'!F103+'06turizm_paveld'!F95+'07Infrastr.'!F219+'08aplinkosauga'!F60+'09ž.ū.'!F42+'10verslas'!F40+'11valdym.'!F82</f>
        <v>2796</v>
      </c>
      <c r="G17" s="134">
        <f>+'01šviet.'!G106+'02sveikat.'!G76+'03social.'!G94+'04sport.'!G62+'05kultura'!G103+'06turizm_paveld'!G95+'07Infrastr.'!G219+'08aplinkosauga'!G60+'09ž.ū.'!G42+'10verslas'!G40+'11valdym.'!G82</f>
        <v>3716.95</v>
      </c>
      <c r="H17" s="134">
        <f>+'01šviet.'!H106+'02sveikat.'!H76+'03social.'!H94+'04sport.'!H62+'05kultura'!H103+'06turizm_paveld'!H95+'07Infrastr.'!H219+'08aplinkosauga'!H60+'09ž.ū.'!H42+'10verslas'!H40+'11valdym.'!H82</f>
        <v>3056.4</v>
      </c>
      <c r="I17" s="134">
        <f>+'01šviet.'!I106+'02sveikat.'!I76+'03social.'!I94+'04sport.'!I62+'05kultura'!I103+'06turizm_paveld'!I95+'07Infrastr.'!I219+'08aplinkosauga'!I60+'09ž.ū.'!I42+'10verslas'!I40+'11valdym.'!I82</f>
        <v>3256</v>
      </c>
      <c r="J17" s="383"/>
    </row>
    <row r="18" spans="1:10" ht="16.5" customHeight="1">
      <c r="A18" s="1085" t="s">
        <v>19</v>
      </c>
      <c r="B18" s="1086"/>
      <c r="C18" s="1086"/>
      <c r="D18" s="1086"/>
      <c r="E18" s="1087"/>
      <c r="F18" s="137">
        <f>+'01šviet.'!F107+'02sveikat.'!F77+'03social.'!F95+'04sport.'!F63+'05kultura'!F104+'06turizm_paveld'!F96+'07Infrastr.'!F220+'08aplinkosauga'!F61+'09ž.ū.'!F43+'10verslas'!F41+'11valdym.'!F83</f>
        <v>29149.539999999997</v>
      </c>
      <c r="G18" s="137">
        <f>+'01šviet.'!G107+'02sveikat.'!G77+'03social.'!G95+'04sport.'!G63+'05kultura'!G104+'06turizm_paveld'!G96+'07Infrastr.'!G220+'08aplinkosauga'!G61+'09ž.ū.'!G43+'10verslas'!G41+'11valdym.'!G83</f>
        <v>31428.239999999998</v>
      </c>
      <c r="H18" s="137">
        <f>+'01šviet.'!H107+'02sveikat.'!H77+'03social.'!H95+'04sport.'!H63+'05kultura'!H104+'06turizm_paveld'!H96+'07Infrastr.'!H220+'08aplinkosauga'!H61+'09ž.ū.'!H43+'10verslas'!H41+'11valdym.'!H83</f>
        <v>20921.4</v>
      </c>
      <c r="I18" s="137">
        <f>+'01šviet.'!I107+'02sveikat.'!I77+'03social.'!I95+'04sport.'!I63+'05kultura'!I104+'06turizm_paveld'!I96+'07Infrastr.'!I220+'08aplinkosauga'!I61+'09ž.ū.'!I43+'10verslas'!I41+'11valdym.'!I83</f>
        <v>13057.1</v>
      </c>
      <c r="J18" s="383"/>
    </row>
    <row r="19" spans="1:10" ht="15">
      <c r="A19" s="1078" t="s">
        <v>142</v>
      </c>
      <c r="B19" s="1079"/>
      <c r="C19" s="1079"/>
      <c r="D19" s="1079"/>
      <c r="E19" s="1080"/>
      <c r="F19" s="134">
        <f>+'01šviet.'!F108+'02sveikat.'!F78+'03social.'!F96+'04sport.'!F64+'05kultura'!F105+'06turizm_paveld'!F97+'07Infrastr.'!F221+'08aplinkosauga'!F62+'09ž.ū.'!F44+'10verslas'!F42+'11valdym.'!F84</f>
        <v>14430.900000000001</v>
      </c>
      <c r="G19" s="134">
        <f>+'01šviet.'!G108+'02sveikat.'!G78+'03social.'!G96+'04sport.'!G64+'05kultura'!G105+'06turizm_paveld'!G97+'07Infrastr.'!G221+'08aplinkosauga'!G62+'09ž.ū.'!G44+'10verslas'!G42+'11valdym.'!G84</f>
        <v>13255.9</v>
      </c>
      <c r="H19" s="134">
        <f>+'01šviet.'!H108+'02sveikat.'!H78+'03social.'!H96+'04sport.'!H64+'05kultura'!H105+'06turizm_paveld'!H97+'07Infrastr.'!H221+'08aplinkosauga'!H62+'09ž.ū.'!H44+'10verslas'!H42+'11valdym.'!H84</f>
        <v>7919.699999999999</v>
      </c>
      <c r="I19" s="134">
        <f>+'01šviet.'!I108+'02sveikat.'!I78+'03social.'!I96+'04sport.'!I64+'05kultura'!I105+'06turizm_paveld'!I97+'07Infrastr.'!I221+'08aplinkosauga'!I62+'09ž.ū.'!I44+'10verslas'!I42+'11valdym.'!I84</f>
        <v>5536.2</v>
      </c>
      <c r="J19" s="383"/>
    </row>
    <row r="20" spans="1:10" ht="15">
      <c r="A20" s="1078" t="s">
        <v>143</v>
      </c>
      <c r="B20" s="1079"/>
      <c r="C20" s="1079"/>
      <c r="D20" s="1079"/>
      <c r="E20" s="1080"/>
      <c r="F20" s="134">
        <f>+'01šviet.'!F109+'02sveikat.'!F79+'03social.'!F97+'04sport.'!F65+'05kultura'!F106+'06turizm_paveld'!F98+'07Infrastr.'!F222+'08aplinkosauga'!F63+'09ž.ū.'!F45+'10verslas'!F43+'11valdym.'!F85</f>
        <v>11760.699999999999</v>
      </c>
      <c r="G20" s="134">
        <f>+'01šviet.'!G109+'02sveikat.'!G79+'03social.'!G97+'04sport.'!G65+'05kultura'!G106+'06turizm_paveld'!G98+'07Infrastr.'!G222+'08aplinkosauga'!G63+'09ž.ū.'!G45+'10verslas'!G43+'11valdym.'!G85</f>
        <v>15970.1</v>
      </c>
      <c r="H20" s="134">
        <f>+'01šviet.'!H109+'02sveikat.'!H79+'03social.'!H97+'04sport.'!H65+'05kultura'!H106+'06turizm_paveld'!H98+'07Infrastr.'!H222+'08aplinkosauga'!H63+'09ž.ū.'!H45+'10verslas'!H43+'11valdym.'!H85</f>
        <v>10943.400000000001</v>
      </c>
      <c r="I20" s="134">
        <f>+'01šviet.'!I109+'02sveikat.'!I79+'03social.'!I97+'04sport.'!I65+'05kultura'!I106+'06turizm_paveld'!I98+'07Infrastr.'!I222+'08aplinkosauga'!I63+'09ž.ū.'!I45+'10verslas'!I43+'11valdym.'!I85</f>
        <v>6461.6</v>
      </c>
      <c r="J20" s="383"/>
    </row>
    <row r="21" spans="1:10" ht="15">
      <c r="A21" s="1078" t="s">
        <v>146</v>
      </c>
      <c r="B21" s="1079"/>
      <c r="C21" s="1079"/>
      <c r="D21" s="1079"/>
      <c r="E21" s="1080"/>
      <c r="F21" s="134">
        <f>+'01šviet.'!F110+'02sveikat.'!F80+'03social.'!F98+'04sport.'!F66+'05kultura'!F107+'06turizm_paveld'!F99+'07Infrastr.'!F223+'08aplinkosauga'!F64+'09ž.ū.'!F46+'10verslas'!F44+'11valdym.'!F86</f>
        <v>2777.94</v>
      </c>
      <c r="G21" s="134">
        <f>+'01šviet.'!G110+'02sveikat.'!G80+'03social.'!G98+'04sport.'!G66+'05kultura'!G107+'06turizm_paveld'!G99+'07Infrastr.'!G223+'08aplinkosauga'!G64+'09ž.ū.'!G46+'10verslas'!G44+'11valdym.'!G86</f>
        <v>2027.2399999999998</v>
      </c>
      <c r="H21" s="134">
        <f>+'01šviet.'!H110+'02sveikat.'!H80+'03social.'!H98+'04sport.'!H66+'05kultura'!H107+'06turizm_paveld'!H99+'07Infrastr.'!H223+'08aplinkosauga'!H64+'09ž.ū.'!H46+'10verslas'!H44+'11valdym.'!H86</f>
        <v>1888.3</v>
      </c>
      <c r="I21" s="134">
        <f>+'01šviet.'!I110+'02sveikat.'!I80+'03social.'!I98+'04sport.'!I66+'05kultura'!I107+'06turizm_paveld'!I99+'07Infrastr.'!I223+'08aplinkosauga'!I64+'09ž.ū.'!I46+'10verslas'!I44+'11valdym.'!I86</f>
        <v>889.3</v>
      </c>
      <c r="J21" s="383"/>
    </row>
    <row r="22" spans="1:10" ht="18" customHeight="1">
      <c r="A22" s="1078" t="s">
        <v>147</v>
      </c>
      <c r="B22" s="1079"/>
      <c r="C22" s="1079"/>
      <c r="D22" s="1079"/>
      <c r="E22" s="1080"/>
      <c r="F22" s="134">
        <f>+'01šviet.'!F111+'02sveikat.'!F81+'03social.'!F99+'04sport.'!F67+'05kultura'!F108+'06turizm_paveld'!F100+'07Infrastr.'!F224+'08aplinkosauga'!F65+'09ž.ū.'!F47+'10verslas'!F45+'11valdym.'!F87</f>
        <v>180</v>
      </c>
      <c r="G22" s="134">
        <f>+'01šviet.'!G111+'02sveikat.'!G81+'03social.'!G99+'04sport.'!G67+'05kultura'!G108+'06turizm_paveld'!G100+'07Infrastr.'!G224+'08aplinkosauga'!G65+'09ž.ū.'!G47+'10verslas'!G45+'11valdym.'!G87</f>
        <v>175</v>
      </c>
      <c r="H22" s="134">
        <f>+'01šviet.'!H111+'02sveikat.'!H81+'03social.'!H99+'04sport.'!H67+'05kultura'!H108+'06turizm_paveld'!H100+'07Infrastr.'!H224+'08aplinkosauga'!H65+'09ž.ū.'!H47+'10verslas'!H45+'11valdym.'!H87</f>
        <v>170</v>
      </c>
      <c r="I22" s="134">
        <f>+'01šviet.'!I111+'02sveikat.'!I81+'03social.'!I99+'04sport.'!I67+'05kultura'!I108+'06turizm_paveld'!I100+'07Infrastr.'!I224+'08aplinkosauga'!I65+'09ž.ū.'!I47+'10verslas'!I45+'11valdym.'!I87</f>
        <v>170</v>
      </c>
      <c r="J22" s="383"/>
    </row>
    <row r="23" spans="1:9" ht="14.25" customHeight="1">
      <c r="A23" s="671" t="s">
        <v>1167</v>
      </c>
      <c r="B23" s="671"/>
      <c r="C23" s="671"/>
      <c r="D23" s="671"/>
      <c r="E23" s="671"/>
      <c r="F23" s="671"/>
      <c r="G23" s="671"/>
      <c r="H23" s="671"/>
      <c r="I23" s="671"/>
    </row>
  </sheetData>
  <sheetProtection/>
  <mergeCells count="21">
    <mergeCell ref="F4:F8"/>
    <mergeCell ref="A17:E17"/>
    <mergeCell ref="A12:E12"/>
    <mergeCell ref="A20:E20"/>
    <mergeCell ref="A23:I23"/>
    <mergeCell ref="H4:H8"/>
    <mergeCell ref="A9:E9"/>
    <mergeCell ref="A11:E11"/>
    <mergeCell ref="A4:E8"/>
    <mergeCell ref="G4:G8"/>
    <mergeCell ref="A14:E14"/>
    <mergeCell ref="A13:E13"/>
    <mergeCell ref="A10:E10"/>
    <mergeCell ref="A15:E15"/>
    <mergeCell ref="A2:I2"/>
    <mergeCell ref="I4:I8"/>
    <mergeCell ref="A22:E22"/>
    <mergeCell ref="A21:E21"/>
    <mergeCell ref="A19:E19"/>
    <mergeCell ref="A16:E16"/>
    <mergeCell ref="A18:E18"/>
  </mergeCells>
  <printOptions/>
  <pageMargins left="0.7874015748031497" right="0.1968503937007874" top="0.1968503937007874" bottom="0.1968503937007874"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N94"/>
  <sheetViews>
    <sheetView zoomScalePageLayoutView="0" workbookViewId="0" topLeftCell="A1">
      <pane xSplit="11" ySplit="7" topLeftCell="L8" activePane="bottomRight" state="frozen"/>
      <selection pane="topLeft" activeCell="A1" sqref="A1"/>
      <selection pane="topRight" activeCell="N1" sqref="N1"/>
      <selection pane="bottomLeft" activeCell="A7" sqref="A7"/>
      <selection pane="bottomRight" activeCell="F4" sqref="F4:F8"/>
    </sheetView>
  </sheetViews>
  <sheetFormatPr defaultColWidth="9.140625" defaultRowHeight="30" customHeight="1"/>
  <cols>
    <col min="1" max="1" width="3.57421875" style="41" customWidth="1"/>
    <col min="2" max="2" width="3.28125" style="11" customWidth="1"/>
    <col min="3" max="3" width="3.421875" style="11" customWidth="1"/>
    <col min="4" max="4" width="40.57421875" style="11" customWidth="1"/>
    <col min="5" max="5" width="6.421875" style="11" customWidth="1"/>
    <col min="6" max="6" width="11.8515625" style="244" customWidth="1"/>
    <col min="7" max="7" width="11.8515625" style="325" customWidth="1"/>
    <col min="8" max="9" width="12.8515625" style="244" customWidth="1"/>
    <col min="10" max="10" width="26.140625" style="12" customWidth="1"/>
    <col min="11" max="11" width="6.421875" style="79" customWidth="1"/>
    <col min="12" max="12" width="5.8515625" style="79" customWidth="1"/>
    <col min="13" max="13" width="6.421875" style="79" customWidth="1"/>
    <col min="14" max="14" width="28.28125" style="11" customWidth="1"/>
    <col min="15" max="16384" width="9.140625" style="11" customWidth="1"/>
  </cols>
  <sheetData>
    <row r="1" spans="1:13" ht="16.5" customHeight="1">
      <c r="A1" s="350"/>
      <c r="B1" s="154"/>
      <c r="C1" s="154"/>
      <c r="D1" s="154"/>
      <c r="E1" s="154"/>
      <c r="F1" s="228"/>
      <c r="G1" s="228"/>
      <c r="H1" s="228"/>
      <c r="I1" s="228"/>
      <c r="J1" s="228"/>
      <c r="K1" s="673" t="s">
        <v>1089</v>
      </c>
      <c r="L1" s="673"/>
      <c r="M1" s="673"/>
    </row>
    <row r="2" spans="1:13" ht="18.75" customHeight="1">
      <c r="A2" s="707" t="s">
        <v>1088</v>
      </c>
      <c r="B2" s="707"/>
      <c r="C2" s="707"/>
      <c r="D2" s="707"/>
      <c r="E2" s="707"/>
      <c r="F2" s="707"/>
      <c r="G2" s="707"/>
      <c r="H2" s="707"/>
      <c r="I2" s="707"/>
      <c r="J2" s="707"/>
      <c r="K2" s="707"/>
      <c r="L2" s="436"/>
      <c r="M2" s="436"/>
    </row>
    <row r="3" spans="1:13" ht="18.75" customHeight="1">
      <c r="A3" s="229"/>
      <c r="B3" s="229"/>
      <c r="C3" s="229"/>
      <c r="D3" s="229"/>
      <c r="E3" s="229"/>
      <c r="F3" s="229"/>
      <c r="G3" s="229"/>
      <c r="H3" s="229"/>
      <c r="I3" s="229"/>
      <c r="J3" s="229"/>
      <c r="K3" s="678" t="s">
        <v>330</v>
      </c>
      <c r="L3" s="678"/>
      <c r="M3" s="678"/>
    </row>
    <row r="4" spans="1:13" ht="21.75" customHeight="1">
      <c r="A4" s="709" t="s">
        <v>176</v>
      </c>
      <c r="B4" s="709" t="s">
        <v>177</v>
      </c>
      <c r="C4" s="709" t="s">
        <v>178</v>
      </c>
      <c r="D4" s="711" t="s">
        <v>179</v>
      </c>
      <c r="E4" s="709" t="s">
        <v>175</v>
      </c>
      <c r="F4" s="659" t="s">
        <v>1169</v>
      </c>
      <c r="G4" s="647" t="s">
        <v>1027</v>
      </c>
      <c r="H4" s="708" t="s">
        <v>478</v>
      </c>
      <c r="I4" s="708" t="s">
        <v>661</v>
      </c>
      <c r="J4" s="708" t="s">
        <v>180</v>
      </c>
      <c r="K4" s="708"/>
      <c r="L4" s="437"/>
      <c r="M4" s="437"/>
    </row>
    <row r="5" spans="1:13" ht="20.25" customHeight="1">
      <c r="A5" s="709"/>
      <c r="B5" s="709"/>
      <c r="C5" s="709"/>
      <c r="D5" s="711"/>
      <c r="E5" s="709"/>
      <c r="F5" s="659"/>
      <c r="G5" s="647"/>
      <c r="H5" s="708"/>
      <c r="I5" s="708"/>
      <c r="J5" s="708" t="s">
        <v>181</v>
      </c>
      <c r="K5" s="351"/>
      <c r="L5" s="351"/>
      <c r="M5" s="351"/>
    </row>
    <row r="6" spans="1:13" ht="30" customHeight="1">
      <c r="A6" s="709"/>
      <c r="B6" s="709"/>
      <c r="C6" s="709"/>
      <c r="D6" s="711"/>
      <c r="E6" s="709"/>
      <c r="F6" s="659"/>
      <c r="G6" s="647"/>
      <c r="H6" s="708"/>
      <c r="I6" s="708"/>
      <c r="J6" s="708"/>
      <c r="K6" s="680" t="s">
        <v>404</v>
      </c>
      <c r="L6" s="680" t="s">
        <v>471</v>
      </c>
      <c r="M6" s="680" t="s">
        <v>662</v>
      </c>
    </row>
    <row r="7" spans="1:13" ht="30" customHeight="1">
      <c r="A7" s="709"/>
      <c r="B7" s="709"/>
      <c r="C7" s="709"/>
      <c r="D7" s="711"/>
      <c r="E7" s="709"/>
      <c r="F7" s="659"/>
      <c r="G7" s="647"/>
      <c r="H7" s="708"/>
      <c r="I7" s="708"/>
      <c r="J7" s="708"/>
      <c r="K7" s="680"/>
      <c r="L7" s="680"/>
      <c r="M7" s="680"/>
    </row>
    <row r="8" spans="1:13" ht="13.5" customHeight="1">
      <c r="A8" s="709"/>
      <c r="B8" s="709"/>
      <c r="C8" s="709"/>
      <c r="D8" s="711"/>
      <c r="E8" s="709"/>
      <c r="F8" s="659"/>
      <c r="G8" s="647"/>
      <c r="H8" s="708"/>
      <c r="I8" s="708"/>
      <c r="J8" s="708"/>
      <c r="K8" s="680"/>
      <c r="L8" s="680"/>
      <c r="M8" s="680"/>
    </row>
    <row r="9" spans="1:13" ht="26.25" customHeight="1">
      <c r="A9" s="658" t="s">
        <v>376</v>
      </c>
      <c r="B9" s="658"/>
      <c r="C9" s="658"/>
      <c r="D9" s="658"/>
      <c r="E9" s="658"/>
      <c r="F9" s="658"/>
      <c r="G9" s="658"/>
      <c r="H9" s="658"/>
      <c r="I9" s="658"/>
      <c r="J9" s="658"/>
      <c r="K9" s="658"/>
      <c r="L9" s="426"/>
      <c r="M9" s="426"/>
    </row>
    <row r="10" spans="1:13" ht="16.5" customHeight="1">
      <c r="A10" s="14" t="s">
        <v>190</v>
      </c>
      <c r="B10" s="684" t="s">
        <v>699</v>
      </c>
      <c r="C10" s="684"/>
      <c r="D10" s="684"/>
      <c r="E10" s="684"/>
      <c r="F10" s="684"/>
      <c r="G10" s="684"/>
      <c r="H10" s="684"/>
      <c r="I10" s="684"/>
      <c r="J10" s="684"/>
      <c r="K10" s="684"/>
      <c r="L10" s="14"/>
      <c r="M10" s="14"/>
    </row>
    <row r="11" spans="1:13" ht="17.25" customHeight="1">
      <c r="A11" s="14" t="s">
        <v>190</v>
      </c>
      <c r="B11" s="14" t="s">
        <v>190</v>
      </c>
      <c r="C11" s="684" t="s">
        <v>698</v>
      </c>
      <c r="D11" s="684"/>
      <c r="E11" s="684"/>
      <c r="F11" s="684"/>
      <c r="G11" s="684"/>
      <c r="H11" s="684"/>
      <c r="I11" s="684"/>
      <c r="J11" s="684"/>
      <c r="K11" s="684"/>
      <c r="L11" s="14"/>
      <c r="M11" s="14"/>
    </row>
    <row r="12" spans="1:13" ht="45" customHeight="1">
      <c r="A12" s="56" t="s">
        <v>190</v>
      </c>
      <c r="B12" s="56" t="s">
        <v>190</v>
      </c>
      <c r="C12" s="56" t="s">
        <v>190</v>
      </c>
      <c r="D12" s="48" t="s">
        <v>700</v>
      </c>
      <c r="E12" s="48" t="s">
        <v>202</v>
      </c>
      <c r="F12" s="345">
        <v>50</v>
      </c>
      <c r="G12" s="352">
        <v>60.7</v>
      </c>
      <c r="H12" s="345">
        <v>50</v>
      </c>
      <c r="I12" s="345">
        <v>50</v>
      </c>
      <c r="J12" s="48" t="s">
        <v>346</v>
      </c>
      <c r="K12" s="418">
        <v>100</v>
      </c>
      <c r="L12" s="418">
        <v>100</v>
      </c>
      <c r="M12" s="418">
        <v>100</v>
      </c>
    </row>
    <row r="13" spans="1:13" ht="19.5" customHeight="1">
      <c r="A13" s="641" t="s">
        <v>190</v>
      </c>
      <c r="B13" s="641" t="s">
        <v>190</v>
      </c>
      <c r="C13" s="641" t="s">
        <v>191</v>
      </c>
      <c r="D13" s="706" t="s">
        <v>597</v>
      </c>
      <c r="E13" s="40" t="s">
        <v>2</v>
      </c>
      <c r="F13" s="420">
        <v>47.6</v>
      </c>
      <c r="G13" s="487">
        <v>44</v>
      </c>
      <c r="H13" s="420">
        <v>50</v>
      </c>
      <c r="I13" s="420">
        <v>52</v>
      </c>
      <c r="J13" s="710" t="s">
        <v>148</v>
      </c>
      <c r="K13" s="681" t="s">
        <v>479</v>
      </c>
      <c r="L13" s="681" t="s">
        <v>480</v>
      </c>
      <c r="M13" s="681" t="s">
        <v>480</v>
      </c>
    </row>
    <row r="14" spans="1:13" ht="22.5" customHeight="1">
      <c r="A14" s="641"/>
      <c r="B14" s="641"/>
      <c r="C14" s="641"/>
      <c r="D14" s="706"/>
      <c r="E14" s="40" t="s">
        <v>18</v>
      </c>
      <c r="F14" s="420">
        <v>464</v>
      </c>
      <c r="G14" s="487">
        <v>483.4</v>
      </c>
      <c r="H14" s="420">
        <v>468</v>
      </c>
      <c r="I14" s="420">
        <v>470</v>
      </c>
      <c r="J14" s="710"/>
      <c r="K14" s="681"/>
      <c r="L14" s="681"/>
      <c r="M14" s="681"/>
    </row>
    <row r="15" spans="1:13" ht="22.5" customHeight="1">
      <c r="A15" s="641"/>
      <c r="B15" s="641"/>
      <c r="C15" s="641"/>
      <c r="D15" s="706"/>
      <c r="E15" s="40" t="s">
        <v>22</v>
      </c>
      <c r="F15" s="420">
        <v>14</v>
      </c>
      <c r="G15" s="487">
        <v>11.7</v>
      </c>
      <c r="H15" s="420">
        <v>14</v>
      </c>
      <c r="I15" s="420">
        <v>14</v>
      </c>
      <c r="J15" s="710"/>
      <c r="K15" s="681"/>
      <c r="L15" s="681"/>
      <c r="M15" s="681"/>
    </row>
    <row r="16" spans="1:13" ht="39" customHeight="1">
      <c r="A16" s="56" t="s">
        <v>190</v>
      </c>
      <c r="B16" s="56" t="s">
        <v>190</v>
      </c>
      <c r="C16" s="419" t="s">
        <v>192</v>
      </c>
      <c r="D16" s="90" t="s">
        <v>335</v>
      </c>
      <c r="E16" s="7" t="s">
        <v>18</v>
      </c>
      <c r="F16" s="420">
        <v>3</v>
      </c>
      <c r="G16" s="487">
        <v>2.9</v>
      </c>
      <c r="H16" s="420">
        <v>3</v>
      </c>
      <c r="I16" s="420">
        <v>3</v>
      </c>
      <c r="J16" s="432" t="s">
        <v>373</v>
      </c>
      <c r="K16" s="447">
        <v>60</v>
      </c>
      <c r="L16" s="447">
        <v>60</v>
      </c>
      <c r="M16" s="447">
        <v>60</v>
      </c>
    </row>
    <row r="17" spans="1:13" ht="25.5" customHeight="1">
      <c r="A17" s="637" t="s">
        <v>190</v>
      </c>
      <c r="B17" s="637" t="s">
        <v>190</v>
      </c>
      <c r="C17" s="637" t="s">
        <v>193</v>
      </c>
      <c r="D17" s="643" t="s">
        <v>438</v>
      </c>
      <c r="E17" s="423" t="s">
        <v>2</v>
      </c>
      <c r="F17" s="420">
        <v>2.4</v>
      </c>
      <c r="G17" s="487">
        <v>2.4</v>
      </c>
      <c r="H17" s="420">
        <v>0</v>
      </c>
      <c r="I17" s="420">
        <v>0</v>
      </c>
      <c r="J17" s="625" t="s">
        <v>405</v>
      </c>
      <c r="K17" s="628">
        <v>800</v>
      </c>
      <c r="L17" s="628"/>
      <c r="M17" s="628"/>
    </row>
    <row r="18" spans="1:13" ht="22.5" customHeight="1">
      <c r="A18" s="637"/>
      <c r="B18" s="637"/>
      <c r="C18" s="637"/>
      <c r="D18" s="643"/>
      <c r="E18" s="423" t="s">
        <v>4</v>
      </c>
      <c r="F18" s="420">
        <v>49</v>
      </c>
      <c r="G18" s="487">
        <v>49</v>
      </c>
      <c r="H18" s="420">
        <v>0</v>
      </c>
      <c r="I18" s="420">
        <v>0</v>
      </c>
      <c r="J18" s="625"/>
      <c r="K18" s="628"/>
      <c r="L18" s="628"/>
      <c r="M18" s="628"/>
    </row>
    <row r="19" spans="1:13" ht="19.5" customHeight="1">
      <c r="A19" s="637"/>
      <c r="B19" s="637"/>
      <c r="C19" s="637"/>
      <c r="D19" s="643"/>
      <c r="E19" s="423" t="s">
        <v>5</v>
      </c>
      <c r="F19" s="420">
        <v>6.8</v>
      </c>
      <c r="G19" s="487">
        <v>6.8</v>
      </c>
      <c r="H19" s="420">
        <v>0</v>
      </c>
      <c r="I19" s="420">
        <v>0</v>
      </c>
      <c r="J19" s="625"/>
      <c r="K19" s="628"/>
      <c r="L19" s="628"/>
      <c r="M19" s="628"/>
    </row>
    <row r="20" spans="1:13" ht="26.25" customHeight="1">
      <c r="A20" s="641" t="s">
        <v>190</v>
      </c>
      <c r="B20" s="641" t="s">
        <v>190</v>
      </c>
      <c r="C20" s="641" t="s">
        <v>194</v>
      </c>
      <c r="D20" s="706" t="s">
        <v>377</v>
      </c>
      <c r="E20" s="423" t="s">
        <v>2</v>
      </c>
      <c r="F20" s="420">
        <v>0.3</v>
      </c>
      <c r="G20" s="487">
        <v>0.3</v>
      </c>
      <c r="H20" s="420">
        <v>0.3</v>
      </c>
      <c r="I20" s="420">
        <v>0</v>
      </c>
      <c r="J20" s="625" t="s">
        <v>481</v>
      </c>
      <c r="K20" s="628">
        <v>15</v>
      </c>
      <c r="L20" s="628">
        <v>15</v>
      </c>
      <c r="M20" s="628"/>
    </row>
    <row r="21" spans="1:13" ht="21" customHeight="1">
      <c r="A21" s="641"/>
      <c r="B21" s="641"/>
      <c r="C21" s="641"/>
      <c r="D21" s="706"/>
      <c r="E21" s="40" t="s">
        <v>4</v>
      </c>
      <c r="F21" s="420">
        <v>3.4</v>
      </c>
      <c r="G21" s="487">
        <v>3.4</v>
      </c>
      <c r="H21" s="420">
        <v>3.4</v>
      </c>
      <c r="I21" s="420">
        <v>0</v>
      </c>
      <c r="J21" s="625"/>
      <c r="K21" s="628"/>
      <c r="L21" s="628"/>
      <c r="M21" s="628"/>
    </row>
    <row r="22" spans="1:13" ht="21" customHeight="1">
      <c r="A22" s="641"/>
      <c r="B22" s="641"/>
      <c r="C22" s="641"/>
      <c r="D22" s="706"/>
      <c r="E22" s="40" t="s">
        <v>5</v>
      </c>
      <c r="F22" s="420">
        <v>0.3</v>
      </c>
      <c r="G22" s="487">
        <v>0.3</v>
      </c>
      <c r="H22" s="420">
        <v>0.3</v>
      </c>
      <c r="I22" s="420">
        <v>0</v>
      </c>
      <c r="J22" s="625"/>
      <c r="K22" s="628"/>
      <c r="L22" s="628"/>
      <c r="M22" s="628"/>
    </row>
    <row r="23" spans="1:13" ht="21" customHeight="1">
      <c r="A23" s="641" t="s">
        <v>190</v>
      </c>
      <c r="B23" s="641" t="s">
        <v>190</v>
      </c>
      <c r="C23" s="641" t="s">
        <v>195</v>
      </c>
      <c r="D23" s="643" t="s">
        <v>901</v>
      </c>
      <c r="E23" s="40" t="s">
        <v>2</v>
      </c>
      <c r="F23" s="420">
        <v>0</v>
      </c>
      <c r="G23" s="487">
        <v>0</v>
      </c>
      <c r="H23" s="420">
        <v>0</v>
      </c>
      <c r="I23" s="420">
        <v>0</v>
      </c>
      <c r="J23" s="618" t="s">
        <v>902</v>
      </c>
      <c r="K23" s="676"/>
      <c r="L23" s="676">
        <v>500</v>
      </c>
      <c r="M23" s="676">
        <v>500</v>
      </c>
    </row>
    <row r="24" spans="1:13" ht="21" customHeight="1">
      <c r="A24" s="641"/>
      <c r="B24" s="641"/>
      <c r="C24" s="641"/>
      <c r="D24" s="643"/>
      <c r="E24" s="40" t="s">
        <v>4</v>
      </c>
      <c r="F24" s="420">
        <v>0</v>
      </c>
      <c r="G24" s="487">
        <v>0</v>
      </c>
      <c r="H24" s="420">
        <v>130</v>
      </c>
      <c r="I24" s="420">
        <v>130</v>
      </c>
      <c r="J24" s="619"/>
      <c r="K24" s="677"/>
      <c r="L24" s="677"/>
      <c r="M24" s="677"/>
    </row>
    <row r="25" spans="1:13" ht="28.5" customHeight="1">
      <c r="A25" s="641" t="s">
        <v>190</v>
      </c>
      <c r="B25" s="641" t="s">
        <v>190</v>
      </c>
      <c r="C25" s="641" t="s">
        <v>196</v>
      </c>
      <c r="D25" s="643" t="s">
        <v>903</v>
      </c>
      <c r="E25" s="40" t="s">
        <v>2</v>
      </c>
      <c r="F25" s="420">
        <v>0</v>
      </c>
      <c r="G25" s="487">
        <v>0</v>
      </c>
      <c r="H25" s="420">
        <v>20</v>
      </c>
      <c r="I25" s="420">
        <v>25</v>
      </c>
      <c r="J25" s="618" t="s">
        <v>1168</v>
      </c>
      <c r="K25" s="676"/>
      <c r="L25" s="676"/>
      <c r="M25" s="676">
        <v>8</v>
      </c>
    </row>
    <row r="26" spans="1:13" ht="21" customHeight="1">
      <c r="A26" s="641"/>
      <c r="B26" s="641"/>
      <c r="C26" s="641"/>
      <c r="D26" s="643"/>
      <c r="E26" s="40" t="s">
        <v>4</v>
      </c>
      <c r="F26" s="420">
        <v>0</v>
      </c>
      <c r="G26" s="487">
        <v>0</v>
      </c>
      <c r="H26" s="420">
        <v>250</v>
      </c>
      <c r="I26" s="420">
        <v>0</v>
      </c>
      <c r="J26" s="619"/>
      <c r="K26" s="677"/>
      <c r="L26" s="677"/>
      <c r="M26" s="677"/>
    </row>
    <row r="27" spans="1:13" ht="15.75" customHeight="1">
      <c r="A27" s="48" t="s">
        <v>190</v>
      </c>
      <c r="B27" s="56" t="s">
        <v>190</v>
      </c>
      <c r="C27" s="697" t="s">
        <v>182</v>
      </c>
      <c r="D27" s="697"/>
      <c r="E27" s="697"/>
      <c r="F27" s="226">
        <f>SUM(F12:F26)</f>
        <v>640.7999999999998</v>
      </c>
      <c r="G27" s="226">
        <f>SUM(G12:G26)</f>
        <v>664.8999999999999</v>
      </c>
      <c r="H27" s="226">
        <f>SUM(H12:H26)</f>
        <v>988.9999999999999</v>
      </c>
      <c r="I27" s="226">
        <f>SUM(I12:I26)</f>
        <v>744</v>
      </c>
      <c r="J27" s="713"/>
      <c r="K27" s="713"/>
      <c r="L27" s="63"/>
      <c r="M27" s="63"/>
    </row>
    <row r="28" spans="1:13" ht="15.75" customHeight="1">
      <c r="A28" s="48" t="s">
        <v>190</v>
      </c>
      <c r="B28" s="697" t="s">
        <v>183</v>
      </c>
      <c r="C28" s="697"/>
      <c r="D28" s="697"/>
      <c r="E28" s="697"/>
      <c r="F28" s="226">
        <f>+F27</f>
        <v>640.7999999999998</v>
      </c>
      <c r="G28" s="226">
        <f>+G27</f>
        <v>664.8999999999999</v>
      </c>
      <c r="H28" s="226">
        <f>+H27</f>
        <v>988.9999999999999</v>
      </c>
      <c r="I28" s="226">
        <f>+I27</f>
        <v>744</v>
      </c>
      <c r="J28" s="713"/>
      <c r="K28" s="713"/>
      <c r="L28" s="63"/>
      <c r="M28" s="63"/>
    </row>
    <row r="29" spans="1:13" ht="16.5" customHeight="1">
      <c r="A29" s="14" t="s">
        <v>191</v>
      </c>
      <c r="B29" s="684" t="s">
        <v>704</v>
      </c>
      <c r="C29" s="684"/>
      <c r="D29" s="684"/>
      <c r="E29" s="684"/>
      <c r="F29" s="684"/>
      <c r="G29" s="684"/>
      <c r="H29" s="684"/>
      <c r="I29" s="684"/>
      <c r="J29" s="684"/>
      <c r="K29" s="684"/>
      <c r="L29" s="14"/>
      <c r="M29" s="14"/>
    </row>
    <row r="30" spans="1:13" ht="17.25" customHeight="1">
      <c r="A30" s="14" t="s">
        <v>191</v>
      </c>
      <c r="B30" s="14" t="s">
        <v>190</v>
      </c>
      <c r="C30" s="684" t="s">
        <v>1071</v>
      </c>
      <c r="D30" s="684"/>
      <c r="E30" s="684"/>
      <c r="F30" s="684"/>
      <c r="G30" s="684"/>
      <c r="H30" s="684"/>
      <c r="I30" s="684"/>
      <c r="J30" s="684"/>
      <c r="K30" s="684"/>
      <c r="L30" s="14"/>
      <c r="M30" s="14"/>
    </row>
    <row r="31" spans="1:13" ht="33" customHeight="1">
      <c r="A31" s="690" t="s">
        <v>191</v>
      </c>
      <c r="B31" s="690" t="s">
        <v>190</v>
      </c>
      <c r="C31" s="690" t="s">
        <v>190</v>
      </c>
      <c r="D31" s="706" t="s">
        <v>609</v>
      </c>
      <c r="E31" s="423" t="s">
        <v>2</v>
      </c>
      <c r="F31" s="420">
        <v>30</v>
      </c>
      <c r="G31" s="487">
        <v>30</v>
      </c>
      <c r="H31" s="420">
        <v>30</v>
      </c>
      <c r="I31" s="420">
        <v>0</v>
      </c>
      <c r="J31" s="625" t="s">
        <v>363</v>
      </c>
      <c r="K31" s="666">
        <v>20</v>
      </c>
      <c r="L31" s="682">
        <v>20</v>
      </c>
      <c r="M31" s="682">
        <v>0</v>
      </c>
    </row>
    <row r="32" spans="1:13" ht="33" customHeight="1">
      <c r="A32" s="690"/>
      <c r="B32" s="690"/>
      <c r="C32" s="690"/>
      <c r="D32" s="706"/>
      <c r="E32" s="423" t="s">
        <v>14</v>
      </c>
      <c r="F32" s="420">
        <v>12.6</v>
      </c>
      <c r="G32" s="487">
        <v>12.6</v>
      </c>
      <c r="H32" s="420">
        <v>12.6</v>
      </c>
      <c r="I32" s="420">
        <v>0</v>
      </c>
      <c r="J32" s="625"/>
      <c r="K32" s="666"/>
      <c r="L32" s="683"/>
      <c r="M32" s="683"/>
    </row>
    <row r="33" spans="1:14" ht="57.75" customHeight="1">
      <c r="A33" s="49" t="s">
        <v>191</v>
      </c>
      <c r="B33" s="49" t="s">
        <v>190</v>
      </c>
      <c r="C33" s="49" t="s">
        <v>191</v>
      </c>
      <c r="D33" s="48" t="s">
        <v>460</v>
      </c>
      <c r="E33" s="421" t="s">
        <v>2</v>
      </c>
      <c r="F33" s="345">
        <v>40</v>
      </c>
      <c r="G33" s="352">
        <v>40</v>
      </c>
      <c r="H33" s="345">
        <v>40</v>
      </c>
      <c r="I33" s="345">
        <v>40</v>
      </c>
      <c r="J33" s="415" t="s">
        <v>459</v>
      </c>
      <c r="K33" s="411">
        <v>83</v>
      </c>
      <c r="L33" s="62">
        <v>103</v>
      </c>
      <c r="M33" s="62">
        <v>103</v>
      </c>
      <c r="N33" s="173"/>
    </row>
    <row r="34" spans="1:13" ht="44.25" customHeight="1">
      <c r="A34" s="48" t="s">
        <v>191</v>
      </c>
      <c r="B34" s="48" t="s">
        <v>190</v>
      </c>
      <c r="C34" s="49" t="s">
        <v>192</v>
      </c>
      <c r="D34" s="40" t="s">
        <v>64</v>
      </c>
      <c r="E34" s="421" t="s">
        <v>2</v>
      </c>
      <c r="F34" s="345">
        <v>15.3</v>
      </c>
      <c r="G34" s="352">
        <v>6.5</v>
      </c>
      <c r="H34" s="345">
        <v>0</v>
      </c>
      <c r="I34" s="345">
        <v>0</v>
      </c>
      <c r="J34" s="417" t="s">
        <v>347</v>
      </c>
      <c r="K34" s="418" t="s">
        <v>1020</v>
      </c>
      <c r="L34" s="62"/>
      <c r="M34" s="62"/>
    </row>
    <row r="35" spans="1:13" ht="41.25" customHeight="1">
      <c r="A35" s="690" t="s">
        <v>191</v>
      </c>
      <c r="B35" s="690" t="s">
        <v>190</v>
      </c>
      <c r="C35" s="690" t="s">
        <v>193</v>
      </c>
      <c r="D35" s="706" t="s">
        <v>560</v>
      </c>
      <c r="E35" s="421" t="s">
        <v>2</v>
      </c>
      <c r="F35" s="345">
        <v>30.9</v>
      </c>
      <c r="G35" s="352">
        <v>18</v>
      </c>
      <c r="H35" s="345">
        <v>27.7</v>
      </c>
      <c r="I35" s="345">
        <v>0</v>
      </c>
      <c r="J35" s="679" t="s">
        <v>150</v>
      </c>
      <c r="K35" s="712">
        <v>3</v>
      </c>
      <c r="L35" s="712">
        <v>3</v>
      </c>
      <c r="M35" s="712"/>
    </row>
    <row r="36" spans="1:13" ht="33.75" customHeight="1">
      <c r="A36" s="690"/>
      <c r="B36" s="690"/>
      <c r="C36" s="690"/>
      <c r="D36" s="706"/>
      <c r="E36" s="421" t="s">
        <v>14</v>
      </c>
      <c r="F36" s="345">
        <v>1.5</v>
      </c>
      <c r="G36" s="352">
        <v>1.5</v>
      </c>
      <c r="H36" s="345">
        <v>1.5</v>
      </c>
      <c r="I36" s="345">
        <v>0</v>
      </c>
      <c r="J36" s="679"/>
      <c r="K36" s="712"/>
      <c r="L36" s="712"/>
      <c r="M36" s="712"/>
    </row>
    <row r="37" spans="1:13" ht="47.25" customHeight="1">
      <c r="A37" s="49" t="s">
        <v>191</v>
      </c>
      <c r="B37" s="49" t="s">
        <v>190</v>
      </c>
      <c r="C37" s="49" t="s">
        <v>194</v>
      </c>
      <c r="D37" s="47" t="s">
        <v>552</v>
      </c>
      <c r="E37" s="48" t="s">
        <v>2</v>
      </c>
      <c r="F37" s="345">
        <v>18.6</v>
      </c>
      <c r="G37" s="352">
        <v>18.6</v>
      </c>
      <c r="H37" s="484">
        <v>10.9</v>
      </c>
      <c r="I37" s="484">
        <v>0</v>
      </c>
      <c r="J37" s="51" t="s">
        <v>302</v>
      </c>
      <c r="K37" s="62" t="s">
        <v>227</v>
      </c>
      <c r="L37" s="62" t="s">
        <v>227</v>
      </c>
      <c r="M37" s="62"/>
    </row>
    <row r="38" spans="1:13" ht="24" customHeight="1">
      <c r="A38" s="690" t="s">
        <v>191</v>
      </c>
      <c r="B38" s="690" t="s">
        <v>190</v>
      </c>
      <c r="C38" s="690" t="s">
        <v>195</v>
      </c>
      <c r="D38" s="643" t="s">
        <v>553</v>
      </c>
      <c r="E38" s="48" t="s">
        <v>2</v>
      </c>
      <c r="F38" s="345">
        <v>42.3</v>
      </c>
      <c r="G38" s="352">
        <v>42.3</v>
      </c>
      <c r="H38" s="345">
        <v>42.3</v>
      </c>
      <c r="I38" s="345">
        <v>25.2</v>
      </c>
      <c r="J38" s="679" t="s">
        <v>349</v>
      </c>
      <c r="K38" s="685" t="s">
        <v>487</v>
      </c>
      <c r="L38" s="685" t="s">
        <v>487</v>
      </c>
      <c r="M38" s="685" t="s">
        <v>487</v>
      </c>
    </row>
    <row r="39" spans="1:13" ht="24" customHeight="1">
      <c r="A39" s="690"/>
      <c r="B39" s="690"/>
      <c r="C39" s="690"/>
      <c r="D39" s="643"/>
      <c r="E39" s="48" t="s">
        <v>14</v>
      </c>
      <c r="F39" s="345">
        <v>1</v>
      </c>
      <c r="G39" s="352">
        <v>1</v>
      </c>
      <c r="H39" s="345">
        <v>1</v>
      </c>
      <c r="I39" s="345">
        <v>1</v>
      </c>
      <c r="J39" s="679"/>
      <c r="K39" s="686"/>
      <c r="L39" s="686"/>
      <c r="M39" s="686"/>
    </row>
    <row r="40" spans="1:13" ht="49.5" customHeight="1">
      <c r="A40" s="49" t="s">
        <v>191</v>
      </c>
      <c r="B40" s="49" t="s">
        <v>190</v>
      </c>
      <c r="C40" s="49" t="s">
        <v>196</v>
      </c>
      <c r="D40" s="47" t="s">
        <v>554</v>
      </c>
      <c r="E40" s="48" t="s">
        <v>2</v>
      </c>
      <c r="F40" s="345">
        <v>10.3</v>
      </c>
      <c r="G40" s="352">
        <v>10.3</v>
      </c>
      <c r="H40" s="345">
        <v>10.3</v>
      </c>
      <c r="I40" s="345">
        <v>5.2</v>
      </c>
      <c r="J40" s="2" t="s">
        <v>463</v>
      </c>
      <c r="K40" s="15">
        <v>14000</v>
      </c>
      <c r="L40" s="15">
        <v>14000</v>
      </c>
      <c r="M40" s="15">
        <v>14000</v>
      </c>
    </row>
    <row r="41" spans="1:13" ht="58.5" customHeight="1">
      <c r="A41" s="433" t="s">
        <v>191</v>
      </c>
      <c r="B41" s="433" t="s">
        <v>190</v>
      </c>
      <c r="C41" s="433" t="s">
        <v>197</v>
      </c>
      <c r="D41" s="423" t="s">
        <v>555</v>
      </c>
      <c r="E41" s="421" t="s">
        <v>2</v>
      </c>
      <c r="F41" s="345">
        <v>30</v>
      </c>
      <c r="G41" s="352">
        <v>30</v>
      </c>
      <c r="H41" s="345">
        <v>0</v>
      </c>
      <c r="I41" s="345">
        <v>0</v>
      </c>
      <c r="J41" s="126" t="s">
        <v>364</v>
      </c>
      <c r="K41" s="431">
        <v>3</v>
      </c>
      <c r="L41" s="431"/>
      <c r="M41" s="431"/>
    </row>
    <row r="42" spans="1:13" ht="76.5" customHeight="1">
      <c r="A42" s="413" t="s">
        <v>191</v>
      </c>
      <c r="B42" s="413" t="s">
        <v>190</v>
      </c>
      <c r="C42" s="433" t="s">
        <v>198</v>
      </c>
      <c r="D42" s="423" t="s">
        <v>587</v>
      </c>
      <c r="E42" s="421" t="s">
        <v>2</v>
      </c>
      <c r="F42" s="345">
        <v>25.8</v>
      </c>
      <c r="G42" s="352">
        <v>25.7</v>
      </c>
      <c r="H42" s="345">
        <v>0</v>
      </c>
      <c r="I42" s="345">
        <v>0</v>
      </c>
      <c r="J42" s="126" t="s">
        <v>610</v>
      </c>
      <c r="K42" s="431">
        <v>9</v>
      </c>
      <c r="L42" s="431"/>
      <c r="M42" s="431"/>
    </row>
    <row r="43" spans="1:13" ht="50.25" customHeight="1">
      <c r="A43" s="433" t="s">
        <v>191</v>
      </c>
      <c r="B43" s="433" t="s">
        <v>190</v>
      </c>
      <c r="C43" s="433" t="s">
        <v>199</v>
      </c>
      <c r="D43" s="51" t="s">
        <v>588</v>
      </c>
      <c r="E43" s="421" t="s">
        <v>2</v>
      </c>
      <c r="F43" s="345">
        <v>8</v>
      </c>
      <c r="G43" s="352">
        <v>8</v>
      </c>
      <c r="H43" s="345">
        <v>8</v>
      </c>
      <c r="I43" s="345">
        <v>7</v>
      </c>
      <c r="J43" s="126" t="s">
        <v>488</v>
      </c>
      <c r="K43" s="62" t="s">
        <v>489</v>
      </c>
      <c r="L43" s="62" t="s">
        <v>489</v>
      </c>
      <c r="M43" s="62" t="s">
        <v>489</v>
      </c>
    </row>
    <row r="44" spans="1:13" ht="50.25" customHeight="1">
      <c r="A44" s="433" t="s">
        <v>191</v>
      </c>
      <c r="B44" s="433" t="s">
        <v>191</v>
      </c>
      <c r="C44" s="433" t="s">
        <v>200</v>
      </c>
      <c r="D44" s="417" t="s">
        <v>1001</v>
      </c>
      <c r="E44" s="421" t="s">
        <v>2</v>
      </c>
      <c r="F44" s="345">
        <v>42.9</v>
      </c>
      <c r="G44" s="352">
        <v>36.1</v>
      </c>
      <c r="H44" s="345">
        <v>36.1</v>
      </c>
      <c r="I44" s="345">
        <v>0</v>
      </c>
      <c r="J44" s="417" t="s">
        <v>658</v>
      </c>
      <c r="K44" s="418">
        <v>220</v>
      </c>
      <c r="L44" s="418">
        <v>220</v>
      </c>
      <c r="M44" s="418"/>
    </row>
    <row r="45" spans="1:13" ht="50.25" customHeight="1">
      <c r="A45" s="49" t="s">
        <v>191</v>
      </c>
      <c r="B45" s="49" t="s">
        <v>190</v>
      </c>
      <c r="C45" s="49" t="s">
        <v>201</v>
      </c>
      <c r="D45" s="66" t="s">
        <v>1072</v>
      </c>
      <c r="E45" s="421" t="s">
        <v>2</v>
      </c>
      <c r="F45" s="345">
        <v>37.2</v>
      </c>
      <c r="G45" s="352">
        <v>35.1</v>
      </c>
      <c r="H45" s="345">
        <v>21.1</v>
      </c>
      <c r="I45" s="345">
        <v>21.1</v>
      </c>
      <c r="J45" s="417" t="s">
        <v>702</v>
      </c>
      <c r="K45" s="418" t="s">
        <v>703</v>
      </c>
      <c r="L45" s="418" t="s">
        <v>703</v>
      </c>
      <c r="M45" s="418" t="s">
        <v>703</v>
      </c>
    </row>
    <row r="46" spans="1:13" ht="34.5" customHeight="1">
      <c r="A46" s="49" t="s">
        <v>191</v>
      </c>
      <c r="B46" s="49" t="s">
        <v>190</v>
      </c>
      <c r="C46" s="49" t="s">
        <v>21</v>
      </c>
      <c r="D46" s="40" t="s">
        <v>322</v>
      </c>
      <c r="E46" s="48" t="s">
        <v>2</v>
      </c>
      <c r="F46" s="345">
        <v>1</v>
      </c>
      <c r="G46" s="352">
        <v>1</v>
      </c>
      <c r="H46" s="345">
        <v>1</v>
      </c>
      <c r="I46" s="345">
        <v>1</v>
      </c>
      <c r="J46" s="51" t="s">
        <v>71</v>
      </c>
      <c r="K46" s="62">
        <v>1</v>
      </c>
      <c r="L46" s="62">
        <v>1</v>
      </c>
      <c r="M46" s="62">
        <v>1</v>
      </c>
    </row>
    <row r="47" spans="1:13" ht="34.5" customHeight="1">
      <c r="A47" s="49" t="s">
        <v>191</v>
      </c>
      <c r="B47" s="49" t="s">
        <v>190</v>
      </c>
      <c r="C47" s="49" t="s">
        <v>3</v>
      </c>
      <c r="D47" s="40" t="s">
        <v>1023</v>
      </c>
      <c r="E47" s="48" t="s">
        <v>18</v>
      </c>
      <c r="F47" s="345">
        <v>0</v>
      </c>
      <c r="G47" s="352">
        <v>200</v>
      </c>
      <c r="H47" s="345">
        <v>0</v>
      </c>
      <c r="I47" s="345">
        <v>0</v>
      </c>
      <c r="J47" s="51" t="s">
        <v>1073</v>
      </c>
      <c r="K47" s="62" t="s">
        <v>1021</v>
      </c>
      <c r="L47" s="62"/>
      <c r="M47" s="62"/>
    </row>
    <row r="48" spans="1:13" ht="31.5" customHeight="1">
      <c r="A48" s="620" t="s">
        <v>191</v>
      </c>
      <c r="B48" s="620" t="s">
        <v>190</v>
      </c>
      <c r="C48" s="620" t="s">
        <v>10</v>
      </c>
      <c r="D48" s="630" t="s">
        <v>1022</v>
      </c>
      <c r="E48" s="48" t="s">
        <v>2</v>
      </c>
      <c r="F48" s="345">
        <v>0</v>
      </c>
      <c r="G48" s="352">
        <v>17.8</v>
      </c>
      <c r="H48" s="345">
        <v>19.1</v>
      </c>
      <c r="I48" s="345">
        <v>19.1</v>
      </c>
      <c r="J48" s="714" t="s">
        <v>1025</v>
      </c>
      <c r="K48" s="716" t="s">
        <v>1024</v>
      </c>
      <c r="L48" s="716">
        <v>1800</v>
      </c>
      <c r="M48" s="716">
        <v>1800</v>
      </c>
    </row>
    <row r="49" spans="1:13" ht="24" customHeight="1">
      <c r="A49" s="621"/>
      <c r="B49" s="621"/>
      <c r="C49" s="621"/>
      <c r="D49" s="631"/>
      <c r="E49" s="48" t="s">
        <v>14</v>
      </c>
      <c r="F49" s="345">
        <v>0</v>
      </c>
      <c r="G49" s="352">
        <v>8</v>
      </c>
      <c r="H49" s="345">
        <v>0</v>
      </c>
      <c r="I49" s="345">
        <v>0</v>
      </c>
      <c r="J49" s="715"/>
      <c r="K49" s="717"/>
      <c r="L49" s="717"/>
      <c r="M49" s="717"/>
    </row>
    <row r="50" spans="1:13" ht="15.75" customHeight="1">
      <c r="A50" s="14" t="s">
        <v>191</v>
      </c>
      <c r="B50" s="30" t="s">
        <v>190</v>
      </c>
      <c r="C50" s="697" t="s">
        <v>182</v>
      </c>
      <c r="D50" s="697"/>
      <c r="E50" s="697"/>
      <c r="F50" s="226">
        <f>SUM(F31:F49)</f>
        <v>347.4</v>
      </c>
      <c r="G50" s="226">
        <f>SUM(G31:G49)</f>
        <v>542.5</v>
      </c>
      <c r="H50" s="226">
        <f>SUM(H31:H49)</f>
        <v>261.6</v>
      </c>
      <c r="I50" s="226">
        <f>SUM(I31:I49)</f>
        <v>119.6</v>
      </c>
      <c r="J50" s="112"/>
      <c r="K50" s="112"/>
      <c r="L50" s="112"/>
      <c r="M50" s="112"/>
    </row>
    <row r="51" spans="1:13" ht="15.75" customHeight="1">
      <c r="A51" s="14" t="s">
        <v>191</v>
      </c>
      <c r="B51" s="697" t="s">
        <v>138</v>
      </c>
      <c r="C51" s="697"/>
      <c r="D51" s="697"/>
      <c r="E51" s="697"/>
      <c r="F51" s="226">
        <f>+F50</f>
        <v>347.4</v>
      </c>
      <c r="G51" s="226">
        <f>+G50</f>
        <v>542.5</v>
      </c>
      <c r="H51" s="226">
        <f>+H50</f>
        <v>261.6</v>
      </c>
      <c r="I51" s="226">
        <f>+I50</f>
        <v>119.6</v>
      </c>
      <c r="J51" s="9"/>
      <c r="K51" s="9"/>
      <c r="L51" s="63"/>
      <c r="M51" s="63"/>
    </row>
    <row r="52" spans="1:13" ht="17.25" customHeight="1">
      <c r="A52" s="14" t="s">
        <v>192</v>
      </c>
      <c r="B52" s="684" t="s">
        <v>34</v>
      </c>
      <c r="C52" s="684"/>
      <c r="D52" s="684"/>
      <c r="E52" s="684"/>
      <c r="F52" s="684"/>
      <c r="G52" s="684"/>
      <c r="H52" s="684"/>
      <c r="I52" s="684"/>
      <c r="J52" s="684"/>
      <c r="K52" s="684"/>
      <c r="L52" s="14"/>
      <c r="M52" s="14"/>
    </row>
    <row r="53" spans="1:13" ht="15.75" customHeight="1">
      <c r="A53" s="14" t="s">
        <v>192</v>
      </c>
      <c r="B53" s="14" t="s">
        <v>190</v>
      </c>
      <c r="C53" s="684" t="s">
        <v>705</v>
      </c>
      <c r="D53" s="684"/>
      <c r="E53" s="684"/>
      <c r="F53" s="684"/>
      <c r="G53" s="684"/>
      <c r="H53" s="684"/>
      <c r="I53" s="684"/>
      <c r="J53" s="684"/>
      <c r="K53" s="684"/>
      <c r="L53" s="14"/>
      <c r="M53" s="14"/>
    </row>
    <row r="54" spans="1:13" ht="47.25" customHeight="1">
      <c r="A54" s="690" t="s">
        <v>192</v>
      </c>
      <c r="B54" s="690" t="s">
        <v>190</v>
      </c>
      <c r="C54" s="690" t="s">
        <v>190</v>
      </c>
      <c r="D54" s="625" t="s">
        <v>172</v>
      </c>
      <c r="E54" s="51" t="s">
        <v>18</v>
      </c>
      <c r="F54" s="425">
        <v>0</v>
      </c>
      <c r="G54" s="486">
        <v>0</v>
      </c>
      <c r="H54" s="425">
        <v>200</v>
      </c>
      <c r="I54" s="425">
        <v>200</v>
      </c>
      <c r="J54" s="625" t="s">
        <v>277</v>
      </c>
      <c r="K54" s="628"/>
      <c r="L54" s="628">
        <v>100</v>
      </c>
      <c r="M54" s="628">
        <v>100</v>
      </c>
    </row>
    <row r="55" spans="1:13" ht="6.75" customHeight="1" hidden="1">
      <c r="A55" s="690"/>
      <c r="B55" s="690"/>
      <c r="C55" s="690"/>
      <c r="D55" s="625"/>
      <c r="E55" s="51" t="s">
        <v>2</v>
      </c>
      <c r="F55" s="425">
        <v>0</v>
      </c>
      <c r="G55" s="486">
        <v>0</v>
      </c>
      <c r="H55" s="425">
        <v>0</v>
      </c>
      <c r="I55" s="425">
        <v>0</v>
      </c>
      <c r="J55" s="625"/>
      <c r="K55" s="628"/>
      <c r="L55" s="628"/>
      <c r="M55" s="628"/>
    </row>
    <row r="56" spans="1:13" ht="48" customHeight="1">
      <c r="A56" s="49" t="s">
        <v>192</v>
      </c>
      <c r="B56" s="49" t="s">
        <v>190</v>
      </c>
      <c r="C56" s="49" t="s">
        <v>191</v>
      </c>
      <c r="D56" s="417" t="s">
        <v>598</v>
      </c>
      <c r="E56" s="51" t="s">
        <v>18</v>
      </c>
      <c r="F56" s="425">
        <v>0</v>
      </c>
      <c r="G56" s="486">
        <v>300</v>
      </c>
      <c r="H56" s="425">
        <v>255</v>
      </c>
      <c r="I56" s="425">
        <v>0</v>
      </c>
      <c r="J56" s="417" t="s">
        <v>277</v>
      </c>
      <c r="K56" s="418">
        <v>100</v>
      </c>
      <c r="L56" s="418">
        <v>100</v>
      </c>
      <c r="M56" s="418"/>
    </row>
    <row r="57" spans="1:13" s="154" customFormat="1" ht="32.25" customHeight="1">
      <c r="A57" s="699" t="s">
        <v>192</v>
      </c>
      <c r="B57" s="699" t="s">
        <v>190</v>
      </c>
      <c r="C57" s="699" t="s">
        <v>192</v>
      </c>
      <c r="D57" s="625" t="s">
        <v>464</v>
      </c>
      <c r="E57" s="417" t="s">
        <v>2</v>
      </c>
      <c r="F57" s="425">
        <v>36.3</v>
      </c>
      <c r="G57" s="486">
        <v>36.3</v>
      </c>
      <c r="H57" s="425">
        <v>0</v>
      </c>
      <c r="I57" s="425">
        <v>0</v>
      </c>
      <c r="J57" s="632" t="s">
        <v>414</v>
      </c>
      <c r="K57" s="637" t="s">
        <v>701</v>
      </c>
      <c r="L57" s="637"/>
      <c r="M57" s="637"/>
    </row>
    <row r="58" spans="1:13" s="154" customFormat="1" ht="30.75" customHeight="1">
      <c r="A58" s="699"/>
      <c r="B58" s="699"/>
      <c r="C58" s="699"/>
      <c r="D58" s="625"/>
      <c r="E58" s="417" t="s">
        <v>4</v>
      </c>
      <c r="F58" s="425">
        <v>411.2</v>
      </c>
      <c r="G58" s="486">
        <v>411.2</v>
      </c>
      <c r="H58" s="425">
        <v>0</v>
      </c>
      <c r="I58" s="425">
        <v>0</v>
      </c>
      <c r="J58" s="632"/>
      <c r="K58" s="637"/>
      <c r="L58" s="637"/>
      <c r="M58" s="637"/>
    </row>
    <row r="59" spans="1:13" s="154" customFormat="1" ht="32.25" customHeight="1">
      <c r="A59" s="699"/>
      <c r="B59" s="699"/>
      <c r="C59" s="699"/>
      <c r="D59" s="625"/>
      <c r="E59" s="417" t="s">
        <v>5</v>
      </c>
      <c r="F59" s="425">
        <v>36.3</v>
      </c>
      <c r="G59" s="486">
        <v>36.3</v>
      </c>
      <c r="H59" s="425">
        <v>0</v>
      </c>
      <c r="I59" s="425">
        <v>0</v>
      </c>
      <c r="J59" s="632"/>
      <c r="K59" s="637"/>
      <c r="L59" s="637"/>
      <c r="M59" s="637"/>
    </row>
    <row r="60" spans="1:13" s="39" customFormat="1" ht="22.5" customHeight="1">
      <c r="A60" s="690" t="s">
        <v>192</v>
      </c>
      <c r="B60" s="690" t="s">
        <v>190</v>
      </c>
      <c r="C60" s="690" t="s">
        <v>193</v>
      </c>
      <c r="D60" s="698" t="s">
        <v>348</v>
      </c>
      <c r="E60" s="51" t="s">
        <v>2</v>
      </c>
      <c r="F60" s="425">
        <v>45</v>
      </c>
      <c r="G60" s="486">
        <v>55.3</v>
      </c>
      <c r="H60" s="425">
        <v>0</v>
      </c>
      <c r="I60" s="425">
        <v>0</v>
      </c>
      <c r="J60" s="625" t="s">
        <v>483</v>
      </c>
      <c r="K60" s="628" t="s">
        <v>484</v>
      </c>
      <c r="L60" s="628"/>
      <c r="M60" s="628"/>
    </row>
    <row r="61" spans="1:13" s="39" customFormat="1" ht="22.5" customHeight="1">
      <c r="A61" s="690"/>
      <c r="B61" s="690"/>
      <c r="C61" s="690"/>
      <c r="D61" s="698"/>
      <c r="E61" s="51" t="s">
        <v>5</v>
      </c>
      <c r="F61" s="425">
        <v>17</v>
      </c>
      <c r="G61" s="486">
        <v>22.5</v>
      </c>
      <c r="H61" s="425">
        <v>0</v>
      </c>
      <c r="I61" s="425">
        <v>0</v>
      </c>
      <c r="J61" s="625"/>
      <c r="K61" s="628"/>
      <c r="L61" s="628"/>
      <c r="M61" s="628"/>
    </row>
    <row r="62" spans="1:13" s="39" customFormat="1" ht="22.5" customHeight="1">
      <c r="A62" s="690"/>
      <c r="B62" s="690"/>
      <c r="C62" s="690"/>
      <c r="D62" s="698"/>
      <c r="E62" s="51" t="s">
        <v>4</v>
      </c>
      <c r="F62" s="425">
        <v>94</v>
      </c>
      <c r="G62" s="486">
        <v>128</v>
      </c>
      <c r="H62" s="425">
        <v>0</v>
      </c>
      <c r="I62" s="425">
        <v>0</v>
      </c>
      <c r="J62" s="625"/>
      <c r="K62" s="628"/>
      <c r="L62" s="628"/>
      <c r="M62" s="628"/>
    </row>
    <row r="63" spans="1:13" ht="45" customHeight="1">
      <c r="A63" s="49" t="s">
        <v>192</v>
      </c>
      <c r="B63" s="49" t="s">
        <v>190</v>
      </c>
      <c r="C63" s="49" t="s">
        <v>194</v>
      </c>
      <c r="D63" s="417" t="s">
        <v>70</v>
      </c>
      <c r="E63" s="51" t="s">
        <v>2</v>
      </c>
      <c r="F63" s="425">
        <v>0</v>
      </c>
      <c r="G63" s="486">
        <v>0</v>
      </c>
      <c r="H63" s="425">
        <v>55</v>
      </c>
      <c r="I63" s="425">
        <v>0</v>
      </c>
      <c r="J63" s="417" t="s">
        <v>283</v>
      </c>
      <c r="K63" s="418"/>
      <c r="L63" s="418">
        <v>1</v>
      </c>
      <c r="M63" s="418"/>
    </row>
    <row r="64" spans="1:13" ht="23.25" customHeight="1">
      <c r="A64" s="616" t="s">
        <v>192</v>
      </c>
      <c r="B64" s="616" t="s">
        <v>190</v>
      </c>
      <c r="C64" s="616" t="s">
        <v>195</v>
      </c>
      <c r="D64" s="618" t="s">
        <v>652</v>
      </c>
      <c r="E64" s="417" t="s">
        <v>4</v>
      </c>
      <c r="F64" s="425">
        <v>24</v>
      </c>
      <c r="G64" s="486">
        <v>20</v>
      </c>
      <c r="H64" s="425">
        <v>18</v>
      </c>
      <c r="I64" s="425">
        <v>17</v>
      </c>
      <c r="J64" s="618" t="s">
        <v>905</v>
      </c>
      <c r="K64" s="676">
        <v>1152</v>
      </c>
      <c r="L64" s="676">
        <v>1152</v>
      </c>
      <c r="M64" s="676">
        <v>1152</v>
      </c>
    </row>
    <row r="65" spans="1:13" ht="21" customHeight="1">
      <c r="A65" s="617"/>
      <c r="B65" s="617"/>
      <c r="C65" s="617"/>
      <c r="D65" s="619"/>
      <c r="E65" s="417" t="s">
        <v>5</v>
      </c>
      <c r="F65" s="425">
        <v>0</v>
      </c>
      <c r="G65" s="486">
        <v>4</v>
      </c>
      <c r="H65" s="425">
        <v>3</v>
      </c>
      <c r="I65" s="425">
        <v>3</v>
      </c>
      <c r="J65" s="619"/>
      <c r="K65" s="677"/>
      <c r="L65" s="677"/>
      <c r="M65" s="677"/>
    </row>
    <row r="66" spans="1:13" ht="18" customHeight="1">
      <c r="A66" s="14" t="s">
        <v>192</v>
      </c>
      <c r="B66" s="17" t="s">
        <v>190</v>
      </c>
      <c r="C66" s="697" t="s">
        <v>149</v>
      </c>
      <c r="D66" s="697"/>
      <c r="E66" s="697"/>
      <c r="F66" s="226">
        <f>SUM(F54:F65)</f>
        <v>663.8</v>
      </c>
      <c r="G66" s="226">
        <f>SUM(G54:G65)</f>
        <v>1013.5999999999999</v>
      </c>
      <c r="H66" s="226">
        <f>SUM(H54:H65)</f>
        <v>531</v>
      </c>
      <c r="I66" s="226">
        <f>SUM(I54:I65)</f>
        <v>220</v>
      </c>
      <c r="J66" s="170"/>
      <c r="K66" s="170"/>
      <c r="L66" s="170"/>
      <c r="M66" s="170"/>
    </row>
    <row r="67" spans="1:13" ht="18.75" customHeight="1">
      <c r="A67" s="14" t="s">
        <v>192</v>
      </c>
      <c r="B67" s="697" t="s">
        <v>138</v>
      </c>
      <c r="C67" s="697"/>
      <c r="D67" s="697"/>
      <c r="E67" s="697"/>
      <c r="F67" s="226">
        <f>+F66</f>
        <v>663.8</v>
      </c>
      <c r="G67" s="226">
        <f>+G66</f>
        <v>1013.5999999999999</v>
      </c>
      <c r="H67" s="226">
        <f>+H66</f>
        <v>531</v>
      </c>
      <c r="I67" s="226">
        <f>+I66</f>
        <v>220</v>
      </c>
      <c r="J67" s="127"/>
      <c r="K67" s="127"/>
      <c r="L67" s="127"/>
      <c r="M67" s="127"/>
    </row>
    <row r="68" spans="1:13" s="151" customFormat="1" ht="20.25" customHeight="1">
      <c r="A68" s="694" t="s">
        <v>184</v>
      </c>
      <c r="B68" s="695"/>
      <c r="C68" s="695"/>
      <c r="D68" s="695"/>
      <c r="E68" s="696"/>
      <c r="F68" s="150">
        <f>+F67+F51+F28</f>
        <v>1651.9999999999998</v>
      </c>
      <c r="G68" s="150">
        <f>+G67+G51+G28</f>
        <v>2221</v>
      </c>
      <c r="H68" s="150">
        <f>+H67+H51+H28</f>
        <v>1781.6</v>
      </c>
      <c r="I68" s="150">
        <f>+I67+I51+I28</f>
        <v>1083.6</v>
      </c>
      <c r="J68" s="633"/>
      <c r="K68" s="634"/>
      <c r="L68" s="180"/>
      <c r="M68" s="180"/>
    </row>
    <row r="69" spans="1:13" ht="16.5" customHeight="1">
      <c r="A69" s="703" t="s">
        <v>206</v>
      </c>
      <c r="B69" s="704"/>
      <c r="C69" s="704"/>
      <c r="D69" s="704"/>
      <c r="E69" s="705"/>
      <c r="F69" s="109"/>
      <c r="G69" s="425"/>
      <c r="H69" s="109"/>
      <c r="I69" s="109"/>
      <c r="J69" s="633"/>
      <c r="K69" s="634"/>
      <c r="L69" s="435"/>
      <c r="M69" s="435"/>
    </row>
    <row r="70" spans="1:13" ht="20.25" customHeight="1">
      <c r="A70" s="691" t="s">
        <v>20</v>
      </c>
      <c r="B70" s="692"/>
      <c r="C70" s="692"/>
      <c r="D70" s="692"/>
      <c r="E70" s="693"/>
      <c r="F70" s="132">
        <f>SUM(F71:F76)</f>
        <v>994.9000000000001</v>
      </c>
      <c r="G70" s="132">
        <f>SUM(G71:G76)</f>
        <v>1516.4</v>
      </c>
      <c r="H70" s="132">
        <f>SUM(H71:H76)</f>
        <v>1361.8</v>
      </c>
      <c r="I70" s="132">
        <f>SUM(I71:I76)</f>
        <v>932.6</v>
      </c>
      <c r="J70" s="633"/>
      <c r="K70" s="634"/>
      <c r="L70" s="435"/>
      <c r="M70" s="435"/>
    </row>
    <row r="71" spans="1:13" ht="19.5" customHeight="1">
      <c r="A71" s="687" t="s">
        <v>139</v>
      </c>
      <c r="B71" s="688"/>
      <c r="C71" s="688"/>
      <c r="D71" s="688"/>
      <c r="E71" s="689"/>
      <c r="F71" s="287">
        <f>+F63+F60+F57+F55+F46+F45+F44+F43+F42+F41+F40+F38+F37+F35+F34+F33+F31+F20+F17+F13+F25+F23+F48</f>
        <v>463.90000000000003</v>
      </c>
      <c r="G71" s="287">
        <f>+G63+G60+G57+G55+G46+G45+G44+G43+G42+G41+G40+G38+G37+G35+G34+G33+G31+G20+G17+G13+G25+G23+G48</f>
        <v>457.7</v>
      </c>
      <c r="H71" s="287">
        <f>+H63+H60+H57+H55+H46+H45+H44+H43+H42+H41+H40+H38+H37+H35+H34+H33+H31+H20+H17+H13+H25+H23+H48</f>
        <v>371.8</v>
      </c>
      <c r="I71" s="287">
        <f>+I63+I60+I57+I55+I46+I45+I44+I43+I42+I41+I40+I38+I37+I35+I34+I33+I31+I20+I17+I13+I25+I23+I48</f>
        <v>195.6</v>
      </c>
      <c r="J71" s="633"/>
      <c r="K71" s="634"/>
      <c r="L71" s="434"/>
      <c r="M71" s="434"/>
    </row>
    <row r="72" spans="1:13" ht="15.75" customHeight="1">
      <c r="A72" s="687" t="s">
        <v>236</v>
      </c>
      <c r="B72" s="688"/>
      <c r="C72" s="688"/>
      <c r="D72" s="688"/>
      <c r="E72" s="689"/>
      <c r="F72" s="288">
        <f>+F56+F54+F16+F14+F47</f>
        <v>467</v>
      </c>
      <c r="G72" s="288">
        <f>+G56+G54+G16+G14+G47</f>
        <v>986.3</v>
      </c>
      <c r="H72" s="288">
        <f>+H56+H54+H16+H14+H47</f>
        <v>926</v>
      </c>
      <c r="I72" s="288">
        <f>+I56+I54+I16+I14+I47</f>
        <v>673</v>
      </c>
      <c r="J72" s="633"/>
      <c r="K72" s="634"/>
      <c r="L72" s="435"/>
      <c r="M72" s="434"/>
    </row>
    <row r="73" spans="1:13" ht="12.75">
      <c r="A73" s="687" t="s">
        <v>140</v>
      </c>
      <c r="B73" s="688"/>
      <c r="C73" s="688"/>
      <c r="D73" s="688"/>
      <c r="E73" s="689"/>
      <c r="F73" s="288">
        <f>+F12</f>
        <v>50</v>
      </c>
      <c r="G73" s="288">
        <f>+G12</f>
        <v>60.7</v>
      </c>
      <c r="H73" s="288">
        <f>+H12</f>
        <v>50</v>
      </c>
      <c r="I73" s="288">
        <f>+I12</f>
        <v>50</v>
      </c>
      <c r="J73" s="633"/>
      <c r="K73" s="634"/>
      <c r="L73" s="435"/>
      <c r="M73" s="435"/>
    </row>
    <row r="74" spans="1:13" ht="12.75">
      <c r="A74" s="687" t="s">
        <v>141</v>
      </c>
      <c r="B74" s="688"/>
      <c r="C74" s="688"/>
      <c r="D74" s="688"/>
      <c r="E74" s="689"/>
      <c r="F74" s="288">
        <f>+F15</f>
        <v>14</v>
      </c>
      <c r="G74" s="288">
        <f>+G15</f>
        <v>11.7</v>
      </c>
      <c r="H74" s="288">
        <f>+H15</f>
        <v>14</v>
      </c>
      <c r="I74" s="288">
        <f>+I15</f>
        <v>14</v>
      </c>
      <c r="J74" s="633"/>
      <c r="K74" s="634"/>
      <c r="L74" s="435"/>
      <c r="M74" s="435"/>
    </row>
    <row r="75" spans="1:13" ht="12.75">
      <c r="A75" s="687" t="s">
        <v>144</v>
      </c>
      <c r="B75" s="688"/>
      <c r="C75" s="688"/>
      <c r="D75" s="688"/>
      <c r="E75" s="689"/>
      <c r="F75" s="288"/>
      <c r="G75" s="288"/>
      <c r="H75" s="288"/>
      <c r="I75" s="288"/>
      <c r="J75" s="633"/>
      <c r="K75" s="634"/>
      <c r="L75" s="435"/>
      <c r="M75" s="435"/>
    </row>
    <row r="76" spans="1:13" ht="12.75">
      <c r="A76" s="687" t="s">
        <v>145</v>
      </c>
      <c r="B76" s="688"/>
      <c r="C76" s="688"/>
      <c r="D76" s="688"/>
      <c r="E76" s="689"/>
      <c r="F76" s="288"/>
      <c r="G76" s="288"/>
      <c r="H76" s="288"/>
      <c r="I76" s="288"/>
      <c r="J76" s="633"/>
      <c r="K76" s="634"/>
      <c r="L76" s="435"/>
      <c r="M76" s="435"/>
    </row>
    <row r="77" spans="1:13" ht="16.5" customHeight="1">
      <c r="A77" s="700" t="s">
        <v>19</v>
      </c>
      <c r="B77" s="701"/>
      <c r="C77" s="701"/>
      <c r="D77" s="701"/>
      <c r="E77" s="702"/>
      <c r="F77" s="130">
        <f>SUM(F78:F81)</f>
        <v>657.1</v>
      </c>
      <c r="G77" s="130">
        <f>SUM(G78:G81)</f>
        <v>704.6</v>
      </c>
      <c r="H77" s="130">
        <f>SUM(H78:H81)</f>
        <v>419.8</v>
      </c>
      <c r="I77" s="130">
        <f>SUM(I78:I81)</f>
        <v>151</v>
      </c>
      <c r="J77" s="633"/>
      <c r="K77" s="634"/>
      <c r="L77" s="435"/>
      <c r="M77" s="435"/>
    </row>
    <row r="78" spans="1:13" ht="12.75">
      <c r="A78" s="687" t="s">
        <v>142</v>
      </c>
      <c r="B78" s="688"/>
      <c r="C78" s="688"/>
      <c r="D78" s="688"/>
      <c r="E78" s="689"/>
      <c r="F78" s="288">
        <f>+F64+F62+F58+F21+F18+F26+F24</f>
        <v>581.6</v>
      </c>
      <c r="G78" s="288">
        <f>+G64+G62+G58+G21+G18+G26+G24</f>
        <v>611.6</v>
      </c>
      <c r="H78" s="288">
        <f>+H64+H62+H58+H21+H18+H26+H24</f>
        <v>401.4</v>
      </c>
      <c r="I78" s="288">
        <f>+I64+I62+I58+I21+I18+I26+I24</f>
        <v>147</v>
      </c>
      <c r="J78" s="633"/>
      <c r="K78" s="634"/>
      <c r="L78" s="435"/>
      <c r="M78" s="435"/>
    </row>
    <row r="79" spans="1:13" ht="12.75">
      <c r="A79" s="687" t="s">
        <v>143</v>
      </c>
      <c r="B79" s="688"/>
      <c r="C79" s="688"/>
      <c r="D79" s="688"/>
      <c r="E79" s="689"/>
      <c r="F79" s="288">
        <f>+F61+F59+F22+F19+F65</f>
        <v>60.39999999999999</v>
      </c>
      <c r="G79" s="288">
        <f>+G61+G59+G22+G19+G65</f>
        <v>69.89999999999999</v>
      </c>
      <c r="H79" s="288">
        <f>+H61+H59+H22+H19+H65</f>
        <v>3.3</v>
      </c>
      <c r="I79" s="288">
        <f>+I61+I59+I22+I19+I65</f>
        <v>3</v>
      </c>
      <c r="J79" s="633"/>
      <c r="K79" s="634"/>
      <c r="L79" s="435"/>
      <c r="M79" s="435"/>
    </row>
    <row r="80" spans="1:13" ht="12.75">
      <c r="A80" s="687" t="s">
        <v>146</v>
      </c>
      <c r="B80" s="688"/>
      <c r="C80" s="688"/>
      <c r="D80" s="688"/>
      <c r="E80" s="689"/>
      <c r="F80" s="288">
        <f>+F39+F36+F32+F49</f>
        <v>15.1</v>
      </c>
      <c r="G80" s="288">
        <f>+G39+G36+G32+G49</f>
        <v>23.1</v>
      </c>
      <c r="H80" s="288">
        <f>+H39+H36+H32+H49</f>
        <v>15.1</v>
      </c>
      <c r="I80" s="288">
        <f>+I39+I36+I32+I49</f>
        <v>1</v>
      </c>
      <c r="J80" s="633"/>
      <c r="K80" s="634"/>
      <c r="L80" s="435"/>
      <c r="M80" s="435"/>
    </row>
    <row r="81" spans="1:13" ht="12.75">
      <c r="A81" s="687" t="s">
        <v>147</v>
      </c>
      <c r="B81" s="688"/>
      <c r="C81" s="688"/>
      <c r="D81" s="688"/>
      <c r="E81" s="689"/>
      <c r="F81" s="288"/>
      <c r="G81" s="288"/>
      <c r="H81" s="288"/>
      <c r="I81" s="288"/>
      <c r="J81" s="633"/>
      <c r="K81" s="634"/>
      <c r="L81" s="435"/>
      <c r="M81" s="435"/>
    </row>
    <row r="82" spans="1:9" ht="15" customHeight="1">
      <c r="A82" s="671" t="s">
        <v>1167</v>
      </c>
      <c r="B82" s="671"/>
      <c r="C82" s="671"/>
      <c r="D82" s="671"/>
      <c r="E82" s="671"/>
      <c r="F82" s="671"/>
      <c r="G82" s="671"/>
      <c r="H82" s="671"/>
      <c r="I82" s="671"/>
    </row>
    <row r="83" ht="30" customHeight="1">
      <c r="G83" s="349"/>
    </row>
    <row r="84" ht="30" customHeight="1">
      <c r="G84" s="349"/>
    </row>
    <row r="85" ht="30" customHeight="1">
      <c r="G85" s="349"/>
    </row>
    <row r="86" ht="30" customHeight="1">
      <c r="G86" s="349"/>
    </row>
    <row r="87" ht="30" customHeight="1">
      <c r="G87" s="349"/>
    </row>
    <row r="88" ht="30" customHeight="1">
      <c r="G88" s="349"/>
    </row>
    <row r="89" ht="30" customHeight="1">
      <c r="G89" s="349"/>
    </row>
    <row r="90" ht="30" customHeight="1">
      <c r="G90" s="349"/>
    </row>
    <row r="91" ht="30" customHeight="1">
      <c r="G91" s="349"/>
    </row>
    <row r="92" ht="30" customHeight="1">
      <c r="G92" s="349"/>
    </row>
    <row r="93" ht="30" customHeight="1">
      <c r="G93" s="349"/>
    </row>
    <row r="94" ht="30" customHeight="1">
      <c r="G94" s="349"/>
    </row>
  </sheetData>
  <sheetProtection/>
  <mergeCells count="165">
    <mergeCell ref="A82:I82"/>
    <mergeCell ref="D64:D65"/>
    <mergeCell ref="M60:M62"/>
    <mergeCell ref="M54:M55"/>
    <mergeCell ref="M57:M59"/>
    <mergeCell ref="K48:K49"/>
    <mergeCell ref="L54:L55"/>
    <mergeCell ref="L60:L62"/>
    <mergeCell ref="K54:K55"/>
    <mergeCell ref="L64:L65"/>
    <mergeCell ref="M64:M65"/>
    <mergeCell ref="L48:L49"/>
    <mergeCell ref="M48:M49"/>
    <mergeCell ref="L38:L39"/>
    <mergeCell ref="B35:B36"/>
    <mergeCell ref="M38:M39"/>
    <mergeCell ref="K35:K36"/>
    <mergeCell ref="J57:J59"/>
    <mergeCell ref="B52:K52"/>
    <mergeCell ref="K57:K59"/>
    <mergeCell ref="A48:A49"/>
    <mergeCell ref="J48:J49"/>
    <mergeCell ref="C57:C59"/>
    <mergeCell ref="C48:C49"/>
    <mergeCell ref="M17:M19"/>
    <mergeCell ref="L17:L19"/>
    <mergeCell ref="L35:L36"/>
    <mergeCell ref="J27:K27"/>
    <mergeCell ref="L23:L24"/>
    <mergeCell ref="L57:L59"/>
    <mergeCell ref="L13:L15"/>
    <mergeCell ref="C11:K11"/>
    <mergeCell ref="K23:K24"/>
    <mergeCell ref="L25:L26"/>
    <mergeCell ref="K25:K26"/>
    <mergeCell ref="M35:M36"/>
    <mergeCell ref="K17:K19"/>
    <mergeCell ref="J28:K28"/>
    <mergeCell ref="M31:M32"/>
    <mergeCell ref="M20:M22"/>
    <mergeCell ref="A20:A22"/>
    <mergeCell ref="C20:C22"/>
    <mergeCell ref="G4:G8"/>
    <mergeCell ref="K6:K8"/>
    <mergeCell ref="K20:K22"/>
    <mergeCell ref="J20:J22"/>
    <mergeCell ref="I4:I8"/>
    <mergeCell ref="B4:B8"/>
    <mergeCell ref="J5:J8"/>
    <mergeCell ref="H4:H8"/>
    <mergeCell ref="B17:B19"/>
    <mergeCell ref="C13:C15"/>
    <mergeCell ref="B13:B15"/>
    <mergeCell ref="A9:K9"/>
    <mergeCell ref="D4:D8"/>
    <mergeCell ref="K13:K15"/>
    <mergeCell ref="A13:A15"/>
    <mergeCell ref="A17:A19"/>
    <mergeCell ref="A2:K2"/>
    <mergeCell ref="J4:K4"/>
    <mergeCell ref="C4:C8"/>
    <mergeCell ref="C17:C19"/>
    <mergeCell ref="D13:D15"/>
    <mergeCell ref="J13:J15"/>
    <mergeCell ref="A4:A8"/>
    <mergeCell ref="B10:K10"/>
    <mergeCell ref="E4:E8"/>
    <mergeCell ref="F4:F8"/>
    <mergeCell ref="A35:A36"/>
    <mergeCell ref="C38:C39"/>
    <mergeCell ref="B29:K29"/>
    <mergeCell ref="J31:J32"/>
    <mergeCell ref="A31:A32"/>
    <mergeCell ref="D35:D36"/>
    <mergeCell ref="C31:C32"/>
    <mergeCell ref="B31:B32"/>
    <mergeCell ref="B38:B39"/>
    <mergeCell ref="D31:D32"/>
    <mergeCell ref="A79:E79"/>
    <mergeCell ref="C27:E27"/>
    <mergeCell ref="J17:J19"/>
    <mergeCell ref="C30:K30"/>
    <mergeCell ref="B28:E28"/>
    <mergeCell ref="D23:D24"/>
    <mergeCell ref="B20:B22"/>
    <mergeCell ref="D17:D19"/>
    <mergeCell ref="J78:K78"/>
    <mergeCell ref="D20:D22"/>
    <mergeCell ref="A76:E76"/>
    <mergeCell ref="A77:E77"/>
    <mergeCell ref="A78:E78"/>
    <mergeCell ref="A57:A59"/>
    <mergeCell ref="A71:E71"/>
    <mergeCell ref="A38:A39"/>
    <mergeCell ref="D38:D39"/>
    <mergeCell ref="B64:B65"/>
    <mergeCell ref="C66:E66"/>
    <mergeCell ref="A69:E69"/>
    <mergeCell ref="A81:E81"/>
    <mergeCell ref="J74:K74"/>
    <mergeCell ref="A75:E75"/>
    <mergeCell ref="J79:K79"/>
    <mergeCell ref="J80:K80"/>
    <mergeCell ref="A74:E74"/>
    <mergeCell ref="J81:K81"/>
    <mergeCell ref="J77:K77"/>
    <mergeCell ref="J76:K76"/>
    <mergeCell ref="A80:E80"/>
    <mergeCell ref="J75:K75"/>
    <mergeCell ref="K60:K62"/>
    <mergeCell ref="J69:K69"/>
    <mergeCell ref="K64:K65"/>
    <mergeCell ref="J72:K72"/>
    <mergeCell ref="J60:J62"/>
    <mergeCell ref="J64:J65"/>
    <mergeCell ref="D48:D49"/>
    <mergeCell ref="B67:E67"/>
    <mergeCell ref="B57:B59"/>
    <mergeCell ref="J73:K73"/>
    <mergeCell ref="J68:K68"/>
    <mergeCell ref="J71:K71"/>
    <mergeCell ref="J70:K70"/>
    <mergeCell ref="B60:B62"/>
    <mergeCell ref="B48:B49"/>
    <mergeCell ref="B54:B55"/>
    <mergeCell ref="D54:D55"/>
    <mergeCell ref="C50:E50"/>
    <mergeCell ref="A73:E73"/>
    <mergeCell ref="D57:D59"/>
    <mergeCell ref="D60:D62"/>
    <mergeCell ref="A60:A62"/>
    <mergeCell ref="C60:C62"/>
    <mergeCell ref="C54:C55"/>
    <mergeCell ref="A64:A65"/>
    <mergeCell ref="C64:C65"/>
    <mergeCell ref="J54:J55"/>
    <mergeCell ref="C53:K53"/>
    <mergeCell ref="K38:K39"/>
    <mergeCell ref="J35:J36"/>
    <mergeCell ref="A72:E72"/>
    <mergeCell ref="A54:A55"/>
    <mergeCell ref="A70:E70"/>
    <mergeCell ref="A68:E68"/>
    <mergeCell ref="B51:E51"/>
    <mergeCell ref="C35:C36"/>
    <mergeCell ref="M25:M26"/>
    <mergeCell ref="K3:M3"/>
    <mergeCell ref="J38:J39"/>
    <mergeCell ref="J25:J26"/>
    <mergeCell ref="L6:L8"/>
    <mergeCell ref="M6:M8"/>
    <mergeCell ref="M13:M15"/>
    <mergeCell ref="L20:L22"/>
    <mergeCell ref="L31:L32"/>
    <mergeCell ref="K31:K32"/>
    <mergeCell ref="K1:M1"/>
    <mergeCell ref="J23:J24"/>
    <mergeCell ref="D25:D26"/>
    <mergeCell ref="A23:A24"/>
    <mergeCell ref="B23:B24"/>
    <mergeCell ref="C23:C24"/>
    <mergeCell ref="A25:A26"/>
    <mergeCell ref="B25:B26"/>
    <mergeCell ref="C25:C26"/>
    <mergeCell ref="M23:M24"/>
  </mergeCells>
  <printOptions/>
  <pageMargins left="0.1968503937007874" right="0.1968503937007874" top="0.5118110236220472" bottom="0.1968503937007874" header="0" footer="0"/>
  <pageSetup fitToHeight="0"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C119"/>
  <sheetViews>
    <sheetView zoomScale="85" zoomScaleNormal="85" zoomScalePageLayoutView="0" workbookViewId="0" topLeftCell="A1">
      <selection activeCell="G114" sqref="G114"/>
    </sheetView>
  </sheetViews>
  <sheetFormatPr defaultColWidth="9.140625" defaultRowHeight="12.75"/>
  <cols>
    <col min="1" max="1" width="119.8515625" style="390" customWidth="1"/>
    <col min="2" max="16384" width="9.140625" style="384" customWidth="1"/>
  </cols>
  <sheetData>
    <row r="1" ht="16.5" customHeight="1">
      <c r="A1" s="381" t="s">
        <v>1109</v>
      </c>
    </row>
    <row r="2" ht="39" customHeight="1">
      <c r="A2" s="381" t="s">
        <v>1110</v>
      </c>
    </row>
    <row r="3" ht="4.5" customHeight="1">
      <c r="A3" s="388"/>
    </row>
    <row r="4" ht="15">
      <c r="A4" s="381" t="s">
        <v>1111</v>
      </c>
    </row>
    <row r="5" ht="15">
      <c r="A5" s="381" t="s">
        <v>1112</v>
      </c>
    </row>
    <row r="6" ht="9" customHeight="1">
      <c r="A6" s="389"/>
    </row>
    <row r="7" ht="39.75" customHeight="1">
      <c r="A7" s="389" t="s">
        <v>1113</v>
      </c>
    </row>
    <row r="8" ht="75.75" customHeight="1">
      <c r="A8" s="393" t="s">
        <v>1114</v>
      </c>
    </row>
    <row r="9" ht="31.5" customHeight="1">
      <c r="A9" s="389" t="s">
        <v>1115</v>
      </c>
    </row>
    <row r="10" ht="28.5" customHeight="1">
      <c r="A10" s="389" t="s">
        <v>1116</v>
      </c>
    </row>
    <row r="11" ht="47.25" customHeight="1">
      <c r="A11" s="389" t="s">
        <v>1117</v>
      </c>
    </row>
    <row r="12" ht="7.5" customHeight="1">
      <c r="A12" s="389"/>
    </row>
    <row r="13" ht="15">
      <c r="A13" s="381" t="s">
        <v>1118</v>
      </c>
    </row>
    <row r="14" ht="15">
      <c r="A14" s="381" t="s">
        <v>1119</v>
      </c>
    </row>
    <row r="15" ht="7.5" customHeight="1">
      <c r="A15" s="387"/>
    </row>
    <row r="16" ht="63" customHeight="1">
      <c r="A16" s="389" t="s">
        <v>1120</v>
      </c>
    </row>
    <row r="17" ht="77.25" customHeight="1">
      <c r="A17" s="393" t="s">
        <v>1121</v>
      </c>
    </row>
    <row r="18" ht="15">
      <c r="A18" s="388" t="s">
        <v>1122</v>
      </c>
    </row>
    <row r="20" ht="15">
      <c r="A20" s="391"/>
    </row>
    <row r="21" ht="15">
      <c r="A21" s="391"/>
    </row>
    <row r="22" ht="15">
      <c r="A22" s="391"/>
    </row>
    <row r="23" ht="15">
      <c r="A23" s="391"/>
    </row>
    <row r="24" ht="15">
      <c r="A24" s="391"/>
    </row>
    <row r="25" ht="15">
      <c r="A25" s="391"/>
    </row>
    <row r="26" ht="15">
      <c r="A26" s="391"/>
    </row>
    <row r="27" ht="15">
      <c r="A27" s="391"/>
    </row>
    <row r="28" ht="15">
      <c r="A28" s="391"/>
    </row>
    <row r="29" ht="15">
      <c r="A29" s="391"/>
    </row>
    <row r="30" ht="15">
      <c r="A30" s="391"/>
    </row>
    <row r="31" ht="15">
      <c r="A31" s="391"/>
    </row>
    <row r="32" ht="15">
      <c r="A32" s="394" t="s">
        <v>1123</v>
      </c>
    </row>
    <row r="33" ht="15">
      <c r="A33" s="381" t="s">
        <v>1124</v>
      </c>
    </row>
    <row r="34" ht="15">
      <c r="A34" s="386"/>
    </row>
    <row r="36" ht="15">
      <c r="A36" s="386"/>
    </row>
    <row r="37" ht="15">
      <c r="A37" s="386" t="s">
        <v>1125</v>
      </c>
    </row>
    <row r="38" ht="15">
      <c r="A38" s="386"/>
    </row>
    <row r="39" ht="15">
      <c r="A39" s="386"/>
    </row>
    <row r="40" ht="15">
      <c r="A40" s="386"/>
    </row>
    <row r="41" ht="15">
      <c r="A41" s="386"/>
    </row>
    <row r="42" ht="15">
      <c r="A42" s="386"/>
    </row>
    <row r="43" ht="15">
      <c r="A43" s="386"/>
    </row>
    <row r="44" ht="15">
      <c r="A44" s="386"/>
    </row>
    <row r="45" ht="15">
      <c r="A45" s="386"/>
    </row>
    <row r="46" ht="15">
      <c r="A46" s="386"/>
    </row>
    <row r="47" ht="15">
      <c r="A47" s="386"/>
    </row>
    <row r="48" ht="15">
      <c r="A48" s="386"/>
    </row>
    <row r="49" ht="15">
      <c r="A49" s="386"/>
    </row>
    <row r="50" ht="15">
      <c r="A50" s="386"/>
    </row>
    <row r="51" ht="15">
      <c r="A51" s="386"/>
    </row>
    <row r="52" ht="15">
      <c r="A52" s="386"/>
    </row>
    <row r="53" ht="15">
      <c r="A53" s="394" t="s">
        <v>1126</v>
      </c>
    </row>
    <row r="54" ht="15">
      <c r="A54" s="381" t="s">
        <v>1127</v>
      </c>
    </row>
    <row r="55" ht="15">
      <c r="A55" s="386"/>
    </row>
    <row r="57" ht="15">
      <c r="A57" s="387"/>
    </row>
    <row r="58" ht="15">
      <c r="A58" s="387"/>
    </row>
    <row r="59" ht="15">
      <c r="A59" s="387"/>
    </row>
    <row r="60" ht="15">
      <c r="A60" s="387"/>
    </row>
    <row r="61" ht="15">
      <c r="A61" s="387"/>
    </row>
    <row r="62" ht="15">
      <c r="A62" s="387"/>
    </row>
    <row r="63" ht="15">
      <c r="A63" s="387"/>
    </row>
    <row r="64" ht="15">
      <c r="A64" s="387"/>
    </row>
    <row r="65" ht="15">
      <c r="A65" s="387"/>
    </row>
    <row r="66" ht="15">
      <c r="A66" s="387"/>
    </row>
    <row r="67" ht="15">
      <c r="A67" s="387"/>
    </row>
    <row r="68" ht="15">
      <c r="A68" s="387"/>
    </row>
    <row r="69" ht="15">
      <c r="A69" s="387"/>
    </row>
    <row r="70" ht="27" customHeight="1">
      <c r="A70" s="381" t="s">
        <v>1128</v>
      </c>
    </row>
    <row r="71" ht="15">
      <c r="A71" s="387"/>
    </row>
    <row r="72" ht="123.75" customHeight="1">
      <c r="A72" s="389" t="s">
        <v>1161</v>
      </c>
    </row>
    <row r="73" ht="87" customHeight="1">
      <c r="A73" s="389" t="s">
        <v>1148</v>
      </c>
    </row>
    <row r="74" ht="73.5" customHeight="1">
      <c r="A74" s="389" t="s">
        <v>1162</v>
      </c>
    </row>
    <row r="75" ht="74.25" customHeight="1">
      <c r="A75" s="389" t="s">
        <v>1151</v>
      </c>
    </row>
    <row r="76" ht="85.5" customHeight="1">
      <c r="A76" s="389" t="s">
        <v>1150</v>
      </c>
    </row>
    <row r="77" ht="15">
      <c r="A77" s="381" t="s">
        <v>1129</v>
      </c>
    </row>
    <row r="78" ht="15">
      <c r="A78" s="381" t="s">
        <v>1130</v>
      </c>
    </row>
    <row r="79" ht="15">
      <c r="A79" s="381"/>
    </row>
    <row r="80" ht="36" customHeight="1">
      <c r="A80" s="386" t="s">
        <v>1149</v>
      </c>
    </row>
    <row r="81" ht="15">
      <c r="A81" s="392"/>
    </row>
    <row r="82" ht="15">
      <c r="A82" s="381" t="s">
        <v>1131</v>
      </c>
    </row>
    <row r="83" ht="15">
      <c r="A83" s="381" t="s">
        <v>1132</v>
      </c>
    </row>
    <row r="84" ht="15">
      <c r="A84" s="389"/>
    </row>
    <row r="85" ht="27.75" customHeight="1">
      <c r="A85" s="389" t="s">
        <v>1152</v>
      </c>
    </row>
    <row r="86" ht="15">
      <c r="A86" s="387"/>
    </row>
    <row r="87" ht="15">
      <c r="A87" s="381" t="s">
        <v>1133</v>
      </c>
    </row>
    <row r="88" ht="15">
      <c r="A88" s="381" t="s">
        <v>1134</v>
      </c>
    </row>
    <row r="89" ht="15">
      <c r="A89" s="387"/>
    </row>
    <row r="90" ht="27" customHeight="1">
      <c r="A90" s="389" t="s">
        <v>1153</v>
      </c>
    </row>
    <row r="91" ht="15">
      <c r="A91" s="388"/>
    </row>
    <row r="92" ht="21" customHeight="1">
      <c r="A92" s="381" t="s">
        <v>1133</v>
      </c>
    </row>
    <row r="93" ht="21" customHeight="1">
      <c r="A93" s="381" t="s">
        <v>1135</v>
      </c>
    </row>
    <row r="94" ht="15">
      <c r="A94" s="389" t="s">
        <v>1125</v>
      </c>
    </row>
    <row r="95" ht="102.75" customHeight="1">
      <c r="A95" s="389" t="s">
        <v>1154</v>
      </c>
    </row>
    <row r="96" ht="30.75">
      <c r="A96" s="389" t="s">
        <v>1136</v>
      </c>
    </row>
    <row r="97" ht="15">
      <c r="A97" s="389" t="s">
        <v>1137</v>
      </c>
    </row>
    <row r="98" ht="15">
      <c r="A98" s="389" t="s">
        <v>1138</v>
      </c>
    </row>
    <row r="99" ht="15">
      <c r="A99" s="389" t="s">
        <v>1139</v>
      </c>
    </row>
    <row r="100" ht="15">
      <c r="A100" s="389" t="s">
        <v>1140</v>
      </c>
    </row>
    <row r="101" ht="15">
      <c r="A101" s="389" t="s">
        <v>1141</v>
      </c>
    </row>
    <row r="102" ht="15">
      <c r="A102" s="389" t="s">
        <v>1142</v>
      </c>
    </row>
    <row r="103" ht="15">
      <c r="A103" s="389"/>
    </row>
    <row r="104" ht="15">
      <c r="A104" s="381" t="s">
        <v>1143</v>
      </c>
    </row>
    <row r="105" ht="15">
      <c r="A105" s="381" t="s">
        <v>1144</v>
      </c>
    </row>
    <row r="106" ht="15">
      <c r="A106" s="389" t="s">
        <v>1156</v>
      </c>
    </row>
    <row r="107" ht="36" customHeight="1">
      <c r="A107" s="389" t="s">
        <v>1155</v>
      </c>
    </row>
    <row r="108" ht="35.25" customHeight="1">
      <c r="A108" s="389" t="s">
        <v>1157</v>
      </c>
    </row>
    <row r="109" ht="15">
      <c r="A109" s="389"/>
    </row>
    <row r="110" ht="15">
      <c r="A110" s="381" t="s">
        <v>1145</v>
      </c>
    </row>
    <row r="111" ht="15">
      <c r="A111" s="381" t="s">
        <v>1146</v>
      </c>
    </row>
    <row r="112" ht="15">
      <c r="A112" s="389"/>
    </row>
    <row r="113" ht="97.5" customHeight="1">
      <c r="A113" s="389" t="s">
        <v>1147</v>
      </c>
    </row>
    <row r="114" ht="15">
      <c r="A114" s="389"/>
    </row>
    <row r="115" spans="1:3" ht="25.5" customHeight="1">
      <c r="A115" s="389" t="s">
        <v>1158</v>
      </c>
      <c r="C115" s="385"/>
    </row>
    <row r="116" spans="1:3" ht="15" hidden="1">
      <c r="A116" s="385"/>
      <c r="C116" s="385"/>
    </row>
    <row r="117" spans="1:3" ht="27.75" customHeight="1">
      <c r="A117" s="389" t="s">
        <v>1159</v>
      </c>
      <c r="C117" s="385"/>
    </row>
    <row r="118" ht="15">
      <c r="A118" s="385"/>
    </row>
    <row r="119" ht="15">
      <c r="A119" s="395" t="s">
        <v>1160</v>
      </c>
    </row>
  </sheetData>
  <sheetProtection/>
  <hyperlinks>
    <hyperlink ref="A17" r:id="rId1" display="https://www.e-tar.lt/portal/lt/legalAct/TAR.C5A342EE0AF7/asr"/>
    <hyperlink ref="A8" r:id="rId2" display="https://www.e-tar.lt/portal/lt/legalAct/TAR.C5A342EE0AF7/ZolwPWfRHs"/>
  </hyperlinks>
  <printOptions/>
  <pageMargins left="0.7874015748031497" right="0.3937007874015748" top="0.7874015748031497" bottom="0.3937007874015748" header="0" footer="0"/>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sheetPr>
    <tabColor rgb="FF00B050"/>
    <pageSetUpPr fitToPage="1"/>
  </sheetPr>
  <dimension ref="A1:AH122"/>
  <sheetViews>
    <sheetView zoomScalePageLayoutView="0" workbookViewId="0" topLeftCell="A1">
      <pane ySplit="8" topLeftCell="A9" activePane="bottomLeft" state="frozen"/>
      <selection pane="topLeft" activeCell="A1" sqref="A1"/>
      <selection pane="bottomLeft" activeCell="F4" sqref="F4:F8"/>
    </sheetView>
  </sheetViews>
  <sheetFormatPr defaultColWidth="9.140625" defaultRowHeight="12.75"/>
  <cols>
    <col min="1" max="1" width="3.140625" style="60" customWidth="1"/>
    <col min="2" max="2" width="3.421875" style="60" customWidth="1"/>
    <col min="3" max="3" width="3.28125" style="60" customWidth="1"/>
    <col min="4" max="4" width="38.140625" style="60" customWidth="1"/>
    <col min="5" max="5" width="8.7109375" style="25" customWidth="1"/>
    <col min="6" max="6" width="12.00390625" style="186" customWidth="1"/>
    <col min="7" max="7" width="12.00390625" style="327" customWidth="1"/>
    <col min="8" max="9" width="12.00390625" style="186" customWidth="1"/>
    <col min="10" max="10" width="25.140625" style="61" customWidth="1"/>
    <col min="11" max="11" width="5.57421875" style="131" customWidth="1"/>
    <col min="12" max="12" width="5.57421875" style="186" customWidth="1"/>
    <col min="13" max="13" width="5.57421875" style="131" customWidth="1"/>
    <col min="14" max="22" width="9.140625" style="20" customWidth="1"/>
    <col min="23" max="34" width="9.140625" style="355" customWidth="1"/>
    <col min="35" max="16384" width="9.140625" style="20" customWidth="1"/>
  </cols>
  <sheetData>
    <row r="1" spans="1:13" ht="23.25" customHeight="1">
      <c r="A1" s="360"/>
      <c r="B1" s="360"/>
      <c r="C1" s="360"/>
      <c r="D1" s="360"/>
      <c r="E1" s="361"/>
      <c r="F1" s="362"/>
      <c r="G1" s="362"/>
      <c r="H1" s="362"/>
      <c r="I1" s="362"/>
      <c r="J1" s="362"/>
      <c r="K1" s="673" t="s">
        <v>1090</v>
      </c>
      <c r="L1" s="673"/>
      <c r="M1" s="673"/>
    </row>
    <row r="2" spans="1:13" ht="20.25" customHeight="1">
      <c r="A2" s="747" t="s">
        <v>1097</v>
      </c>
      <c r="B2" s="747"/>
      <c r="C2" s="747"/>
      <c r="D2" s="747"/>
      <c r="E2" s="747"/>
      <c r="F2" s="747"/>
      <c r="G2" s="747"/>
      <c r="H2" s="747"/>
      <c r="I2" s="747"/>
      <c r="J2" s="747"/>
      <c r="K2" s="747"/>
      <c r="L2" s="747"/>
      <c r="M2" s="747"/>
    </row>
    <row r="3" spans="1:13" ht="27.75" customHeight="1">
      <c r="A3" s="363"/>
      <c r="B3" s="363"/>
      <c r="C3" s="363"/>
      <c r="D3" s="234"/>
      <c r="E3" s="364"/>
      <c r="F3" s="234"/>
      <c r="G3" s="234"/>
      <c r="H3" s="234"/>
      <c r="I3" s="234"/>
      <c r="J3" s="234"/>
      <c r="K3" s="721" t="s">
        <v>330</v>
      </c>
      <c r="L3" s="721"/>
      <c r="M3" s="721"/>
    </row>
    <row r="4" spans="1:34" s="22" customFormat="1" ht="15.75" customHeight="1">
      <c r="A4" s="661" t="s">
        <v>176</v>
      </c>
      <c r="B4" s="661" t="s">
        <v>177</v>
      </c>
      <c r="C4" s="661" t="s">
        <v>178</v>
      </c>
      <c r="D4" s="662" t="s">
        <v>179</v>
      </c>
      <c r="E4" s="661" t="s">
        <v>175</v>
      </c>
      <c r="F4" s="659" t="s">
        <v>1169</v>
      </c>
      <c r="G4" s="647" t="s">
        <v>1027</v>
      </c>
      <c r="H4" s="647" t="s">
        <v>472</v>
      </c>
      <c r="I4" s="647" t="s">
        <v>659</v>
      </c>
      <c r="J4" s="744" t="s">
        <v>180</v>
      </c>
      <c r="K4" s="745"/>
      <c r="L4" s="745"/>
      <c r="M4" s="746"/>
      <c r="N4" s="21"/>
      <c r="O4" s="21"/>
      <c r="P4" s="21"/>
      <c r="Q4" s="21"/>
      <c r="R4" s="21"/>
      <c r="S4" s="21"/>
      <c r="T4" s="21"/>
      <c r="U4" s="21"/>
      <c r="V4" s="21"/>
      <c r="W4" s="356"/>
      <c r="X4" s="356"/>
      <c r="Y4" s="356"/>
      <c r="Z4" s="356"/>
      <c r="AA4" s="356"/>
      <c r="AB4" s="356"/>
      <c r="AC4" s="356"/>
      <c r="AD4" s="356"/>
      <c r="AE4" s="356"/>
      <c r="AF4" s="356"/>
      <c r="AG4" s="356"/>
      <c r="AH4" s="356"/>
    </row>
    <row r="5" spans="1:34" s="22" customFormat="1" ht="18.75" customHeight="1">
      <c r="A5" s="661"/>
      <c r="B5" s="661"/>
      <c r="C5" s="661"/>
      <c r="D5" s="662"/>
      <c r="E5" s="661"/>
      <c r="F5" s="659"/>
      <c r="G5" s="647"/>
      <c r="H5" s="647"/>
      <c r="I5" s="647"/>
      <c r="J5" s="647" t="s">
        <v>181</v>
      </c>
      <c r="K5" s="740"/>
      <c r="L5" s="740"/>
      <c r="M5" s="741"/>
      <c r="N5" s="21"/>
      <c r="O5" s="21"/>
      <c r="P5" s="21"/>
      <c r="Q5" s="21"/>
      <c r="R5" s="21"/>
      <c r="S5" s="21"/>
      <c r="T5" s="21"/>
      <c r="U5" s="21"/>
      <c r="V5" s="21"/>
      <c r="W5" s="356"/>
      <c r="X5" s="356"/>
      <c r="Y5" s="356"/>
      <c r="Z5" s="356"/>
      <c r="AA5" s="356"/>
      <c r="AB5" s="356"/>
      <c r="AC5" s="356"/>
      <c r="AD5" s="356"/>
      <c r="AE5" s="356"/>
      <c r="AF5" s="356"/>
      <c r="AG5" s="356"/>
      <c r="AH5" s="356"/>
    </row>
    <row r="6" spans="1:34" s="22" customFormat="1" ht="15" customHeight="1">
      <c r="A6" s="661"/>
      <c r="B6" s="661"/>
      <c r="C6" s="661"/>
      <c r="D6" s="662"/>
      <c r="E6" s="661"/>
      <c r="F6" s="659"/>
      <c r="G6" s="647"/>
      <c r="H6" s="647"/>
      <c r="I6" s="647"/>
      <c r="J6" s="647"/>
      <c r="K6" s="742" t="s">
        <v>403</v>
      </c>
      <c r="L6" s="742" t="s">
        <v>473</v>
      </c>
      <c r="M6" s="742" t="s">
        <v>660</v>
      </c>
      <c r="N6" s="21"/>
      <c r="O6" s="21"/>
      <c r="P6" s="21"/>
      <c r="Q6" s="21"/>
      <c r="R6" s="21"/>
      <c r="S6" s="21"/>
      <c r="T6" s="21"/>
      <c r="U6" s="21"/>
      <c r="V6" s="21"/>
      <c r="W6" s="356"/>
      <c r="X6" s="356"/>
      <c r="Y6" s="356"/>
      <c r="Z6" s="356"/>
      <c r="AA6" s="356"/>
      <c r="AB6" s="356"/>
      <c r="AC6" s="356"/>
      <c r="AD6" s="356"/>
      <c r="AE6" s="356"/>
      <c r="AF6" s="356"/>
      <c r="AG6" s="356"/>
      <c r="AH6" s="356"/>
    </row>
    <row r="7" spans="1:34" s="22" customFormat="1" ht="44.25" customHeight="1">
      <c r="A7" s="661"/>
      <c r="B7" s="661"/>
      <c r="C7" s="661"/>
      <c r="D7" s="662"/>
      <c r="E7" s="661"/>
      <c r="F7" s="659"/>
      <c r="G7" s="647"/>
      <c r="H7" s="647"/>
      <c r="I7" s="647"/>
      <c r="J7" s="647"/>
      <c r="K7" s="742"/>
      <c r="L7" s="742"/>
      <c r="M7" s="742"/>
      <c r="N7" s="21"/>
      <c r="O7" s="21"/>
      <c r="P7" s="21"/>
      <c r="Q7" s="21"/>
      <c r="R7" s="21"/>
      <c r="S7" s="21"/>
      <c r="T7" s="21"/>
      <c r="U7" s="21"/>
      <c r="V7" s="21"/>
      <c r="W7" s="356"/>
      <c r="X7" s="356"/>
      <c r="Y7" s="356"/>
      <c r="Z7" s="356"/>
      <c r="AA7" s="356"/>
      <c r="AB7" s="356"/>
      <c r="AC7" s="356"/>
      <c r="AD7" s="356"/>
      <c r="AE7" s="356"/>
      <c r="AF7" s="356"/>
      <c r="AG7" s="356"/>
      <c r="AH7" s="356"/>
    </row>
    <row r="8" spans="1:34" s="22" customFormat="1" ht="19.5" customHeight="1">
      <c r="A8" s="661"/>
      <c r="B8" s="661"/>
      <c r="C8" s="661"/>
      <c r="D8" s="662"/>
      <c r="E8" s="661"/>
      <c r="F8" s="659"/>
      <c r="G8" s="647"/>
      <c r="H8" s="647"/>
      <c r="I8" s="647"/>
      <c r="J8" s="647"/>
      <c r="K8" s="742"/>
      <c r="L8" s="742"/>
      <c r="M8" s="742"/>
      <c r="N8" s="21"/>
      <c r="O8" s="21"/>
      <c r="P8" s="21"/>
      <c r="Q8" s="21"/>
      <c r="R8" s="21"/>
      <c r="S8" s="21"/>
      <c r="T8" s="21"/>
      <c r="U8" s="21"/>
      <c r="V8" s="21"/>
      <c r="W8" s="356"/>
      <c r="X8" s="356"/>
      <c r="Y8" s="356"/>
      <c r="Z8" s="356"/>
      <c r="AA8" s="356"/>
      <c r="AB8" s="356"/>
      <c r="AC8" s="356"/>
      <c r="AD8" s="356"/>
      <c r="AE8" s="356"/>
      <c r="AF8" s="356"/>
      <c r="AG8" s="356"/>
      <c r="AH8" s="356"/>
    </row>
    <row r="9" spans="1:34" s="21" customFormat="1" ht="25.5" customHeight="1">
      <c r="A9" s="658" t="s">
        <v>378</v>
      </c>
      <c r="B9" s="658"/>
      <c r="C9" s="658"/>
      <c r="D9" s="658"/>
      <c r="E9" s="658"/>
      <c r="F9" s="658"/>
      <c r="G9" s="658"/>
      <c r="H9" s="658"/>
      <c r="I9" s="658"/>
      <c r="J9" s="658"/>
      <c r="K9" s="658"/>
      <c r="L9" s="217"/>
      <c r="M9" s="217"/>
      <c r="W9" s="356"/>
      <c r="X9" s="356"/>
      <c r="Y9" s="356"/>
      <c r="Z9" s="356"/>
      <c r="AA9" s="356"/>
      <c r="AB9" s="356"/>
      <c r="AC9" s="356"/>
      <c r="AD9" s="356"/>
      <c r="AE9" s="356"/>
      <c r="AF9" s="356"/>
      <c r="AG9" s="356"/>
      <c r="AH9" s="356"/>
    </row>
    <row r="10" spans="1:34" s="21" customFormat="1" ht="15.75" customHeight="1">
      <c r="A10" s="30" t="s">
        <v>190</v>
      </c>
      <c r="B10" s="684" t="s">
        <v>808</v>
      </c>
      <c r="C10" s="684"/>
      <c r="D10" s="684"/>
      <c r="E10" s="684"/>
      <c r="F10" s="684"/>
      <c r="G10" s="684"/>
      <c r="H10" s="684"/>
      <c r="I10" s="684"/>
      <c r="J10" s="684"/>
      <c r="K10" s="684"/>
      <c r="L10" s="30"/>
      <c r="M10" s="30"/>
      <c r="W10" s="356"/>
      <c r="X10" s="356"/>
      <c r="Y10" s="356"/>
      <c r="Z10" s="356"/>
      <c r="AA10" s="356"/>
      <c r="AB10" s="356"/>
      <c r="AC10" s="356"/>
      <c r="AD10" s="356"/>
      <c r="AE10" s="356"/>
      <c r="AF10" s="356"/>
      <c r="AG10" s="356"/>
      <c r="AH10" s="356"/>
    </row>
    <row r="11" spans="1:34" s="21" customFormat="1" ht="16.5" customHeight="1">
      <c r="A11" s="30" t="s">
        <v>190</v>
      </c>
      <c r="B11" s="14" t="s">
        <v>190</v>
      </c>
      <c r="C11" s="684" t="s">
        <v>74</v>
      </c>
      <c r="D11" s="684"/>
      <c r="E11" s="684"/>
      <c r="F11" s="684"/>
      <c r="G11" s="684"/>
      <c r="H11" s="684"/>
      <c r="I11" s="684"/>
      <c r="J11" s="684"/>
      <c r="K11" s="684"/>
      <c r="L11" s="30"/>
      <c r="M11" s="30"/>
      <c r="W11" s="356"/>
      <c r="X11" s="356"/>
      <c r="Y11" s="356"/>
      <c r="Z11" s="356"/>
      <c r="AA11" s="356"/>
      <c r="AB11" s="356"/>
      <c r="AC11" s="356"/>
      <c r="AD11" s="356"/>
      <c r="AE11" s="356"/>
      <c r="AF11" s="356"/>
      <c r="AG11" s="356"/>
      <c r="AH11" s="356"/>
    </row>
    <row r="12" spans="1:13" ht="27.75" customHeight="1">
      <c r="A12" s="690" t="s">
        <v>190</v>
      </c>
      <c r="B12" s="690" t="s">
        <v>190</v>
      </c>
      <c r="C12" s="690" t="s">
        <v>190</v>
      </c>
      <c r="D12" s="706" t="s">
        <v>53</v>
      </c>
      <c r="E12" s="1" t="s">
        <v>18</v>
      </c>
      <c r="F12" s="178">
        <v>290</v>
      </c>
      <c r="G12" s="497">
        <v>282.1</v>
      </c>
      <c r="H12" s="178">
        <v>290</v>
      </c>
      <c r="I12" s="178">
        <v>290</v>
      </c>
      <c r="J12" s="706" t="s">
        <v>151</v>
      </c>
      <c r="K12" s="637" t="s">
        <v>809</v>
      </c>
      <c r="L12" s="637" t="s">
        <v>809</v>
      </c>
      <c r="M12" s="637" t="s">
        <v>809</v>
      </c>
    </row>
    <row r="13" spans="1:13" ht="27.75" customHeight="1">
      <c r="A13" s="690"/>
      <c r="B13" s="690"/>
      <c r="C13" s="690"/>
      <c r="D13" s="706"/>
      <c r="E13" s="1" t="s">
        <v>2</v>
      </c>
      <c r="F13" s="178">
        <v>2380</v>
      </c>
      <c r="G13" s="497">
        <v>2429.1</v>
      </c>
      <c r="H13" s="178">
        <v>2380</v>
      </c>
      <c r="I13" s="178">
        <v>2380</v>
      </c>
      <c r="J13" s="706"/>
      <c r="K13" s="637"/>
      <c r="L13" s="637"/>
      <c r="M13" s="637"/>
    </row>
    <row r="14" spans="1:13" ht="27.75" customHeight="1">
      <c r="A14" s="690"/>
      <c r="B14" s="690"/>
      <c r="C14" s="690"/>
      <c r="D14" s="706"/>
      <c r="E14" s="1" t="s">
        <v>22</v>
      </c>
      <c r="F14" s="178">
        <v>0.1</v>
      </c>
      <c r="G14" s="497">
        <v>0.5</v>
      </c>
      <c r="H14" s="178">
        <v>0.1</v>
      </c>
      <c r="I14" s="178">
        <v>0.1</v>
      </c>
      <c r="J14" s="706"/>
      <c r="K14" s="637"/>
      <c r="L14" s="637"/>
      <c r="M14" s="637"/>
    </row>
    <row r="15" spans="1:13" ht="34.5" customHeight="1">
      <c r="A15" s="690" t="s">
        <v>190</v>
      </c>
      <c r="B15" s="690" t="s">
        <v>190</v>
      </c>
      <c r="C15" s="690" t="s">
        <v>191</v>
      </c>
      <c r="D15" s="706" t="s">
        <v>130</v>
      </c>
      <c r="E15" s="739" t="s">
        <v>18</v>
      </c>
      <c r="F15" s="750">
        <v>407</v>
      </c>
      <c r="G15" s="748">
        <v>500.1</v>
      </c>
      <c r="H15" s="750">
        <v>430</v>
      </c>
      <c r="I15" s="750">
        <v>450</v>
      </c>
      <c r="J15" s="9" t="s">
        <v>152</v>
      </c>
      <c r="K15" s="62">
        <v>1215</v>
      </c>
      <c r="L15" s="62">
        <v>1215</v>
      </c>
      <c r="M15" s="62">
        <v>1215</v>
      </c>
    </row>
    <row r="16" spans="1:13" ht="29.25" customHeight="1">
      <c r="A16" s="690"/>
      <c r="B16" s="690"/>
      <c r="C16" s="690"/>
      <c r="D16" s="706"/>
      <c r="E16" s="739"/>
      <c r="F16" s="751"/>
      <c r="G16" s="749"/>
      <c r="H16" s="751"/>
      <c r="I16" s="751"/>
      <c r="J16" s="9" t="s">
        <v>153</v>
      </c>
      <c r="K16" s="62">
        <v>1215</v>
      </c>
      <c r="L16" s="62">
        <v>1215</v>
      </c>
      <c r="M16" s="62">
        <v>1215</v>
      </c>
    </row>
    <row r="17" spans="1:16" ht="38.25" customHeight="1">
      <c r="A17" s="49" t="s">
        <v>190</v>
      </c>
      <c r="B17" s="49" t="s">
        <v>190</v>
      </c>
      <c r="C17" s="49" t="s">
        <v>192</v>
      </c>
      <c r="D17" s="48" t="s">
        <v>77</v>
      </c>
      <c r="E17" s="157" t="s">
        <v>18</v>
      </c>
      <c r="F17" s="156">
        <v>612</v>
      </c>
      <c r="G17" s="156">
        <v>612.1</v>
      </c>
      <c r="H17" s="156">
        <v>630</v>
      </c>
      <c r="I17" s="156">
        <v>650</v>
      </c>
      <c r="J17" s="53" t="s">
        <v>154</v>
      </c>
      <c r="K17" s="62">
        <v>190</v>
      </c>
      <c r="L17" s="62">
        <v>195</v>
      </c>
      <c r="M17" s="62">
        <v>200</v>
      </c>
      <c r="N17" s="153"/>
      <c r="O17" s="153"/>
      <c r="P17" s="153"/>
    </row>
    <row r="18" spans="1:13" ht="45.75" customHeight="1">
      <c r="A18" s="40" t="s">
        <v>190</v>
      </c>
      <c r="B18" s="48" t="s">
        <v>190</v>
      </c>
      <c r="C18" s="48" t="s">
        <v>193</v>
      </c>
      <c r="D18" s="53" t="s">
        <v>81</v>
      </c>
      <c r="E18" s="158" t="s">
        <v>18</v>
      </c>
      <c r="F18" s="306">
        <v>470</v>
      </c>
      <c r="G18" s="498">
        <v>592.7</v>
      </c>
      <c r="H18" s="306">
        <v>595</v>
      </c>
      <c r="I18" s="306">
        <v>600</v>
      </c>
      <c r="J18" s="53" t="s">
        <v>158</v>
      </c>
      <c r="K18" s="218">
        <v>26</v>
      </c>
      <c r="L18" s="218">
        <v>26</v>
      </c>
      <c r="M18" s="218">
        <v>26</v>
      </c>
    </row>
    <row r="19" spans="1:13" ht="37.5" customHeight="1">
      <c r="A19" s="40" t="s">
        <v>190</v>
      </c>
      <c r="B19" s="48" t="s">
        <v>190</v>
      </c>
      <c r="C19" s="45" t="s">
        <v>194</v>
      </c>
      <c r="D19" s="40" t="s">
        <v>78</v>
      </c>
      <c r="E19" s="4" t="s">
        <v>2</v>
      </c>
      <c r="F19" s="425">
        <v>50</v>
      </c>
      <c r="G19" s="486">
        <v>50</v>
      </c>
      <c r="H19" s="425">
        <v>50</v>
      </c>
      <c r="I19" s="425">
        <v>50</v>
      </c>
      <c r="J19" s="50" t="s">
        <v>155</v>
      </c>
      <c r="K19" s="419" t="s">
        <v>388</v>
      </c>
      <c r="L19" s="419" t="s">
        <v>388</v>
      </c>
      <c r="M19" s="419" t="s">
        <v>388</v>
      </c>
    </row>
    <row r="20" spans="1:13" ht="32.25" customHeight="1">
      <c r="A20" s="40" t="s">
        <v>190</v>
      </c>
      <c r="B20" s="48" t="s">
        <v>190</v>
      </c>
      <c r="C20" s="45" t="s">
        <v>195</v>
      </c>
      <c r="D20" s="40" t="s">
        <v>79</v>
      </c>
      <c r="E20" s="4" t="s">
        <v>2</v>
      </c>
      <c r="F20" s="425">
        <v>71</v>
      </c>
      <c r="G20" s="486">
        <v>71</v>
      </c>
      <c r="H20" s="425">
        <v>71</v>
      </c>
      <c r="I20" s="425">
        <v>71</v>
      </c>
      <c r="J20" s="9" t="s">
        <v>152</v>
      </c>
      <c r="K20" s="439">
        <v>1215</v>
      </c>
      <c r="L20" s="439">
        <v>1215</v>
      </c>
      <c r="M20" s="439">
        <v>1215</v>
      </c>
    </row>
    <row r="21" spans="1:13" ht="34.5" customHeight="1">
      <c r="A21" s="40" t="s">
        <v>190</v>
      </c>
      <c r="B21" s="48" t="s">
        <v>190</v>
      </c>
      <c r="C21" s="45" t="s">
        <v>196</v>
      </c>
      <c r="D21" s="40" t="s">
        <v>502</v>
      </c>
      <c r="E21" s="1" t="s">
        <v>5</v>
      </c>
      <c r="F21" s="425">
        <v>2754</v>
      </c>
      <c r="G21" s="486">
        <v>2997.7</v>
      </c>
      <c r="H21" s="425">
        <v>2950</v>
      </c>
      <c r="I21" s="425">
        <v>2950</v>
      </c>
      <c r="J21" s="9" t="s">
        <v>36</v>
      </c>
      <c r="K21" s="9">
        <v>1520</v>
      </c>
      <c r="L21" s="9">
        <v>1520</v>
      </c>
      <c r="M21" s="9">
        <v>1520</v>
      </c>
    </row>
    <row r="22" spans="1:13" ht="36.75" customHeight="1">
      <c r="A22" s="40" t="s">
        <v>190</v>
      </c>
      <c r="B22" s="48" t="s">
        <v>190</v>
      </c>
      <c r="C22" s="45" t="s">
        <v>197</v>
      </c>
      <c r="D22" s="40" t="s">
        <v>28</v>
      </c>
      <c r="E22" s="1" t="s">
        <v>5</v>
      </c>
      <c r="F22" s="425">
        <v>6826</v>
      </c>
      <c r="G22" s="486">
        <v>10467.7</v>
      </c>
      <c r="H22" s="425">
        <v>2750</v>
      </c>
      <c r="I22" s="425">
        <v>2750</v>
      </c>
      <c r="J22" s="9" t="s">
        <v>37</v>
      </c>
      <c r="K22" s="439">
        <v>9000</v>
      </c>
      <c r="L22" s="439">
        <v>9000</v>
      </c>
      <c r="M22" s="439">
        <v>9000</v>
      </c>
    </row>
    <row r="23" spans="1:13" ht="24.75" customHeight="1">
      <c r="A23" s="725" t="s">
        <v>190</v>
      </c>
      <c r="B23" s="725" t="s">
        <v>190</v>
      </c>
      <c r="C23" s="632" t="s">
        <v>198</v>
      </c>
      <c r="D23" s="706" t="s">
        <v>29</v>
      </c>
      <c r="E23" s="7" t="s">
        <v>5</v>
      </c>
      <c r="F23" s="425">
        <v>75.5</v>
      </c>
      <c r="G23" s="486">
        <v>75.5</v>
      </c>
      <c r="H23" s="425">
        <v>75.5</v>
      </c>
      <c r="I23" s="425">
        <v>75.5</v>
      </c>
      <c r="J23" s="743" t="s">
        <v>38</v>
      </c>
      <c r="K23" s="724">
        <v>380</v>
      </c>
      <c r="L23" s="724">
        <v>380</v>
      </c>
      <c r="M23" s="724">
        <v>380</v>
      </c>
    </row>
    <row r="24" spans="1:13" ht="22.5" customHeight="1">
      <c r="A24" s="725"/>
      <c r="B24" s="725"/>
      <c r="C24" s="632"/>
      <c r="D24" s="706"/>
      <c r="E24" s="7" t="s">
        <v>2</v>
      </c>
      <c r="F24" s="425">
        <v>15.1</v>
      </c>
      <c r="G24" s="486">
        <v>15.1</v>
      </c>
      <c r="H24" s="425">
        <v>15.1</v>
      </c>
      <c r="I24" s="425">
        <v>15.1</v>
      </c>
      <c r="J24" s="743"/>
      <c r="K24" s="724"/>
      <c r="L24" s="724"/>
      <c r="M24" s="724"/>
    </row>
    <row r="25" spans="1:13" ht="35.25" customHeight="1">
      <c r="A25" s="40" t="s">
        <v>190</v>
      </c>
      <c r="B25" s="40" t="s">
        <v>190</v>
      </c>
      <c r="C25" s="47" t="s">
        <v>199</v>
      </c>
      <c r="D25" s="48" t="s">
        <v>30</v>
      </c>
      <c r="E25" s="7" t="s">
        <v>5</v>
      </c>
      <c r="F25" s="425">
        <v>9</v>
      </c>
      <c r="G25" s="486">
        <v>14.9</v>
      </c>
      <c r="H25" s="425">
        <v>15</v>
      </c>
      <c r="I25" s="425">
        <v>15</v>
      </c>
      <c r="J25" s="50" t="s">
        <v>39</v>
      </c>
      <c r="K25" s="440">
        <v>6</v>
      </c>
      <c r="L25" s="440">
        <v>6</v>
      </c>
      <c r="M25" s="440">
        <v>6</v>
      </c>
    </row>
    <row r="26" spans="1:13" ht="32.25" customHeight="1">
      <c r="A26" s="40" t="s">
        <v>190</v>
      </c>
      <c r="B26" s="40" t="s">
        <v>190</v>
      </c>
      <c r="C26" s="47" t="s">
        <v>200</v>
      </c>
      <c r="D26" s="48" t="s">
        <v>41</v>
      </c>
      <c r="E26" s="7" t="s">
        <v>5</v>
      </c>
      <c r="F26" s="425">
        <v>0.2</v>
      </c>
      <c r="G26" s="486">
        <v>0.1</v>
      </c>
      <c r="H26" s="425">
        <v>0.2</v>
      </c>
      <c r="I26" s="425">
        <v>0.2</v>
      </c>
      <c r="J26" s="50" t="s">
        <v>42</v>
      </c>
      <c r="K26" s="440">
        <v>2</v>
      </c>
      <c r="L26" s="440">
        <v>2</v>
      </c>
      <c r="M26" s="440">
        <v>2</v>
      </c>
    </row>
    <row r="27" spans="1:13" ht="45" customHeight="1">
      <c r="A27" s="40" t="s">
        <v>190</v>
      </c>
      <c r="B27" s="40" t="s">
        <v>190</v>
      </c>
      <c r="C27" s="47" t="s">
        <v>201</v>
      </c>
      <c r="D27" s="40" t="s">
        <v>43</v>
      </c>
      <c r="E27" s="7" t="s">
        <v>5</v>
      </c>
      <c r="F27" s="425">
        <v>1.6</v>
      </c>
      <c r="G27" s="486">
        <v>0</v>
      </c>
      <c r="H27" s="425">
        <v>1.6</v>
      </c>
      <c r="I27" s="425">
        <v>1.6</v>
      </c>
      <c r="J27" s="50" t="s">
        <v>44</v>
      </c>
      <c r="K27" s="440">
        <v>2</v>
      </c>
      <c r="L27" s="440">
        <v>2</v>
      </c>
      <c r="M27" s="440">
        <v>2</v>
      </c>
    </row>
    <row r="28" spans="1:13" ht="95.25" customHeight="1">
      <c r="A28" s="40" t="s">
        <v>190</v>
      </c>
      <c r="B28" s="40" t="s">
        <v>190</v>
      </c>
      <c r="C28" s="47" t="s">
        <v>21</v>
      </c>
      <c r="D28" s="40" t="s">
        <v>208</v>
      </c>
      <c r="E28" s="7" t="s">
        <v>18</v>
      </c>
      <c r="F28" s="425">
        <v>0.1</v>
      </c>
      <c r="G28" s="486">
        <v>0.1</v>
      </c>
      <c r="H28" s="425">
        <v>0.1</v>
      </c>
      <c r="I28" s="425">
        <v>0.1</v>
      </c>
      <c r="J28" s="432" t="s">
        <v>238</v>
      </c>
      <c r="K28" s="440">
        <v>2</v>
      </c>
      <c r="L28" s="440">
        <v>2</v>
      </c>
      <c r="M28" s="440">
        <v>2</v>
      </c>
    </row>
    <row r="29" spans="1:13" ht="54" customHeight="1">
      <c r="A29" s="423" t="s">
        <v>190</v>
      </c>
      <c r="B29" s="423" t="s">
        <v>190</v>
      </c>
      <c r="C29" s="423" t="s">
        <v>3</v>
      </c>
      <c r="D29" s="423" t="s">
        <v>1058</v>
      </c>
      <c r="E29" s="499" t="s">
        <v>18</v>
      </c>
      <c r="F29" s="425">
        <v>0</v>
      </c>
      <c r="G29" s="486">
        <v>510.8</v>
      </c>
      <c r="H29" s="425">
        <v>0</v>
      </c>
      <c r="I29" s="425">
        <v>0</v>
      </c>
      <c r="J29" s="432" t="s">
        <v>1059</v>
      </c>
      <c r="K29" s="440">
        <v>2000</v>
      </c>
      <c r="L29" s="440"/>
      <c r="M29" s="440"/>
    </row>
    <row r="30" spans="1:13" ht="16.5" customHeight="1">
      <c r="A30" s="76" t="s">
        <v>190</v>
      </c>
      <c r="B30" s="76" t="s">
        <v>190</v>
      </c>
      <c r="C30" s="645" t="s">
        <v>182</v>
      </c>
      <c r="D30" s="645"/>
      <c r="E30" s="645"/>
      <c r="F30" s="227">
        <f>SUM(F12:F29)</f>
        <v>13961.600000000002</v>
      </c>
      <c r="G30" s="227">
        <f>SUM(G12:G29)</f>
        <v>18619.499999999996</v>
      </c>
      <c r="H30" s="227">
        <f>SUM(H12:H29)</f>
        <v>10253.600000000002</v>
      </c>
      <c r="I30" s="227">
        <f>SUM(I12:I29)</f>
        <v>10298.600000000002</v>
      </c>
      <c r="J30" s="50"/>
      <c r="K30" s="82"/>
      <c r="L30" s="82"/>
      <c r="M30" s="82"/>
    </row>
    <row r="31" spans="1:13" ht="18" customHeight="1">
      <c r="A31" s="40" t="s">
        <v>190</v>
      </c>
      <c r="B31" s="48" t="s">
        <v>191</v>
      </c>
      <c r="C31" s="684" t="s">
        <v>389</v>
      </c>
      <c r="D31" s="684"/>
      <c r="E31" s="684"/>
      <c r="F31" s="684"/>
      <c r="G31" s="684"/>
      <c r="H31" s="684"/>
      <c r="I31" s="684"/>
      <c r="J31" s="684"/>
      <c r="K31" s="684"/>
      <c r="L31" s="30"/>
      <c r="M31" s="30"/>
    </row>
    <row r="32" spans="1:13" ht="28.5" customHeight="1">
      <c r="A32" s="690" t="s">
        <v>190</v>
      </c>
      <c r="B32" s="690" t="s">
        <v>191</v>
      </c>
      <c r="C32" s="699" t="s">
        <v>190</v>
      </c>
      <c r="D32" s="643" t="s">
        <v>400</v>
      </c>
      <c r="E32" s="4" t="s">
        <v>2</v>
      </c>
      <c r="F32" s="420">
        <v>352.4</v>
      </c>
      <c r="G32" s="487">
        <v>305</v>
      </c>
      <c r="H32" s="420">
        <v>352.4</v>
      </c>
      <c r="I32" s="420">
        <v>352.4</v>
      </c>
      <c r="J32" s="698" t="s">
        <v>156</v>
      </c>
      <c r="K32" s="724">
        <v>4500</v>
      </c>
      <c r="L32" s="724">
        <v>4550</v>
      </c>
      <c r="M32" s="724">
        <v>4600</v>
      </c>
    </row>
    <row r="33" spans="1:13" ht="42" customHeight="1">
      <c r="A33" s="690"/>
      <c r="B33" s="690"/>
      <c r="C33" s="699"/>
      <c r="D33" s="643"/>
      <c r="E33" s="4" t="s">
        <v>2</v>
      </c>
      <c r="F33" s="420">
        <v>163.4</v>
      </c>
      <c r="G33" s="487">
        <v>193.4</v>
      </c>
      <c r="H33" s="420">
        <v>193.4</v>
      </c>
      <c r="I33" s="420">
        <v>193.4</v>
      </c>
      <c r="J33" s="698"/>
      <c r="K33" s="724"/>
      <c r="L33" s="724"/>
      <c r="M33" s="724"/>
    </row>
    <row r="34" spans="1:13" ht="33.75" customHeight="1">
      <c r="A34" s="40" t="s">
        <v>190</v>
      </c>
      <c r="B34" s="48" t="s">
        <v>191</v>
      </c>
      <c r="C34" s="48" t="s">
        <v>191</v>
      </c>
      <c r="D34" s="50" t="s">
        <v>82</v>
      </c>
      <c r="E34" s="6" t="s">
        <v>2</v>
      </c>
      <c r="F34" s="114">
        <v>52</v>
      </c>
      <c r="G34" s="358">
        <v>52</v>
      </c>
      <c r="H34" s="114">
        <v>52</v>
      </c>
      <c r="I34" s="114">
        <v>52</v>
      </c>
      <c r="J34" s="432" t="s">
        <v>159</v>
      </c>
      <c r="K34" s="440">
        <v>500</v>
      </c>
      <c r="L34" s="440">
        <v>500</v>
      </c>
      <c r="M34" s="440">
        <v>500</v>
      </c>
    </row>
    <row r="35" spans="1:13" ht="39" customHeight="1">
      <c r="A35" s="40" t="s">
        <v>190</v>
      </c>
      <c r="B35" s="48" t="s">
        <v>191</v>
      </c>
      <c r="C35" s="48" t="s">
        <v>192</v>
      </c>
      <c r="D35" s="50" t="s">
        <v>83</v>
      </c>
      <c r="E35" s="6" t="s">
        <v>2</v>
      </c>
      <c r="F35" s="114">
        <v>125</v>
      </c>
      <c r="G35" s="358">
        <v>125</v>
      </c>
      <c r="H35" s="114">
        <v>125</v>
      </c>
      <c r="I35" s="114">
        <v>125</v>
      </c>
      <c r="J35" s="432" t="s">
        <v>160</v>
      </c>
      <c r="K35" s="440">
        <v>5800</v>
      </c>
      <c r="L35" s="440">
        <v>5800</v>
      </c>
      <c r="M35" s="440">
        <v>5800</v>
      </c>
    </row>
    <row r="36" spans="1:13" ht="33" customHeight="1">
      <c r="A36" s="40" t="s">
        <v>190</v>
      </c>
      <c r="B36" s="48" t="s">
        <v>191</v>
      </c>
      <c r="C36" s="48" t="s">
        <v>193</v>
      </c>
      <c r="D36" s="50" t="s">
        <v>323</v>
      </c>
      <c r="E36" s="6" t="s">
        <v>2</v>
      </c>
      <c r="F36" s="114">
        <v>1</v>
      </c>
      <c r="G36" s="358">
        <v>1</v>
      </c>
      <c r="H36" s="114">
        <v>1</v>
      </c>
      <c r="I36" s="114">
        <v>1</v>
      </c>
      <c r="J36" s="432" t="s">
        <v>336</v>
      </c>
      <c r="K36" s="440">
        <v>1</v>
      </c>
      <c r="L36" s="440">
        <v>1</v>
      </c>
      <c r="M36" s="440">
        <v>1</v>
      </c>
    </row>
    <row r="37" spans="1:13" ht="19.5" customHeight="1">
      <c r="A37" s="30" t="s">
        <v>190</v>
      </c>
      <c r="B37" s="30" t="s">
        <v>191</v>
      </c>
      <c r="C37" s="645" t="s">
        <v>182</v>
      </c>
      <c r="D37" s="645"/>
      <c r="E37" s="645"/>
      <c r="F37" s="226">
        <f>SUM(F32:F36)</f>
        <v>693.8</v>
      </c>
      <c r="G37" s="226">
        <f>SUM(G32:G36)</f>
        <v>676.4</v>
      </c>
      <c r="H37" s="226">
        <f>SUM(H32:H36)</f>
        <v>723.8</v>
      </c>
      <c r="I37" s="226">
        <f>SUM(I32:I36)</f>
        <v>723.8</v>
      </c>
      <c r="J37" s="50"/>
      <c r="K37" s="82"/>
      <c r="L37" s="82"/>
      <c r="M37" s="82"/>
    </row>
    <row r="38" spans="1:13" ht="16.5" customHeight="1">
      <c r="A38" s="40" t="s">
        <v>190</v>
      </c>
      <c r="B38" s="48" t="s">
        <v>192</v>
      </c>
      <c r="C38" s="752" t="s">
        <v>810</v>
      </c>
      <c r="D38" s="752"/>
      <c r="E38" s="752"/>
      <c r="F38" s="752"/>
      <c r="G38" s="752"/>
      <c r="H38" s="752"/>
      <c r="I38" s="752"/>
      <c r="J38" s="752"/>
      <c r="K38" s="752"/>
      <c r="L38" s="171"/>
      <c r="M38" s="171"/>
    </row>
    <row r="39" spans="1:13" ht="36.75" customHeight="1">
      <c r="A39" s="49" t="s">
        <v>190</v>
      </c>
      <c r="B39" s="49" t="s">
        <v>192</v>
      </c>
      <c r="C39" s="433" t="s">
        <v>190</v>
      </c>
      <c r="D39" s="45" t="s">
        <v>80</v>
      </c>
      <c r="E39" s="50" t="s">
        <v>2</v>
      </c>
      <c r="F39" s="420">
        <v>750</v>
      </c>
      <c r="G39" s="420">
        <v>454</v>
      </c>
      <c r="H39" s="420">
        <v>900</v>
      </c>
      <c r="I39" s="420">
        <v>900</v>
      </c>
      <c r="J39" s="50" t="s">
        <v>157</v>
      </c>
      <c r="K39" s="439">
        <v>675</v>
      </c>
      <c r="L39" s="439">
        <v>800</v>
      </c>
      <c r="M39" s="439">
        <v>800</v>
      </c>
    </row>
    <row r="40" spans="1:13" ht="15" customHeight="1">
      <c r="A40" s="40" t="s">
        <v>190</v>
      </c>
      <c r="B40" s="40" t="s">
        <v>192</v>
      </c>
      <c r="C40" s="697" t="s">
        <v>182</v>
      </c>
      <c r="D40" s="697"/>
      <c r="E40" s="697"/>
      <c r="F40" s="227">
        <f>SUM(F39)</f>
        <v>750</v>
      </c>
      <c r="G40" s="227">
        <f>SUM(G39)</f>
        <v>454</v>
      </c>
      <c r="H40" s="227">
        <f>SUM(H39)</f>
        <v>900</v>
      </c>
      <c r="I40" s="227">
        <f>SUM(I39)</f>
        <v>900</v>
      </c>
      <c r="J40" s="53"/>
      <c r="K40" s="165"/>
      <c r="L40" s="165"/>
      <c r="M40" s="165"/>
    </row>
    <row r="41" spans="1:13" ht="17.25" customHeight="1">
      <c r="A41" s="30" t="s">
        <v>190</v>
      </c>
      <c r="B41" s="730" t="s">
        <v>183</v>
      </c>
      <c r="C41" s="730"/>
      <c r="D41" s="730"/>
      <c r="E41" s="730"/>
      <c r="F41" s="231">
        <f>+F40+F37+F30</f>
        <v>15405.400000000001</v>
      </c>
      <c r="G41" s="231">
        <f>+G40+G37+G30</f>
        <v>19749.899999999998</v>
      </c>
      <c r="H41" s="231">
        <f>+H40+H37+H30</f>
        <v>11877.400000000001</v>
      </c>
      <c r="I41" s="231">
        <f>+I40+I37+I30</f>
        <v>11922.400000000001</v>
      </c>
      <c r="J41" s="91"/>
      <c r="K41" s="500"/>
      <c r="L41" s="500"/>
      <c r="M41" s="500"/>
    </row>
    <row r="42" spans="1:13" ht="16.5" customHeight="1">
      <c r="A42" s="30" t="s">
        <v>191</v>
      </c>
      <c r="B42" s="726" t="s">
        <v>811</v>
      </c>
      <c r="C42" s="726"/>
      <c r="D42" s="726"/>
      <c r="E42" s="726"/>
      <c r="F42" s="726"/>
      <c r="G42" s="726"/>
      <c r="H42" s="726"/>
      <c r="I42" s="726"/>
      <c r="J42" s="726"/>
      <c r="K42" s="726"/>
      <c r="L42" s="219"/>
      <c r="M42" s="219"/>
    </row>
    <row r="43" spans="1:13" ht="16.5" customHeight="1">
      <c r="A43" s="30" t="s">
        <v>191</v>
      </c>
      <c r="B43" s="58" t="s">
        <v>190</v>
      </c>
      <c r="C43" s="726" t="s">
        <v>812</v>
      </c>
      <c r="D43" s="726"/>
      <c r="E43" s="726"/>
      <c r="F43" s="726"/>
      <c r="G43" s="726"/>
      <c r="H43" s="726"/>
      <c r="I43" s="726"/>
      <c r="J43" s="726"/>
      <c r="K43" s="726"/>
      <c r="L43" s="219"/>
      <c r="M43" s="219"/>
    </row>
    <row r="44" spans="1:13" ht="22.5" customHeight="1">
      <c r="A44" s="706" t="s">
        <v>191</v>
      </c>
      <c r="B44" s="720" t="s">
        <v>190</v>
      </c>
      <c r="C44" s="720" t="s">
        <v>190</v>
      </c>
      <c r="D44" s="625" t="s">
        <v>84</v>
      </c>
      <c r="E44" s="2" t="s">
        <v>2</v>
      </c>
      <c r="F44" s="425">
        <v>487</v>
      </c>
      <c r="G44" s="486">
        <v>528.2</v>
      </c>
      <c r="H44" s="425">
        <v>500</v>
      </c>
      <c r="I44" s="425">
        <v>515</v>
      </c>
      <c r="J44" s="727" t="s">
        <v>161</v>
      </c>
      <c r="K44" s="735">
        <v>640</v>
      </c>
      <c r="L44" s="735">
        <v>660</v>
      </c>
      <c r="M44" s="324">
        <v>680</v>
      </c>
    </row>
    <row r="45" spans="1:13" ht="23.25" customHeight="1">
      <c r="A45" s="706"/>
      <c r="B45" s="720"/>
      <c r="C45" s="720"/>
      <c r="D45" s="625"/>
      <c r="E45" s="2" t="s">
        <v>18</v>
      </c>
      <c r="F45" s="425">
        <v>0</v>
      </c>
      <c r="G45" s="486">
        <v>24.4</v>
      </c>
      <c r="H45" s="425">
        <v>0</v>
      </c>
      <c r="I45" s="425">
        <v>0</v>
      </c>
      <c r="J45" s="728"/>
      <c r="K45" s="736"/>
      <c r="L45" s="736"/>
      <c r="M45" s="322"/>
    </row>
    <row r="46" spans="1:34" s="16" customFormat="1" ht="26.25" customHeight="1">
      <c r="A46" s="706"/>
      <c r="B46" s="720"/>
      <c r="C46" s="720"/>
      <c r="D46" s="625"/>
      <c r="E46" s="2" t="s">
        <v>22</v>
      </c>
      <c r="F46" s="425">
        <v>20</v>
      </c>
      <c r="G46" s="486">
        <v>30.5</v>
      </c>
      <c r="H46" s="425">
        <v>20</v>
      </c>
      <c r="I46" s="425">
        <v>20</v>
      </c>
      <c r="J46" s="728"/>
      <c r="K46" s="736"/>
      <c r="L46" s="736"/>
      <c r="M46" s="322"/>
      <c r="W46" s="357"/>
      <c r="X46" s="357"/>
      <c r="Y46" s="357"/>
      <c r="Z46" s="357"/>
      <c r="AA46" s="357"/>
      <c r="AB46" s="357"/>
      <c r="AC46" s="357"/>
      <c r="AD46" s="357"/>
      <c r="AE46" s="357"/>
      <c r="AF46" s="357"/>
      <c r="AG46" s="357"/>
      <c r="AH46" s="357"/>
    </row>
    <row r="47" spans="1:13" ht="27.75" customHeight="1">
      <c r="A47" s="690" t="s">
        <v>191</v>
      </c>
      <c r="B47" s="719" t="s">
        <v>190</v>
      </c>
      <c r="C47" s="719" t="s">
        <v>191</v>
      </c>
      <c r="D47" s="625" t="s">
        <v>85</v>
      </c>
      <c r="E47" s="23" t="s">
        <v>2</v>
      </c>
      <c r="F47" s="156">
        <v>226</v>
      </c>
      <c r="G47" s="501">
        <v>194.7</v>
      </c>
      <c r="H47" s="156">
        <v>232</v>
      </c>
      <c r="I47" s="156">
        <v>235</v>
      </c>
      <c r="J47" s="728"/>
      <c r="K47" s="736"/>
      <c r="L47" s="736"/>
      <c r="M47" s="322"/>
    </row>
    <row r="48" spans="1:13" ht="27.75" customHeight="1">
      <c r="A48" s="690"/>
      <c r="B48" s="719"/>
      <c r="C48" s="719"/>
      <c r="D48" s="625"/>
      <c r="E48" s="2" t="s">
        <v>18</v>
      </c>
      <c r="F48" s="425">
        <v>0</v>
      </c>
      <c r="G48" s="486">
        <v>12.1</v>
      </c>
      <c r="H48" s="425">
        <v>0</v>
      </c>
      <c r="I48" s="425">
        <v>0</v>
      </c>
      <c r="J48" s="728"/>
      <c r="K48" s="736"/>
      <c r="L48" s="736"/>
      <c r="M48" s="322"/>
    </row>
    <row r="49" spans="1:13" ht="20.25" customHeight="1">
      <c r="A49" s="690"/>
      <c r="B49" s="719"/>
      <c r="C49" s="719"/>
      <c r="D49" s="625"/>
      <c r="E49" s="23" t="s">
        <v>22</v>
      </c>
      <c r="F49" s="156">
        <v>240</v>
      </c>
      <c r="G49" s="501">
        <v>256.1</v>
      </c>
      <c r="H49" s="156">
        <v>240</v>
      </c>
      <c r="I49" s="156">
        <v>240</v>
      </c>
      <c r="J49" s="728"/>
      <c r="K49" s="736"/>
      <c r="L49" s="736"/>
      <c r="M49" s="322"/>
    </row>
    <row r="50" spans="1:13" ht="24.75" customHeight="1">
      <c r="A50" s="690" t="s">
        <v>191</v>
      </c>
      <c r="B50" s="719" t="s">
        <v>190</v>
      </c>
      <c r="C50" s="719" t="s">
        <v>192</v>
      </c>
      <c r="D50" s="625" t="s">
        <v>401</v>
      </c>
      <c r="E50" s="23" t="s">
        <v>2</v>
      </c>
      <c r="F50" s="425">
        <v>924</v>
      </c>
      <c r="G50" s="486">
        <v>945.2</v>
      </c>
      <c r="H50" s="425">
        <v>960</v>
      </c>
      <c r="I50" s="425">
        <v>990</v>
      </c>
      <c r="J50" s="728"/>
      <c r="K50" s="736"/>
      <c r="L50" s="736"/>
      <c r="M50" s="322"/>
    </row>
    <row r="51" spans="1:13" ht="24.75" customHeight="1">
      <c r="A51" s="690"/>
      <c r="B51" s="719"/>
      <c r="C51" s="719"/>
      <c r="D51" s="625"/>
      <c r="E51" s="23" t="s">
        <v>18</v>
      </c>
      <c r="F51" s="425">
        <v>0</v>
      </c>
      <c r="G51" s="486">
        <v>15.7</v>
      </c>
      <c r="H51" s="425">
        <v>0</v>
      </c>
      <c r="I51" s="425">
        <v>0</v>
      </c>
      <c r="J51" s="728"/>
      <c r="K51" s="736"/>
      <c r="L51" s="736"/>
      <c r="M51" s="322"/>
    </row>
    <row r="52" spans="1:13" ht="24" customHeight="1">
      <c r="A52" s="690"/>
      <c r="B52" s="719"/>
      <c r="C52" s="719"/>
      <c r="D52" s="625"/>
      <c r="E52" s="23" t="s">
        <v>22</v>
      </c>
      <c r="F52" s="425">
        <v>22</v>
      </c>
      <c r="G52" s="486">
        <v>22.2</v>
      </c>
      <c r="H52" s="425">
        <v>22</v>
      </c>
      <c r="I52" s="425">
        <v>22</v>
      </c>
      <c r="J52" s="728"/>
      <c r="K52" s="736"/>
      <c r="L52" s="736"/>
      <c r="M52" s="322"/>
    </row>
    <row r="53" spans="1:13" ht="27.75" customHeight="1">
      <c r="A53" s="706" t="s">
        <v>191</v>
      </c>
      <c r="B53" s="720" t="s">
        <v>190</v>
      </c>
      <c r="C53" s="720" t="s">
        <v>193</v>
      </c>
      <c r="D53" s="625" t="s">
        <v>86</v>
      </c>
      <c r="E53" s="23" t="s">
        <v>2</v>
      </c>
      <c r="F53" s="425">
        <v>159</v>
      </c>
      <c r="G53" s="486">
        <v>155.3</v>
      </c>
      <c r="H53" s="425">
        <v>175</v>
      </c>
      <c r="I53" s="425">
        <v>180</v>
      </c>
      <c r="J53" s="728"/>
      <c r="K53" s="736"/>
      <c r="L53" s="736"/>
      <c r="M53" s="322"/>
    </row>
    <row r="54" spans="1:13" ht="22.5" customHeight="1">
      <c r="A54" s="706"/>
      <c r="B54" s="720"/>
      <c r="C54" s="720"/>
      <c r="D54" s="625"/>
      <c r="E54" s="23" t="s">
        <v>18</v>
      </c>
      <c r="F54" s="425">
        <v>0</v>
      </c>
      <c r="G54" s="486">
        <v>7</v>
      </c>
      <c r="H54" s="425">
        <v>0</v>
      </c>
      <c r="I54" s="425">
        <v>0</v>
      </c>
      <c r="J54" s="728"/>
      <c r="K54" s="736"/>
      <c r="L54" s="736"/>
      <c r="M54" s="322"/>
    </row>
    <row r="55" spans="1:13" ht="21.75" customHeight="1">
      <c r="A55" s="706"/>
      <c r="B55" s="720"/>
      <c r="C55" s="720"/>
      <c r="D55" s="625"/>
      <c r="E55" s="23" t="s">
        <v>22</v>
      </c>
      <c r="F55" s="425">
        <v>186</v>
      </c>
      <c r="G55" s="486">
        <v>196.3</v>
      </c>
      <c r="H55" s="425">
        <v>196</v>
      </c>
      <c r="I55" s="425">
        <v>200</v>
      </c>
      <c r="J55" s="728"/>
      <c r="K55" s="736"/>
      <c r="L55" s="736"/>
      <c r="M55" s="322"/>
    </row>
    <row r="56" spans="1:13" ht="24.75" customHeight="1">
      <c r="A56" s="690" t="s">
        <v>191</v>
      </c>
      <c r="B56" s="719" t="s">
        <v>190</v>
      </c>
      <c r="C56" s="719" t="s">
        <v>194</v>
      </c>
      <c r="D56" s="625" t="s">
        <v>87</v>
      </c>
      <c r="E56" s="23" t="s">
        <v>2</v>
      </c>
      <c r="F56" s="420">
        <v>295</v>
      </c>
      <c r="G56" s="487">
        <v>247</v>
      </c>
      <c r="H56" s="420">
        <v>316</v>
      </c>
      <c r="I56" s="420">
        <v>330</v>
      </c>
      <c r="J56" s="728"/>
      <c r="K56" s="736"/>
      <c r="L56" s="736"/>
      <c r="M56" s="322"/>
    </row>
    <row r="57" spans="1:13" ht="24.75" customHeight="1">
      <c r="A57" s="690"/>
      <c r="B57" s="719"/>
      <c r="C57" s="719"/>
      <c r="D57" s="625"/>
      <c r="E57" s="23" t="s">
        <v>18</v>
      </c>
      <c r="F57" s="420">
        <v>0</v>
      </c>
      <c r="G57" s="487">
        <v>11.6</v>
      </c>
      <c r="H57" s="420">
        <v>0</v>
      </c>
      <c r="I57" s="420">
        <v>0</v>
      </c>
      <c r="J57" s="728"/>
      <c r="K57" s="736"/>
      <c r="L57" s="736"/>
      <c r="M57" s="322"/>
    </row>
    <row r="58" spans="1:13" ht="20.25" customHeight="1">
      <c r="A58" s="690"/>
      <c r="B58" s="719"/>
      <c r="C58" s="719"/>
      <c r="D58" s="625"/>
      <c r="E58" s="23" t="s">
        <v>22</v>
      </c>
      <c r="F58" s="420">
        <v>158</v>
      </c>
      <c r="G58" s="487">
        <v>165</v>
      </c>
      <c r="H58" s="420">
        <v>165</v>
      </c>
      <c r="I58" s="420">
        <v>170</v>
      </c>
      <c r="J58" s="728"/>
      <c r="K58" s="736"/>
      <c r="L58" s="736"/>
      <c r="M58" s="322"/>
    </row>
    <row r="59" spans="1:13" ht="29.25" customHeight="1">
      <c r="A59" s="40" t="s">
        <v>191</v>
      </c>
      <c r="B59" s="59" t="s">
        <v>190</v>
      </c>
      <c r="C59" s="40" t="s">
        <v>195</v>
      </c>
      <c r="D59" s="439" t="s">
        <v>162</v>
      </c>
      <c r="E59" s="24" t="s">
        <v>2</v>
      </c>
      <c r="F59" s="113">
        <v>44</v>
      </c>
      <c r="G59" s="359">
        <v>44</v>
      </c>
      <c r="H59" s="113">
        <v>44</v>
      </c>
      <c r="I59" s="113">
        <v>44</v>
      </c>
      <c r="J59" s="729"/>
      <c r="K59" s="737"/>
      <c r="L59" s="737"/>
      <c r="M59" s="323"/>
    </row>
    <row r="60" spans="1:13" ht="20.25" customHeight="1">
      <c r="A60" s="690" t="s">
        <v>191</v>
      </c>
      <c r="B60" s="719" t="s">
        <v>190</v>
      </c>
      <c r="C60" s="690" t="s">
        <v>196</v>
      </c>
      <c r="D60" s="679" t="s">
        <v>612</v>
      </c>
      <c r="E60" s="24" t="s">
        <v>2</v>
      </c>
      <c r="F60" s="425">
        <v>1</v>
      </c>
      <c r="G60" s="486">
        <v>1</v>
      </c>
      <c r="H60" s="425">
        <v>0</v>
      </c>
      <c r="I60" s="425">
        <v>0</v>
      </c>
      <c r="J60" s="625" t="s">
        <v>342</v>
      </c>
      <c r="K60" s="666">
        <v>30</v>
      </c>
      <c r="L60" s="682"/>
      <c r="M60" s="682"/>
    </row>
    <row r="61" spans="1:13" ht="21.75" customHeight="1">
      <c r="A61" s="690"/>
      <c r="B61" s="719"/>
      <c r="C61" s="690"/>
      <c r="D61" s="679"/>
      <c r="E61" s="24" t="s">
        <v>4</v>
      </c>
      <c r="F61" s="425">
        <v>20</v>
      </c>
      <c r="G61" s="486">
        <v>20</v>
      </c>
      <c r="H61" s="425">
        <v>0</v>
      </c>
      <c r="I61" s="425">
        <v>0</v>
      </c>
      <c r="J61" s="625"/>
      <c r="K61" s="666"/>
      <c r="L61" s="683"/>
      <c r="M61" s="683"/>
    </row>
    <row r="62" spans="1:13" ht="30" customHeight="1">
      <c r="A62" s="49" t="s">
        <v>191</v>
      </c>
      <c r="B62" s="152" t="s">
        <v>190</v>
      </c>
      <c r="C62" s="49" t="s">
        <v>197</v>
      </c>
      <c r="D62" s="9" t="s">
        <v>611</v>
      </c>
      <c r="E62" s="24" t="s">
        <v>4</v>
      </c>
      <c r="F62" s="425">
        <v>90</v>
      </c>
      <c r="G62" s="486">
        <v>90</v>
      </c>
      <c r="H62" s="425">
        <v>90</v>
      </c>
      <c r="I62" s="425">
        <v>30</v>
      </c>
      <c r="J62" s="417" t="s">
        <v>413</v>
      </c>
      <c r="K62" s="439">
        <v>150</v>
      </c>
      <c r="L62" s="439">
        <v>150</v>
      </c>
      <c r="M62" s="439">
        <v>50</v>
      </c>
    </row>
    <row r="63" spans="1:13" ht="19.5" customHeight="1">
      <c r="A63" s="690" t="s">
        <v>191</v>
      </c>
      <c r="B63" s="722" t="s">
        <v>190</v>
      </c>
      <c r="C63" s="690" t="s">
        <v>198</v>
      </c>
      <c r="D63" s="625" t="s">
        <v>503</v>
      </c>
      <c r="E63" s="193" t="s">
        <v>18</v>
      </c>
      <c r="F63" s="425">
        <v>36</v>
      </c>
      <c r="G63" s="486">
        <v>36</v>
      </c>
      <c r="H63" s="425">
        <v>36</v>
      </c>
      <c r="I63" s="425">
        <v>36</v>
      </c>
      <c r="J63" s="625" t="s">
        <v>465</v>
      </c>
      <c r="K63" s="666">
        <v>8</v>
      </c>
      <c r="L63" s="682">
        <v>8</v>
      </c>
      <c r="M63" s="682">
        <v>8</v>
      </c>
    </row>
    <row r="64" spans="1:13" ht="21" customHeight="1">
      <c r="A64" s="690"/>
      <c r="B64" s="723"/>
      <c r="C64" s="690"/>
      <c r="D64" s="625"/>
      <c r="E64" s="193" t="s">
        <v>2</v>
      </c>
      <c r="F64" s="425">
        <v>5</v>
      </c>
      <c r="G64" s="486">
        <v>5</v>
      </c>
      <c r="H64" s="425">
        <v>5</v>
      </c>
      <c r="I64" s="425">
        <v>5</v>
      </c>
      <c r="J64" s="625"/>
      <c r="K64" s="666"/>
      <c r="L64" s="683"/>
      <c r="M64" s="683"/>
    </row>
    <row r="65" spans="1:13" ht="20.25" customHeight="1">
      <c r="A65" s="620" t="s">
        <v>191</v>
      </c>
      <c r="B65" s="722" t="s">
        <v>190</v>
      </c>
      <c r="C65" s="620" t="s">
        <v>199</v>
      </c>
      <c r="D65" s="618" t="s">
        <v>813</v>
      </c>
      <c r="E65" s="193" t="s">
        <v>2</v>
      </c>
      <c r="F65" s="425">
        <v>33.4</v>
      </c>
      <c r="G65" s="486">
        <v>33.4</v>
      </c>
      <c r="H65" s="425">
        <v>33.4</v>
      </c>
      <c r="I65" s="425">
        <v>33.4</v>
      </c>
      <c r="J65" s="618" t="s">
        <v>814</v>
      </c>
      <c r="K65" s="613" t="s">
        <v>815</v>
      </c>
      <c r="L65" s="613" t="s">
        <v>815</v>
      </c>
      <c r="M65" s="613" t="s">
        <v>815</v>
      </c>
    </row>
    <row r="66" spans="1:13" ht="21" customHeight="1">
      <c r="A66" s="621"/>
      <c r="B66" s="723"/>
      <c r="C66" s="621"/>
      <c r="D66" s="619"/>
      <c r="E66" s="193" t="s">
        <v>5</v>
      </c>
      <c r="F66" s="425">
        <v>30</v>
      </c>
      <c r="G66" s="486">
        <v>30</v>
      </c>
      <c r="H66" s="425">
        <v>30</v>
      </c>
      <c r="I66" s="425">
        <v>30</v>
      </c>
      <c r="J66" s="619"/>
      <c r="K66" s="615"/>
      <c r="L66" s="615"/>
      <c r="M66" s="615"/>
    </row>
    <row r="67" spans="1:13" ht="16.5" customHeight="1">
      <c r="A67" s="30" t="s">
        <v>191</v>
      </c>
      <c r="B67" s="30" t="s">
        <v>190</v>
      </c>
      <c r="C67" s="697" t="s">
        <v>182</v>
      </c>
      <c r="D67" s="697"/>
      <c r="E67" s="697"/>
      <c r="F67" s="227">
        <f>SUM(F44:F66)</f>
        <v>2976.4</v>
      </c>
      <c r="G67" s="227">
        <f>SUM(G44:G66)</f>
        <v>3070.7000000000003</v>
      </c>
      <c r="H67" s="227">
        <f>SUM(H44:H66)</f>
        <v>3064.4</v>
      </c>
      <c r="I67" s="227">
        <f>SUM(I44:I66)</f>
        <v>3080.4</v>
      </c>
      <c r="J67" s="9"/>
      <c r="K67" s="9"/>
      <c r="L67" s="9"/>
      <c r="M67" s="9"/>
    </row>
    <row r="68" spans="1:13" ht="16.5" customHeight="1">
      <c r="A68" s="30" t="s">
        <v>191</v>
      </c>
      <c r="B68" s="730" t="s">
        <v>138</v>
      </c>
      <c r="C68" s="730"/>
      <c r="D68" s="730"/>
      <c r="E68" s="730"/>
      <c r="F68" s="326">
        <f>+F67</f>
        <v>2976.4</v>
      </c>
      <c r="G68" s="326">
        <f>+G67</f>
        <v>3070.7000000000003</v>
      </c>
      <c r="H68" s="326">
        <f>+H67</f>
        <v>3064.4</v>
      </c>
      <c r="I68" s="326">
        <f>+I67</f>
        <v>3080.4</v>
      </c>
      <c r="J68" s="9"/>
      <c r="K68" s="220"/>
      <c r="L68" s="220"/>
      <c r="M68" s="220"/>
    </row>
    <row r="69" spans="1:13" ht="18.75" customHeight="1">
      <c r="A69" s="30" t="s">
        <v>192</v>
      </c>
      <c r="B69" s="731" t="s">
        <v>818</v>
      </c>
      <c r="C69" s="732"/>
      <c r="D69" s="732"/>
      <c r="E69" s="732"/>
      <c r="F69" s="732"/>
      <c r="G69" s="732"/>
      <c r="H69" s="732"/>
      <c r="I69" s="732"/>
      <c r="J69" s="733"/>
      <c r="K69" s="9"/>
      <c r="L69" s="9"/>
      <c r="M69" s="9"/>
    </row>
    <row r="70" spans="1:13" ht="21.75" customHeight="1">
      <c r="A70" s="30" t="s">
        <v>192</v>
      </c>
      <c r="B70" s="14" t="s">
        <v>190</v>
      </c>
      <c r="C70" s="731" t="s">
        <v>237</v>
      </c>
      <c r="D70" s="732"/>
      <c r="E70" s="732"/>
      <c r="F70" s="732"/>
      <c r="G70" s="732"/>
      <c r="H70" s="732"/>
      <c r="I70" s="732"/>
      <c r="J70" s="733"/>
      <c r="K70" s="9"/>
      <c r="L70" s="9"/>
      <c r="M70" s="9"/>
    </row>
    <row r="71" spans="1:13" ht="18.75" customHeight="1">
      <c r="A71" s="699" t="s">
        <v>192</v>
      </c>
      <c r="B71" s="699" t="s">
        <v>190</v>
      </c>
      <c r="C71" s="699" t="s">
        <v>190</v>
      </c>
      <c r="D71" s="625" t="s">
        <v>307</v>
      </c>
      <c r="E71" s="417" t="s">
        <v>2</v>
      </c>
      <c r="F71" s="425">
        <v>0</v>
      </c>
      <c r="G71" s="486">
        <v>0</v>
      </c>
      <c r="H71" s="425">
        <v>30</v>
      </c>
      <c r="I71" s="425">
        <v>0</v>
      </c>
      <c r="J71" s="625" t="s">
        <v>308</v>
      </c>
      <c r="K71" s="666">
        <v>4</v>
      </c>
      <c r="L71" s="682">
        <v>4</v>
      </c>
      <c r="M71" s="682">
        <v>4</v>
      </c>
    </row>
    <row r="72" spans="1:13" ht="20.25" customHeight="1">
      <c r="A72" s="699"/>
      <c r="B72" s="699"/>
      <c r="C72" s="699"/>
      <c r="D72" s="625"/>
      <c r="E72" s="417" t="s">
        <v>2</v>
      </c>
      <c r="F72" s="425">
        <v>150</v>
      </c>
      <c r="G72" s="486">
        <v>150</v>
      </c>
      <c r="H72" s="425">
        <v>150</v>
      </c>
      <c r="I72" s="425">
        <v>150</v>
      </c>
      <c r="J72" s="625"/>
      <c r="K72" s="666"/>
      <c r="L72" s="718"/>
      <c r="M72" s="718"/>
    </row>
    <row r="73" spans="1:13" ht="19.5" customHeight="1">
      <c r="A73" s="699"/>
      <c r="B73" s="699"/>
      <c r="C73" s="699"/>
      <c r="D73" s="625"/>
      <c r="E73" s="417" t="s">
        <v>4</v>
      </c>
      <c r="F73" s="425">
        <v>0</v>
      </c>
      <c r="G73" s="486">
        <v>2.8</v>
      </c>
      <c r="H73" s="425">
        <v>128</v>
      </c>
      <c r="I73" s="425">
        <v>0</v>
      </c>
      <c r="J73" s="625"/>
      <c r="K73" s="666"/>
      <c r="L73" s="683"/>
      <c r="M73" s="683"/>
    </row>
    <row r="74" spans="1:13" ht="21" customHeight="1">
      <c r="A74" s="699" t="s">
        <v>192</v>
      </c>
      <c r="B74" s="699" t="s">
        <v>190</v>
      </c>
      <c r="C74" s="699" t="s">
        <v>191</v>
      </c>
      <c r="D74" s="625" t="s">
        <v>231</v>
      </c>
      <c r="E74" s="417" t="s">
        <v>2</v>
      </c>
      <c r="F74" s="425">
        <v>103</v>
      </c>
      <c r="G74" s="486">
        <v>93</v>
      </c>
      <c r="H74" s="425">
        <v>0</v>
      </c>
      <c r="I74" s="425">
        <v>0</v>
      </c>
      <c r="J74" s="625" t="s">
        <v>282</v>
      </c>
      <c r="K74" s="666">
        <v>1</v>
      </c>
      <c r="L74" s="682"/>
      <c r="M74" s="682"/>
    </row>
    <row r="75" spans="1:13" ht="20.25" customHeight="1">
      <c r="A75" s="699"/>
      <c r="B75" s="699"/>
      <c r="C75" s="699"/>
      <c r="D75" s="625"/>
      <c r="E75" s="417" t="s">
        <v>4</v>
      </c>
      <c r="F75" s="425">
        <v>129</v>
      </c>
      <c r="G75" s="486">
        <v>129</v>
      </c>
      <c r="H75" s="425">
        <v>0</v>
      </c>
      <c r="I75" s="425">
        <v>0</v>
      </c>
      <c r="J75" s="625"/>
      <c r="K75" s="666"/>
      <c r="L75" s="683"/>
      <c r="M75" s="683"/>
    </row>
    <row r="76" spans="1:13" ht="42.75" customHeight="1">
      <c r="A76" s="433" t="s">
        <v>192</v>
      </c>
      <c r="B76" s="433" t="s">
        <v>190</v>
      </c>
      <c r="C76" s="433" t="s">
        <v>192</v>
      </c>
      <c r="D76" s="417" t="s">
        <v>31</v>
      </c>
      <c r="E76" s="417" t="s">
        <v>18</v>
      </c>
      <c r="F76" s="425">
        <v>0</v>
      </c>
      <c r="G76" s="486">
        <v>250</v>
      </c>
      <c r="H76" s="425">
        <v>0</v>
      </c>
      <c r="I76" s="425">
        <v>0</v>
      </c>
      <c r="J76" s="417" t="s">
        <v>277</v>
      </c>
      <c r="K76" s="439">
        <v>100</v>
      </c>
      <c r="L76" s="439"/>
      <c r="M76" s="439"/>
    </row>
    <row r="77" spans="1:13" ht="23.25" customHeight="1">
      <c r="A77" s="690" t="s">
        <v>192</v>
      </c>
      <c r="B77" s="690" t="s">
        <v>190</v>
      </c>
      <c r="C77" s="690" t="s">
        <v>193</v>
      </c>
      <c r="D77" s="625" t="s">
        <v>210</v>
      </c>
      <c r="E77" s="417" t="s">
        <v>2</v>
      </c>
      <c r="F77" s="425">
        <v>0</v>
      </c>
      <c r="G77" s="486">
        <v>0</v>
      </c>
      <c r="H77" s="425">
        <v>0</v>
      </c>
      <c r="I77" s="425">
        <v>50</v>
      </c>
      <c r="J77" s="625" t="s">
        <v>281</v>
      </c>
      <c r="K77" s="666"/>
      <c r="L77" s="666"/>
      <c r="M77" s="666">
        <v>40</v>
      </c>
    </row>
    <row r="78" spans="1:13" ht="24.75" customHeight="1">
      <c r="A78" s="690"/>
      <c r="B78" s="690"/>
      <c r="C78" s="690"/>
      <c r="D78" s="625"/>
      <c r="E78" s="417" t="s">
        <v>18</v>
      </c>
      <c r="F78" s="425">
        <v>0</v>
      </c>
      <c r="G78" s="486">
        <v>0</v>
      </c>
      <c r="H78" s="425">
        <v>0</v>
      </c>
      <c r="I78" s="425">
        <v>200</v>
      </c>
      <c r="J78" s="625"/>
      <c r="K78" s="666"/>
      <c r="L78" s="666"/>
      <c r="M78" s="666"/>
    </row>
    <row r="79" spans="1:13" ht="51.75" customHeight="1">
      <c r="A79" s="49" t="s">
        <v>192</v>
      </c>
      <c r="B79" s="49" t="s">
        <v>190</v>
      </c>
      <c r="C79" s="433" t="s">
        <v>194</v>
      </c>
      <c r="D79" s="417" t="s">
        <v>407</v>
      </c>
      <c r="E79" s="417" t="s">
        <v>2</v>
      </c>
      <c r="F79" s="425">
        <v>100</v>
      </c>
      <c r="G79" s="486">
        <v>70</v>
      </c>
      <c r="H79" s="425">
        <v>100</v>
      </c>
      <c r="I79" s="425">
        <v>100</v>
      </c>
      <c r="J79" s="417" t="s">
        <v>816</v>
      </c>
      <c r="K79" s="439">
        <v>100</v>
      </c>
      <c r="L79" s="439">
        <v>100</v>
      </c>
      <c r="M79" s="439">
        <v>100</v>
      </c>
    </row>
    <row r="80" spans="1:13" ht="54.75" customHeight="1">
      <c r="A80" s="49" t="s">
        <v>192</v>
      </c>
      <c r="B80" s="49" t="s">
        <v>190</v>
      </c>
      <c r="C80" s="433" t="s">
        <v>195</v>
      </c>
      <c r="D80" s="417" t="s">
        <v>906</v>
      </c>
      <c r="E80" s="417" t="s">
        <v>2</v>
      </c>
      <c r="F80" s="425">
        <v>50</v>
      </c>
      <c r="G80" s="486">
        <v>30</v>
      </c>
      <c r="H80" s="425">
        <v>50</v>
      </c>
      <c r="I80" s="425">
        <v>50</v>
      </c>
      <c r="J80" s="417" t="s">
        <v>305</v>
      </c>
      <c r="K80" s="439">
        <v>6</v>
      </c>
      <c r="L80" s="439">
        <v>6</v>
      </c>
      <c r="M80" s="439">
        <v>6</v>
      </c>
    </row>
    <row r="81" spans="1:13" ht="33.75" customHeight="1">
      <c r="A81" s="620" t="s">
        <v>192</v>
      </c>
      <c r="B81" s="620" t="s">
        <v>190</v>
      </c>
      <c r="C81" s="616" t="s">
        <v>196</v>
      </c>
      <c r="D81" s="618" t="s">
        <v>519</v>
      </c>
      <c r="E81" s="417" t="s">
        <v>4</v>
      </c>
      <c r="F81" s="425">
        <v>260</v>
      </c>
      <c r="G81" s="486">
        <v>300</v>
      </c>
      <c r="H81" s="425">
        <v>26</v>
      </c>
      <c r="I81" s="425">
        <v>0</v>
      </c>
      <c r="J81" s="618" t="s">
        <v>556</v>
      </c>
      <c r="K81" s="616" t="s">
        <v>1031</v>
      </c>
      <c r="L81" s="616" t="s">
        <v>613</v>
      </c>
      <c r="M81" s="616"/>
    </row>
    <row r="82" spans="1:13" ht="35.25" customHeight="1">
      <c r="A82" s="621"/>
      <c r="B82" s="621"/>
      <c r="C82" s="617"/>
      <c r="D82" s="619"/>
      <c r="E82" s="417" t="s">
        <v>2</v>
      </c>
      <c r="F82" s="425">
        <v>0</v>
      </c>
      <c r="G82" s="486">
        <v>18</v>
      </c>
      <c r="H82" s="425">
        <v>10</v>
      </c>
      <c r="I82" s="425">
        <v>0</v>
      </c>
      <c r="J82" s="619"/>
      <c r="K82" s="617"/>
      <c r="L82" s="617"/>
      <c r="M82" s="617"/>
    </row>
    <row r="83" spans="1:13" ht="31.5" customHeight="1">
      <c r="A83" s="49" t="s">
        <v>192</v>
      </c>
      <c r="B83" s="49" t="s">
        <v>190</v>
      </c>
      <c r="C83" s="433" t="s">
        <v>197</v>
      </c>
      <c r="D83" s="417" t="s">
        <v>1026</v>
      </c>
      <c r="E83" s="417" t="s">
        <v>2</v>
      </c>
      <c r="F83" s="425">
        <v>5</v>
      </c>
      <c r="G83" s="486">
        <v>5</v>
      </c>
      <c r="H83" s="425">
        <v>5</v>
      </c>
      <c r="I83" s="425">
        <v>5</v>
      </c>
      <c r="J83" s="417" t="s">
        <v>817</v>
      </c>
      <c r="K83" s="419" t="s">
        <v>129</v>
      </c>
      <c r="L83" s="419" t="s">
        <v>129</v>
      </c>
      <c r="M83" s="419" t="s">
        <v>129</v>
      </c>
    </row>
    <row r="84" spans="1:13" ht="18.75" customHeight="1">
      <c r="A84" s="30" t="s">
        <v>192</v>
      </c>
      <c r="B84" s="30" t="s">
        <v>190</v>
      </c>
      <c r="C84" s="697" t="s">
        <v>182</v>
      </c>
      <c r="D84" s="697"/>
      <c r="E84" s="697"/>
      <c r="F84" s="227">
        <f>SUM(F71:F83)</f>
        <v>797</v>
      </c>
      <c r="G84" s="227">
        <f>SUM(G71:G83)</f>
        <v>1047.8</v>
      </c>
      <c r="H84" s="227">
        <f>SUM(H71:H83)</f>
        <v>499</v>
      </c>
      <c r="I84" s="227">
        <f>SUM(I71:I83)</f>
        <v>555</v>
      </c>
      <c r="J84" s="63"/>
      <c r="K84" s="9"/>
      <c r="L84" s="9"/>
      <c r="M84" s="9"/>
    </row>
    <row r="85" spans="1:13" ht="18.75" customHeight="1">
      <c r="A85" s="30" t="s">
        <v>192</v>
      </c>
      <c r="B85" s="730" t="s">
        <v>138</v>
      </c>
      <c r="C85" s="730"/>
      <c r="D85" s="730"/>
      <c r="E85" s="730"/>
      <c r="F85" s="326">
        <f>+F84</f>
        <v>797</v>
      </c>
      <c r="G85" s="326">
        <f>+G84</f>
        <v>1047.8</v>
      </c>
      <c r="H85" s="326">
        <f>+H84</f>
        <v>499</v>
      </c>
      <c r="I85" s="326">
        <f>+I84</f>
        <v>555</v>
      </c>
      <c r="J85" s="425"/>
      <c r="K85" s="420"/>
      <c r="L85" s="420"/>
      <c r="M85" s="420"/>
    </row>
    <row r="86" spans="1:13" ht="19.5" customHeight="1">
      <c r="A86" s="738" t="s">
        <v>184</v>
      </c>
      <c r="B86" s="738"/>
      <c r="C86" s="738"/>
      <c r="D86" s="738"/>
      <c r="E86" s="738"/>
      <c r="F86" s="177">
        <f>+F85+F68+F41</f>
        <v>19178.800000000003</v>
      </c>
      <c r="G86" s="177">
        <f>+G85+G68+G41</f>
        <v>23868.399999999998</v>
      </c>
      <c r="H86" s="177">
        <f>+H85+H68+H41</f>
        <v>15440.800000000001</v>
      </c>
      <c r="I86" s="177">
        <f>+I85+I68+I41</f>
        <v>15557.800000000001</v>
      </c>
      <c r="J86" s="633"/>
      <c r="K86" s="634"/>
      <c r="L86" s="221"/>
      <c r="M86" s="221"/>
    </row>
    <row r="87" spans="1:13" ht="14.25" customHeight="1">
      <c r="A87" s="645" t="s">
        <v>206</v>
      </c>
      <c r="B87" s="645"/>
      <c r="C87" s="645"/>
      <c r="D87" s="645"/>
      <c r="E87" s="645"/>
      <c r="F87" s="502"/>
      <c r="G87" s="502"/>
      <c r="H87" s="502"/>
      <c r="I87" s="502"/>
      <c r="J87" s="633"/>
      <c r="K87" s="634"/>
      <c r="L87" s="221"/>
      <c r="M87" s="221"/>
    </row>
    <row r="88" spans="1:13" ht="17.25" customHeight="1">
      <c r="A88" s="734" t="s">
        <v>20</v>
      </c>
      <c r="B88" s="734"/>
      <c r="C88" s="734"/>
      <c r="D88" s="734"/>
      <c r="E88" s="734"/>
      <c r="F88" s="132">
        <f>SUM(F89:F94)</f>
        <v>8983.5</v>
      </c>
      <c r="G88" s="132">
        <f>SUM(G89:G94)</f>
        <v>9740.699999999999</v>
      </c>
      <c r="H88" s="132">
        <f>SUM(H89:H94)</f>
        <v>9374.5</v>
      </c>
      <c r="I88" s="132">
        <f>SUM(I89:I94)</f>
        <v>9705.5</v>
      </c>
      <c r="J88" s="633"/>
      <c r="K88" s="634"/>
      <c r="L88" s="221"/>
      <c r="M88" s="221"/>
    </row>
    <row r="89" spans="1:13" ht="12.75" customHeight="1">
      <c r="A89" s="636" t="s">
        <v>139</v>
      </c>
      <c r="B89" s="636"/>
      <c r="C89" s="636"/>
      <c r="D89" s="636"/>
      <c r="E89" s="636"/>
      <c r="F89" s="287">
        <f>+F83+F80+F79+F77+F74+F72+F71+F65+F64+F60+F59+F56+F53+F50+F47+F44+F39+F36+F35+F34+F33+F32+F24+F20+F19+F13+F82</f>
        <v>6542.3</v>
      </c>
      <c r="G89" s="287">
        <f>+G83+G80+G79+G77+G74+G72+G71+G65+G64+G60+G59+G56+G53+G50+G47+G44+G39+G36+G35+G34+G33+G32+G24+G20+G19+G13+G82</f>
        <v>6215.4</v>
      </c>
      <c r="H89" s="287">
        <f>+H83+H80+H79+H77+H74+H72+H71+H65+H64+H60+H59+H56+H53+H50+H47+H44+H39+H36+H35+H34+H33+H32+H24+H20+H19+H13+H82</f>
        <v>6750.3</v>
      </c>
      <c r="I89" s="287">
        <f>+I83+I80+I79+I77+I74+I72+I71+I65+I64+I60+I59+I56+I53+I50+I47+I44+I39+I36+I35+I34+I33+I32+I24+I20+I19+I13+I82</f>
        <v>6827.3</v>
      </c>
      <c r="J89" s="633"/>
      <c r="K89" s="634"/>
      <c r="L89" s="221"/>
      <c r="M89" s="221"/>
    </row>
    <row r="90" spans="1:13" ht="15" customHeight="1">
      <c r="A90" s="636" t="s">
        <v>236</v>
      </c>
      <c r="B90" s="636"/>
      <c r="C90" s="636"/>
      <c r="D90" s="636"/>
      <c r="E90" s="636"/>
      <c r="F90" s="287">
        <f>+F78+F76+F63+F28+F18+F17+F15+F12+F57+F54+F51+F48+F45+F29</f>
        <v>1815.1</v>
      </c>
      <c r="G90" s="287">
        <f>+G78+G76+G63+G28+G18+G17+G15+G12+G57+G54+G51+G48+G45+G29</f>
        <v>2854.7</v>
      </c>
      <c r="H90" s="287">
        <f>+H78+H76+H63+H28+H18+H17+H15+H12+H57+H54+H51+H48+H45+H29</f>
        <v>1981.1</v>
      </c>
      <c r="I90" s="287">
        <f>+I78+I76+I63+I28+I18+I17+I15+I12+I57+I54+I51+I48+I45+I29</f>
        <v>2226.1</v>
      </c>
      <c r="J90" s="633"/>
      <c r="K90" s="634"/>
      <c r="L90" s="221"/>
      <c r="M90" s="221"/>
    </row>
    <row r="91" spans="1:13" ht="12.75" customHeight="1">
      <c r="A91" s="636" t="s">
        <v>140</v>
      </c>
      <c r="B91" s="636"/>
      <c r="C91" s="636"/>
      <c r="D91" s="636"/>
      <c r="E91" s="636"/>
      <c r="F91" s="287"/>
      <c r="G91" s="287"/>
      <c r="H91" s="287"/>
      <c r="I91" s="287"/>
      <c r="J91" s="633"/>
      <c r="K91" s="634"/>
      <c r="L91" s="221"/>
      <c r="M91" s="221"/>
    </row>
    <row r="92" spans="1:13" ht="12.75" customHeight="1">
      <c r="A92" s="636" t="s">
        <v>141</v>
      </c>
      <c r="B92" s="636"/>
      <c r="C92" s="636"/>
      <c r="D92" s="636"/>
      <c r="E92" s="636"/>
      <c r="F92" s="287">
        <f>+F58+F55+F52+F49+F46+F14</f>
        <v>626.1</v>
      </c>
      <c r="G92" s="287">
        <f>+G58+G55+G52+G49+G46+G14</f>
        <v>670.6</v>
      </c>
      <c r="H92" s="287">
        <f>+H58+H55+H52+H49+H46+H14</f>
        <v>643.1</v>
      </c>
      <c r="I92" s="287">
        <f>+I58+I55+I52+I49+I46+I14</f>
        <v>652.1</v>
      </c>
      <c r="J92" s="633"/>
      <c r="K92" s="634"/>
      <c r="L92" s="221"/>
      <c r="M92" s="221"/>
    </row>
    <row r="93" spans="1:13" ht="12.75" customHeight="1">
      <c r="A93" s="636" t="s">
        <v>144</v>
      </c>
      <c r="B93" s="636"/>
      <c r="C93" s="636"/>
      <c r="D93" s="636"/>
      <c r="E93" s="636"/>
      <c r="F93" s="287"/>
      <c r="G93" s="287"/>
      <c r="H93" s="287"/>
      <c r="I93" s="287"/>
      <c r="J93" s="633"/>
      <c r="K93" s="634"/>
      <c r="L93" s="221"/>
      <c r="M93" s="221"/>
    </row>
    <row r="94" spans="1:13" ht="12.75" customHeight="1">
      <c r="A94" s="636" t="s">
        <v>145</v>
      </c>
      <c r="B94" s="636"/>
      <c r="C94" s="636"/>
      <c r="D94" s="636"/>
      <c r="E94" s="636"/>
      <c r="F94" s="287"/>
      <c r="G94" s="287"/>
      <c r="H94" s="287"/>
      <c r="I94" s="287"/>
      <c r="J94" s="633"/>
      <c r="K94" s="634"/>
      <c r="L94" s="221"/>
      <c r="M94" s="221"/>
    </row>
    <row r="95" spans="1:13" ht="15.75" customHeight="1">
      <c r="A95" s="649" t="s">
        <v>19</v>
      </c>
      <c r="B95" s="649"/>
      <c r="C95" s="649"/>
      <c r="D95" s="649"/>
      <c r="E95" s="649"/>
      <c r="F95" s="133">
        <f>SUM(F96:F99)</f>
        <v>10195.3</v>
      </c>
      <c r="G95" s="133">
        <f>SUM(G96:G99)</f>
        <v>14127.7</v>
      </c>
      <c r="H95" s="133">
        <f>SUM(H96:H99)</f>
        <v>6066.3</v>
      </c>
      <c r="I95" s="133">
        <f>SUM(I96:I99)</f>
        <v>5852.3</v>
      </c>
      <c r="J95" s="633"/>
      <c r="K95" s="634"/>
      <c r="L95" s="221"/>
      <c r="M95" s="221"/>
    </row>
    <row r="96" spans="1:13" ht="12.75" customHeight="1">
      <c r="A96" s="636" t="s">
        <v>142</v>
      </c>
      <c r="B96" s="636"/>
      <c r="C96" s="636"/>
      <c r="D96" s="636"/>
      <c r="E96" s="636"/>
      <c r="F96" s="287">
        <f>+F81+F75+F73+F62+F61</f>
        <v>499</v>
      </c>
      <c r="G96" s="287">
        <f>+G81+G75+G73+G62+G61</f>
        <v>541.8</v>
      </c>
      <c r="H96" s="287">
        <f>+H81+H75+H73+H62+H61</f>
        <v>244</v>
      </c>
      <c r="I96" s="287">
        <f>+I81+I75+I73+I62+I61</f>
        <v>30</v>
      </c>
      <c r="J96" s="633"/>
      <c r="K96" s="634"/>
      <c r="L96" s="221"/>
      <c r="M96" s="221"/>
    </row>
    <row r="97" spans="1:13" ht="12.75" customHeight="1">
      <c r="A97" s="636" t="s">
        <v>143</v>
      </c>
      <c r="B97" s="636"/>
      <c r="C97" s="636"/>
      <c r="D97" s="636"/>
      <c r="E97" s="636"/>
      <c r="F97" s="287">
        <f>+F66+F27+F26+F25+F23+F22+F21</f>
        <v>9696.3</v>
      </c>
      <c r="G97" s="287">
        <f>+G66+G27+G26+G25+G23+G22+G21</f>
        <v>13585.900000000001</v>
      </c>
      <c r="H97" s="287">
        <f>+H66+H27+H26+H25+H23+H22+H21</f>
        <v>5822.3</v>
      </c>
      <c r="I97" s="287">
        <f>+I66+I27+I26+I25+I23+I22+I21</f>
        <v>5822.3</v>
      </c>
      <c r="J97" s="633"/>
      <c r="K97" s="634"/>
      <c r="L97" s="221"/>
      <c r="M97" s="221"/>
    </row>
    <row r="98" spans="1:13" ht="12.75" customHeight="1">
      <c r="A98" s="636" t="s">
        <v>146</v>
      </c>
      <c r="B98" s="636"/>
      <c r="C98" s="636"/>
      <c r="D98" s="636"/>
      <c r="E98" s="636"/>
      <c r="F98" s="287"/>
      <c r="G98" s="287"/>
      <c r="H98" s="287"/>
      <c r="I98" s="287"/>
      <c r="J98" s="633"/>
      <c r="K98" s="634"/>
      <c r="L98" s="221"/>
      <c r="M98" s="221"/>
    </row>
    <row r="99" spans="1:13" ht="12.75" customHeight="1">
      <c r="A99" s="636" t="s">
        <v>147</v>
      </c>
      <c r="B99" s="636"/>
      <c r="C99" s="636"/>
      <c r="D99" s="636"/>
      <c r="E99" s="636"/>
      <c r="F99" s="287"/>
      <c r="G99" s="287"/>
      <c r="H99" s="287"/>
      <c r="I99" s="287"/>
      <c r="J99" s="633"/>
      <c r="K99" s="634"/>
      <c r="L99" s="221"/>
      <c r="M99" s="221"/>
    </row>
    <row r="100" spans="1:13" ht="12.75">
      <c r="A100" s="671" t="s">
        <v>1167</v>
      </c>
      <c r="B100" s="671"/>
      <c r="C100" s="671"/>
      <c r="D100" s="671"/>
      <c r="E100" s="671"/>
      <c r="F100" s="671"/>
      <c r="G100" s="671"/>
      <c r="H100" s="671"/>
      <c r="I100" s="671"/>
      <c r="K100" s="61"/>
      <c r="L100" s="61"/>
      <c r="M100" s="61"/>
    </row>
    <row r="101" spans="4:9" ht="12.75">
      <c r="D101" s="360"/>
      <c r="E101" s="361"/>
      <c r="F101" s="230"/>
      <c r="G101" s="230"/>
      <c r="H101" s="230"/>
      <c r="I101" s="230"/>
    </row>
    <row r="102" spans="4:9" ht="12.75">
      <c r="D102" s="360"/>
      <c r="E102" s="361"/>
      <c r="F102" s="230"/>
      <c r="G102" s="230"/>
      <c r="H102" s="230"/>
      <c r="I102" s="230"/>
    </row>
    <row r="103" spans="4:9" ht="12.75">
      <c r="D103" s="360"/>
      <c r="E103" s="361"/>
      <c r="F103" s="230"/>
      <c r="G103" s="230"/>
      <c r="H103" s="230"/>
      <c r="I103" s="230"/>
    </row>
    <row r="104" spans="4:9" ht="12.75">
      <c r="D104" s="360"/>
      <c r="E104" s="361"/>
      <c r="F104" s="230"/>
      <c r="G104" s="230"/>
      <c r="H104" s="230"/>
      <c r="I104" s="230"/>
    </row>
    <row r="105" spans="4:9" ht="12.75">
      <c r="D105" s="360"/>
      <c r="E105" s="361"/>
      <c r="F105" s="230"/>
      <c r="G105" s="230"/>
      <c r="H105" s="230"/>
      <c r="I105" s="230"/>
    </row>
    <row r="106" spans="4:9" ht="12.75">
      <c r="D106" s="360"/>
      <c r="E106" s="361"/>
      <c r="F106" s="230"/>
      <c r="G106" s="230"/>
      <c r="H106" s="230"/>
      <c r="I106" s="230"/>
    </row>
    <row r="107" spans="4:9" ht="12.75">
      <c r="D107" s="360"/>
      <c r="E107" s="361"/>
      <c r="F107" s="230"/>
      <c r="G107" s="230"/>
      <c r="H107" s="230"/>
      <c r="I107" s="230"/>
    </row>
    <row r="108" spans="4:9" ht="12.75">
      <c r="D108" s="360"/>
      <c r="E108" s="361"/>
      <c r="F108" s="230"/>
      <c r="G108" s="230"/>
      <c r="H108" s="230"/>
      <c r="I108" s="230"/>
    </row>
    <row r="109" spans="4:9" ht="12.75">
      <c r="D109" s="360"/>
      <c r="E109" s="361"/>
      <c r="F109" s="230"/>
      <c r="G109" s="230"/>
      <c r="H109" s="230"/>
      <c r="I109" s="230"/>
    </row>
    <row r="110" spans="4:9" ht="12.75">
      <c r="D110" s="360"/>
      <c r="E110" s="361"/>
      <c r="F110" s="230"/>
      <c r="G110" s="230"/>
      <c r="H110" s="230"/>
      <c r="I110" s="230"/>
    </row>
    <row r="111" spans="4:9" ht="12.75">
      <c r="D111" s="360"/>
      <c r="E111" s="361"/>
      <c r="F111" s="230"/>
      <c r="G111" s="230"/>
      <c r="H111" s="230"/>
      <c r="I111" s="230"/>
    </row>
    <row r="112" spans="4:9" ht="12.75">
      <c r="D112" s="360"/>
      <c r="E112" s="361"/>
      <c r="F112" s="230"/>
      <c r="G112" s="230"/>
      <c r="H112" s="230"/>
      <c r="I112" s="230"/>
    </row>
    <row r="113" spans="4:9" ht="12.75">
      <c r="D113" s="360"/>
      <c r="E113" s="361"/>
      <c r="F113" s="230"/>
      <c r="G113" s="230"/>
      <c r="H113" s="230"/>
      <c r="I113" s="230"/>
    </row>
    <row r="114" spans="4:9" ht="12.75">
      <c r="D114" s="360"/>
      <c r="E114" s="361"/>
      <c r="F114" s="230"/>
      <c r="G114" s="230"/>
      <c r="H114" s="230"/>
      <c r="I114" s="230"/>
    </row>
    <row r="115" spans="4:9" ht="12.75">
      <c r="D115" s="360"/>
      <c r="E115" s="361"/>
      <c r="F115" s="230"/>
      <c r="G115" s="230"/>
      <c r="H115" s="230"/>
      <c r="I115" s="230"/>
    </row>
    <row r="116" spans="4:9" ht="12.75">
      <c r="D116" s="360"/>
      <c r="E116" s="361"/>
      <c r="F116" s="230"/>
      <c r="G116" s="230"/>
      <c r="H116" s="230"/>
      <c r="I116" s="230"/>
    </row>
    <row r="117" spans="4:9" ht="12.75">
      <c r="D117" s="360"/>
      <c r="E117" s="361"/>
      <c r="F117" s="230"/>
      <c r="G117" s="230"/>
      <c r="H117" s="230"/>
      <c r="I117" s="230"/>
    </row>
    <row r="118" spans="4:9" ht="12.75">
      <c r="D118" s="360"/>
      <c r="E118" s="361"/>
      <c r="F118" s="230"/>
      <c r="G118" s="230"/>
      <c r="H118" s="230"/>
      <c r="I118" s="230"/>
    </row>
    <row r="119" spans="4:9" ht="12.75">
      <c r="D119" s="360"/>
      <c r="E119" s="361"/>
      <c r="F119" s="230"/>
      <c r="G119" s="230"/>
      <c r="H119" s="230"/>
      <c r="I119" s="230"/>
    </row>
    <row r="120" spans="4:9" ht="12.75">
      <c r="D120" s="360"/>
      <c r="E120" s="361"/>
      <c r="F120" s="230"/>
      <c r="G120" s="230"/>
      <c r="H120" s="230"/>
      <c r="I120" s="230"/>
    </row>
    <row r="121" spans="4:9" ht="12.75">
      <c r="D121" s="360"/>
      <c r="E121" s="361"/>
      <c r="F121" s="230"/>
      <c r="G121" s="230"/>
      <c r="H121" s="230"/>
      <c r="I121" s="230"/>
    </row>
    <row r="122" spans="4:9" ht="12.75">
      <c r="D122" s="360"/>
      <c r="E122" s="361"/>
      <c r="F122" s="230"/>
      <c r="G122" s="230"/>
      <c r="H122" s="230"/>
      <c r="I122" s="230"/>
    </row>
  </sheetData>
  <sheetProtection/>
  <mergeCells count="176">
    <mergeCell ref="A100:I100"/>
    <mergeCell ref="J81:J82"/>
    <mergeCell ref="K81:K82"/>
    <mergeCell ref="J12:J14"/>
    <mergeCell ref="K12:K14"/>
    <mergeCell ref="K74:K75"/>
    <mergeCell ref="B44:B46"/>
    <mergeCell ref="C38:K38"/>
    <mergeCell ref="I15:I16"/>
    <mergeCell ref="D81:D82"/>
    <mergeCell ref="L77:L78"/>
    <mergeCell ref="L74:L75"/>
    <mergeCell ref="D71:D73"/>
    <mergeCell ref="L44:L59"/>
    <mergeCell ref="L60:L61"/>
    <mergeCell ref="L63:L64"/>
    <mergeCell ref="L71:L73"/>
    <mergeCell ref="D60:D61"/>
    <mergeCell ref="J99:K99"/>
    <mergeCell ref="J93:K93"/>
    <mergeCell ref="J94:K94"/>
    <mergeCell ref="J95:K95"/>
    <mergeCell ref="K77:K78"/>
    <mergeCell ref="J96:K96"/>
    <mergeCell ref="J92:K92"/>
    <mergeCell ref="J97:K97"/>
    <mergeCell ref="J88:K88"/>
    <mergeCell ref="J89:K89"/>
    <mergeCell ref="L12:L14"/>
    <mergeCell ref="A2:M2"/>
    <mergeCell ref="G15:G16"/>
    <mergeCell ref="H15:H16"/>
    <mergeCell ref="J32:J33"/>
    <mergeCell ref="F15:F16"/>
    <mergeCell ref="E4:E8"/>
    <mergeCell ref="C15:C16"/>
    <mergeCell ref="L6:L8"/>
    <mergeCell ref="H4:H8"/>
    <mergeCell ref="J23:J24"/>
    <mergeCell ref="J71:J73"/>
    <mergeCell ref="J60:J61"/>
    <mergeCell ref="J4:M4"/>
    <mergeCell ref="B10:K10"/>
    <mergeCell ref="G4:G8"/>
    <mergeCell ref="K23:K24"/>
    <mergeCell ref="K32:K33"/>
    <mergeCell ref="L23:L24"/>
    <mergeCell ref="L32:L33"/>
    <mergeCell ref="C11:K11"/>
    <mergeCell ref="K5:M5"/>
    <mergeCell ref="K6:K8"/>
    <mergeCell ref="F4:F8"/>
    <mergeCell ref="I4:I8"/>
    <mergeCell ref="M6:M8"/>
    <mergeCell ref="A9:K9"/>
    <mergeCell ref="A4:A8"/>
    <mergeCell ref="C4:C8"/>
    <mergeCell ref="J5:J8"/>
    <mergeCell ref="D12:D14"/>
    <mergeCell ref="A23:A24"/>
    <mergeCell ref="A44:A46"/>
    <mergeCell ref="A12:A14"/>
    <mergeCell ref="D4:D8"/>
    <mergeCell ref="B32:B33"/>
    <mergeCell ref="C44:C46"/>
    <mergeCell ref="B41:E41"/>
    <mergeCell ref="C12:C14"/>
    <mergeCell ref="B15:B16"/>
    <mergeCell ref="E15:E16"/>
    <mergeCell ref="A94:E94"/>
    <mergeCell ref="A97:E97"/>
    <mergeCell ref="D50:D52"/>
    <mergeCell ref="D65:D66"/>
    <mergeCell ref="C65:C66"/>
    <mergeCell ref="B65:B66"/>
    <mergeCell ref="C32:C33"/>
    <mergeCell ref="C43:K43"/>
    <mergeCell ref="A98:E98"/>
    <mergeCell ref="A92:E92"/>
    <mergeCell ref="B85:E85"/>
    <mergeCell ref="C40:E40"/>
    <mergeCell ref="A96:E96"/>
    <mergeCell ref="A90:E90"/>
    <mergeCell ref="A71:A73"/>
    <mergeCell ref="C63:C64"/>
    <mergeCell ref="A47:A49"/>
    <mergeCell ref="A53:A55"/>
    <mergeCell ref="A99:E99"/>
    <mergeCell ref="A93:E93"/>
    <mergeCell ref="A91:E91"/>
    <mergeCell ref="A95:E95"/>
    <mergeCell ref="A89:E89"/>
    <mergeCell ref="A77:A78"/>
    <mergeCell ref="C84:E84"/>
    <mergeCell ref="C81:C82"/>
    <mergeCell ref="B81:B82"/>
    <mergeCell ref="A86:E86"/>
    <mergeCell ref="M74:M75"/>
    <mergeCell ref="J86:K86"/>
    <mergeCell ref="A56:A58"/>
    <mergeCell ref="A60:A61"/>
    <mergeCell ref="B56:B58"/>
    <mergeCell ref="D74:D75"/>
    <mergeCell ref="L81:L82"/>
    <mergeCell ref="M77:M78"/>
    <mergeCell ref="M81:M82"/>
    <mergeCell ref="J74:J75"/>
    <mergeCell ref="J98:K98"/>
    <mergeCell ref="J77:J78"/>
    <mergeCell ref="A32:A33"/>
    <mergeCell ref="C47:C49"/>
    <mergeCell ref="C53:C55"/>
    <mergeCell ref="A88:E88"/>
    <mergeCell ref="K44:K59"/>
    <mergeCell ref="B71:B73"/>
    <mergeCell ref="A87:E87"/>
    <mergeCell ref="K71:K73"/>
    <mergeCell ref="J91:K91"/>
    <mergeCell ref="B74:B75"/>
    <mergeCell ref="A81:A82"/>
    <mergeCell ref="C74:C75"/>
    <mergeCell ref="D77:D78"/>
    <mergeCell ref="J90:K90"/>
    <mergeCell ref="J87:K87"/>
    <mergeCell ref="B77:B78"/>
    <mergeCell ref="C77:C78"/>
    <mergeCell ref="C71:C73"/>
    <mergeCell ref="C60:C61"/>
    <mergeCell ref="B68:E68"/>
    <mergeCell ref="D47:D49"/>
    <mergeCell ref="A74:A75"/>
    <mergeCell ref="A65:A66"/>
    <mergeCell ref="C70:J70"/>
    <mergeCell ref="B69:J69"/>
    <mergeCell ref="A63:A64"/>
    <mergeCell ref="C56:C58"/>
    <mergeCell ref="C67:E67"/>
    <mergeCell ref="D44:D46"/>
    <mergeCell ref="B42:K42"/>
    <mergeCell ref="A50:A52"/>
    <mergeCell ref="B47:B49"/>
    <mergeCell ref="D15:D16"/>
    <mergeCell ref="A15:A16"/>
    <mergeCell ref="K63:K64"/>
    <mergeCell ref="J44:J59"/>
    <mergeCell ref="D32:D33"/>
    <mergeCell ref="M32:M33"/>
    <mergeCell ref="C31:K31"/>
    <mergeCell ref="C30:E30"/>
    <mergeCell ref="B23:B24"/>
    <mergeCell ref="C37:E37"/>
    <mergeCell ref="M12:M14"/>
    <mergeCell ref="M23:M24"/>
    <mergeCell ref="B12:B14"/>
    <mergeCell ref="C23:C24"/>
    <mergeCell ref="D23:D24"/>
    <mergeCell ref="B4:B8"/>
    <mergeCell ref="K1:M1"/>
    <mergeCell ref="K3:M3"/>
    <mergeCell ref="M60:M61"/>
    <mergeCell ref="M63:M64"/>
    <mergeCell ref="B60:B61"/>
    <mergeCell ref="B63:B64"/>
    <mergeCell ref="B50:B52"/>
    <mergeCell ref="D63:D64"/>
    <mergeCell ref="J63:J64"/>
    <mergeCell ref="M71:M73"/>
    <mergeCell ref="C50:C52"/>
    <mergeCell ref="B53:B55"/>
    <mergeCell ref="K60:K61"/>
    <mergeCell ref="J65:J66"/>
    <mergeCell ref="K65:K66"/>
    <mergeCell ref="L65:L66"/>
    <mergeCell ref="M65:M66"/>
    <mergeCell ref="D56:D58"/>
    <mergeCell ref="D53:D55"/>
  </mergeCells>
  <printOptions/>
  <pageMargins left="0.1968503937007874" right="0.1968503937007874" top="0.5118110236220472" bottom="0.1968503937007874" header="0" footer="0"/>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M68"/>
  <sheetViews>
    <sheetView zoomScalePageLayoutView="0" workbookViewId="0" topLeftCell="A1">
      <pane ySplit="8" topLeftCell="A9" activePane="bottomLeft" state="frozen"/>
      <selection pane="topLeft" activeCell="A1" sqref="A1"/>
      <selection pane="bottomLeft" activeCell="F4" sqref="F4:F8"/>
    </sheetView>
  </sheetViews>
  <sheetFormatPr defaultColWidth="9.140625" defaultRowHeight="12.75"/>
  <cols>
    <col min="1" max="1" width="3.57421875" style="27" customWidth="1"/>
    <col min="2" max="2" width="3.8515625" style="27" customWidth="1"/>
    <col min="3" max="3" width="3.421875" style="27" customWidth="1"/>
    <col min="4" max="4" width="36.421875" style="27" customWidth="1"/>
    <col min="5" max="5" width="6.57421875" style="29" customWidth="1"/>
    <col min="6" max="6" width="12.421875" style="142" customWidth="1"/>
    <col min="7" max="7" width="13.28125" style="307" customWidth="1"/>
    <col min="8" max="8" width="13.28125" style="142" customWidth="1"/>
    <col min="9" max="9" width="13.28125" style="163" customWidth="1"/>
    <col min="10" max="10" width="27.8515625" style="16" customWidth="1"/>
    <col min="11" max="11" width="6.57421875" style="117" customWidth="1"/>
    <col min="12" max="12" width="7.421875" style="117" customWidth="1"/>
    <col min="13" max="13" width="7.140625" style="117" customWidth="1"/>
    <col min="14" max="14" width="8.7109375" style="16" customWidth="1"/>
    <col min="15" max="16384" width="9.140625" style="16" customWidth="1"/>
  </cols>
  <sheetData>
    <row r="1" spans="6:13" ht="23.25" customHeight="1">
      <c r="F1" s="16"/>
      <c r="G1" s="233"/>
      <c r="H1" s="16"/>
      <c r="I1" s="16"/>
      <c r="K1" s="673" t="s">
        <v>1091</v>
      </c>
      <c r="L1" s="673"/>
      <c r="M1" s="673"/>
    </row>
    <row r="2" spans="1:13" ht="23.25" customHeight="1">
      <c r="A2" s="753" t="s">
        <v>1096</v>
      </c>
      <c r="B2" s="753"/>
      <c r="C2" s="753"/>
      <c r="D2" s="753"/>
      <c r="E2" s="753"/>
      <c r="F2" s="753"/>
      <c r="G2" s="753"/>
      <c r="H2" s="753"/>
      <c r="I2" s="753"/>
      <c r="J2" s="753"/>
      <c r="K2" s="753"/>
      <c r="L2" s="753"/>
      <c r="M2" s="753"/>
    </row>
    <row r="3" spans="1:13" ht="20.25" customHeight="1">
      <c r="A3" s="57"/>
      <c r="B3" s="57"/>
      <c r="C3" s="57"/>
      <c r="D3" s="57"/>
      <c r="E3" s="65"/>
      <c r="F3" s="57"/>
      <c r="G3" s="234"/>
      <c r="H3" s="57"/>
      <c r="I3" s="57"/>
      <c r="J3" s="33"/>
      <c r="K3" s="757" t="s">
        <v>330</v>
      </c>
      <c r="L3" s="757"/>
      <c r="M3" s="757"/>
    </row>
    <row r="4" spans="1:13" s="26" customFormat="1" ht="15" customHeight="1">
      <c r="A4" s="661" t="s">
        <v>176</v>
      </c>
      <c r="B4" s="661" t="s">
        <v>177</v>
      </c>
      <c r="C4" s="661" t="s">
        <v>178</v>
      </c>
      <c r="D4" s="662" t="s">
        <v>179</v>
      </c>
      <c r="E4" s="661" t="s">
        <v>175</v>
      </c>
      <c r="F4" s="659" t="s">
        <v>1169</v>
      </c>
      <c r="G4" s="647" t="s">
        <v>1027</v>
      </c>
      <c r="H4" s="647" t="s">
        <v>485</v>
      </c>
      <c r="I4" s="647" t="s">
        <v>744</v>
      </c>
      <c r="J4" s="647" t="s">
        <v>180</v>
      </c>
      <c r="K4" s="647"/>
      <c r="L4" s="422"/>
      <c r="M4" s="422"/>
    </row>
    <row r="5" spans="1:13" s="26" customFormat="1" ht="13.5" customHeight="1">
      <c r="A5" s="661"/>
      <c r="B5" s="661"/>
      <c r="C5" s="661"/>
      <c r="D5" s="662"/>
      <c r="E5" s="661"/>
      <c r="F5" s="659"/>
      <c r="G5" s="647"/>
      <c r="H5" s="647"/>
      <c r="I5" s="647"/>
      <c r="J5" s="647" t="s">
        <v>181</v>
      </c>
      <c r="K5" s="446"/>
      <c r="L5" s="446"/>
      <c r="M5" s="446"/>
    </row>
    <row r="6" spans="1:13" s="26" customFormat="1" ht="12" customHeight="1">
      <c r="A6" s="661"/>
      <c r="B6" s="661"/>
      <c r="C6" s="661"/>
      <c r="D6" s="662"/>
      <c r="E6" s="661"/>
      <c r="F6" s="659"/>
      <c r="G6" s="647"/>
      <c r="H6" s="647"/>
      <c r="I6" s="647"/>
      <c r="J6" s="647"/>
      <c r="K6" s="648" t="s">
        <v>403</v>
      </c>
      <c r="L6" s="648" t="s">
        <v>473</v>
      </c>
      <c r="M6" s="648" t="s">
        <v>660</v>
      </c>
    </row>
    <row r="7" spans="1:13" s="26" customFormat="1" ht="46.5" customHeight="1">
      <c r="A7" s="661"/>
      <c r="B7" s="661"/>
      <c r="C7" s="661"/>
      <c r="D7" s="662"/>
      <c r="E7" s="661"/>
      <c r="F7" s="659"/>
      <c r="G7" s="647"/>
      <c r="H7" s="647"/>
      <c r="I7" s="647"/>
      <c r="J7" s="647"/>
      <c r="K7" s="648"/>
      <c r="L7" s="648"/>
      <c r="M7" s="648"/>
    </row>
    <row r="8" spans="1:13" s="26" customFormat="1" ht="33" customHeight="1">
      <c r="A8" s="661"/>
      <c r="B8" s="661"/>
      <c r="C8" s="661"/>
      <c r="D8" s="662"/>
      <c r="E8" s="661"/>
      <c r="F8" s="659"/>
      <c r="G8" s="647"/>
      <c r="H8" s="647"/>
      <c r="I8" s="647"/>
      <c r="J8" s="647"/>
      <c r="K8" s="648"/>
      <c r="L8" s="648"/>
      <c r="M8" s="648"/>
    </row>
    <row r="9" spans="1:13" s="26" customFormat="1" ht="27.75" customHeight="1">
      <c r="A9" s="658" t="s">
        <v>734</v>
      </c>
      <c r="B9" s="658"/>
      <c r="C9" s="658"/>
      <c r="D9" s="658"/>
      <c r="E9" s="658"/>
      <c r="F9" s="658"/>
      <c r="G9" s="658"/>
      <c r="H9" s="658"/>
      <c r="I9" s="658"/>
      <c r="J9" s="658"/>
      <c r="K9" s="658"/>
      <c r="L9" s="426"/>
      <c r="M9" s="426"/>
    </row>
    <row r="10" spans="1:13" s="26" customFormat="1" ht="21" customHeight="1">
      <c r="A10" s="30" t="s">
        <v>190</v>
      </c>
      <c r="B10" s="766" t="s">
        <v>735</v>
      </c>
      <c r="C10" s="766"/>
      <c r="D10" s="766"/>
      <c r="E10" s="766"/>
      <c r="F10" s="766"/>
      <c r="G10" s="766"/>
      <c r="H10" s="766"/>
      <c r="I10" s="766"/>
      <c r="J10" s="766"/>
      <c r="K10" s="766"/>
      <c r="L10" s="155"/>
      <c r="M10" s="155"/>
    </row>
    <row r="11" spans="1:13" s="26" customFormat="1" ht="23.25" customHeight="1">
      <c r="A11" s="30" t="s">
        <v>190</v>
      </c>
      <c r="B11" s="64" t="s">
        <v>190</v>
      </c>
      <c r="C11" s="766" t="s">
        <v>736</v>
      </c>
      <c r="D11" s="766"/>
      <c r="E11" s="766"/>
      <c r="F11" s="766"/>
      <c r="G11" s="766"/>
      <c r="H11" s="766"/>
      <c r="I11" s="766"/>
      <c r="J11" s="766"/>
      <c r="K11" s="766"/>
      <c r="L11" s="155"/>
      <c r="M11" s="155"/>
    </row>
    <row r="12" spans="1:13" ht="34.5" customHeight="1">
      <c r="A12" s="48" t="s">
        <v>190</v>
      </c>
      <c r="B12" s="48" t="s">
        <v>190</v>
      </c>
      <c r="C12" s="48" t="s">
        <v>190</v>
      </c>
      <c r="D12" s="48" t="s">
        <v>737</v>
      </c>
      <c r="E12" s="51" t="s">
        <v>2</v>
      </c>
      <c r="F12" s="345">
        <v>52</v>
      </c>
      <c r="G12" s="352">
        <v>55.4</v>
      </c>
      <c r="H12" s="345">
        <v>53</v>
      </c>
      <c r="I12" s="345">
        <v>54</v>
      </c>
      <c r="J12" s="417" t="s">
        <v>746</v>
      </c>
      <c r="K12" s="418">
        <v>29</v>
      </c>
      <c r="L12" s="418">
        <v>31</v>
      </c>
      <c r="M12" s="418">
        <v>32</v>
      </c>
    </row>
    <row r="13" spans="1:13" ht="15.75" customHeight="1">
      <c r="A13" s="30" t="s">
        <v>190</v>
      </c>
      <c r="B13" s="14" t="s">
        <v>190</v>
      </c>
      <c r="C13" s="697" t="s">
        <v>182</v>
      </c>
      <c r="D13" s="697"/>
      <c r="E13" s="697"/>
      <c r="F13" s="227">
        <f>+F12</f>
        <v>52</v>
      </c>
      <c r="G13" s="227">
        <f>+G12</f>
        <v>55.4</v>
      </c>
      <c r="H13" s="227">
        <f>+H12</f>
        <v>53</v>
      </c>
      <c r="I13" s="227">
        <f>+I12</f>
        <v>54</v>
      </c>
      <c r="J13" s="2"/>
      <c r="K13" s="62"/>
      <c r="L13" s="62"/>
      <c r="M13" s="62"/>
    </row>
    <row r="14" spans="1:13" ht="19.5" customHeight="1">
      <c r="A14" s="30" t="s">
        <v>190</v>
      </c>
      <c r="B14" s="14" t="s">
        <v>191</v>
      </c>
      <c r="C14" s="766" t="s">
        <v>743</v>
      </c>
      <c r="D14" s="766"/>
      <c r="E14" s="766"/>
      <c r="F14" s="766"/>
      <c r="G14" s="766"/>
      <c r="H14" s="766"/>
      <c r="I14" s="766"/>
      <c r="J14" s="766"/>
      <c r="K14" s="766"/>
      <c r="L14" s="155"/>
      <c r="M14" s="155"/>
    </row>
    <row r="15" spans="1:13" ht="28.5" customHeight="1">
      <c r="A15" s="690" t="s">
        <v>190</v>
      </c>
      <c r="B15" s="690" t="s">
        <v>191</v>
      </c>
      <c r="C15" s="773" t="s">
        <v>190</v>
      </c>
      <c r="D15" s="706" t="s">
        <v>739</v>
      </c>
      <c r="E15" s="51" t="s">
        <v>2</v>
      </c>
      <c r="F15" s="345">
        <v>8</v>
      </c>
      <c r="G15" s="352">
        <v>9.1</v>
      </c>
      <c r="H15" s="345">
        <v>8</v>
      </c>
      <c r="I15" s="115">
        <v>8</v>
      </c>
      <c r="J15" s="714" t="s">
        <v>504</v>
      </c>
      <c r="K15" s="772">
        <v>4</v>
      </c>
      <c r="L15" s="772">
        <v>5</v>
      </c>
      <c r="M15" s="772">
        <v>5</v>
      </c>
    </row>
    <row r="16" spans="1:13" ht="27" customHeight="1">
      <c r="A16" s="690"/>
      <c r="B16" s="690"/>
      <c r="C16" s="773"/>
      <c r="D16" s="706"/>
      <c r="E16" s="51" t="s">
        <v>5</v>
      </c>
      <c r="F16" s="345">
        <v>1</v>
      </c>
      <c r="G16" s="352">
        <v>1</v>
      </c>
      <c r="H16" s="345">
        <v>1</v>
      </c>
      <c r="I16" s="115">
        <v>1</v>
      </c>
      <c r="J16" s="715"/>
      <c r="K16" s="772"/>
      <c r="L16" s="772"/>
      <c r="M16" s="772"/>
    </row>
    <row r="17" spans="1:13" ht="45.75" customHeight="1">
      <c r="A17" s="40" t="s">
        <v>190</v>
      </c>
      <c r="B17" s="40" t="s">
        <v>191</v>
      </c>
      <c r="C17" s="7" t="s">
        <v>191</v>
      </c>
      <c r="D17" s="40" t="s">
        <v>740</v>
      </c>
      <c r="E17" s="51" t="s">
        <v>2</v>
      </c>
      <c r="F17" s="345">
        <v>2</v>
      </c>
      <c r="G17" s="352">
        <v>1</v>
      </c>
      <c r="H17" s="345">
        <v>2</v>
      </c>
      <c r="I17" s="115">
        <v>2</v>
      </c>
      <c r="J17" s="9" t="s">
        <v>745</v>
      </c>
      <c r="K17" s="56" t="s">
        <v>747</v>
      </c>
      <c r="L17" s="56" t="s">
        <v>748</v>
      </c>
      <c r="M17" s="56" t="s">
        <v>749</v>
      </c>
    </row>
    <row r="18" spans="1:13" ht="30.75" customHeight="1">
      <c r="A18" s="620" t="s">
        <v>190</v>
      </c>
      <c r="B18" s="620" t="s">
        <v>191</v>
      </c>
      <c r="C18" s="761" t="s">
        <v>192</v>
      </c>
      <c r="D18" s="706" t="s">
        <v>741</v>
      </c>
      <c r="E18" s="51" t="s">
        <v>2</v>
      </c>
      <c r="F18" s="345">
        <v>1.4</v>
      </c>
      <c r="G18" s="352">
        <v>1.4</v>
      </c>
      <c r="H18" s="345">
        <v>1.4</v>
      </c>
      <c r="I18" s="345">
        <v>1.4</v>
      </c>
      <c r="J18" s="714" t="s">
        <v>35</v>
      </c>
      <c r="K18" s="626" t="s">
        <v>129</v>
      </c>
      <c r="L18" s="626" t="s">
        <v>129</v>
      </c>
      <c r="M18" s="626" t="s">
        <v>129</v>
      </c>
    </row>
    <row r="19" spans="1:13" ht="25.5" customHeight="1">
      <c r="A19" s="621"/>
      <c r="B19" s="621"/>
      <c r="C19" s="762"/>
      <c r="D19" s="706"/>
      <c r="E19" s="51" t="s">
        <v>5</v>
      </c>
      <c r="F19" s="425">
        <v>5.8</v>
      </c>
      <c r="G19" s="486">
        <v>5.8</v>
      </c>
      <c r="H19" s="425">
        <v>5.8</v>
      </c>
      <c r="I19" s="425">
        <v>5.8</v>
      </c>
      <c r="J19" s="715"/>
      <c r="K19" s="646"/>
      <c r="L19" s="646"/>
      <c r="M19" s="646"/>
    </row>
    <row r="20" spans="1:13" ht="45" customHeight="1">
      <c r="A20" s="48" t="s">
        <v>190</v>
      </c>
      <c r="B20" s="48" t="s">
        <v>191</v>
      </c>
      <c r="C20" s="444" t="s">
        <v>193</v>
      </c>
      <c r="D20" s="423" t="s">
        <v>742</v>
      </c>
      <c r="E20" s="51" t="s">
        <v>2</v>
      </c>
      <c r="F20" s="425">
        <v>19</v>
      </c>
      <c r="G20" s="486">
        <v>22.6</v>
      </c>
      <c r="H20" s="425">
        <v>23</v>
      </c>
      <c r="I20" s="425">
        <v>23</v>
      </c>
      <c r="J20" s="51" t="s">
        <v>239</v>
      </c>
      <c r="K20" s="62">
        <v>10</v>
      </c>
      <c r="L20" s="62">
        <v>10</v>
      </c>
      <c r="M20" s="62">
        <v>10</v>
      </c>
    </row>
    <row r="21" spans="1:13" ht="18" customHeight="1">
      <c r="A21" s="30" t="s">
        <v>190</v>
      </c>
      <c r="B21" s="14" t="s">
        <v>191</v>
      </c>
      <c r="C21" s="697" t="s">
        <v>182</v>
      </c>
      <c r="D21" s="697"/>
      <c r="E21" s="697"/>
      <c r="F21" s="227">
        <f>SUM(F15:F20)</f>
        <v>37.2</v>
      </c>
      <c r="G21" s="227">
        <f>SUM(G15:G20)</f>
        <v>40.900000000000006</v>
      </c>
      <c r="H21" s="227">
        <f>SUM(H15:H20)</f>
        <v>41.2</v>
      </c>
      <c r="I21" s="227">
        <f>SUM(I15:I20)</f>
        <v>41.2</v>
      </c>
      <c r="J21" s="18"/>
      <c r="K21" s="118"/>
      <c r="L21" s="118"/>
      <c r="M21" s="118"/>
    </row>
    <row r="22" spans="1:13" ht="18.75" customHeight="1">
      <c r="A22" s="30" t="s">
        <v>190</v>
      </c>
      <c r="B22" s="14" t="s">
        <v>192</v>
      </c>
      <c r="C22" s="766" t="s">
        <v>750</v>
      </c>
      <c r="D22" s="766"/>
      <c r="E22" s="766"/>
      <c r="F22" s="766"/>
      <c r="G22" s="766"/>
      <c r="H22" s="766"/>
      <c r="I22" s="766"/>
      <c r="J22" s="766"/>
      <c r="K22" s="766"/>
      <c r="L22" s="155"/>
      <c r="M22" s="155"/>
    </row>
    <row r="23" spans="1:13" ht="63.75" customHeight="1">
      <c r="A23" s="48" t="s">
        <v>190</v>
      </c>
      <c r="B23" s="48" t="s">
        <v>192</v>
      </c>
      <c r="C23" s="48" t="s">
        <v>190</v>
      </c>
      <c r="D23" s="48" t="s">
        <v>976</v>
      </c>
      <c r="E23" s="48" t="s">
        <v>2</v>
      </c>
      <c r="F23" s="109">
        <v>59</v>
      </c>
      <c r="G23" s="486">
        <v>39.5</v>
      </c>
      <c r="H23" s="109">
        <v>59</v>
      </c>
      <c r="I23" s="109">
        <v>59</v>
      </c>
      <c r="J23" s="51" t="s">
        <v>977</v>
      </c>
      <c r="K23" s="433" t="s">
        <v>1041</v>
      </c>
      <c r="L23" s="56" t="s">
        <v>978</v>
      </c>
      <c r="M23" s="56" t="s">
        <v>979</v>
      </c>
    </row>
    <row r="24" spans="1:13" ht="18" customHeight="1">
      <c r="A24" s="30" t="s">
        <v>190</v>
      </c>
      <c r="B24" s="14" t="s">
        <v>192</v>
      </c>
      <c r="C24" s="697" t="s">
        <v>182</v>
      </c>
      <c r="D24" s="697"/>
      <c r="E24" s="697"/>
      <c r="F24" s="227">
        <f>SUM(F23:F23)</f>
        <v>59</v>
      </c>
      <c r="G24" s="227">
        <f>SUM(G23:G23)</f>
        <v>39.5</v>
      </c>
      <c r="H24" s="227">
        <f>SUM(H23:H23)</f>
        <v>59</v>
      </c>
      <c r="I24" s="227">
        <f>SUM(I23:I23)</f>
        <v>59</v>
      </c>
      <c r="J24" s="18"/>
      <c r="K24" s="118"/>
      <c r="L24" s="118"/>
      <c r="M24" s="118"/>
    </row>
    <row r="25" spans="1:13" ht="25.5" customHeight="1">
      <c r="A25" s="30" t="s">
        <v>190</v>
      </c>
      <c r="B25" s="14" t="s">
        <v>193</v>
      </c>
      <c r="C25" s="766" t="s">
        <v>751</v>
      </c>
      <c r="D25" s="766"/>
      <c r="E25" s="766"/>
      <c r="F25" s="766"/>
      <c r="G25" s="766"/>
      <c r="H25" s="766"/>
      <c r="I25" s="766"/>
      <c r="J25" s="766"/>
      <c r="K25" s="766"/>
      <c r="L25" s="155"/>
      <c r="M25" s="155"/>
    </row>
    <row r="26" spans="1:13" ht="31.5" customHeight="1">
      <c r="A26" s="699" t="s">
        <v>190</v>
      </c>
      <c r="B26" s="699" t="s">
        <v>193</v>
      </c>
      <c r="C26" s="423" t="s">
        <v>190</v>
      </c>
      <c r="D26" s="421" t="s">
        <v>752</v>
      </c>
      <c r="E26" s="417" t="s">
        <v>2</v>
      </c>
      <c r="F26" s="425">
        <f>SUM(F27:F33)</f>
        <v>491</v>
      </c>
      <c r="G26" s="486">
        <f>SUM(G27:G33)</f>
        <v>441.9</v>
      </c>
      <c r="H26" s="425">
        <f>SUM(H27:H33)</f>
        <v>491</v>
      </c>
      <c r="I26" s="425">
        <f>SUM(I27:I33)</f>
        <v>491</v>
      </c>
      <c r="J26" s="439" t="s">
        <v>757</v>
      </c>
      <c r="K26" s="418">
        <v>5</v>
      </c>
      <c r="L26" s="418">
        <v>5</v>
      </c>
      <c r="M26" s="418">
        <v>5</v>
      </c>
    </row>
    <row r="27" spans="1:13" ht="59.25" customHeight="1">
      <c r="A27" s="699"/>
      <c r="B27" s="699"/>
      <c r="C27" s="104" t="s">
        <v>327</v>
      </c>
      <c r="D27" s="106" t="s">
        <v>1012</v>
      </c>
      <c r="E27" s="417" t="s">
        <v>2</v>
      </c>
      <c r="F27" s="425">
        <v>0</v>
      </c>
      <c r="G27" s="486">
        <v>0</v>
      </c>
      <c r="H27" s="425">
        <v>0</v>
      </c>
      <c r="I27" s="425">
        <v>0</v>
      </c>
      <c r="J27" s="439" t="s">
        <v>758</v>
      </c>
      <c r="K27" s="418"/>
      <c r="L27" s="418"/>
      <c r="M27" s="418"/>
    </row>
    <row r="28" spans="1:13" ht="59.25" customHeight="1">
      <c r="A28" s="699"/>
      <c r="B28" s="699"/>
      <c r="C28" s="105" t="s">
        <v>328</v>
      </c>
      <c r="D28" s="106" t="s">
        <v>980</v>
      </c>
      <c r="E28" s="472" t="s">
        <v>2</v>
      </c>
      <c r="F28" s="119">
        <v>250</v>
      </c>
      <c r="G28" s="365">
        <v>225</v>
      </c>
      <c r="H28" s="119">
        <v>0</v>
      </c>
      <c r="I28" s="119">
        <v>0</v>
      </c>
      <c r="J28" s="439" t="s">
        <v>758</v>
      </c>
      <c r="K28" s="418" t="s">
        <v>753</v>
      </c>
      <c r="L28" s="418"/>
      <c r="M28" s="418"/>
    </row>
    <row r="29" spans="1:13" ht="63" customHeight="1">
      <c r="A29" s="699"/>
      <c r="B29" s="699"/>
      <c r="C29" s="105" t="s">
        <v>329</v>
      </c>
      <c r="D29" s="106" t="s">
        <v>1013</v>
      </c>
      <c r="E29" s="472" t="s">
        <v>2</v>
      </c>
      <c r="F29" s="119">
        <v>0</v>
      </c>
      <c r="G29" s="365">
        <v>0</v>
      </c>
      <c r="H29" s="119">
        <v>250</v>
      </c>
      <c r="I29" s="119">
        <v>250</v>
      </c>
      <c r="J29" s="439" t="s">
        <v>758</v>
      </c>
      <c r="K29" s="418"/>
      <c r="L29" s="418" t="s">
        <v>1040</v>
      </c>
      <c r="M29" s="418" t="s">
        <v>753</v>
      </c>
    </row>
    <row r="30" spans="1:13" ht="41.25" customHeight="1">
      <c r="A30" s="699"/>
      <c r="B30" s="699"/>
      <c r="C30" s="105" t="s">
        <v>341</v>
      </c>
      <c r="D30" s="106" t="s">
        <v>981</v>
      </c>
      <c r="E30" s="472" t="s">
        <v>2</v>
      </c>
      <c r="F30" s="119">
        <v>100</v>
      </c>
      <c r="G30" s="365">
        <v>90</v>
      </c>
      <c r="H30" s="119">
        <v>100</v>
      </c>
      <c r="I30" s="119">
        <v>100</v>
      </c>
      <c r="J30" s="439" t="s">
        <v>759</v>
      </c>
      <c r="K30" s="289" t="s">
        <v>1039</v>
      </c>
      <c r="L30" s="289" t="s">
        <v>754</v>
      </c>
      <c r="M30" s="289" t="s">
        <v>754</v>
      </c>
    </row>
    <row r="31" spans="1:13" ht="29.25" customHeight="1">
      <c r="A31" s="699"/>
      <c r="B31" s="699"/>
      <c r="C31" s="105" t="s">
        <v>492</v>
      </c>
      <c r="D31" s="106" t="s">
        <v>982</v>
      </c>
      <c r="E31" s="472" t="s">
        <v>2</v>
      </c>
      <c r="F31" s="119">
        <v>15</v>
      </c>
      <c r="G31" s="365">
        <v>13.5</v>
      </c>
      <c r="H31" s="119">
        <v>15</v>
      </c>
      <c r="I31" s="119">
        <v>15</v>
      </c>
      <c r="J31" s="439" t="s">
        <v>760</v>
      </c>
      <c r="K31" s="503" t="s">
        <v>1038</v>
      </c>
      <c r="L31" s="290" t="s">
        <v>755</v>
      </c>
      <c r="M31" s="418" t="s">
        <v>755</v>
      </c>
    </row>
    <row r="32" spans="1:13" ht="32.25" customHeight="1">
      <c r="A32" s="699"/>
      <c r="B32" s="699"/>
      <c r="C32" s="105" t="s">
        <v>1014</v>
      </c>
      <c r="D32" s="106" t="s">
        <v>983</v>
      </c>
      <c r="E32" s="472" t="s">
        <v>2</v>
      </c>
      <c r="F32" s="119">
        <v>95</v>
      </c>
      <c r="G32" s="365">
        <v>85.5</v>
      </c>
      <c r="H32" s="119">
        <v>95</v>
      </c>
      <c r="I32" s="119">
        <v>95</v>
      </c>
      <c r="J32" s="417" t="s">
        <v>343</v>
      </c>
      <c r="K32" s="418">
        <v>250</v>
      </c>
      <c r="L32" s="418">
        <v>250</v>
      </c>
      <c r="M32" s="418">
        <v>250</v>
      </c>
    </row>
    <row r="33" spans="1:13" ht="32.25" customHeight="1">
      <c r="A33" s="433"/>
      <c r="B33" s="433"/>
      <c r="C33" s="105" t="s">
        <v>1015</v>
      </c>
      <c r="D33" s="106" t="s">
        <v>984</v>
      </c>
      <c r="E33" s="472" t="s">
        <v>2</v>
      </c>
      <c r="F33" s="119">
        <v>31</v>
      </c>
      <c r="G33" s="365">
        <v>27.9</v>
      </c>
      <c r="H33" s="119">
        <v>31</v>
      </c>
      <c r="I33" s="119">
        <v>31</v>
      </c>
      <c r="J33" s="417" t="s">
        <v>493</v>
      </c>
      <c r="K33" s="290" t="s">
        <v>756</v>
      </c>
      <c r="L33" s="290" t="s">
        <v>756</v>
      </c>
      <c r="M33" s="290" t="s">
        <v>756</v>
      </c>
    </row>
    <row r="34" spans="1:13" ht="41.25" customHeight="1">
      <c r="A34" s="40" t="s">
        <v>190</v>
      </c>
      <c r="B34" s="49" t="s">
        <v>193</v>
      </c>
      <c r="C34" s="49" t="s">
        <v>191</v>
      </c>
      <c r="D34" s="40" t="s">
        <v>985</v>
      </c>
      <c r="E34" s="48" t="s">
        <v>2</v>
      </c>
      <c r="F34" s="425">
        <v>40</v>
      </c>
      <c r="G34" s="486">
        <v>33.9</v>
      </c>
      <c r="H34" s="425">
        <v>45</v>
      </c>
      <c r="I34" s="425">
        <v>55</v>
      </c>
      <c r="J34" s="51" t="s">
        <v>163</v>
      </c>
      <c r="K34" s="62">
        <v>26</v>
      </c>
      <c r="L34" s="62">
        <v>21</v>
      </c>
      <c r="M34" s="62">
        <v>21</v>
      </c>
    </row>
    <row r="35" spans="1:13" ht="30" customHeight="1">
      <c r="A35" s="620" t="s">
        <v>190</v>
      </c>
      <c r="B35" s="620" t="s">
        <v>193</v>
      </c>
      <c r="C35" s="620" t="s">
        <v>192</v>
      </c>
      <c r="D35" s="651" t="s">
        <v>986</v>
      </c>
      <c r="E35" s="48" t="s">
        <v>5</v>
      </c>
      <c r="F35" s="425">
        <v>0</v>
      </c>
      <c r="G35" s="486">
        <v>0</v>
      </c>
      <c r="H35" s="425">
        <v>22</v>
      </c>
      <c r="I35" s="425">
        <v>22</v>
      </c>
      <c r="J35" s="714" t="s">
        <v>987</v>
      </c>
      <c r="K35" s="716">
        <v>0</v>
      </c>
      <c r="L35" s="716">
        <v>500</v>
      </c>
      <c r="M35" s="716">
        <v>500</v>
      </c>
    </row>
    <row r="36" spans="1:13" ht="21.75" customHeight="1">
      <c r="A36" s="621"/>
      <c r="B36" s="621"/>
      <c r="C36" s="621"/>
      <c r="D36" s="652"/>
      <c r="E36" s="48" t="s">
        <v>2</v>
      </c>
      <c r="F36" s="425">
        <v>12</v>
      </c>
      <c r="G36" s="486">
        <v>0</v>
      </c>
      <c r="H36" s="425">
        <v>17</v>
      </c>
      <c r="I36" s="425">
        <v>17</v>
      </c>
      <c r="J36" s="715"/>
      <c r="K36" s="717"/>
      <c r="L36" s="717"/>
      <c r="M36" s="717"/>
    </row>
    <row r="37" spans="1:13" ht="17.25" customHeight="1">
      <c r="A37" s="30" t="s">
        <v>190</v>
      </c>
      <c r="B37" s="14" t="s">
        <v>193</v>
      </c>
      <c r="C37" s="697" t="s">
        <v>182</v>
      </c>
      <c r="D37" s="697"/>
      <c r="E37" s="697"/>
      <c r="F37" s="226">
        <f>+F34+F26+F35+F36</f>
        <v>543</v>
      </c>
      <c r="G37" s="226">
        <f>+G34+G26+G35+G36</f>
        <v>475.79999999999995</v>
      </c>
      <c r="H37" s="226">
        <f>+H34+H26+H35+H36</f>
        <v>575</v>
      </c>
      <c r="I37" s="226">
        <f>+I34+I26+I35+I36</f>
        <v>585</v>
      </c>
      <c r="J37" s="18"/>
      <c r="K37" s="118"/>
      <c r="L37" s="118"/>
      <c r="M37" s="118"/>
    </row>
    <row r="38" spans="1:13" ht="18" customHeight="1">
      <c r="A38" s="30" t="s">
        <v>190</v>
      </c>
      <c r="B38" s="697" t="s">
        <v>183</v>
      </c>
      <c r="C38" s="697"/>
      <c r="D38" s="697"/>
      <c r="E38" s="697"/>
      <c r="F38" s="231">
        <f>+F37+F24+F21+F13</f>
        <v>691.2</v>
      </c>
      <c r="G38" s="231">
        <f>+G37+G24+G21+G13</f>
        <v>611.5999999999999</v>
      </c>
      <c r="H38" s="231">
        <f>+H37+H24+H21+H13</f>
        <v>728.2</v>
      </c>
      <c r="I38" s="231">
        <f>+I37+I24+I21+I13</f>
        <v>739.2</v>
      </c>
      <c r="J38" s="18"/>
      <c r="K38" s="118"/>
      <c r="L38" s="118"/>
      <c r="M38" s="118"/>
    </row>
    <row r="39" spans="1:13" ht="19.5" customHeight="1">
      <c r="A39" s="30" t="s">
        <v>191</v>
      </c>
      <c r="B39" s="766" t="s">
        <v>763</v>
      </c>
      <c r="C39" s="766"/>
      <c r="D39" s="766"/>
      <c r="E39" s="766"/>
      <c r="F39" s="766"/>
      <c r="G39" s="766"/>
      <c r="H39" s="766"/>
      <c r="I39" s="766"/>
      <c r="J39" s="766"/>
      <c r="K39" s="766"/>
      <c r="L39" s="155"/>
      <c r="M39" s="155"/>
    </row>
    <row r="40" spans="1:13" ht="18.75" customHeight="1">
      <c r="A40" s="30" t="s">
        <v>191</v>
      </c>
      <c r="B40" s="64" t="s">
        <v>190</v>
      </c>
      <c r="C40" s="766" t="s">
        <v>762</v>
      </c>
      <c r="D40" s="766"/>
      <c r="E40" s="766"/>
      <c r="F40" s="766"/>
      <c r="G40" s="766"/>
      <c r="H40" s="766"/>
      <c r="I40" s="766"/>
      <c r="J40" s="766"/>
      <c r="K40" s="766"/>
      <c r="L40" s="155"/>
      <c r="M40" s="155"/>
    </row>
    <row r="41" spans="1:13" ht="31.5" customHeight="1">
      <c r="A41" s="669" t="s">
        <v>191</v>
      </c>
      <c r="B41" s="669" t="s">
        <v>190</v>
      </c>
      <c r="C41" s="669" t="s">
        <v>190</v>
      </c>
      <c r="D41" s="758" t="s">
        <v>494</v>
      </c>
      <c r="E41" s="53" t="s">
        <v>18</v>
      </c>
      <c r="F41" s="425">
        <v>534</v>
      </c>
      <c r="G41" s="486">
        <v>934</v>
      </c>
      <c r="H41" s="425">
        <v>412</v>
      </c>
      <c r="I41" s="425">
        <v>0</v>
      </c>
      <c r="J41" s="618" t="s">
        <v>277</v>
      </c>
      <c r="K41" s="676">
        <v>100</v>
      </c>
      <c r="L41" s="676">
        <v>100</v>
      </c>
      <c r="M41" s="676"/>
    </row>
    <row r="42" spans="1:13" ht="26.25" customHeight="1">
      <c r="A42" s="670"/>
      <c r="B42" s="670"/>
      <c r="C42" s="670"/>
      <c r="D42" s="759"/>
      <c r="E42" s="53" t="s">
        <v>2</v>
      </c>
      <c r="F42" s="425">
        <v>0</v>
      </c>
      <c r="G42" s="486">
        <v>80</v>
      </c>
      <c r="H42" s="425">
        <v>60</v>
      </c>
      <c r="I42" s="425">
        <v>0</v>
      </c>
      <c r="J42" s="619"/>
      <c r="K42" s="677"/>
      <c r="L42" s="677"/>
      <c r="M42" s="677"/>
    </row>
    <row r="43" spans="1:13" ht="39" customHeight="1">
      <c r="A43" s="761" t="s">
        <v>191</v>
      </c>
      <c r="B43" s="761" t="s">
        <v>190</v>
      </c>
      <c r="C43" s="761" t="s">
        <v>191</v>
      </c>
      <c r="D43" s="618" t="s">
        <v>761</v>
      </c>
      <c r="E43" s="417" t="s">
        <v>2</v>
      </c>
      <c r="F43" s="425">
        <v>10</v>
      </c>
      <c r="G43" s="486">
        <v>0</v>
      </c>
      <c r="H43" s="425">
        <v>10</v>
      </c>
      <c r="I43" s="425">
        <v>10</v>
      </c>
      <c r="J43" s="618" t="s">
        <v>278</v>
      </c>
      <c r="K43" s="676"/>
      <c r="L43" s="676">
        <v>2</v>
      </c>
      <c r="M43" s="676">
        <v>2</v>
      </c>
    </row>
    <row r="44" spans="1:13" ht="30" customHeight="1">
      <c r="A44" s="769"/>
      <c r="B44" s="769"/>
      <c r="C44" s="769"/>
      <c r="D44" s="622"/>
      <c r="E44" s="417" t="s">
        <v>4</v>
      </c>
      <c r="F44" s="425">
        <v>19.5</v>
      </c>
      <c r="G44" s="486">
        <v>19.5</v>
      </c>
      <c r="H44" s="425">
        <v>0</v>
      </c>
      <c r="I44" s="425">
        <v>0</v>
      </c>
      <c r="J44" s="622"/>
      <c r="K44" s="767"/>
      <c r="L44" s="767"/>
      <c r="M44" s="767"/>
    </row>
    <row r="45" spans="1:13" ht="25.5" customHeight="1">
      <c r="A45" s="762"/>
      <c r="B45" s="762"/>
      <c r="C45" s="762"/>
      <c r="D45" s="619"/>
      <c r="E45" s="417" t="s">
        <v>5</v>
      </c>
      <c r="F45" s="425">
        <v>3.5</v>
      </c>
      <c r="G45" s="486">
        <v>3.5</v>
      </c>
      <c r="H45" s="425">
        <v>0</v>
      </c>
      <c r="I45" s="425">
        <v>0</v>
      </c>
      <c r="J45" s="619"/>
      <c r="K45" s="677"/>
      <c r="L45" s="677"/>
      <c r="M45" s="677"/>
    </row>
    <row r="46" spans="1:13" ht="26.25" customHeight="1">
      <c r="A46" s="760" t="s">
        <v>191</v>
      </c>
      <c r="B46" s="760" t="s">
        <v>190</v>
      </c>
      <c r="C46" s="760" t="s">
        <v>192</v>
      </c>
      <c r="D46" s="625" t="s">
        <v>432</v>
      </c>
      <c r="E46" s="417" t="s">
        <v>2</v>
      </c>
      <c r="F46" s="425">
        <v>208</v>
      </c>
      <c r="G46" s="486">
        <v>150</v>
      </c>
      <c r="H46" s="425">
        <v>0</v>
      </c>
      <c r="I46" s="425">
        <v>0</v>
      </c>
      <c r="J46" s="625" t="s">
        <v>275</v>
      </c>
      <c r="K46" s="628">
        <v>1</v>
      </c>
      <c r="L46" s="676"/>
      <c r="M46" s="676"/>
    </row>
    <row r="47" spans="1:13" ht="30.75" customHeight="1">
      <c r="A47" s="760"/>
      <c r="B47" s="760"/>
      <c r="C47" s="760"/>
      <c r="D47" s="625"/>
      <c r="E47" s="417" t="s">
        <v>4</v>
      </c>
      <c r="F47" s="109">
        <v>245</v>
      </c>
      <c r="G47" s="486">
        <v>245</v>
      </c>
      <c r="H47" s="109">
        <v>0</v>
      </c>
      <c r="I47" s="109">
        <v>0</v>
      </c>
      <c r="J47" s="625"/>
      <c r="K47" s="628"/>
      <c r="L47" s="677"/>
      <c r="M47" s="677"/>
    </row>
    <row r="48" spans="1:13" ht="24" customHeight="1">
      <c r="A48" s="761" t="s">
        <v>191</v>
      </c>
      <c r="B48" s="761" t="s">
        <v>190</v>
      </c>
      <c r="C48" s="761" t="s">
        <v>193</v>
      </c>
      <c r="D48" s="618" t="s">
        <v>614</v>
      </c>
      <c r="E48" s="417" t="s">
        <v>2</v>
      </c>
      <c r="F48" s="109">
        <v>10</v>
      </c>
      <c r="G48" s="486">
        <v>10</v>
      </c>
      <c r="H48" s="109">
        <v>24</v>
      </c>
      <c r="I48" s="109">
        <v>24</v>
      </c>
      <c r="J48" s="618" t="s">
        <v>907</v>
      </c>
      <c r="K48" s="626" t="s">
        <v>243</v>
      </c>
      <c r="L48" s="626"/>
      <c r="M48" s="626" t="s">
        <v>908</v>
      </c>
    </row>
    <row r="49" spans="1:13" ht="32.25" customHeight="1">
      <c r="A49" s="762"/>
      <c r="B49" s="762"/>
      <c r="C49" s="762"/>
      <c r="D49" s="619"/>
      <c r="E49" s="417" t="s">
        <v>5</v>
      </c>
      <c r="F49" s="109">
        <v>0</v>
      </c>
      <c r="G49" s="486">
        <v>0</v>
      </c>
      <c r="H49" s="109">
        <v>120</v>
      </c>
      <c r="I49" s="109">
        <v>120</v>
      </c>
      <c r="J49" s="619"/>
      <c r="K49" s="646"/>
      <c r="L49" s="646"/>
      <c r="M49" s="646"/>
    </row>
    <row r="50" spans="1:13" ht="44.25" customHeight="1">
      <c r="A50" s="10" t="s">
        <v>191</v>
      </c>
      <c r="B50" s="10" t="s">
        <v>190</v>
      </c>
      <c r="C50" s="10" t="s">
        <v>194</v>
      </c>
      <c r="D50" s="417" t="s">
        <v>1008</v>
      </c>
      <c r="E50" s="417" t="s">
        <v>2</v>
      </c>
      <c r="F50" s="109">
        <v>0</v>
      </c>
      <c r="G50" s="486">
        <v>0</v>
      </c>
      <c r="H50" s="109">
        <v>30</v>
      </c>
      <c r="I50" s="109">
        <v>40</v>
      </c>
      <c r="J50" s="417" t="s">
        <v>279</v>
      </c>
      <c r="K50" s="418"/>
      <c r="L50" s="418">
        <v>3</v>
      </c>
      <c r="M50" s="418">
        <v>4</v>
      </c>
    </row>
    <row r="51" spans="1:13" ht="29.25" customHeight="1">
      <c r="A51" s="10" t="s">
        <v>191</v>
      </c>
      <c r="B51" s="10" t="s">
        <v>190</v>
      </c>
      <c r="C51" s="10" t="s">
        <v>195</v>
      </c>
      <c r="D51" s="417" t="s">
        <v>988</v>
      </c>
      <c r="E51" s="417" t="s">
        <v>2</v>
      </c>
      <c r="F51" s="109">
        <v>0</v>
      </c>
      <c r="G51" s="486">
        <v>0</v>
      </c>
      <c r="H51" s="109">
        <v>0</v>
      </c>
      <c r="I51" s="109">
        <v>26</v>
      </c>
      <c r="J51" s="417" t="s">
        <v>989</v>
      </c>
      <c r="K51" s="418"/>
      <c r="L51" s="418"/>
      <c r="M51" s="418">
        <v>2</v>
      </c>
    </row>
    <row r="52" spans="1:13" ht="16.5" customHeight="1">
      <c r="A52" s="19" t="s">
        <v>191</v>
      </c>
      <c r="B52" s="14" t="s">
        <v>190</v>
      </c>
      <c r="C52" s="697" t="s">
        <v>182</v>
      </c>
      <c r="D52" s="697"/>
      <c r="E52" s="697"/>
      <c r="F52" s="226">
        <f>SUM(F41:F51)</f>
        <v>1030</v>
      </c>
      <c r="G52" s="226">
        <f>SUM(G41:G51)</f>
        <v>1442</v>
      </c>
      <c r="H52" s="226">
        <f>SUM(H41:H51)</f>
        <v>656</v>
      </c>
      <c r="I52" s="226">
        <f>SUM(I41:I51)</f>
        <v>220</v>
      </c>
      <c r="J52" s="170"/>
      <c r="K52" s="160"/>
      <c r="L52" s="160"/>
      <c r="M52" s="160"/>
    </row>
    <row r="53" spans="1:13" ht="16.5" customHeight="1">
      <c r="A53" s="19" t="s">
        <v>191</v>
      </c>
      <c r="B53" s="697" t="s">
        <v>183</v>
      </c>
      <c r="C53" s="697"/>
      <c r="D53" s="697"/>
      <c r="E53" s="697"/>
      <c r="F53" s="231">
        <f>+F52</f>
        <v>1030</v>
      </c>
      <c r="G53" s="231">
        <f>+G52</f>
        <v>1442</v>
      </c>
      <c r="H53" s="231">
        <f>+H52</f>
        <v>656</v>
      </c>
      <c r="I53" s="231">
        <f>+I52</f>
        <v>220</v>
      </c>
      <c r="J53" s="2"/>
      <c r="K53" s="15"/>
      <c r="L53" s="15"/>
      <c r="M53" s="15"/>
    </row>
    <row r="54" spans="1:13" ht="19.5" customHeight="1">
      <c r="A54" s="768" t="s">
        <v>184</v>
      </c>
      <c r="B54" s="768"/>
      <c r="C54" s="768"/>
      <c r="D54" s="768"/>
      <c r="E54" s="768"/>
      <c r="F54" s="174">
        <f>+F53+F38</f>
        <v>1721.2</v>
      </c>
      <c r="G54" s="174">
        <f>+G53+G38</f>
        <v>2053.6</v>
      </c>
      <c r="H54" s="174">
        <f>+H53+H38</f>
        <v>1384.2</v>
      </c>
      <c r="I54" s="174">
        <f>+I53+I38</f>
        <v>959.2</v>
      </c>
      <c r="J54" s="770"/>
      <c r="K54" s="771"/>
      <c r="L54" s="13"/>
      <c r="M54" s="13"/>
    </row>
    <row r="55" spans="1:13" ht="12.75">
      <c r="A55" s="703" t="s">
        <v>206</v>
      </c>
      <c r="B55" s="704"/>
      <c r="C55" s="704"/>
      <c r="D55" s="704"/>
      <c r="E55" s="705"/>
      <c r="F55" s="109"/>
      <c r="G55" s="425"/>
      <c r="H55" s="109"/>
      <c r="I55" s="109"/>
      <c r="J55" s="770"/>
      <c r="K55" s="771"/>
      <c r="L55" s="13"/>
      <c r="M55" s="13"/>
    </row>
    <row r="56" spans="1:13" ht="13.5">
      <c r="A56" s="754" t="s">
        <v>20</v>
      </c>
      <c r="B56" s="755"/>
      <c r="C56" s="755"/>
      <c r="D56" s="755"/>
      <c r="E56" s="756"/>
      <c r="F56" s="132">
        <f>SUM(F57:F62)</f>
        <v>1446.4</v>
      </c>
      <c r="G56" s="132">
        <f>SUM(G57:G62)</f>
        <v>1778.8</v>
      </c>
      <c r="H56" s="132">
        <f>SUM(H57:H62)</f>
        <v>1235.4</v>
      </c>
      <c r="I56" s="132">
        <f>SUM(I57:I62)</f>
        <v>810.4</v>
      </c>
      <c r="J56" s="770"/>
      <c r="K56" s="771"/>
      <c r="L56" s="13"/>
      <c r="M56" s="13"/>
    </row>
    <row r="57" spans="1:13" ht="15.75" customHeight="1">
      <c r="A57" s="687" t="s">
        <v>139</v>
      </c>
      <c r="B57" s="688"/>
      <c r="C57" s="688"/>
      <c r="D57" s="688"/>
      <c r="E57" s="689"/>
      <c r="F57" s="287">
        <f>+F50+F48+F46+F43+F34+F26+F23+F20+F18+F17+F15+F12+F36+F51+F42</f>
        <v>912.4</v>
      </c>
      <c r="G57" s="287">
        <f>+G50+G48+G46+G43+G34+G26+G23+G20+G18+G17+G15+G12+G36+G51+G42</f>
        <v>844.8</v>
      </c>
      <c r="H57" s="287">
        <f>+H50+H48+H46+H43+H34+H26+H23+H20+H18+H17+H15+H12+H36+H51+H42</f>
        <v>823.4</v>
      </c>
      <c r="I57" s="287">
        <f>+I50+I48+I46+I43+I34+I26+I23+I20+I18+I17+I15+I12+I36+I51+I42</f>
        <v>810.4</v>
      </c>
      <c r="J57" s="770"/>
      <c r="K57" s="771"/>
      <c r="L57" s="13"/>
      <c r="M57" s="172"/>
    </row>
    <row r="58" spans="1:13" ht="17.25" customHeight="1">
      <c r="A58" s="687" t="s">
        <v>236</v>
      </c>
      <c r="B58" s="688"/>
      <c r="C58" s="688"/>
      <c r="D58" s="688"/>
      <c r="E58" s="689"/>
      <c r="F58" s="288">
        <f>+F41</f>
        <v>534</v>
      </c>
      <c r="G58" s="288">
        <f>+G41</f>
        <v>934</v>
      </c>
      <c r="H58" s="288">
        <f>+H41</f>
        <v>412</v>
      </c>
      <c r="I58" s="288">
        <f>+I41</f>
        <v>0</v>
      </c>
      <c r="J58" s="770"/>
      <c r="K58" s="771"/>
      <c r="L58" s="13"/>
      <c r="M58" s="13"/>
    </row>
    <row r="59" spans="1:13" ht="15.75" customHeight="1">
      <c r="A59" s="687" t="s">
        <v>140</v>
      </c>
      <c r="B59" s="688"/>
      <c r="C59" s="688"/>
      <c r="D59" s="688"/>
      <c r="E59" s="689"/>
      <c r="F59" s="116"/>
      <c r="G59" s="288"/>
      <c r="H59" s="116"/>
      <c r="I59" s="116"/>
      <c r="J59" s="770"/>
      <c r="K59" s="771"/>
      <c r="L59" s="13"/>
      <c r="M59" s="13"/>
    </row>
    <row r="60" spans="1:13" ht="14.25" customHeight="1">
      <c r="A60" s="687" t="s">
        <v>141</v>
      </c>
      <c r="B60" s="688"/>
      <c r="C60" s="688"/>
      <c r="D60" s="688"/>
      <c r="E60" s="689"/>
      <c r="F60" s="116"/>
      <c r="G60" s="288"/>
      <c r="H60" s="116"/>
      <c r="I60" s="116"/>
      <c r="J60" s="770"/>
      <c r="K60" s="771"/>
      <c r="L60" s="13"/>
      <c r="M60" s="13"/>
    </row>
    <row r="61" spans="1:13" ht="14.25" customHeight="1">
      <c r="A61" s="687" t="s">
        <v>144</v>
      </c>
      <c r="B61" s="688"/>
      <c r="C61" s="688"/>
      <c r="D61" s="688"/>
      <c r="E61" s="689"/>
      <c r="F61" s="116"/>
      <c r="G61" s="288"/>
      <c r="H61" s="116"/>
      <c r="I61" s="116"/>
      <c r="J61" s="770"/>
      <c r="K61" s="771"/>
      <c r="L61" s="13"/>
      <c r="M61" s="13"/>
    </row>
    <row r="62" spans="1:13" ht="13.5" customHeight="1">
      <c r="A62" s="687" t="s">
        <v>145</v>
      </c>
      <c r="B62" s="688"/>
      <c r="C62" s="688"/>
      <c r="D62" s="688"/>
      <c r="E62" s="689"/>
      <c r="F62" s="116"/>
      <c r="G62" s="288"/>
      <c r="H62" s="116"/>
      <c r="I62" s="116"/>
      <c r="J62" s="770"/>
      <c r="K62" s="771"/>
      <c r="L62" s="13"/>
      <c r="M62" s="13"/>
    </row>
    <row r="63" spans="1:13" ht="15.75" customHeight="1">
      <c r="A63" s="763" t="s">
        <v>19</v>
      </c>
      <c r="B63" s="764"/>
      <c r="C63" s="764"/>
      <c r="D63" s="764"/>
      <c r="E63" s="765"/>
      <c r="F63" s="132">
        <f>SUM(F64:F67)</f>
        <v>274.8</v>
      </c>
      <c r="G63" s="132">
        <f>SUM(G64:G67)</f>
        <v>274.8</v>
      </c>
      <c r="H63" s="132">
        <f>SUM(H64:H67)</f>
        <v>148.8</v>
      </c>
      <c r="I63" s="132">
        <f>SUM(I64:I67)</f>
        <v>148.8</v>
      </c>
      <c r="J63" s="770"/>
      <c r="K63" s="771"/>
      <c r="L63" s="13"/>
      <c r="M63" s="13"/>
    </row>
    <row r="64" spans="1:13" ht="14.25" customHeight="1">
      <c r="A64" s="687" t="s">
        <v>142</v>
      </c>
      <c r="B64" s="688"/>
      <c r="C64" s="688"/>
      <c r="D64" s="688"/>
      <c r="E64" s="689"/>
      <c r="F64" s="288">
        <f>+F47+F44</f>
        <v>264.5</v>
      </c>
      <c r="G64" s="288">
        <f>+G47+G44</f>
        <v>264.5</v>
      </c>
      <c r="H64" s="288">
        <f>+H47+H44</f>
        <v>0</v>
      </c>
      <c r="I64" s="288">
        <f>+I47+I44</f>
        <v>0</v>
      </c>
      <c r="J64" s="770"/>
      <c r="K64" s="771"/>
      <c r="L64" s="13"/>
      <c r="M64" s="13"/>
    </row>
    <row r="65" spans="1:13" ht="12.75">
      <c r="A65" s="687" t="s">
        <v>143</v>
      </c>
      <c r="B65" s="688"/>
      <c r="C65" s="688"/>
      <c r="D65" s="688"/>
      <c r="E65" s="689"/>
      <c r="F65" s="288">
        <f>+F16+F19+F45+F49+F35</f>
        <v>10.3</v>
      </c>
      <c r="G65" s="288">
        <f>+G16+G19+G45+G49+G35</f>
        <v>10.3</v>
      </c>
      <c r="H65" s="288">
        <f>+H16+H19+H45+H49+H35</f>
        <v>148.8</v>
      </c>
      <c r="I65" s="288">
        <f>+I16+I19+I45+I49+I35</f>
        <v>148.8</v>
      </c>
      <c r="J65" s="770"/>
      <c r="K65" s="771"/>
      <c r="L65" s="13"/>
      <c r="M65" s="13"/>
    </row>
    <row r="66" spans="1:13" ht="14.25" customHeight="1">
      <c r="A66" s="687" t="s">
        <v>146</v>
      </c>
      <c r="B66" s="688"/>
      <c r="C66" s="688"/>
      <c r="D66" s="688"/>
      <c r="E66" s="689"/>
      <c r="F66" s="116"/>
      <c r="G66" s="288"/>
      <c r="H66" s="116"/>
      <c r="I66" s="116"/>
      <c r="J66" s="770"/>
      <c r="K66" s="771"/>
      <c r="L66" s="13"/>
      <c r="M66" s="13"/>
    </row>
    <row r="67" spans="1:13" ht="12.75">
      <c r="A67" s="687" t="s">
        <v>147</v>
      </c>
      <c r="B67" s="688"/>
      <c r="C67" s="688"/>
      <c r="D67" s="688"/>
      <c r="E67" s="689"/>
      <c r="F67" s="116"/>
      <c r="G67" s="288"/>
      <c r="H67" s="116"/>
      <c r="I67" s="116"/>
      <c r="J67" s="770"/>
      <c r="K67" s="771"/>
      <c r="L67" s="13"/>
      <c r="M67" s="13"/>
    </row>
    <row r="68" spans="1:9" ht="12.75">
      <c r="A68" s="671" t="s">
        <v>1167</v>
      </c>
      <c r="B68" s="671"/>
      <c r="C68" s="671"/>
      <c r="D68" s="671"/>
      <c r="E68" s="671"/>
      <c r="F68" s="671"/>
      <c r="G68" s="671"/>
      <c r="H68" s="671"/>
      <c r="I68" s="671"/>
    </row>
  </sheetData>
  <sheetProtection/>
  <mergeCells count="119">
    <mergeCell ref="D46:D47"/>
    <mergeCell ref="J46:J47"/>
    <mergeCell ref="D43:D45"/>
    <mergeCell ref="J54:K54"/>
    <mergeCell ref="A18:A19"/>
    <mergeCell ref="B18:B19"/>
    <mergeCell ref="C18:C19"/>
    <mergeCell ref="J18:J19"/>
    <mergeCell ref="B38:E38"/>
    <mergeCell ref="B26:B32"/>
    <mergeCell ref="D15:D16"/>
    <mergeCell ref="A68:I68"/>
    <mergeCell ref="A35:A36"/>
    <mergeCell ref="B35:B36"/>
    <mergeCell ref="C35:C36"/>
    <mergeCell ref="D35:D36"/>
    <mergeCell ref="A15:A16"/>
    <mergeCell ref="B46:B47"/>
    <mergeCell ref="B39:K39"/>
    <mergeCell ref="B15:B16"/>
    <mergeCell ref="J15:J16"/>
    <mergeCell ref="C15:C16"/>
    <mergeCell ref="L15:L16"/>
    <mergeCell ref="L46:L47"/>
    <mergeCell ref="K18:K19"/>
    <mergeCell ref="L18:L19"/>
    <mergeCell ref="C25:K25"/>
    <mergeCell ref="K35:K36"/>
    <mergeCell ref="D18:D19"/>
    <mergeCell ref="L35:L36"/>
    <mergeCell ref="C14:K14"/>
    <mergeCell ref="J35:J36"/>
    <mergeCell ref="M18:M19"/>
    <mergeCell ref="J43:J45"/>
    <mergeCell ref="C22:K22"/>
    <mergeCell ref="M35:M36"/>
    <mergeCell ref="M43:M45"/>
    <mergeCell ref="M15:M16"/>
    <mergeCell ref="K43:K45"/>
    <mergeCell ref="K15:K16"/>
    <mergeCell ref="J59:K59"/>
    <mergeCell ref="J60:K60"/>
    <mergeCell ref="J57:K57"/>
    <mergeCell ref="J58:K58"/>
    <mergeCell ref="J55:K55"/>
    <mergeCell ref="J56:K56"/>
    <mergeCell ref="M46:M47"/>
    <mergeCell ref="C43:C45"/>
    <mergeCell ref="J67:K67"/>
    <mergeCell ref="J61:K61"/>
    <mergeCell ref="J62:K62"/>
    <mergeCell ref="J63:K63"/>
    <mergeCell ref="J64:K64"/>
    <mergeCell ref="J65:K65"/>
    <mergeCell ref="J66:K66"/>
    <mergeCell ref="C46:C47"/>
    <mergeCell ref="A26:A32"/>
    <mergeCell ref="K46:K47"/>
    <mergeCell ref="C4:C8"/>
    <mergeCell ref="D4:D8"/>
    <mergeCell ref="F4:F8"/>
    <mergeCell ref="C40:K40"/>
    <mergeCell ref="C37:E37"/>
    <mergeCell ref="I4:I8"/>
    <mergeCell ref="B43:B45"/>
    <mergeCell ref="A43:A45"/>
    <mergeCell ref="L43:L45"/>
    <mergeCell ref="J41:J42"/>
    <mergeCell ref="K41:K42"/>
    <mergeCell ref="L41:L42"/>
    <mergeCell ref="M41:M42"/>
    <mergeCell ref="A57:E57"/>
    <mergeCell ref="K48:K49"/>
    <mergeCell ref="M48:M49"/>
    <mergeCell ref="A48:A49"/>
    <mergeCell ref="A54:E54"/>
    <mergeCell ref="C21:E21"/>
    <mergeCell ref="C24:E24"/>
    <mergeCell ref="A4:A8"/>
    <mergeCell ref="B4:B8"/>
    <mergeCell ref="B10:K10"/>
    <mergeCell ref="A55:E55"/>
    <mergeCell ref="C13:E13"/>
    <mergeCell ref="H4:H8"/>
    <mergeCell ref="C11:K11"/>
    <mergeCell ref="J48:J49"/>
    <mergeCell ref="A61:E61"/>
    <mergeCell ref="A59:E59"/>
    <mergeCell ref="A62:E62"/>
    <mergeCell ref="A58:E58"/>
    <mergeCell ref="A65:E65"/>
    <mergeCell ref="A67:E67"/>
    <mergeCell ref="A66:E66"/>
    <mergeCell ref="A64:E64"/>
    <mergeCell ref="A60:E60"/>
    <mergeCell ref="A63:E63"/>
    <mergeCell ref="C41:C42"/>
    <mergeCell ref="B41:B42"/>
    <mergeCell ref="A41:A42"/>
    <mergeCell ref="A46:A47"/>
    <mergeCell ref="C48:C49"/>
    <mergeCell ref="B48:B49"/>
    <mergeCell ref="K1:M1"/>
    <mergeCell ref="K3:M3"/>
    <mergeCell ref="J4:K4"/>
    <mergeCell ref="E4:E8"/>
    <mergeCell ref="K6:K8"/>
    <mergeCell ref="G4:G8"/>
    <mergeCell ref="J5:J8"/>
    <mergeCell ref="A2:M2"/>
    <mergeCell ref="M6:M8"/>
    <mergeCell ref="L6:L8"/>
    <mergeCell ref="C52:E52"/>
    <mergeCell ref="B53:E53"/>
    <mergeCell ref="A56:E56"/>
    <mergeCell ref="D48:D49"/>
    <mergeCell ref="A9:K9"/>
    <mergeCell ref="L48:L49"/>
    <mergeCell ref="D41:D42"/>
  </mergeCells>
  <printOptions/>
  <pageMargins left="0.1968503937007874" right="0.1968503937007874" top="0.5118110236220472" bottom="0.1968503937007874" header="0" footer="0"/>
  <pageSetup fitToHeight="0"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Q109"/>
  <sheetViews>
    <sheetView zoomScalePageLayoutView="0" workbookViewId="0" topLeftCell="A1">
      <pane ySplit="8" topLeftCell="A9" activePane="bottomLeft" state="frozen"/>
      <selection pane="topLeft" activeCell="A1" sqref="A1"/>
      <selection pane="bottomLeft" activeCell="F4" sqref="F4:F8"/>
    </sheetView>
  </sheetViews>
  <sheetFormatPr defaultColWidth="9.140625" defaultRowHeight="12.75"/>
  <cols>
    <col min="1" max="1" width="4.00390625" style="74" customWidth="1"/>
    <col min="2" max="2" width="4.140625" style="74" customWidth="1"/>
    <col min="3" max="3" width="3.57421875" style="128" customWidth="1"/>
    <col min="4" max="4" width="39.8515625" style="67" customWidth="1"/>
    <col min="5" max="5" width="6.8515625" style="67" customWidth="1"/>
    <col min="6" max="6" width="12.28125" style="253" customWidth="1"/>
    <col min="7" max="7" width="12.28125" style="339" customWidth="1"/>
    <col min="8" max="9" width="12.28125" style="253" customWidth="1"/>
    <col min="10" max="10" width="28.00390625" style="185" customWidth="1"/>
    <col min="11" max="11" width="5.57421875" style="254" customWidth="1"/>
    <col min="12" max="13" width="5.28125" style="254" customWidth="1"/>
    <col min="14" max="14" width="5.140625" style="13" customWidth="1"/>
    <col min="15" max="15" width="5.28125" style="13" customWidth="1"/>
    <col min="16" max="16" width="9.140625" style="13" hidden="1" customWidth="1"/>
    <col min="17" max="16384" width="9.140625" style="13" customWidth="1"/>
  </cols>
  <sheetData>
    <row r="1" spans="6:13" ht="18.75" customHeight="1">
      <c r="F1" s="66"/>
      <c r="G1" s="66"/>
      <c r="H1" s="66"/>
      <c r="I1" s="66"/>
      <c r="J1" s="52"/>
      <c r="K1" s="673" t="s">
        <v>1092</v>
      </c>
      <c r="L1" s="673"/>
      <c r="M1" s="673"/>
    </row>
    <row r="2" spans="1:13" ht="23.25" customHeight="1">
      <c r="A2" s="753" t="s">
        <v>1095</v>
      </c>
      <c r="B2" s="753"/>
      <c r="C2" s="753"/>
      <c r="D2" s="753"/>
      <c r="E2" s="753"/>
      <c r="F2" s="753"/>
      <c r="G2" s="753"/>
      <c r="H2" s="753"/>
      <c r="I2" s="753"/>
      <c r="J2" s="753"/>
      <c r="K2" s="753"/>
      <c r="L2" s="753"/>
      <c r="M2" s="753"/>
    </row>
    <row r="3" spans="1:13" ht="12.75">
      <c r="A3" s="776" t="s">
        <v>330</v>
      </c>
      <c r="B3" s="776"/>
      <c r="C3" s="776"/>
      <c r="D3" s="776"/>
      <c r="E3" s="776"/>
      <c r="F3" s="776"/>
      <c r="G3" s="776"/>
      <c r="H3" s="776"/>
      <c r="I3" s="776"/>
      <c r="J3" s="776"/>
      <c r="K3" s="776"/>
      <c r="L3" s="776"/>
      <c r="M3" s="776"/>
    </row>
    <row r="4" spans="1:13" s="28" customFormat="1" ht="16.5" customHeight="1">
      <c r="A4" s="661" t="s">
        <v>176</v>
      </c>
      <c r="B4" s="661" t="s">
        <v>177</v>
      </c>
      <c r="C4" s="661" t="s">
        <v>178</v>
      </c>
      <c r="D4" s="662" t="s">
        <v>179</v>
      </c>
      <c r="E4" s="788" t="s">
        <v>175</v>
      </c>
      <c r="F4" s="659" t="s">
        <v>1169</v>
      </c>
      <c r="G4" s="647" t="s">
        <v>1027</v>
      </c>
      <c r="H4" s="647" t="s">
        <v>472</v>
      </c>
      <c r="I4" s="647" t="s">
        <v>659</v>
      </c>
      <c r="J4" s="647" t="s">
        <v>180</v>
      </c>
      <c r="K4" s="647"/>
      <c r="L4" s="647"/>
      <c r="M4" s="647"/>
    </row>
    <row r="5" spans="1:13" s="28" customFormat="1" ht="12" customHeight="1">
      <c r="A5" s="661"/>
      <c r="B5" s="661"/>
      <c r="C5" s="661"/>
      <c r="D5" s="662"/>
      <c r="E5" s="789"/>
      <c r="F5" s="659"/>
      <c r="G5" s="647"/>
      <c r="H5" s="647"/>
      <c r="I5" s="647"/>
      <c r="J5" s="791" t="s">
        <v>181</v>
      </c>
      <c r="K5" s="794"/>
      <c r="L5" s="794"/>
      <c r="M5" s="794"/>
    </row>
    <row r="6" spans="1:13" s="28" customFormat="1" ht="12" customHeight="1">
      <c r="A6" s="661"/>
      <c r="B6" s="661"/>
      <c r="C6" s="661"/>
      <c r="D6" s="662"/>
      <c r="E6" s="789"/>
      <c r="F6" s="659"/>
      <c r="G6" s="647"/>
      <c r="H6" s="647"/>
      <c r="I6" s="647"/>
      <c r="J6" s="792"/>
      <c r="K6" s="648" t="s">
        <v>403</v>
      </c>
      <c r="L6" s="648" t="s">
        <v>473</v>
      </c>
      <c r="M6" s="648" t="s">
        <v>660</v>
      </c>
    </row>
    <row r="7" spans="1:13" s="28" customFormat="1" ht="12" customHeight="1">
      <c r="A7" s="661"/>
      <c r="B7" s="661"/>
      <c r="C7" s="661"/>
      <c r="D7" s="662"/>
      <c r="E7" s="789"/>
      <c r="F7" s="659"/>
      <c r="G7" s="647"/>
      <c r="H7" s="647"/>
      <c r="I7" s="647"/>
      <c r="J7" s="792"/>
      <c r="K7" s="648"/>
      <c r="L7" s="648"/>
      <c r="M7" s="648"/>
    </row>
    <row r="8" spans="1:13" s="28" customFormat="1" ht="72" customHeight="1">
      <c r="A8" s="661"/>
      <c r="B8" s="661"/>
      <c r="C8" s="661"/>
      <c r="D8" s="662"/>
      <c r="E8" s="790"/>
      <c r="F8" s="659"/>
      <c r="G8" s="647"/>
      <c r="H8" s="647"/>
      <c r="I8" s="647"/>
      <c r="J8" s="793"/>
      <c r="K8" s="648"/>
      <c r="L8" s="648"/>
      <c r="M8" s="648"/>
    </row>
    <row r="9" spans="1:13" s="28" customFormat="1" ht="27" customHeight="1">
      <c r="A9" s="795" t="s">
        <v>379</v>
      </c>
      <c r="B9" s="796"/>
      <c r="C9" s="796"/>
      <c r="D9" s="796"/>
      <c r="E9" s="796"/>
      <c r="F9" s="796"/>
      <c r="G9" s="796"/>
      <c r="H9" s="796"/>
      <c r="I9" s="796"/>
      <c r="J9" s="796"/>
      <c r="K9" s="796"/>
      <c r="L9" s="796"/>
      <c r="M9" s="797"/>
    </row>
    <row r="10" spans="1:13" s="28" customFormat="1" ht="16.5" customHeight="1">
      <c r="A10" s="68" t="s">
        <v>190</v>
      </c>
      <c r="B10" s="766" t="s">
        <v>1063</v>
      </c>
      <c r="C10" s="766"/>
      <c r="D10" s="766"/>
      <c r="E10" s="766"/>
      <c r="F10" s="766"/>
      <c r="G10" s="766"/>
      <c r="H10" s="766"/>
      <c r="I10" s="766"/>
      <c r="J10" s="766"/>
      <c r="K10" s="766"/>
      <c r="L10" s="766"/>
      <c r="M10" s="766"/>
    </row>
    <row r="11" spans="1:13" s="28" customFormat="1" ht="19.5" customHeight="1">
      <c r="A11" s="68" t="s">
        <v>190</v>
      </c>
      <c r="B11" s="30" t="s">
        <v>190</v>
      </c>
      <c r="C11" s="766" t="s">
        <v>599</v>
      </c>
      <c r="D11" s="766"/>
      <c r="E11" s="766"/>
      <c r="F11" s="766"/>
      <c r="G11" s="766"/>
      <c r="H11" s="766"/>
      <c r="I11" s="766"/>
      <c r="J11" s="766"/>
      <c r="K11" s="766"/>
      <c r="L11" s="766"/>
      <c r="M11" s="766"/>
    </row>
    <row r="12" spans="1:13" ht="32.25" customHeight="1">
      <c r="A12" s="781" t="s">
        <v>190</v>
      </c>
      <c r="B12" s="725" t="s">
        <v>190</v>
      </c>
      <c r="C12" s="690" t="s">
        <v>190</v>
      </c>
      <c r="D12" s="706" t="s">
        <v>600</v>
      </c>
      <c r="E12" s="51" t="s">
        <v>2</v>
      </c>
      <c r="F12" s="112">
        <v>870</v>
      </c>
      <c r="G12" s="487">
        <v>857.4</v>
      </c>
      <c r="H12" s="112">
        <v>905</v>
      </c>
      <c r="I12" s="112">
        <v>920</v>
      </c>
      <c r="J12" s="9" t="s">
        <v>164</v>
      </c>
      <c r="K12" s="291" t="s">
        <v>1032</v>
      </c>
      <c r="L12" s="291" t="s">
        <v>452</v>
      </c>
      <c r="M12" s="291" t="s">
        <v>452</v>
      </c>
    </row>
    <row r="13" spans="1:13" ht="24" customHeight="1">
      <c r="A13" s="800"/>
      <c r="B13" s="725"/>
      <c r="C13" s="690"/>
      <c r="D13" s="706"/>
      <c r="E13" s="51" t="s">
        <v>22</v>
      </c>
      <c r="F13" s="112">
        <v>2.5</v>
      </c>
      <c r="G13" s="487">
        <v>2.6</v>
      </c>
      <c r="H13" s="112">
        <v>2.5</v>
      </c>
      <c r="I13" s="112">
        <v>2.5</v>
      </c>
      <c r="J13" s="774" t="s">
        <v>344</v>
      </c>
      <c r="K13" s="777" t="s">
        <v>1033</v>
      </c>
      <c r="L13" s="777" t="s">
        <v>453</v>
      </c>
      <c r="M13" s="777" t="s">
        <v>453</v>
      </c>
    </row>
    <row r="14" spans="1:13" ht="24" customHeight="1">
      <c r="A14" s="782"/>
      <c r="B14" s="725"/>
      <c r="C14" s="690"/>
      <c r="D14" s="706"/>
      <c r="E14" s="51" t="s">
        <v>5</v>
      </c>
      <c r="F14" s="112">
        <v>40</v>
      </c>
      <c r="G14" s="487">
        <v>78.4</v>
      </c>
      <c r="H14" s="112">
        <v>40</v>
      </c>
      <c r="I14" s="112">
        <v>40</v>
      </c>
      <c r="J14" s="774"/>
      <c r="K14" s="777"/>
      <c r="L14" s="777"/>
      <c r="M14" s="777"/>
    </row>
    <row r="15" spans="1:13" ht="33.75" customHeight="1">
      <c r="A15" s="781" t="s">
        <v>190</v>
      </c>
      <c r="B15" s="725" t="s">
        <v>190</v>
      </c>
      <c r="C15" s="690" t="s">
        <v>191</v>
      </c>
      <c r="D15" s="706" t="s">
        <v>601</v>
      </c>
      <c r="E15" s="51" t="s">
        <v>2</v>
      </c>
      <c r="F15" s="420">
        <v>10</v>
      </c>
      <c r="G15" s="487">
        <v>10</v>
      </c>
      <c r="H15" s="420">
        <v>10</v>
      </c>
      <c r="I15" s="420">
        <v>10</v>
      </c>
      <c r="J15" s="618" t="s">
        <v>486</v>
      </c>
      <c r="K15" s="778">
        <v>39</v>
      </c>
      <c r="L15" s="778">
        <v>10</v>
      </c>
      <c r="M15" s="778">
        <v>10</v>
      </c>
    </row>
    <row r="16" spans="1:13" ht="27.75" customHeight="1">
      <c r="A16" s="782"/>
      <c r="B16" s="725"/>
      <c r="C16" s="690"/>
      <c r="D16" s="706"/>
      <c r="E16" s="51" t="s">
        <v>5</v>
      </c>
      <c r="F16" s="420">
        <v>200</v>
      </c>
      <c r="G16" s="487">
        <v>200</v>
      </c>
      <c r="H16" s="420">
        <v>15</v>
      </c>
      <c r="I16" s="420">
        <v>15</v>
      </c>
      <c r="J16" s="619"/>
      <c r="K16" s="778"/>
      <c r="L16" s="778"/>
      <c r="M16" s="778"/>
    </row>
    <row r="17" spans="1:13" ht="18" customHeight="1">
      <c r="A17" s="68" t="s">
        <v>190</v>
      </c>
      <c r="B17" s="30" t="s">
        <v>190</v>
      </c>
      <c r="C17" s="697" t="s">
        <v>182</v>
      </c>
      <c r="D17" s="697"/>
      <c r="E17" s="697"/>
      <c r="F17" s="231">
        <f>SUM(F12:F16)</f>
        <v>1122.5</v>
      </c>
      <c r="G17" s="231">
        <f>SUM(G12:G16)</f>
        <v>1148.4</v>
      </c>
      <c r="H17" s="231">
        <f>SUM(H12:H16)</f>
        <v>972.5</v>
      </c>
      <c r="I17" s="231">
        <f>SUM(I12:I16)</f>
        <v>987.5</v>
      </c>
      <c r="J17" s="439"/>
      <c r="K17" s="62"/>
      <c r="L17" s="62"/>
      <c r="M17" s="62"/>
    </row>
    <row r="18" spans="1:13" ht="18.75" customHeight="1">
      <c r="A18" s="68" t="s">
        <v>190</v>
      </c>
      <c r="B18" s="730" t="s">
        <v>183</v>
      </c>
      <c r="C18" s="730"/>
      <c r="D18" s="730"/>
      <c r="E18" s="730"/>
      <c r="F18" s="366">
        <f>+F17</f>
        <v>1122.5</v>
      </c>
      <c r="G18" s="366">
        <f>+G17</f>
        <v>1148.4</v>
      </c>
      <c r="H18" s="366">
        <f>+H17</f>
        <v>972.5</v>
      </c>
      <c r="I18" s="366">
        <f>+I17</f>
        <v>987.5</v>
      </c>
      <c r="J18" s="439"/>
      <c r="K18" s="62"/>
      <c r="L18" s="62"/>
      <c r="M18" s="62"/>
    </row>
    <row r="19" spans="1:13" ht="15" customHeight="1">
      <c r="A19" s="69" t="s">
        <v>191</v>
      </c>
      <c r="B19" s="804" t="s">
        <v>1064</v>
      </c>
      <c r="C19" s="804"/>
      <c r="D19" s="804"/>
      <c r="E19" s="804"/>
      <c r="F19" s="804"/>
      <c r="G19" s="804"/>
      <c r="H19" s="804"/>
      <c r="I19" s="804"/>
      <c r="J19" s="804"/>
      <c r="K19" s="804"/>
      <c r="L19" s="804"/>
      <c r="M19" s="804"/>
    </row>
    <row r="20" spans="1:13" ht="13.5">
      <c r="A20" s="73" t="s">
        <v>191</v>
      </c>
      <c r="B20" s="30" t="s">
        <v>190</v>
      </c>
      <c r="C20" s="766" t="s">
        <v>165</v>
      </c>
      <c r="D20" s="766"/>
      <c r="E20" s="766"/>
      <c r="F20" s="766"/>
      <c r="G20" s="766"/>
      <c r="H20" s="766"/>
      <c r="I20" s="766"/>
      <c r="J20" s="766"/>
      <c r="K20" s="766"/>
      <c r="L20" s="766"/>
      <c r="M20" s="766"/>
    </row>
    <row r="21" spans="1:13" ht="47.25" customHeight="1">
      <c r="A21" s="690" t="s">
        <v>191</v>
      </c>
      <c r="B21" s="699" t="s">
        <v>190</v>
      </c>
      <c r="C21" s="699" t="s">
        <v>190</v>
      </c>
      <c r="D21" s="643" t="s">
        <v>602</v>
      </c>
      <c r="E21" s="417" t="s">
        <v>2</v>
      </c>
      <c r="F21" s="420">
        <v>405</v>
      </c>
      <c r="G21" s="420">
        <v>409.4</v>
      </c>
      <c r="H21" s="420">
        <v>410</v>
      </c>
      <c r="I21" s="420">
        <v>420</v>
      </c>
      <c r="J21" s="439" t="s">
        <v>337</v>
      </c>
      <c r="K21" s="418" t="s">
        <v>1034</v>
      </c>
      <c r="L21" s="418" t="s">
        <v>454</v>
      </c>
      <c r="M21" s="418" t="s">
        <v>454</v>
      </c>
    </row>
    <row r="22" spans="1:13" ht="34.5" customHeight="1">
      <c r="A22" s="690"/>
      <c r="B22" s="699"/>
      <c r="C22" s="699"/>
      <c r="D22" s="643"/>
      <c r="E22" s="417" t="s">
        <v>22</v>
      </c>
      <c r="F22" s="420">
        <v>35</v>
      </c>
      <c r="G22" s="420">
        <v>31.5</v>
      </c>
      <c r="H22" s="420">
        <v>32</v>
      </c>
      <c r="I22" s="420">
        <v>32</v>
      </c>
      <c r="J22" s="90" t="s">
        <v>166</v>
      </c>
      <c r="K22" s="447" t="s">
        <v>1035</v>
      </c>
      <c r="L22" s="447" t="s">
        <v>455</v>
      </c>
      <c r="M22" s="447" t="s">
        <v>455</v>
      </c>
    </row>
    <row r="23" spans="1:13" ht="45.75" customHeight="1">
      <c r="A23" s="433" t="s">
        <v>191</v>
      </c>
      <c r="B23" s="433" t="s">
        <v>190</v>
      </c>
      <c r="C23" s="433" t="s">
        <v>191</v>
      </c>
      <c r="D23" s="417" t="s">
        <v>718</v>
      </c>
      <c r="E23" s="417" t="s">
        <v>2</v>
      </c>
      <c r="F23" s="420">
        <v>8.5</v>
      </c>
      <c r="G23" s="420">
        <v>6.6</v>
      </c>
      <c r="H23" s="420">
        <v>1.5</v>
      </c>
      <c r="I23" s="420">
        <v>1.5</v>
      </c>
      <c r="J23" s="417" t="s">
        <v>313</v>
      </c>
      <c r="K23" s="418">
        <v>4</v>
      </c>
      <c r="L23" s="418">
        <v>2</v>
      </c>
      <c r="M23" s="418">
        <v>2</v>
      </c>
    </row>
    <row r="24" spans="1:13" ht="44.25" customHeight="1">
      <c r="A24" s="433" t="s">
        <v>191</v>
      </c>
      <c r="B24" s="433" t="s">
        <v>190</v>
      </c>
      <c r="C24" s="433" t="s">
        <v>192</v>
      </c>
      <c r="D24" s="439" t="s">
        <v>617</v>
      </c>
      <c r="E24" s="417" t="s">
        <v>2</v>
      </c>
      <c r="F24" s="420">
        <v>35</v>
      </c>
      <c r="G24" s="420">
        <v>0</v>
      </c>
      <c r="H24" s="420">
        <v>0</v>
      </c>
      <c r="I24" s="420">
        <v>0</v>
      </c>
      <c r="J24" s="417" t="s">
        <v>168</v>
      </c>
      <c r="K24" s="418"/>
      <c r="L24" s="418"/>
      <c r="M24" s="418"/>
    </row>
    <row r="25" spans="1:13" ht="44.25" customHeight="1">
      <c r="A25" s="504" t="s">
        <v>191</v>
      </c>
      <c r="B25" s="433" t="s">
        <v>190</v>
      </c>
      <c r="C25" s="433" t="s">
        <v>193</v>
      </c>
      <c r="D25" s="439" t="s">
        <v>1065</v>
      </c>
      <c r="E25" s="417" t="s">
        <v>2</v>
      </c>
      <c r="F25" s="420">
        <v>234</v>
      </c>
      <c r="G25" s="420">
        <v>190.8</v>
      </c>
      <c r="H25" s="420">
        <v>0</v>
      </c>
      <c r="I25" s="420">
        <v>0</v>
      </c>
      <c r="J25" s="417" t="s">
        <v>764</v>
      </c>
      <c r="K25" s="418">
        <v>4</v>
      </c>
      <c r="L25" s="418"/>
      <c r="M25" s="418"/>
    </row>
    <row r="26" spans="1:13" ht="15" customHeight="1">
      <c r="A26" s="72" t="s">
        <v>191</v>
      </c>
      <c r="B26" s="171" t="s">
        <v>190</v>
      </c>
      <c r="C26" s="645" t="s">
        <v>182</v>
      </c>
      <c r="D26" s="645"/>
      <c r="E26" s="645"/>
      <c r="F26" s="226">
        <f>SUM(F21:F25)</f>
        <v>717.5</v>
      </c>
      <c r="G26" s="226">
        <f>SUM(G21:G25)</f>
        <v>638.3</v>
      </c>
      <c r="H26" s="226">
        <f>SUM(H21:H25)</f>
        <v>443.5</v>
      </c>
      <c r="I26" s="226">
        <f>SUM(I21:I25)</f>
        <v>453.5</v>
      </c>
      <c r="J26" s="439"/>
      <c r="K26" s="418"/>
      <c r="L26" s="418"/>
      <c r="M26" s="418"/>
    </row>
    <row r="27" spans="1:13" ht="17.25" customHeight="1">
      <c r="A27" s="68" t="s">
        <v>191</v>
      </c>
      <c r="B27" s="653" t="s">
        <v>183</v>
      </c>
      <c r="C27" s="653"/>
      <c r="D27" s="653"/>
      <c r="E27" s="653"/>
      <c r="F27" s="231">
        <f>+F26</f>
        <v>717.5</v>
      </c>
      <c r="G27" s="231">
        <f>+G26</f>
        <v>638.3</v>
      </c>
      <c r="H27" s="231">
        <f>+H26</f>
        <v>443.5</v>
      </c>
      <c r="I27" s="231">
        <f>+I26</f>
        <v>453.5</v>
      </c>
      <c r="J27" s="439"/>
      <c r="K27" s="418"/>
      <c r="L27" s="418"/>
      <c r="M27" s="418"/>
    </row>
    <row r="28" spans="1:13" ht="13.5">
      <c r="A28" s="75" t="s">
        <v>192</v>
      </c>
      <c r="B28" s="635" t="s">
        <v>765</v>
      </c>
      <c r="C28" s="635"/>
      <c r="D28" s="635"/>
      <c r="E28" s="635"/>
      <c r="F28" s="635"/>
      <c r="G28" s="635"/>
      <c r="H28" s="635"/>
      <c r="I28" s="635"/>
      <c r="J28" s="635"/>
      <c r="K28" s="635"/>
      <c r="L28" s="635"/>
      <c r="M28" s="635"/>
    </row>
    <row r="29" spans="1:13" ht="18" customHeight="1">
      <c r="A29" s="75" t="s">
        <v>192</v>
      </c>
      <c r="B29" s="76" t="s">
        <v>190</v>
      </c>
      <c r="C29" s="766" t="s">
        <v>766</v>
      </c>
      <c r="D29" s="766"/>
      <c r="E29" s="766"/>
      <c r="F29" s="766"/>
      <c r="G29" s="766"/>
      <c r="H29" s="766"/>
      <c r="I29" s="766"/>
      <c r="J29" s="766"/>
      <c r="K29" s="766"/>
      <c r="L29" s="766"/>
      <c r="M29" s="766"/>
    </row>
    <row r="30" spans="1:13" ht="37.5" customHeight="1">
      <c r="A30" s="798" t="s">
        <v>192</v>
      </c>
      <c r="B30" s="690" t="s">
        <v>190</v>
      </c>
      <c r="C30" s="690" t="s">
        <v>190</v>
      </c>
      <c r="D30" s="706" t="s">
        <v>132</v>
      </c>
      <c r="E30" s="51" t="s">
        <v>2</v>
      </c>
      <c r="F30" s="112">
        <v>1225</v>
      </c>
      <c r="G30" s="420">
        <v>1092.4</v>
      </c>
      <c r="H30" s="112">
        <v>1350</v>
      </c>
      <c r="I30" s="112">
        <v>1400</v>
      </c>
      <c r="J30" s="666" t="s">
        <v>991</v>
      </c>
      <c r="K30" s="772" t="s">
        <v>1036</v>
      </c>
      <c r="L30" s="772" t="s">
        <v>513</v>
      </c>
      <c r="M30" s="772" t="s">
        <v>513</v>
      </c>
    </row>
    <row r="31" spans="1:13" ht="25.5" customHeight="1">
      <c r="A31" s="799"/>
      <c r="B31" s="690"/>
      <c r="C31" s="690"/>
      <c r="D31" s="706"/>
      <c r="E31" s="48" t="s">
        <v>22</v>
      </c>
      <c r="F31" s="112">
        <v>32</v>
      </c>
      <c r="G31" s="420">
        <v>39.6</v>
      </c>
      <c r="H31" s="112">
        <v>32</v>
      </c>
      <c r="I31" s="112">
        <v>32</v>
      </c>
      <c r="J31" s="666"/>
      <c r="K31" s="772"/>
      <c r="L31" s="772"/>
      <c r="M31" s="772"/>
    </row>
    <row r="32" spans="1:13" ht="45" customHeight="1">
      <c r="A32" s="120" t="s">
        <v>192</v>
      </c>
      <c r="B32" s="49" t="s">
        <v>190</v>
      </c>
      <c r="C32" s="49" t="s">
        <v>191</v>
      </c>
      <c r="D32" s="48" t="s">
        <v>187</v>
      </c>
      <c r="E32" s="51" t="s">
        <v>2</v>
      </c>
      <c r="F32" s="115">
        <v>130</v>
      </c>
      <c r="G32" s="345">
        <v>130</v>
      </c>
      <c r="H32" s="115">
        <v>130</v>
      </c>
      <c r="I32" s="115">
        <v>130</v>
      </c>
      <c r="J32" s="439" t="s">
        <v>992</v>
      </c>
      <c r="K32" s="292" t="s">
        <v>1037</v>
      </c>
      <c r="L32" s="292" t="s">
        <v>1004</v>
      </c>
      <c r="M32" s="292" t="s">
        <v>1004</v>
      </c>
    </row>
    <row r="33" spans="1:13" ht="18" customHeight="1">
      <c r="A33" s="68" t="s">
        <v>192</v>
      </c>
      <c r="B33" s="30" t="s">
        <v>190</v>
      </c>
      <c r="C33" s="697" t="s">
        <v>182</v>
      </c>
      <c r="D33" s="697"/>
      <c r="E33" s="30"/>
      <c r="F33" s="226">
        <f>SUM(F30:F32)</f>
        <v>1387</v>
      </c>
      <c r="G33" s="226">
        <f>SUM(G30:G32)</f>
        <v>1262</v>
      </c>
      <c r="H33" s="226">
        <f>SUM(H30:H32)</f>
        <v>1512</v>
      </c>
      <c r="I33" s="226">
        <f>SUM(I30:I32)</f>
        <v>1562</v>
      </c>
      <c r="J33" s="165"/>
      <c r="K33" s="293"/>
      <c r="L33" s="293"/>
      <c r="M33" s="293"/>
    </row>
    <row r="34" spans="1:13" ht="19.5" customHeight="1">
      <c r="A34" s="68" t="s">
        <v>192</v>
      </c>
      <c r="B34" s="30" t="s">
        <v>191</v>
      </c>
      <c r="C34" s="783" t="s">
        <v>167</v>
      </c>
      <c r="D34" s="783"/>
      <c r="E34" s="783"/>
      <c r="F34" s="783"/>
      <c r="G34" s="783"/>
      <c r="H34" s="783"/>
      <c r="I34" s="783"/>
      <c r="J34" s="783"/>
      <c r="K34" s="783"/>
      <c r="L34" s="783"/>
      <c r="M34" s="783"/>
    </row>
    <row r="35" spans="1:17" ht="32.25" customHeight="1">
      <c r="A35" s="70" t="s">
        <v>192</v>
      </c>
      <c r="B35" s="40" t="s">
        <v>191</v>
      </c>
      <c r="C35" s="49" t="s">
        <v>190</v>
      </c>
      <c r="D35" s="48" t="s">
        <v>767</v>
      </c>
      <c r="E35" s="51" t="s">
        <v>2</v>
      </c>
      <c r="F35" s="112">
        <v>63</v>
      </c>
      <c r="G35" s="420">
        <v>49.6</v>
      </c>
      <c r="H35" s="112">
        <v>65</v>
      </c>
      <c r="I35" s="112">
        <v>67</v>
      </c>
      <c r="J35" s="679" t="s">
        <v>168</v>
      </c>
      <c r="K35" s="613">
        <v>25</v>
      </c>
      <c r="L35" s="613">
        <v>40</v>
      </c>
      <c r="M35" s="613">
        <v>40</v>
      </c>
      <c r="N35" s="172"/>
      <c r="O35" s="172"/>
      <c r="Q35" s="172"/>
    </row>
    <row r="36" spans="1:16" ht="35.25" customHeight="1">
      <c r="A36" s="120" t="s">
        <v>192</v>
      </c>
      <c r="B36" s="49" t="s">
        <v>191</v>
      </c>
      <c r="C36" s="49" t="s">
        <v>191</v>
      </c>
      <c r="D36" s="48" t="s">
        <v>368</v>
      </c>
      <c r="E36" s="51" t="s">
        <v>2</v>
      </c>
      <c r="F36" s="420">
        <v>210.4</v>
      </c>
      <c r="G36" s="420">
        <v>111.2</v>
      </c>
      <c r="H36" s="420">
        <v>203</v>
      </c>
      <c r="I36" s="420">
        <v>205.5</v>
      </c>
      <c r="J36" s="679"/>
      <c r="K36" s="615"/>
      <c r="L36" s="615"/>
      <c r="M36" s="615"/>
      <c r="N36" s="172"/>
      <c r="O36" s="172"/>
      <c r="P36" s="172"/>
    </row>
    <row r="37" spans="1:15" ht="28.5" customHeight="1">
      <c r="A37" s="70" t="s">
        <v>192</v>
      </c>
      <c r="B37" s="40" t="s">
        <v>191</v>
      </c>
      <c r="C37" s="49" t="s">
        <v>192</v>
      </c>
      <c r="D37" s="45" t="s">
        <v>88</v>
      </c>
      <c r="E37" s="417" t="s">
        <v>2</v>
      </c>
      <c r="F37" s="420">
        <v>25</v>
      </c>
      <c r="G37" s="420">
        <v>20</v>
      </c>
      <c r="H37" s="420">
        <v>25</v>
      </c>
      <c r="I37" s="420">
        <v>25</v>
      </c>
      <c r="J37" s="9" t="s">
        <v>169</v>
      </c>
      <c r="K37" s="418">
        <v>20</v>
      </c>
      <c r="L37" s="418">
        <v>15</v>
      </c>
      <c r="M37" s="418">
        <v>15</v>
      </c>
      <c r="N37" s="162"/>
      <c r="O37" s="162"/>
    </row>
    <row r="38" spans="1:13" ht="29.25" customHeight="1">
      <c r="A38" s="71" t="s">
        <v>192</v>
      </c>
      <c r="B38" s="47" t="s">
        <v>191</v>
      </c>
      <c r="C38" s="433" t="s">
        <v>193</v>
      </c>
      <c r="D38" s="45" t="s">
        <v>89</v>
      </c>
      <c r="E38" s="417" t="s">
        <v>2</v>
      </c>
      <c r="F38" s="420">
        <v>1</v>
      </c>
      <c r="G38" s="420">
        <v>1</v>
      </c>
      <c r="H38" s="420">
        <v>1</v>
      </c>
      <c r="I38" s="420">
        <v>1</v>
      </c>
      <c r="J38" s="9" t="s">
        <v>170</v>
      </c>
      <c r="K38" s="62">
        <v>1</v>
      </c>
      <c r="L38" s="62">
        <v>1</v>
      </c>
      <c r="M38" s="62">
        <v>1</v>
      </c>
    </row>
    <row r="39" spans="1:13" ht="33.75" customHeight="1">
      <c r="A39" s="71" t="s">
        <v>192</v>
      </c>
      <c r="B39" s="47" t="s">
        <v>191</v>
      </c>
      <c r="C39" s="433" t="s">
        <v>194</v>
      </c>
      <c r="D39" s="45" t="s">
        <v>369</v>
      </c>
      <c r="E39" s="417" t="s">
        <v>2</v>
      </c>
      <c r="F39" s="420">
        <v>5</v>
      </c>
      <c r="G39" s="420">
        <v>0</v>
      </c>
      <c r="H39" s="420">
        <v>5</v>
      </c>
      <c r="I39" s="420">
        <v>5</v>
      </c>
      <c r="J39" s="9" t="s">
        <v>170</v>
      </c>
      <c r="K39" s="62">
        <v>0</v>
      </c>
      <c r="L39" s="62">
        <v>1</v>
      </c>
      <c r="M39" s="62">
        <v>1</v>
      </c>
    </row>
    <row r="40" spans="1:13" ht="21" customHeight="1">
      <c r="A40" s="801" t="s">
        <v>192</v>
      </c>
      <c r="B40" s="699" t="s">
        <v>191</v>
      </c>
      <c r="C40" s="699" t="s">
        <v>195</v>
      </c>
      <c r="D40" s="643" t="s">
        <v>990</v>
      </c>
      <c r="E40" s="417" t="s">
        <v>14</v>
      </c>
      <c r="F40" s="420">
        <v>4</v>
      </c>
      <c r="G40" s="420">
        <v>0</v>
      </c>
      <c r="H40" s="420">
        <v>4</v>
      </c>
      <c r="I40" s="420">
        <v>4</v>
      </c>
      <c r="J40" s="666" t="s">
        <v>311</v>
      </c>
      <c r="K40" s="785">
        <v>4</v>
      </c>
      <c r="L40" s="785">
        <v>4</v>
      </c>
      <c r="M40" s="785">
        <v>4</v>
      </c>
    </row>
    <row r="41" spans="1:13" ht="18.75" customHeight="1">
      <c r="A41" s="779"/>
      <c r="B41" s="699"/>
      <c r="C41" s="699"/>
      <c r="D41" s="643"/>
      <c r="E41" s="417" t="s">
        <v>2</v>
      </c>
      <c r="F41" s="420">
        <v>7.5</v>
      </c>
      <c r="G41" s="420">
        <v>7.5</v>
      </c>
      <c r="H41" s="420">
        <v>7.5</v>
      </c>
      <c r="I41" s="420">
        <v>7.5</v>
      </c>
      <c r="J41" s="666"/>
      <c r="K41" s="803"/>
      <c r="L41" s="803"/>
      <c r="M41" s="803"/>
    </row>
    <row r="42" spans="1:13" ht="18.75" customHeight="1">
      <c r="A42" s="779"/>
      <c r="B42" s="699"/>
      <c r="C42" s="699"/>
      <c r="D42" s="643"/>
      <c r="E42" s="417" t="s">
        <v>5</v>
      </c>
      <c r="F42" s="420">
        <v>4</v>
      </c>
      <c r="G42" s="420">
        <v>3</v>
      </c>
      <c r="H42" s="420">
        <v>4</v>
      </c>
      <c r="I42" s="420">
        <v>4</v>
      </c>
      <c r="J42" s="666"/>
      <c r="K42" s="786"/>
      <c r="L42" s="786"/>
      <c r="M42" s="786"/>
    </row>
    <row r="43" spans="1:13" ht="35.25" customHeight="1">
      <c r="A43" s="433" t="s">
        <v>192</v>
      </c>
      <c r="B43" s="433" t="s">
        <v>191</v>
      </c>
      <c r="C43" s="433" t="s">
        <v>196</v>
      </c>
      <c r="D43" s="421" t="s">
        <v>90</v>
      </c>
      <c r="E43" s="417" t="s">
        <v>2</v>
      </c>
      <c r="F43" s="420">
        <v>20</v>
      </c>
      <c r="G43" s="420">
        <v>1</v>
      </c>
      <c r="H43" s="420">
        <v>20</v>
      </c>
      <c r="I43" s="420">
        <v>20</v>
      </c>
      <c r="J43" s="51" t="s">
        <v>240</v>
      </c>
      <c r="K43" s="418">
        <v>1</v>
      </c>
      <c r="L43" s="418">
        <v>8</v>
      </c>
      <c r="M43" s="418">
        <v>8</v>
      </c>
    </row>
    <row r="44" spans="1:13" ht="15.75" customHeight="1">
      <c r="A44" s="72" t="s">
        <v>192</v>
      </c>
      <c r="B44" s="30" t="s">
        <v>191</v>
      </c>
      <c r="C44" s="697" t="s">
        <v>182</v>
      </c>
      <c r="D44" s="697"/>
      <c r="E44" s="697"/>
      <c r="F44" s="226">
        <f>SUM(F35:F43)</f>
        <v>339.9</v>
      </c>
      <c r="G44" s="226">
        <f>SUM(G35:G43)</f>
        <v>193.3</v>
      </c>
      <c r="H44" s="226">
        <f>SUM(H35:H43)</f>
        <v>334.5</v>
      </c>
      <c r="I44" s="226">
        <f>SUM(I35:I43)</f>
        <v>339</v>
      </c>
      <c r="J44" s="9"/>
      <c r="K44" s="62"/>
      <c r="L44" s="62"/>
      <c r="M44" s="62"/>
    </row>
    <row r="45" spans="1:13" ht="16.5" customHeight="1">
      <c r="A45" s="68" t="s">
        <v>192</v>
      </c>
      <c r="B45" s="730" t="s">
        <v>183</v>
      </c>
      <c r="C45" s="730"/>
      <c r="D45" s="730"/>
      <c r="E45" s="730"/>
      <c r="F45" s="231">
        <f>+F44+F33</f>
        <v>1726.9</v>
      </c>
      <c r="G45" s="231">
        <f>+G44+G33</f>
        <v>1455.3</v>
      </c>
      <c r="H45" s="231">
        <f>+H44+H33</f>
        <v>1846.5</v>
      </c>
      <c r="I45" s="231">
        <f>+I44+I33</f>
        <v>1901</v>
      </c>
      <c r="J45" s="9"/>
      <c r="K45" s="62"/>
      <c r="L45" s="62"/>
      <c r="M45" s="62"/>
    </row>
    <row r="46" spans="1:13" ht="16.5" customHeight="1">
      <c r="A46" s="68" t="s">
        <v>193</v>
      </c>
      <c r="B46" s="783" t="s">
        <v>1066</v>
      </c>
      <c r="C46" s="783"/>
      <c r="D46" s="783"/>
      <c r="E46" s="783"/>
      <c r="F46" s="783"/>
      <c r="G46" s="783"/>
      <c r="H46" s="783"/>
      <c r="I46" s="783"/>
      <c r="J46" s="783"/>
      <c r="K46" s="783"/>
      <c r="L46" s="783"/>
      <c r="M46" s="783"/>
    </row>
    <row r="47" spans="1:13" ht="15.75" customHeight="1">
      <c r="A47" s="68" t="s">
        <v>193</v>
      </c>
      <c r="B47" s="30" t="s">
        <v>190</v>
      </c>
      <c r="C47" s="783" t="s">
        <v>768</v>
      </c>
      <c r="D47" s="783"/>
      <c r="E47" s="783"/>
      <c r="F47" s="783"/>
      <c r="G47" s="783"/>
      <c r="H47" s="783"/>
      <c r="I47" s="783"/>
      <c r="J47" s="783"/>
      <c r="K47" s="783"/>
      <c r="L47" s="783"/>
      <c r="M47" s="783"/>
    </row>
    <row r="48" spans="1:13" ht="27" customHeight="1">
      <c r="A48" s="77" t="s">
        <v>193</v>
      </c>
      <c r="B48" s="48" t="s">
        <v>190</v>
      </c>
      <c r="C48" s="10" t="s">
        <v>190</v>
      </c>
      <c r="D48" s="40" t="s">
        <v>91</v>
      </c>
      <c r="E48" s="9" t="s">
        <v>2</v>
      </c>
      <c r="F48" s="112">
        <v>8</v>
      </c>
      <c r="G48" s="112">
        <v>8</v>
      </c>
      <c r="H48" s="112">
        <v>8</v>
      </c>
      <c r="I48" s="112">
        <v>8</v>
      </c>
      <c r="J48" s="9" t="s">
        <v>169</v>
      </c>
      <c r="K48" s="418">
        <v>5</v>
      </c>
      <c r="L48" s="418">
        <v>5</v>
      </c>
      <c r="M48" s="418">
        <v>5</v>
      </c>
    </row>
    <row r="49" spans="1:13" ht="40.5" customHeight="1">
      <c r="A49" s="280" t="s">
        <v>193</v>
      </c>
      <c r="B49" s="48" t="s">
        <v>190</v>
      </c>
      <c r="C49" s="10" t="s">
        <v>191</v>
      </c>
      <c r="D49" s="48" t="s">
        <v>770</v>
      </c>
      <c r="E49" s="439" t="s">
        <v>2</v>
      </c>
      <c r="F49" s="420">
        <v>4</v>
      </c>
      <c r="G49" s="420">
        <v>4</v>
      </c>
      <c r="H49" s="420">
        <v>4</v>
      </c>
      <c r="I49" s="420">
        <v>4</v>
      </c>
      <c r="J49" s="9" t="s">
        <v>774</v>
      </c>
      <c r="K49" s="418">
        <v>40</v>
      </c>
      <c r="L49" s="418">
        <v>40</v>
      </c>
      <c r="M49" s="418">
        <v>40</v>
      </c>
    </row>
    <row r="50" spans="1:13" ht="30.75" customHeight="1">
      <c r="A50" s="77" t="s">
        <v>193</v>
      </c>
      <c r="B50" s="48" t="s">
        <v>190</v>
      </c>
      <c r="C50" s="10" t="s">
        <v>192</v>
      </c>
      <c r="D50" s="40" t="s">
        <v>303</v>
      </c>
      <c r="E50" s="439" t="s">
        <v>2</v>
      </c>
      <c r="F50" s="420">
        <v>10</v>
      </c>
      <c r="G50" s="420">
        <v>10</v>
      </c>
      <c r="H50" s="420">
        <v>10</v>
      </c>
      <c r="I50" s="420">
        <v>10</v>
      </c>
      <c r="J50" s="9" t="s">
        <v>35</v>
      </c>
      <c r="K50" s="418">
        <v>4</v>
      </c>
      <c r="L50" s="418">
        <v>5</v>
      </c>
      <c r="M50" s="418">
        <v>5</v>
      </c>
    </row>
    <row r="51" spans="1:13" ht="28.5" customHeight="1">
      <c r="A51" s="77" t="s">
        <v>193</v>
      </c>
      <c r="B51" s="48" t="s">
        <v>190</v>
      </c>
      <c r="C51" s="10" t="s">
        <v>193</v>
      </c>
      <c r="D51" s="40" t="s">
        <v>769</v>
      </c>
      <c r="E51" s="439" t="s">
        <v>2</v>
      </c>
      <c r="F51" s="420">
        <v>2</v>
      </c>
      <c r="G51" s="420">
        <v>2</v>
      </c>
      <c r="H51" s="420">
        <v>2</v>
      </c>
      <c r="I51" s="420">
        <v>2</v>
      </c>
      <c r="J51" s="9" t="s">
        <v>35</v>
      </c>
      <c r="K51" s="418">
        <v>1</v>
      </c>
      <c r="L51" s="418">
        <v>1</v>
      </c>
      <c r="M51" s="418">
        <v>1</v>
      </c>
    </row>
    <row r="52" spans="1:13" ht="14.25" customHeight="1">
      <c r="A52" s="68" t="s">
        <v>193</v>
      </c>
      <c r="B52" s="30" t="s">
        <v>190</v>
      </c>
      <c r="C52" s="697" t="s">
        <v>182</v>
      </c>
      <c r="D52" s="697"/>
      <c r="E52" s="697"/>
      <c r="F52" s="226">
        <f>SUM(F48:F51)</f>
        <v>24</v>
      </c>
      <c r="G52" s="226">
        <f>SUM(G48:G51)</f>
        <v>24</v>
      </c>
      <c r="H52" s="226">
        <f>SUM(H48:H51)</f>
        <v>24</v>
      </c>
      <c r="I52" s="226">
        <f>SUM(I48:I51)</f>
        <v>24</v>
      </c>
      <c r="J52" s="9"/>
      <c r="K52" s="62"/>
      <c r="L52" s="62"/>
      <c r="M52" s="62"/>
    </row>
    <row r="53" spans="1:13" ht="15.75" customHeight="1">
      <c r="A53" s="68" t="s">
        <v>193</v>
      </c>
      <c r="B53" s="730" t="s">
        <v>183</v>
      </c>
      <c r="C53" s="730"/>
      <c r="D53" s="730"/>
      <c r="E53" s="730"/>
      <c r="F53" s="231">
        <f>+F52</f>
        <v>24</v>
      </c>
      <c r="G53" s="231">
        <f>+G52</f>
        <v>24</v>
      </c>
      <c r="H53" s="231">
        <f>+H52</f>
        <v>24</v>
      </c>
      <c r="I53" s="231">
        <f>+I52</f>
        <v>24</v>
      </c>
      <c r="J53" s="9"/>
      <c r="K53" s="62"/>
      <c r="L53" s="62"/>
      <c r="M53" s="62"/>
    </row>
    <row r="54" spans="1:13" ht="20.25" customHeight="1">
      <c r="A54" s="70" t="s">
        <v>194</v>
      </c>
      <c r="B54" s="684" t="s">
        <v>771</v>
      </c>
      <c r="C54" s="807"/>
      <c r="D54" s="807"/>
      <c r="E54" s="807"/>
      <c r="F54" s="807"/>
      <c r="G54" s="807"/>
      <c r="H54" s="807"/>
      <c r="I54" s="807"/>
      <c r="J54" s="807"/>
      <c r="K54" s="807"/>
      <c r="L54" s="807"/>
      <c r="M54" s="807"/>
    </row>
    <row r="55" spans="1:13" ht="21" customHeight="1">
      <c r="A55" s="92" t="s">
        <v>194</v>
      </c>
      <c r="B55" s="40" t="s">
        <v>190</v>
      </c>
      <c r="C55" s="783" t="s">
        <v>772</v>
      </c>
      <c r="D55" s="783"/>
      <c r="E55" s="783"/>
      <c r="F55" s="783"/>
      <c r="G55" s="783"/>
      <c r="H55" s="783"/>
      <c r="I55" s="783"/>
      <c r="J55" s="783"/>
      <c r="K55" s="783"/>
      <c r="L55" s="783"/>
      <c r="M55" s="783"/>
    </row>
    <row r="56" spans="1:13" ht="26.25" customHeight="1">
      <c r="A56" s="690" t="s">
        <v>194</v>
      </c>
      <c r="B56" s="690" t="s">
        <v>190</v>
      </c>
      <c r="C56" s="690" t="s">
        <v>190</v>
      </c>
      <c r="D56" s="679" t="s">
        <v>773</v>
      </c>
      <c r="E56" s="439" t="s">
        <v>2</v>
      </c>
      <c r="F56" s="109">
        <v>18</v>
      </c>
      <c r="G56" s="486">
        <v>18</v>
      </c>
      <c r="H56" s="109">
        <v>20</v>
      </c>
      <c r="I56" s="109">
        <v>20</v>
      </c>
      <c r="J56" s="774" t="s">
        <v>35</v>
      </c>
      <c r="K56" s="772">
        <v>13</v>
      </c>
      <c r="L56" s="772">
        <v>14</v>
      </c>
      <c r="M56" s="772">
        <v>15</v>
      </c>
    </row>
    <row r="57" spans="1:13" ht="21" customHeight="1">
      <c r="A57" s="690"/>
      <c r="B57" s="690"/>
      <c r="C57" s="690"/>
      <c r="D57" s="679"/>
      <c r="E57" s="439" t="s">
        <v>5</v>
      </c>
      <c r="F57" s="109">
        <v>19</v>
      </c>
      <c r="G57" s="486">
        <v>21.1</v>
      </c>
      <c r="H57" s="109">
        <v>18</v>
      </c>
      <c r="I57" s="109">
        <v>18</v>
      </c>
      <c r="J57" s="774"/>
      <c r="K57" s="772"/>
      <c r="L57" s="772"/>
      <c r="M57" s="772"/>
    </row>
    <row r="58" spans="1:13" ht="24" customHeight="1">
      <c r="A58" s="690"/>
      <c r="B58" s="690"/>
      <c r="C58" s="690"/>
      <c r="D58" s="679"/>
      <c r="E58" s="439" t="s">
        <v>14</v>
      </c>
      <c r="F58" s="109">
        <v>6</v>
      </c>
      <c r="G58" s="486">
        <v>6</v>
      </c>
      <c r="H58" s="109">
        <v>7</v>
      </c>
      <c r="I58" s="109">
        <v>7</v>
      </c>
      <c r="J58" s="774"/>
      <c r="K58" s="772"/>
      <c r="L58" s="772"/>
      <c r="M58" s="772"/>
    </row>
    <row r="59" spans="1:13" ht="31.5" customHeight="1">
      <c r="A59" s="40" t="s">
        <v>194</v>
      </c>
      <c r="B59" s="40" t="s">
        <v>190</v>
      </c>
      <c r="C59" s="49" t="s">
        <v>191</v>
      </c>
      <c r="D59" s="51" t="s">
        <v>229</v>
      </c>
      <c r="E59" s="439" t="s">
        <v>2</v>
      </c>
      <c r="F59" s="109">
        <v>19</v>
      </c>
      <c r="G59" s="486">
        <v>10</v>
      </c>
      <c r="H59" s="109">
        <v>12</v>
      </c>
      <c r="I59" s="109">
        <v>15</v>
      </c>
      <c r="J59" s="9" t="s">
        <v>276</v>
      </c>
      <c r="K59" s="62">
        <v>23</v>
      </c>
      <c r="L59" s="62">
        <v>24</v>
      </c>
      <c r="M59" s="62">
        <v>24</v>
      </c>
    </row>
    <row r="60" spans="1:13" ht="26.25" customHeight="1">
      <c r="A60" s="779" t="s">
        <v>194</v>
      </c>
      <c r="B60" s="699" t="s">
        <v>190</v>
      </c>
      <c r="C60" s="699" t="s">
        <v>192</v>
      </c>
      <c r="D60" s="625" t="s">
        <v>338</v>
      </c>
      <c r="E60" s="439" t="s">
        <v>2</v>
      </c>
      <c r="F60" s="425">
        <v>126</v>
      </c>
      <c r="G60" s="486">
        <v>86.9</v>
      </c>
      <c r="H60" s="425">
        <v>71.5</v>
      </c>
      <c r="I60" s="425">
        <v>43.2</v>
      </c>
      <c r="J60" s="666" t="s">
        <v>35</v>
      </c>
      <c r="K60" s="613">
        <v>20</v>
      </c>
      <c r="L60" s="628">
        <v>9</v>
      </c>
      <c r="M60" s="628">
        <v>5</v>
      </c>
    </row>
    <row r="61" spans="1:13" ht="21" customHeight="1">
      <c r="A61" s="779"/>
      <c r="B61" s="699"/>
      <c r="C61" s="699"/>
      <c r="D61" s="625"/>
      <c r="E61" s="439" t="s">
        <v>4</v>
      </c>
      <c r="F61" s="441">
        <v>750</v>
      </c>
      <c r="G61" s="481">
        <v>750</v>
      </c>
      <c r="H61" s="479">
        <v>540</v>
      </c>
      <c r="I61" s="479">
        <v>360</v>
      </c>
      <c r="J61" s="666"/>
      <c r="K61" s="615"/>
      <c r="L61" s="628"/>
      <c r="M61" s="628"/>
    </row>
    <row r="62" spans="1:13" ht="24" customHeight="1">
      <c r="A62" s="699" t="s">
        <v>194</v>
      </c>
      <c r="B62" s="699" t="s">
        <v>190</v>
      </c>
      <c r="C62" s="699" t="s">
        <v>193</v>
      </c>
      <c r="D62" s="625" t="s">
        <v>622</v>
      </c>
      <c r="E62" s="439" t="s">
        <v>2</v>
      </c>
      <c r="F62" s="425">
        <v>47.5</v>
      </c>
      <c r="G62" s="486">
        <v>35.2</v>
      </c>
      <c r="H62" s="425">
        <v>31</v>
      </c>
      <c r="I62" s="425">
        <v>5</v>
      </c>
      <c r="J62" s="666" t="s">
        <v>500</v>
      </c>
      <c r="K62" s="613">
        <v>18</v>
      </c>
      <c r="L62" s="628">
        <v>8</v>
      </c>
      <c r="M62" s="628">
        <v>3</v>
      </c>
    </row>
    <row r="63" spans="1:13" ht="23.25" customHeight="1">
      <c r="A63" s="699"/>
      <c r="B63" s="699"/>
      <c r="C63" s="699"/>
      <c r="D63" s="625"/>
      <c r="E63" s="421" t="s">
        <v>4</v>
      </c>
      <c r="F63" s="425">
        <v>581</v>
      </c>
      <c r="G63" s="486">
        <v>581</v>
      </c>
      <c r="H63" s="425">
        <v>378</v>
      </c>
      <c r="I63" s="425">
        <v>61.5</v>
      </c>
      <c r="J63" s="666"/>
      <c r="K63" s="615"/>
      <c r="L63" s="628"/>
      <c r="M63" s="628"/>
    </row>
    <row r="64" spans="1:13" ht="23.25" customHeight="1">
      <c r="A64" s="49" t="s">
        <v>194</v>
      </c>
      <c r="B64" s="49" t="s">
        <v>190</v>
      </c>
      <c r="C64" s="49" t="s">
        <v>194</v>
      </c>
      <c r="D64" s="417" t="s">
        <v>440</v>
      </c>
      <c r="E64" s="421" t="s">
        <v>5</v>
      </c>
      <c r="F64" s="425">
        <v>34</v>
      </c>
      <c r="G64" s="486">
        <v>33.4</v>
      </c>
      <c r="H64" s="425">
        <v>34</v>
      </c>
      <c r="I64" s="425">
        <v>34</v>
      </c>
      <c r="J64" s="439" t="s">
        <v>1062</v>
      </c>
      <c r="K64" s="62">
        <v>100</v>
      </c>
      <c r="L64" s="62">
        <v>100</v>
      </c>
      <c r="M64" s="62">
        <v>100</v>
      </c>
    </row>
    <row r="65" spans="1:13" ht="17.25" customHeight="1">
      <c r="A65" s="72" t="s">
        <v>194</v>
      </c>
      <c r="B65" s="30" t="s">
        <v>190</v>
      </c>
      <c r="C65" s="697" t="s">
        <v>182</v>
      </c>
      <c r="D65" s="697"/>
      <c r="E65" s="697"/>
      <c r="F65" s="226">
        <f>SUM(F56:F64)</f>
        <v>1600.5</v>
      </c>
      <c r="G65" s="226">
        <f>SUM(G56:G64)</f>
        <v>1541.6000000000001</v>
      </c>
      <c r="H65" s="226">
        <f>SUM(H56:H64)</f>
        <v>1111.5</v>
      </c>
      <c r="I65" s="226">
        <f>SUM(I56:I64)</f>
        <v>563.7</v>
      </c>
      <c r="J65" s="9"/>
      <c r="K65" s="62"/>
      <c r="L65" s="62"/>
      <c r="M65" s="62"/>
    </row>
    <row r="66" spans="1:13" ht="18.75" customHeight="1">
      <c r="A66" s="68" t="s">
        <v>194</v>
      </c>
      <c r="B66" s="730" t="s">
        <v>183</v>
      </c>
      <c r="C66" s="730"/>
      <c r="D66" s="730"/>
      <c r="E66" s="730"/>
      <c r="F66" s="231">
        <f>+F65</f>
        <v>1600.5</v>
      </c>
      <c r="G66" s="231">
        <f>+G65</f>
        <v>1541.6000000000001</v>
      </c>
      <c r="H66" s="231">
        <f>+H65</f>
        <v>1111.5</v>
      </c>
      <c r="I66" s="231">
        <f>+I65</f>
        <v>563.7</v>
      </c>
      <c r="J66" s="9"/>
      <c r="K66" s="62"/>
      <c r="L66" s="62"/>
      <c r="M66" s="62"/>
    </row>
    <row r="67" spans="1:13" ht="15" customHeight="1">
      <c r="A67" s="68" t="s">
        <v>195</v>
      </c>
      <c r="B67" s="684" t="s">
        <v>775</v>
      </c>
      <c r="C67" s="806"/>
      <c r="D67" s="806"/>
      <c r="E67" s="806"/>
      <c r="F67" s="806"/>
      <c r="G67" s="806"/>
      <c r="H67" s="806"/>
      <c r="I67" s="806"/>
      <c r="J67" s="806"/>
      <c r="K67" s="806"/>
      <c r="L67" s="806"/>
      <c r="M67" s="806"/>
    </row>
    <row r="68" spans="1:13" ht="18" customHeight="1">
      <c r="A68" s="73" t="s">
        <v>195</v>
      </c>
      <c r="B68" s="30" t="s">
        <v>190</v>
      </c>
      <c r="C68" s="684" t="s">
        <v>776</v>
      </c>
      <c r="D68" s="806"/>
      <c r="E68" s="806"/>
      <c r="F68" s="806"/>
      <c r="G68" s="806"/>
      <c r="H68" s="806"/>
      <c r="I68" s="806"/>
      <c r="J68" s="806"/>
      <c r="K68" s="806"/>
      <c r="L68" s="806"/>
      <c r="M68" s="806"/>
    </row>
    <row r="69" spans="1:13" ht="28.5" customHeight="1">
      <c r="A69" s="669" t="s">
        <v>195</v>
      </c>
      <c r="B69" s="773" t="s">
        <v>190</v>
      </c>
      <c r="C69" s="773" t="s">
        <v>190</v>
      </c>
      <c r="D69" s="698" t="s">
        <v>24</v>
      </c>
      <c r="E69" s="50" t="s">
        <v>18</v>
      </c>
      <c r="F69" s="425">
        <v>1865</v>
      </c>
      <c r="G69" s="486">
        <v>1865</v>
      </c>
      <c r="H69" s="425">
        <v>1957</v>
      </c>
      <c r="I69" s="425">
        <v>0</v>
      </c>
      <c r="J69" s="698" t="s">
        <v>277</v>
      </c>
      <c r="K69" s="785">
        <v>100</v>
      </c>
      <c r="L69" s="802">
        <v>100</v>
      </c>
      <c r="M69" s="802">
        <v>100</v>
      </c>
    </row>
    <row r="70" spans="1:13" ht="27.75" customHeight="1">
      <c r="A70" s="780"/>
      <c r="B70" s="773"/>
      <c r="C70" s="773"/>
      <c r="D70" s="698"/>
      <c r="E70" s="432" t="s">
        <v>2</v>
      </c>
      <c r="F70" s="425">
        <v>0</v>
      </c>
      <c r="G70" s="486">
        <v>0</v>
      </c>
      <c r="H70" s="425">
        <v>400</v>
      </c>
      <c r="I70" s="425">
        <v>761</v>
      </c>
      <c r="J70" s="698"/>
      <c r="K70" s="786"/>
      <c r="L70" s="802"/>
      <c r="M70" s="802"/>
    </row>
    <row r="71" spans="1:13" ht="39.75" customHeight="1">
      <c r="A71" s="761" t="s">
        <v>195</v>
      </c>
      <c r="B71" s="760" t="s">
        <v>190</v>
      </c>
      <c r="C71" s="760" t="s">
        <v>191</v>
      </c>
      <c r="D71" s="698" t="s">
        <v>506</v>
      </c>
      <c r="E71" s="432" t="s">
        <v>2</v>
      </c>
      <c r="F71" s="425">
        <v>68</v>
      </c>
      <c r="G71" s="486">
        <v>12.9</v>
      </c>
      <c r="H71" s="425">
        <v>112</v>
      </c>
      <c r="I71" s="425">
        <v>208</v>
      </c>
      <c r="J71" s="679" t="s">
        <v>466</v>
      </c>
      <c r="K71" s="808"/>
      <c r="L71" s="775"/>
      <c r="M71" s="775">
        <v>1</v>
      </c>
    </row>
    <row r="72" spans="1:13" ht="26.25" customHeight="1">
      <c r="A72" s="762"/>
      <c r="B72" s="760"/>
      <c r="C72" s="760"/>
      <c r="D72" s="698"/>
      <c r="E72" s="432" t="s">
        <v>4</v>
      </c>
      <c r="F72" s="425">
        <v>50</v>
      </c>
      <c r="G72" s="486">
        <v>0</v>
      </c>
      <c r="H72" s="425">
        <v>223</v>
      </c>
      <c r="I72" s="425">
        <v>150</v>
      </c>
      <c r="J72" s="679"/>
      <c r="K72" s="809"/>
      <c r="L72" s="775"/>
      <c r="M72" s="775"/>
    </row>
    <row r="73" spans="1:13" ht="20.25" customHeight="1">
      <c r="A73" s="669" t="s">
        <v>195</v>
      </c>
      <c r="B73" s="773" t="s">
        <v>190</v>
      </c>
      <c r="C73" s="773" t="s">
        <v>192</v>
      </c>
      <c r="D73" s="625" t="s">
        <v>339</v>
      </c>
      <c r="E73" s="51" t="s">
        <v>2</v>
      </c>
      <c r="F73" s="425">
        <v>600</v>
      </c>
      <c r="G73" s="486">
        <v>342.8</v>
      </c>
      <c r="H73" s="425">
        <v>0</v>
      </c>
      <c r="I73" s="425">
        <v>0</v>
      </c>
      <c r="J73" s="625" t="s">
        <v>275</v>
      </c>
      <c r="K73" s="613"/>
      <c r="L73" s="628">
        <v>1</v>
      </c>
      <c r="M73" s="628"/>
    </row>
    <row r="74" spans="1:13" ht="19.5" customHeight="1">
      <c r="A74" s="780"/>
      <c r="B74" s="773"/>
      <c r="C74" s="773"/>
      <c r="D74" s="625"/>
      <c r="E74" s="51" t="s">
        <v>5</v>
      </c>
      <c r="F74" s="425">
        <v>30</v>
      </c>
      <c r="G74" s="486">
        <v>30</v>
      </c>
      <c r="H74" s="425">
        <v>0</v>
      </c>
      <c r="I74" s="425">
        <v>0</v>
      </c>
      <c r="J74" s="625"/>
      <c r="K74" s="614"/>
      <c r="L74" s="628"/>
      <c r="M74" s="628"/>
    </row>
    <row r="75" spans="1:13" ht="26.25" customHeight="1">
      <c r="A75" s="670"/>
      <c r="B75" s="773"/>
      <c r="C75" s="773"/>
      <c r="D75" s="625"/>
      <c r="E75" s="51" t="s">
        <v>4</v>
      </c>
      <c r="F75" s="425">
        <v>165</v>
      </c>
      <c r="G75" s="486">
        <v>166</v>
      </c>
      <c r="H75" s="425">
        <v>0</v>
      </c>
      <c r="I75" s="425">
        <v>0</v>
      </c>
      <c r="J75" s="625"/>
      <c r="K75" s="615"/>
      <c r="L75" s="628"/>
      <c r="M75" s="628"/>
    </row>
    <row r="76" spans="1:13" ht="29.25" customHeight="1">
      <c r="A76" s="669" t="s">
        <v>195</v>
      </c>
      <c r="B76" s="669" t="s">
        <v>190</v>
      </c>
      <c r="C76" s="669" t="s">
        <v>193</v>
      </c>
      <c r="D76" s="618" t="s">
        <v>490</v>
      </c>
      <c r="E76" s="417" t="s">
        <v>2</v>
      </c>
      <c r="F76" s="425">
        <v>7.3</v>
      </c>
      <c r="G76" s="486">
        <v>77.6</v>
      </c>
      <c r="H76" s="425">
        <v>0</v>
      </c>
      <c r="I76" s="425">
        <v>0</v>
      </c>
      <c r="J76" s="714" t="s">
        <v>558</v>
      </c>
      <c r="K76" s="664">
        <v>2</v>
      </c>
      <c r="L76" s="664"/>
      <c r="M76" s="664"/>
    </row>
    <row r="77" spans="1:13" ht="24.75" customHeight="1">
      <c r="A77" s="780"/>
      <c r="B77" s="780"/>
      <c r="C77" s="780"/>
      <c r="D77" s="622"/>
      <c r="E77" s="417" t="s">
        <v>5</v>
      </c>
      <c r="F77" s="425">
        <v>4.3</v>
      </c>
      <c r="G77" s="486">
        <v>4.4</v>
      </c>
      <c r="H77" s="425">
        <v>0</v>
      </c>
      <c r="I77" s="425">
        <v>0</v>
      </c>
      <c r="J77" s="805"/>
      <c r="K77" s="665"/>
      <c r="L77" s="665"/>
      <c r="M77" s="665"/>
    </row>
    <row r="78" spans="1:13" ht="21" customHeight="1">
      <c r="A78" s="670"/>
      <c r="B78" s="670"/>
      <c r="C78" s="670"/>
      <c r="D78" s="619"/>
      <c r="E78" s="417" t="s">
        <v>4</v>
      </c>
      <c r="F78" s="425">
        <v>25</v>
      </c>
      <c r="G78" s="486">
        <v>25</v>
      </c>
      <c r="H78" s="425">
        <v>0</v>
      </c>
      <c r="I78" s="425">
        <v>0</v>
      </c>
      <c r="J78" s="715"/>
      <c r="K78" s="784"/>
      <c r="L78" s="784"/>
      <c r="M78" s="784"/>
    </row>
    <row r="79" spans="1:13" ht="24" customHeight="1">
      <c r="A79" s="669" t="s">
        <v>195</v>
      </c>
      <c r="B79" s="773" t="s">
        <v>190</v>
      </c>
      <c r="C79" s="773" t="s">
        <v>194</v>
      </c>
      <c r="D79" s="625" t="s">
        <v>777</v>
      </c>
      <c r="E79" s="51" t="s">
        <v>2</v>
      </c>
      <c r="F79" s="425">
        <v>83</v>
      </c>
      <c r="G79" s="486">
        <v>15</v>
      </c>
      <c r="H79" s="425">
        <v>100</v>
      </c>
      <c r="I79" s="425">
        <v>0</v>
      </c>
      <c r="J79" s="625" t="s">
        <v>275</v>
      </c>
      <c r="K79" s="613"/>
      <c r="L79" s="628">
        <v>1</v>
      </c>
      <c r="M79" s="628"/>
    </row>
    <row r="80" spans="1:13" ht="24" customHeight="1">
      <c r="A80" s="780"/>
      <c r="B80" s="773"/>
      <c r="C80" s="773"/>
      <c r="D80" s="625"/>
      <c r="E80" s="51" t="s">
        <v>5</v>
      </c>
      <c r="F80" s="425">
        <v>2</v>
      </c>
      <c r="G80" s="486">
        <v>0.5</v>
      </c>
      <c r="H80" s="425">
        <v>29</v>
      </c>
      <c r="I80" s="425">
        <v>0</v>
      </c>
      <c r="J80" s="625"/>
      <c r="K80" s="614"/>
      <c r="L80" s="628"/>
      <c r="M80" s="628"/>
    </row>
    <row r="81" spans="1:13" ht="24" customHeight="1">
      <c r="A81" s="670"/>
      <c r="B81" s="773"/>
      <c r="C81" s="773"/>
      <c r="D81" s="625"/>
      <c r="E81" s="51" t="s">
        <v>4</v>
      </c>
      <c r="F81" s="425">
        <v>10</v>
      </c>
      <c r="G81" s="486">
        <v>4</v>
      </c>
      <c r="H81" s="425">
        <v>163.2</v>
      </c>
      <c r="I81" s="425">
        <v>0</v>
      </c>
      <c r="J81" s="625"/>
      <c r="K81" s="615"/>
      <c r="L81" s="628"/>
      <c r="M81" s="628"/>
    </row>
    <row r="82" spans="1:13" ht="23.25" customHeight="1">
      <c r="A82" s="773" t="s">
        <v>195</v>
      </c>
      <c r="B82" s="773" t="s">
        <v>190</v>
      </c>
      <c r="C82" s="773" t="s">
        <v>195</v>
      </c>
      <c r="D82" s="625" t="s">
        <v>557</v>
      </c>
      <c r="E82" s="51" t="s">
        <v>2</v>
      </c>
      <c r="F82" s="425">
        <v>0</v>
      </c>
      <c r="G82" s="486">
        <v>0</v>
      </c>
      <c r="H82" s="425">
        <v>3.5</v>
      </c>
      <c r="I82" s="425">
        <v>3.5</v>
      </c>
      <c r="J82" s="625" t="s">
        <v>274</v>
      </c>
      <c r="K82" s="628"/>
      <c r="L82" s="628">
        <v>1</v>
      </c>
      <c r="M82" s="628">
        <v>2</v>
      </c>
    </row>
    <row r="83" spans="1:13" ht="23.25" customHeight="1">
      <c r="A83" s="773"/>
      <c r="B83" s="773"/>
      <c r="C83" s="773"/>
      <c r="D83" s="625"/>
      <c r="E83" s="51" t="s">
        <v>5</v>
      </c>
      <c r="F83" s="425">
        <v>0</v>
      </c>
      <c r="G83" s="486">
        <v>0</v>
      </c>
      <c r="H83" s="425">
        <v>3.5</v>
      </c>
      <c r="I83" s="425">
        <v>3.5</v>
      </c>
      <c r="J83" s="625"/>
      <c r="K83" s="628"/>
      <c r="L83" s="628"/>
      <c r="M83" s="628"/>
    </row>
    <row r="84" spans="1:13" ht="22.5" customHeight="1">
      <c r="A84" s="773"/>
      <c r="B84" s="773"/>
      <c r="C84" s="773"/>
      <c r="D84" s="625"/>
      <c r="E84" s="417" t="s">
        <v>4</v>
      </c>
      <c r="F84" s="425">
        <v>0</v>
      </c>
      <c r="G84" s="486">
        <v>0</v>
      </c>
      <c r="H84" s="425">
        <v>28</v>
      </c>
      <c r="I84" s="425">
        <v>28</v>
      </c>
      <c r="J84" s="625"/>
      <c r="K84" s="628"/>
      <c r="L84" s="628"/>
      <c r="M84" s="628"/>
    </row>
    <row r="85" spans="1:13" ht="43.5" customHeight="1">
      <c r="A85" s="34" t="s">
        <v>195</v>
      </c>
      <c r="B85" s="10" t="s">
        <v>190</v>
      </c>
      <c r="C85" s="10" t="s">
        <v>196</v>
      </c>
      <c r="D85" s="417" t="s">
        <v>603</v>
      </c>
      <c r="E85" s="417" t="s">
        <v>2</v>
      </c>
      <c r="F85" s="425">
        <v>20</v>
      </c>
      <c r="G85" s="486">
        <v>0</v>
      </c>
      <c r="H85" s="425">
        <v>20</v>
      </c>
      <c r="I85" s="425">
        <v>20</v>
      </c>
      <c r="J85" s="51" t="s">
        <v>310</v>
      </c>
      <c r="K85" s="62"/>
      <c r="L85" s="62">
        <v>4</v>
      </c>
      <c r="M85" s="62">
        <v>4</v>
      </c>
    </row>
    <row r="86" spans="1:13" ht="23.25" customHeight="1">
      <c r="A86" s="669" t="s">
        <v>195</v>
      </c>
      <c r="B86" s="773" t="s">
        <v>190</v>
      </c>
      <c r="C86" s="773" t="s">
        <v>197</v>
      </c>
      <c r="D86" s="625" t="s">
        <v>604</v>
      </c>
      <c r="E86" s="51" t="s">
        <v>2</v>
      </c>
      <c r="F86" s="425">
        <v>15.1</v>
      </c>
      <c r="G86" s="486">
        <v>19.1</v>
      </c>
      <c r="H86" s="425">
        <v>0</v>
      </c>
      <c r="I86" s="425">
        <v>0</v>
      </c>
      <c r="J86" s="679" t="s">
        <v>275</v>
      </c>
      <c r="K86" s="772">
        <v>1</v>
      </c>
      <c r="L86" s="772"/>
      <c r="M86" s="772"/>
    </row>
    <row r="87" spans="1:13" ht="24.75" customHeight="1">
      <c r="A87" s="780"/>
      <c r="B87" s="773"/>
      <c r="C87" s="773"/>
      <c r="D87" s="625"/>
      <c r="E87" s="51" t="s">
        <v>5</v>
      </c>
      <c r="F87" s="425">
        <v>9.1</v>
      </c>
      <c r="G87" s="486">
        <v>9.1</v>
      </c>
      <c r="H87" s="425">
        <v>0</v>
      </c>
      <c r="I87" s="425">
        <v>0</v>
      </c>
      <c r="J87" s="679"/>
      <c r="K87" s="772"/>
      <c r="L87" s="772"/>
      <c r="M87" s="772"/>
    </row>
    <row r="88" spans="1:13" ht="25.5" customHeight="1">
      <c r="A88" s="780"/>
      <c r="B88" s="773"/>
      <c r="C88" s="773"/>
      <c r="D88" s="625"/>
      <c r="E88" s="417" t="s">
        <v>4</v>
      </c>
      <c r="F88" s="425">
        <v>51.2</v>
      </c>
      <c r="G88" s="486">
        <v>51.2</v>
      </c>
      <c r="H88" s="425">
        <v>0</v>
      </c>
      <c r="I88" s="425">
        <v>0</v>
      </c>
      <c r="J88" s="679"/>
      <c r="K88" s="772"/>
      <c r="L88" s="772"/>
      <c r="M88" s="772"/>
    </row>
    <row r="89" spans="1:13" ht="33" customHeight="1">
      <c r="A89" s="34" t="s">
        <v>195</v>
      </c>
      <c r="B89" s="34" t="s">
        <v>190</v>
      </c>
      <c r="C89" s="10" t="s">
        <v>198</v>
      </c>
      <c r="D89" s="417" t="s">
        <v>615</v>
      </c>
      <c r="E89" s="417" t="s">
        <v>4</v>
      </c>
      <c r="F89" s="425">
        <v>0</v>
      </c>
      <c r="G89" s="486">
        <v>0</v>
      </c>
      <c r="H89" s="425">
        <v>40</v>
      </c>
      <c r="I89" s="425">
        <v>0</v>
      </c>
      <c r="J89" s="51" t="s">
        <v>628</v>
      </c>
      <c r="K89" s="62"/>
      <c r="L89" s="62">
        <v>2</v>
      </c>
      <c r="M89" s="62"/>
    </row>
    <row r="90" spans="1:13" ht="31.5" customHeight="1">
      <c r="A90" s="34" t="s">
        <v>195</v>
      </c>
      <c r="B90" s="10" t="s">
        <v>190</v>
      </c>
      <c r="C90" s="10" t="s">
        <v>199</v>
      </c>
      <c r="D90" s="432" t="s">
        <v>25</v>
      </c>
      <c r="E90" s="50" t="s">
        <v>2</v>
      </c>
      <c r="F90" s="425">
        <v>25</v>
      </c>
      <c r="G90" s="486">
        <v>0</v>
      </c>
      <c r="H90" s="425">
        <v>25</v>
      </c>
      <c r="I90" s="425">
        <v>0</v>
      </c>
      <c r="J90" s="51" t="s">
        <v>247</v>
      </c>
      <c r="K90" s="62"/>
      <c r="L90" s="62">
        <v>100</v>
      </c>
      <c r="M90" s="62"/>
    </row>
    <row r="91" spans="1:13" ht="30" customHeight="1">
      <c r="A91" s="34" t="s">
        <v>195</v>
      </c>
      <c r="B91" s="34" t="s">
        <v>190</v>
      </c>
      <c r="C91" s="34" t="s">
        <v>200</v>
      </c>
      <c r="D91" s="415" t="s">
        <v>778</v>
      </c>
      <c r="E91" s="417" t="s">
        <v>2</v>
      </c>
      <c r="F91" s="425">
        <v>10</v>
      </c>
      <c r="G91" s="486">
        <v>0</v>
      </c>
      <c r="H91" s="425">
        <v>10</v>
      </c>
      <c r="I91" s="425">
        <v>100</v>
      </c>
      <c r="J91" s="51" t="s">
        <v>779</v>
      </c>
      <c r="K91" s="62"/>
      <c r="L91" s="341"/>
      <c r="M91" s="341">
        <v>1</v>
      </c>
    </row>
    <row r="92" spans="1:13" ht="30" customHeight="1">
      <c r="A92" s="34" t="s">
        <v>195</v>
      </c>
      <c r="B92" s="34" t="s">
        <v>190</v>
      </c>
      <c r="C92" s="34" t="s">
        <v>201</v>
      </c>
      <c r="D92" s="415" t="s">
        <v>780</v>
      </c>
      <c r="E92" s="417" t="s">
        <v>2</v>
      </c>
      <c r="F92" s="425">
        <v>35</v>
      </c>
      <c r="G92" s="486">
        <v>35</v>
      </c>
      <c r="H92" s="425">
        <v>35</v>
      </c>
      <c r="I92" s="425">
        <v>0</v>
      </c>
      <c r="J92" s="340" t="s">
        <v>781</v>
      </c>
      <c r="K92" s="341"/>
      <c r="L92" s="341">
        <v>1</v>
      </c>
      <c r="M92" s="341"/>
    </row>
    <row r="93" spans="1:13" ht="17.25" customHeight="1">
      <c r="A93" s="30" t="s">
        <v>195</v>
      </c>
      <c r="B93" s="30" t="s">
        <v>190</v>
      </c>
      <c r="C93" s="697" t="s">
        <v>182</v>
      </c>
      <c r="D93" s="697"/>
      <c r="E93" s="697"/>
      <c r="F93" s="369">
        <f>SUM(F69:F92)</f>
        <v>3075</v>
      </c>
      <c r="G93" s="369">
        <f>SUM(G69:G92)</f>
        <v>2657.6</v>
      </c>
      <c r="H93" s="369">
        <f>SUM(H69:H92)</f>
        <v>3149.2</v>
      </c>
      <c r="I93" s="369">
        <f>SUM(I69:I92)</f>
        <v>1274</v>
      </c>
      <c r="J93" s="109"/>
      <c r="K93" s="109"/>
      <c r="L93" s="109"/>
      <c r="M93" s="109"/>
    </row>
    <row r="94" spans="1:13" ht="16.5" customHeight="1">
      <c r="A94" s="30" t="s">
        <v>195</v>
      </c>
      <c r="B94" s="730" t="s">
        <v>183</v>
      </c>
      <c r="C94" s="730"/>
      <c r="D94" s="730"/>
      <c r="E94" s="730"/>
      <c r="F94" s="370">
        <f>+F93</f>
        <v>3075</v>
      </c>
      <c r="G94" s="370">
        <f>+G93</f>
        <v>2657.6</v>
      </c>
      <c r="H94" s="370">
        <f>+H93</f>
        <v>3149.2</v>
      </c>
      <c r="I94" s="370">
        <f>+I93</f>
        <v>1274</v>
      </c>
      <c r="J94" s="109"/>
      <c r="K94" s="109"/>
      <c r="L94" s="109"/>
      <c r="M94" s="109"/>
    </row>
    <row r="95" spans="1:13" ht="24" customHeight="1">
      <c r="A95" s="787" t="s">
        <v>184</v>
      </c>
      <c r="B95" s="787"/>
      <c r="C95" s="787"/>
      <c r="D95" s="787"/>
      <c r="E95" s="787"/>
      <c r="F95" s="135">
        <f>+F94+F66+F53+F45+F27+F18</f>
        <v>8266.4</v>
      </c>
      <c r="G95" s="135">
        <f>+G94+G66+G53+G45+G27+G18</f>
        <v>7465.200000000001</v>
      </c>
      <c r="H95" s="135">
        <f>+H94+H66+H53+H45+H27+H18</f>
        <v>7547.2</v>
      </c>
      <c r="I95" s="135">
        <f>+I94+I66+I53+I45+I27+I18</f>
        <v>5203.7</v>
      </c>
      <c r="J95" s="505"/>
      <c r="K95" s="179"/>
      <c r="L95" s="179"/>
      <c r="M95" s="179"/>
    </row>
    <row r="96" spans="1:13" ht="12.75">
      <c r="A96" s="645" t="s">
        <v>206</v>
      </c>
      <c r="B96" s="645"/>
      <c r="C96" s="645"/>
      <c r="D96" s="645"/>
      <c r="E96" s="645"/>
      <c r="F96" s="109"/>
      <c r="G96" s="109"/>
      <c r="H96" s="109"/>
      <c r="I96" s="109"/>
      <c r="J96" s="505"/>
      <c r="K96" s="187"/>
      <c r="L96" s="187"/>
      <c r="M96" s="187"/>
    </row>
    <row r="97" spans="1:13" ht="18" customHeight="1">
      <c r="A97" s="734" t="s">
        <v>20</v>
      </c>
      <c r="B97" s="734"/>
      <c r="C97" s="734"/>
      <c r="D97" s="734"/>
      <c r="E97" s="734"/>
      <c r="F97" s="132">
        <f>SUM(F98:F103)</f>
        <v>6281.8</v>
      </c>
      <c r="G97" s="132">
        <f>SUM(G98:G103)</f>
        <v>5502.1</v>
      </c>
      <c r="H97" s="132">
        <f>SUM(H98:H103)</f>
        <v>6020.5</v>
      </c>
      <c r="I97" s="132">
        <f>SUM(I98:I103)</f>
        <v>4478.7</v>
      </c>
      <c r="J97" s="505"/>
      <c r="K97" s="78"/>
      <c r="L97" s="78"/>
      <c r="M97" s="78"/>
    </row>
    <row r="98" spans="1:13" ht="13.5" customHeight="1">
      <c r="A98" s="636" t="s">
        <v>139</v>
      </c>
      <c r="B98" s="636"/>
      <c r="C98" s="636"/>
      <c r="D98" s="636"/>
      <c r="E98" s="636"/>
      <c r="F98" s="287">
        <f>+F92+F91+F90+F86+F85+F82+F79+F76+F73+F71+F70+F62+F60+F59+F56+F51+F50+F49+F48+F43+F41+F39+F38+F37+F36+F35+F32+F30+F25+F24+F23+F21+F15+F12</f>
        <v>4347.3</v>
      </c>
      <c r="G98" s="287">
        <f>+G92+G91+G90+G86+G85+G82+G79+G76+G73+G71+G70+G62+G60+G59+G56+G51+G50+G49+G48+G43+G41+G39+G38+G37+G36+G35+G32+G30+G25+G24+G23+G21+G15+G12</f>
        <v>3563.4000000000005</v>
      </c>
      <c r="H98" s="287">
        <f>+H92+H91+H90+H86+H85+H82+H79+H76+H73+H71+H70+H62+H60+H59+H56+H51+H50+H49+H48+H43+H41+H39+H38+H37+H36+H35+H32+H30+H25+H24+H23+H21+H15+H12</f>
        <v>3997</v>
      </c>
      <c r="I98" s="287">
        <f>+I92+I91+I90+I86+I85+I82+I79+I76+I73+I71+I70+I62+I60+I59+I56+I51+I50+I49+I48+I43+I41+I39+I38+I37+I36+I35+I32+I30+I25+I24+I23+I21+I15+I12</f>
        <v>4412.2</v>
      </c>
      <c r="J98" s="505"/>
      <c r="K98" s="78"/>
      <c r="L98" s="78"/>
      <c r="M98" s="78"/>
    </row>
    <row r="99" spans="1:13" ht="14.25" customHeight="1">
      <c r="A99" s="636" t="s">
        <v>236</v>
      </c>
      <c r="B99" s="636"/>
      <c r="C99" s="636"/>
      <c r="D99" s="636"/>
      <c r="E99" s="636"/>
      <c r="F99" s="288">
        <f>+F69</f>
        <v>1865</v>
      </c>
      <c r="G99" s="288">
        <f>+G69</f>
        <v>1865</v>
      </c>
      <c r="H99" s="288">
        <f>+H69</f>
        <v>1957</v>
      </c>
      <c r="I99" s="288">
        <f>+I69</f>
        <v>0</v>
      </c>
      <c r="J99" s="505"/>
      <c r="K99" s="187"/>
      <c r="L99" s="187"/>
      <c r="M99" s="187"/>
    </row>
    <row r="100" spans="1:13" ht="14.25" customHeight="1">
      <c r="A100" s="636" t="s">
        <v>140</v>
      </c>
      <c r="B100" s="636"/>
      <c r="C100" s="636"/>
      <c r="D100" s="636"/>
      <c r="E100" s="636"/>
      <c r="F100" s="116"/>
      <c r="G100" s="116"/>
      <c r="H100" s="116"/>
      <c r="I100" s="116"/>
      <c r="J100" s="505"/>
      <c r="K100" s="187"/>
      <c r="L100" s="187"/>
      <c r="M100" s="187"/>
    </row>
    <row r="101" spans="1:13" ht="14.25" customHeight="1">
      <c r="A101" s="636" t="s">
        <v>141</v>
      </c>
      <c r="B101" s="636"/>
      <c r="C101" s="636"/>
      <c r="D101" s="636"/>
      <c r="E101" s="636"/>
      <c r="F101" s="288">
        <f>+F13+F22+F31</f>
        <v>69.5</v>
      </c>
      <c r="G101" s="288">
        <f>+G13+G22+G31</f>
        <v>73.7</v>
      </c>
      <c r="H101" s="288">
        <f>+H13+H22+H31</f>
        <v>66.5</v>
      </c>
      <c r="I101" s="288">
        <f>+I13+I22+I31</f>
        <v>66.5</v>
      </c>
      <c r="J101" s="505"/>
      <c r="K101" s="187"/>
      <c r="L101" s="187"/>
      <c r="M101" s="187"/>
    </row>
    <row r="102" spans="1:13" ht="14.25" customHeight="1">
      <c r="A102" s="636" t="s">
        <v>144</v>
      </c>
      <c r="B102" s="636"/>
      <c r="C102" s="636"/>
      <c r="D102" s="636"/>
      <c r="E102" s="636"/>
      <c r="F102" s="116"/>
      <c r="G102" s="116"/>
      <c r="H102" s="116"/>
      <c r="I102" s="116"/>
      <c r="J102" s="505"/>
      <c r="K102" s="187"/>
      <c r="L102" s="187"/>
      <c r="M102" s="187"/>
    </row>
    <row r="103" spans="1:13" ht="14.25" customHeight="1">
      <c r="A103" s="636" t="s">
        <v>145</v>
      </c>
      <c r="B103" s="636"/>
      <c r="C103" s="636"/>
      <c r="D103" s="636"/>
      <c r="E103" s="636"/>
      <c r="F103" s="116"/>
      <c r="G103" s="116"/>
      <c r="H103" s="116"/>
      <c r="I103" s="116"/>
      <c r="J103" s="505"/>
      <c r="K103" s="187"/>
      <c r="L103" s="187"/>
      <c r="M103" s="187"/>
    </row>
    <row r="104" spans="1:13" ht="16.5" customHeight="1">
      <c r="A104" s="649" t="s">
        <v>19</v>
      </c>
      <c r="B104" s="649"/>
      <c r="C104" s="649"/>
      <c r="D104" s="649"/>
      <c r="E104" s="649"/>
      <c r="F104" s="132">
        <f>SUM(F105:F108)</f>
        <v>1984.6</v>
      </c>
      <c r="G104" s="132">
        <f>SUM(G105:G108)</f>
        <v>1963.1</v>
      </c>
      <c r="H104" s="132">
        <f>SUM(H105:H108)</f>
        <v>1526.7</v>
      </c>
      <c r="I104" s="132">
        <f>SUM(I105:I108)</f>
        <v>725</v>
      </c>
      <c r="J104" s="505"/>
      <c r="K104" s="187"/>
      <c r="L104" s="187"/>
      <c r="M104" s="187"/>
    </row>
    <row r="105" spans="1:13" ht="12.75">
      <c r="A105" s="636" t="s">
        <v>142</v>
      </c>
      <c r="B105" s="636"/>
      <c r="C105" s="636"/>
      <c r="D105" s="636"/>
      <c r="E105" s="636"/>
      <c r="F105" s="288">
        <f>+F61+F63+F72+F75+F78+F81+F84+F88+F89</f>
        <v>1632.2</v>
      </c>
      <c r="G105" s="288">
        <f>+G61+G63+G72+G75+G78+G81+G84+G88+G89</f>
        <v>1577.2</v>
      </c>
      <c r="H105" s="288">
        <f>+H61+H63+H72+H75+H78+H81+H84+H88+H89</f>
        <v>1372.2</v>
      </c>
      <c r="I105" s="288">
        <f>+I61+I63+I72+I75+I78+I81+I84+I88+I89</f>
        <v>599.5</v>
      </c>
      <c r="J105" s="505"/>
      <c r="K105" s="187"/>
      <c r="L105" s="187"/>
      <c r="M105" s="187"/>
    </row>
    <row r="106" spans="1:13" ht="12.75">
      <c r="A106" s="636" t="s">
        <v>143</v>
      </c>
      <c r="B106" s="636"/>
      <c r="C106" s="636"/>
      <c r="D106" s="636"/>
      <c r="E106" s="636"/>
      <c r="F106" s="288">
        <f>+F87+F83+F80+F77+F74+F64+F57+F42+F16+F14</f>
        <v>342.4</v>
      </c>
      <c r="G106" s="288">
        <f>+G87+G83+G80+G77+G74+G64+G57+G42+G16+G14</f>
        <v>379.9</v>
      </c>
      <c r="H106" s="288">
        <f>+H87+H83+H80+H77+H74+H64+H57+H42+H16+H14</f>
        <v>143.5</v>
      </c>
      <c r="I106" s="288">
        <f>+I87+I83+I80+I77+I74+I64+I57+I42+I16+I14</f>
        <v>114.5</v>
      </c>
      <c r="J106" s="505"/>
      <c r="K106" s="187"/>
      <c r="L106" s="187"/>
      <c r="M106" s="187"/>
    </row>
    <row r="107" spans="1:13" ht="12.75">
      <c r="A107" s="636" t="s">
        <v>146</v>
      </c>
      <c r="B107" s="636"/>
      <c r="C107" s="636"/>
      <c r="D107" s="636"/>
      <c r="E107" s="636"/>
      <c r="F107" s="288">
        <f>+F40+F58</f>
        <v>10</v>
      </c>
      <c r="G107" s="288">
        <f>+G40+G58</f>
        <v>6</v>
      </c>
      <c r="H107" s="288">
        <f>+H40+H58</f>
        <v>11</v>
      </c>
      <c r="I107" s="288">
        <f>+I40+I58</f>
        <v>11</v>
      </c>
      <c r="J107" s="505"/>
      <c r="K107" s="187"/>
      <c r="L107" s="187"/>
      <c r="M107" s="187"/>
    </row>
    <row r="108" spans="1:13" ht="12.75">
      <c r="A108" s="636" t="s">
        <v>147</v>
      </c>
      <c r="B108" s="636"/>
      <c r="C108" s="636"/>
      <c r="D108" s="636"/>
      <c r="E108" s="636"/>
      <c r="F108" s="116"/>
      <c r="G108" s="116"/>
      <c r="H108" s="116"/>
      <c r="I108" s="116"/>
      <c r="J108" s="505"/>
      <c r="K108" s="187"/>
      <c r="L108" s="187"/>
      <c r="M108" s="187"/>
    </row>
    <row r="109" spans="1:13" ht="12.75">
      <c r="A109" s="671" t="s">
        <v>1167</v>
      </c>
      <c r="B109" s="671"/>
      <c r="C109" s="671"/>
      <c r="D109" s="671"/>
      <c r="E109" s="671"/>
      <c r="F109" s="671"/>
      <c r="G109" s="671"/>
      <c r="H109" s="671"/>
      <c r="I109" s="671"/>
      <c r="J109" s="52"/>
      <c r="K109" s="96"/>
      <c r="L109" s="96"/>
      <c r="M109" s="96"/>
    </row>
  </sheetData>
  <sheetProtection/>
  <mergeCells count="180">
    <mergeCell ref="A109:I109"/>
    <mergeCell ref="K79:K81"/>
    <mergeCell ref="L40:L42"/>
    <mergeCell ref="L56:L58"/>
    <mergeCell ref="L60:L61"/>
    <mergeCell ref="L62:L63"/>
    <mergeCell ref="B46:M46"/>
    <mergeCell ref="K71:K72"/>
    <mergeCell ref="M40:M42"/>
    <mergeCell ref="M62:M63"/>
    <mergeCell ref="L86:L88"/>
    <mergeCell ref="C68:M68"/>
    <mergeCell ref="B54:M54"/>
    <mergeCell ref="C55:M55"/>
    <mergeCell ref="B67:M67"/>
    <mergeCell ref="M69:M70"/>
    <mergeCell ref="K76:K78"/>
    <mergeCell ref="C56:C58"/>
    <mergeCell ref="L76:L78"/>
    <mergeCell ref="J76:J78"/>
    <mergeCell ref="I4:I8"/>
    <mergeCell ref="C62:C63"/>
    <mergeCell ref="B66:E66"/>
    <mergeCell ref="B45:E45"/>
    <mergeCell ref="C40:C42"/>
    <mergeCell ref="J69:J70"/>
    <mergeCell ref="B40:B42"/>
    <mergeCell ref="L15:L16"/>
    <mergeCell ref="L30:L31"/>
    <mergeCell ref="L35:L36"/>
    <mergeCell ref="B19:M19"/>
    <mergeCell ref="C33:D33"/>
    <mergeCell ref="B27:E27"/>
    <mergeCell ref="B21:B22"/>
    <mergeCell ref="M35:M36"/>
    <mergeCell ref="B30:B31"/>
    <mergeCell ref="C44:E44"/>
    <mergeCell ref="K15:K16"/>
    <mergeCell ref="K30:K31"/>
    <mergeCell ref="K86:K88"/>
    <mergeCell ref="K35:K36"/>
    <mergeCell ref="K62:K63"/>
    <mergeCell ref="D73:D75"/>
    <mergeCell ref="C65:E65"/>
    <mergeCell ref="C60:C61"/>
    <mergeCell ref="J86:J88"/>
    <mergeCell ref="A2:M2"/>
    <mergeCell ref="L82:L84"/>
    <mergeCell ref="L69:L70"/>
    <mergeCell ref="B15:B16"/>
    <mergeCell ref="J15:J16"/>
    <mergeCell ref="B53:E53"/>
    <mergeCell ref="J13:J14"/>
    <mergeCell ref="C26:E26"/>
    <mergeCell ref="K40:K42"/>
    <mergeCell ref="J40:J42"/>
    <mergeCell ref="D12:D14"/>
    <mergeCell ref="D15:D16"/>
    <mergeCell ref="C17:E17"/>
    <mergeCell ref="J35:J36"/>
    <mergeCell ref="C15:C16"/>
    <mergeCell ref="J62:J63"/>
    <mergeCell ref="D60:D61"/>
    <mergeCell ref="D40:D42"/>
    <mergeCell ref="D62:D63"/>
    <mergeCell ref="C34:M34"/>
    <mergeCell ref="L73:L75"/>
    <mergeCell ref="K73:K75"/>
    <mergeCell ref="D71:D72"/>
    <mergeCell ref="J71:J72"/>
    <mergeCell ref="B73:B75"/>
    <mergeCell ref="D79:D81"/>
    <mergeCell ref="C71:C72"/>
    <mergeCell ref="B79:B81"/>
    <mergeCell ref="L71:L72"/>
    <mergeCell ref="B71:B72"/>
    <mergeCell ref="A40:A42"/>
    <mergeCell ref="C73:C75"/>
    <mergeCell ref="A71:A72"/>
    <mergeCell ref="D76:D78"/>
    <mergeCell ref="A76:A78"/>
    <mergeCell ref="B76:B78"/>
    <mergeCell ref="C76:C78"/>
    <mergeCell ref="A69:A70"/>
    <mergeCell ref="B69:B70"/>
    <mergeCell ref="D56:D58"/>
    <mergeCell ref="A79:A81"/>
    <mergeCell ref="A73:A75"/>
    <mergeCell ref="B12:B14"/>
    <mergeCell ref="C12:C14"/>
    <mergeCell ref="A30:A31"/>
    <mergeCell ref="B28:M28"/>
    <mergeCell ref="C30:C31"/>
    <mergeCell ref="A21:A22"/>
    <mergeCell ref="L13:L14"/>
    <mergeCell ref="A12:A14"/>
    <mergeCell ref="E4:E8"/>
    <mergeCell ref="J5:J8"/>
    <mergeCell ref="K5:M5"/>
    <mergeCell ref="A9:M9"/>
    <mergeCell ref="H4:H8"/>
    <mergeCell ref="C4:C8"/>
    <mergeCell ref="D4:D8"/>
    <mergeCell ref="L6:L8"/>
    <mergeCell ref="A108:E108"/>
    <mergeCell ref="A82:A84"/>
    <mergeCell ref="B82:B84"/>
    <mergeCell ref="A99:E99"/>
    <mergeCell ref="A101:E101"/>
    <mergeCell ref="A103:E103"/>
    <mergeCell ref="A97:E97"/>
    <mergeCell ref="C86:C88"/>
    <mergeCell ref="B94:E94"/>
    <mergeCell ref="A100:E100"/>
    <mergeCell ref="A102:E102"/>
    <mergeCell ref="A107:E107"/>
    <mergeCell ref="A106:E106"/>
    <mergeCell ref="A104:E104"/>
    <mergeCell ref="A95:E95"/>
    <mergeCell ref="D82:D84"/>
    <mergeCell ref="B86:B88"/>
    <mergeCell ref="A105:E105"/>
    <mergeCell ref="A98:E98"/>
    <mergeCell ref="A56:A58"/>
    <mergeCell ref="J60:J61"/>
    <mergeCell ref="B60:B61"/>
    <mergeCell ref="B56:B58"/>
    <mergeCell ref="A62:A63"/>
    <mergeCell ref="D69:D70"/>
    <mergeCell ref="B62:B63"/>
    <mergeCell ref="K82:K84"/>
    <mergeCell ref="B18:E18"/>
    <mergeCell ref="M60:M61"/>
    <mergeCell ref="C82:C84"/>
    <mergeCell ref="M30:M31"/>
    <mergeCell ref="M76:M78"/>
    <mergeCell ref="C52:E52"/>
    <mergeCell ref="D30:D31"/>
    <mergeCell ref="C69:C70"/>
    <mergeCell ref="K69:K70"/>
    <mergeCell ref="K1:M1"/>
    <mergeCell ref="C93:E93"/>
    <mergeCell ref="A60:A61"/>
    <mergeCell ref="C79:C81"/>
    <mergeCell ref="A96:E96"/>
    <mergeCell ref="J82:J84"/>
    <mergeCell ref="A86:A88"/>
    <mergeCell ref="J73:J75"/>
    <mergeCell ref="A15:A16"/>
    <mergeCell ref="C47:M47"/>
    <mergeCell ref="M13:M14"/>
    <mergeCell ref="C21:C22"/>
    <mergeCell ref="B10:M10"/>
    <mergeCell ref="D21:D22"/>
    <mergeCell ref="J30:J31"/>
    <mergeCell ref="K6:K8"/>
    <mergeCell ref="K13:K14"/>
    <mergeCell ref="C11:M11"/>
    <mergeCell ref="M15:M16"/>
    <mergeCell ref="F4:F8"/>
    <mergeCell ref="M79:M81"/>
    <mergeCell ref="M73:M75"/>
    <mergeCell ref="M71:M72"/>
    <mergeCell ref="M56:M58"/>
    <mergeCell ref="A3:M3"/>
    <mergeCell ref="A4:A8"/>
    <mergeCell ref="B4:B8"/>
    <mergeCell ref="M6:M8"/>
    <mergeCell ref="G4:G8"/>
    <mergeCell ref="J4:M4"/>
    <mergeCell ref="M82:M84"/>
    <mergeCell ref="C20:M20"/>
    <mergeCell ref="J79:J81"/>
    <mergeCell ref="M86:M88"/>
    <mergeCell ref="C29:M29"/>
    <mergeCell ref="D86:D88"/>
    <mergeCell ref="K60:K61"/>
    <mergeCell ref="K56:K58"/>
    <mergeCell ref="J56:J58"/>
    <mergeCell ref="L79:L81"/>
  </mergeCells>
  <printOptions/>
  <pageMargins left="0.1968503937007874" right="0.1968503937007874" top="0.1968503937007874" bottom="0.1968503937007874" header="0" footer="0"/>
  <pageSetup fitToHeight="0"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101"/>
  <sheetViews>
    <sheetView zoomScalePageLayoutView="0" workbookViewId="0" topLeftCell="A1">
      <pane ySplit="8" topLeftCell="A9" activePane="bottomLeft" state="frozen"/>
      <selection pane="topLeft" activeCell="D44" sqref="D44"/>
      <selection pane="bottomLeft" activeCell="F80" sqref="F80"/>
    </sheetView>
  </sheetViews>
  <sheetFormatPr defaultColWidth="9.140625" defaultRowHeight="12.75"/>
  <cols>
    <col min="1" max="1" width="3.421875" style="255" customWidth="1"/>
    <col min="2" max="2" width="3.7109375" style="255" customWidth="1"/>
    <col min="3" max="3" width="3.57421875" style="256" customWidth="1"/>
    <col min="4" max="4" width="41.140625" style="255" customWidth="1"/>
    <col min="5" max="5" width="7.140625" style="257" customWidth="1"/>
    <col min="6" max="9" width="12.28125" style="258" customWidth="1"/>
    <col min="10" max="10" width="29.00390625" style="258" customWidth="1"/>
    <col min="11" max="13" width="5.421875" style="511" customWidth="1"/>
    <col min="14" max="16384" width="9.140625" style="258" customWidth="1"/>
  </cols>
  <sheetData>
    <row r="1" spans="11:13" ht="18" customHeight="1">
      <c r="K1" s="835" t="s">
        <v>1093</v>
      </c>
      <c r="L1" s="835"/>
      <c r="M1" s="835"/>
    </row>
    <row r="2" spans="1:13" ht="36.75" customHeight="1">
      <c r="A2" s="901" t="s">
        <v>1094</v>
      </c>
      <c r="B2" s="901"/>
      <c r="C2" s="901"/>
      <c r="D2" s="901"/>
      <c r="E2" s="901"/>
      <c r="F2" s="901"/>
      <c r="G2" s="901"/>
      <c r="H2" s="901"/>
      <c r="I2" s="901"/>
      <c r="J2" s="901"/>
      <c r="K2" s="901"/>
      <c r="L2" s="901"/>
      <c r="M2" s="901"/>
    </row>
    <row r="3" spans="1:13" ht="17.25" customHeight="1">
      <c r="A3" s="259"/>
      <c r="B3" s="259"/>
      <c r="C3" s="259"/>
      <c r="D3" s="259"/>
      <c r="E3" s="260"/>
      <c r="F3" s="261"/>
      <c r="G3" s="261"/>
      <c r="H3" s="261"/>
      <c r="I3" s="261"/>
      <c r="J3" s="262"/>
      <c r="K3" s="900" t="s">
        <v>330</v>
      </c>
      <c r="L3" s="900"/>
      <c r="M3" s="900"/>
    </row>
    <row r="4" spans="1:13" s="506" customFormat="1" ht="23.25" customHeight="1">
      <c r="A4" s="839" t="s">
        <v>176</v>
      </c>
      <c r="B4" s="839" t="s">
        <v>177</v>
      </c>
      <c r="C4" s="839" t="s">
        <v>178</v>
      </c>
      <c r="D4" s="862" t="s">
        <v>179</v>
      </c>
      <c r="E4" s="839" t="s">
        <v>175</v>
      </c>
      <c r="F4" s="659" t="s">
        <v>1169</v>
      </c>
      <c r="G4" s="659" t="s">
        <v>1030</v>
      </c>
      <c r="H4" s="659" t="s">
        <v>495</v>
      </c>
      <c r="I4" s="659" t="s">
        <v>715</v>
      </c>
      <c r="J4" s="659" t="s">
        <v>180</v>
      </c>
      <c r="K4" s="659"/>
      <c r="L4" s="456"/>
      <c r="M4" s="456"/>
    </row>
    <row r="5" spans="1:13" s="506" customFormat="1" ht="12.75" customHeight="1">
      <c r="A5" s="839"/>
      <c r="B5" s="839"/>
      <c r="C5" s="839"/>
      <c r="D5" s="862"/>
      <c r="E5" s="839"/>
      <c r="F5" s="659"/>
      <c r="G5" s="659"/>
      <c r="H5" s="659"/>
      <c r="I5" s="659"/>
      <c r="J5" s="659" t="s">
        <v>181</v>
      </c>
      <c r="K5" s="456"/>
      <c r="L5" s="456"/>
      <c r="M5" s="456"/>
    </row>
    <row r="6" spans="1:13" s="506" customFormat="1" ht="15" customHeight="1">
      <c r="A6" s="839"/>
      <c r="B6" s="839"/>
      <c r="C6" s="839"/>
      <c r="D6" s="862"/>
      <c r="E6" s="839"/>
      <c r="F6" s="659"/>
      <c r="G6" s="659"/>
      <c r="H6" s="659"/>
      <c r="I6" s="659"/>
      <c r="J6" s="659"/>
      <c r="K6" s="842" t="s">
        <v>403</v>
      </c>
      <c r="L6" s="842" t="s">
        <v>473</v>
      </c>
      <c r="M6" s="842" t="s">
        <v>660</v>
      </c>
    </row>
    <row r="7" spans="1:13" s="506" customFormat="1" ht="12.75" customHeight="1">
      <c r="A7" s="839"/>
      <c r="B7" s="839"/>
      <c r="C7" s="839"/>
      <c r="D7" s="862"/>
      <c r="E7" s="839"/>
      <c r="F7" s="659"/>
      <c r="G7" s="659"/>
      <c r="H7" s="659"/>
      <c r="I7" s="659"/>
      <c r="J7" s="659"/>
      <c r="K7" s="842"/>
      <c r="L7" s="842"/>
      <c r="M7" s="842"/>
    </row>
    <row r="8" spans="1:13" s="506" customFormat="1" ht="48.75" customHeight="1">
      <c r="A8" s="839"/>
      <c r="B8" s="839"/>
      <c r="C8" s="839"/>
      <c r="D8" s="862"/>
      <c r="E8" s="839"/>
      <c r="F8" s="659"/>
      <c r="G8" s="659"/>
      <c r="H8" s="659"/>
      <c r="I8" s="659"/>
      <c r="J8" s="659"/>
      <c r="K8" s="842"/>
      <c r="L8" s="842"/>
      <c r="M8" s="842"/>
    </row>
    <row r="9" spans="1:13" s="506" customFormat="1" ht="30.75" customHeight="1">
      <c r="A9" s="846" t="s">
        <v>384</v>
      </c>
      <c r="B9" s="846"/>
      <c r="C9" s="846"/>
      <c r="D9" s="846"/>
      <c r="E9" s="846"/>
      <c r="F9" s="846"/>
      <c r="G9" s="846"/>
      <c r="H9" s="846"/>
      <c r="I9" s="846"/>
      <c r="J9" s="846"/>
      <c r="K9" s="846"/>
      <c r="L9" s="459"/>
      <c r="M9" s="459"/>
    </row>
    <row r="10" spans="1:13" s="506" customFormat="1" ht="15" customHeight="1">
      <c r="A10" s="263" t="s">
        <v>190</v>
      </c>
      <c r="B10" s="838" t="s">
        <v>721</v>
      </c>
      <c r="C10" s="838"/>
      <c r="D10" s="838"/>
      <c r="E10" s="838"/>
      <c r="F10" s="838"/>
      <c r="G10" s="838"/>
      <c r="H10" s="838"/>
      <c r="I10" s="838"/>
      <c r="J10" s="838"/>
      <c r="K10" s="838"/>
      <c r="L10" s="264"/>
      <c r="M10" s="264"/>
    </row>
    <row r="11" spans="1:13" s="506" customFormat="1" ht="18" customHeight="1">
      <c r="A11" s="263" t="s">
        <v>190</v>
      </c>
      <c r="B11" s="265" t="s">
        <v>190</v>
      </c>
      <c r="C11" s="838" t="s">
        <v>350</v>
      </c>
      <c r="D11" s="838"/>
      <c r="E11" s="838"/>
      <c r="F11" s="838"/>
      <c r="G11" s="838"/>
      <c r="H11" s="838"/>
      <c r="I11" s="838"/>
      <c r="J11" s="838"/>
      <c r="K11" s="838"/>
      <c r="L11" s="264"/>
      <c r="M11" s="264"/>
    </row>
    <row r="12" spans="1:13" ht="67.5" customHeight="1">
      <c r="A12" s="854" t="s">
        <v>190</v>
      </c>
      <c r="B12" s="854" t="s">
        <v>190</v>
      </c>
      <c r="C12" s="854" t="s">
        <v>190</v>
      </c>
      <c r="D12" s="445" t="s">
        <v>724</v>
      </c>
      <c r="E12" s="850" t="s">
        <v>2</v>
      </c>
      <c r="F12" s="812">
        <v>45</v>
      </c>
      <c r="G12" s="840">
        <v>45</v>
      </c>
      <c r="H12" s="812">
        <v>46</v>
      </c>
      <c r="I12" s="812">
        <v>46</v>
      </c>
      <c r="J12" s="462" t="s">
        <v>1007</v>
      </c>
      <c r="K12" s="457">
        <v>6</v>
      </c>
      <c r="L12" s="457">
        <v>9.2</v>
      </c>
      <c r="M12" s="457">
        <v>9.5</v>
      </c>
    </row>
    <row r="13" spans="1:13" ht="32.25" customHeight="1">
      <c r="A13" s="855"/>
      <c r="B13" s="855"/>
      <c r="C13" s="855"/>
      <c r="D13" s="507" t="s">
        <v>1074</v>
      </c>
      <c r="E13" s="851"/>
      <c r="F13" s="813"/>
      <c r="G13" s="841"/>
      <c r="H13" s="813"/>
      <c r="I13" s="813"/>
      <c r="J13" s="837" t="s">
        <v>324</v>
      </c>
      <c r="K13" s="836">
        <v>4</v>
      </c>
      <c r="L13" s="836">
        <v>4</v>
      </c>
      <c r="M13" s="836">
        <v>4</v>
      </c>
    </row>
    <row r="14" spans="1:13" ht="24.75" customHeight="1">
      <c r="A14" s="855"/>
      <c r="B14" s="855"/>
      <c r="C14" s="855"/>
      <c r="D14" s="507" t="s">
        <v>725</v>
      </c>
      <c r="E14" s="851"/>
      <c r="F14" s="813"/>
      <c r="G14" s="841"/>
      <c r="H14" s="813"/>
      <c r="I14" s="813"/>
      <c r="J14" s="837"/>
      <c r="K14" s="836"/>
      <c r="L14" s="836"/>
      <c r="M14" s="836"/>
    </row>
    <row r="15" spans="1:13" ht="54.75" customHeight="1">
      <c r="A15" s="855"/>
      <c r="B15" s="855"/>
      <c r="C15" s="855"/>
      <c r="D15" s="507" t="s">
        <v>728</v>
      </c>
      <c r="E15" s="850" t="s">
        <v>14</v>
      </c>
      <c r="F15" s="843">
        <v>8</v>
      </c>
      <c r="G15" s="840">
        <v>2</v>
      </c>
      <c r="H15" s="843">
        <v>8</v>
      </c>
      <c r="I15" s="843">
        <v>8</v>
      </c>
      <c r="J15" s="508" t="s">
        <v>1075</v>
      </c>
      <c r="K15" s="509">
        <v>160</v>
      </c>
      <c r="L15" s="509">
        <v>160</v>
      </c>
      <c r="M15" s="509">
        <v>160</v>
      </c>
    </row>
    <row r="16" spans="1:13" ht="28.5" customHeight="1">
      <c r="A16" s="855"/>
      <c r="B16" s="855"/>
      <c r="C16" s="855"/>
      <c r="D16" s="507" t="s">
        <v>971</v>
      </c>
      <c r="E16" s="851"/>
      <c r="F16" s="844"/>
      <c r="G16" s="841"/>
      <c r="H16" s="844"/>
      <c r="I16" s="844"/>
      <c r="J16" s="508" t="s">
        <v>325</v>
      </c>
      <c r="K16" s="509">
        <v>4</v>
      </c>
      <c r="L16" s="509">
        <v>4</v>
      </c>
      <c r="M16" s="509">
        <v>4</v>
      </c>
    </row>
    <row r="17" spans="1:13" ht="33" customHeight="1">
      <c r="A17" s="855"/>
      <c r="B17" s="855"/>
      <c r="C17" s="855"/>
      <c r="D17" s="507" t="s">
        <v>726</v>
      </c>
      <c r="E17" s="852"/>
      <c r="F17" s="845"/>
      <c r="G17" s="853"/>
      <c r="H17" s="845"/>
      <c r="I17" s="845"/>
      <c r="J17" s="508" t="s">
        <v>727</v>
      </c>
      <c r="K17" s="509">
        <v>500</v>
      </c>
      <c r="L17" s="509">
        <v>500</v>
      </c>
      <c r="M17" s="509">
        <v>500</v>
      </c>
    </row>
    <row r="18" spans="1:13" ht="17.25" customHeight="1">
      <c r="A18" s="269" t="s">
        <v>190</v>
      </c>
      <c r="B18" s="267" t="s">
        <v>190</v>
      </c>
      <c r="C18" s="848" t="s">
        <v>182</v>
      </c>
      <c r="D18" s="848"/>
      <c r="E18" s="848"/>
      <c r="F18" s="371">
        <f>SUM(F12:F17)</f>
        <v>53</v>
      </c>
      <c r="G18" s="371">
        <f>SUM(G12:G17)</f>
        <v>47</v>
      </c>
      <c r="H18" s="371">
        <f>SUM(H12:H17)</f>
        <v>54</v>
      </c>
      <c r="I18" s="371">
        <f>SUM(I12:I17)</f>
        <v>54</v>
      </c>
      <c r="J18" s="270"/>
      <c r="K18" s="271"/>
      <c r="L18" s="271"/>
      <c r="M18" s="271"/>
    </row>
    <row r="19" spans="1:13" ht="17.25" customHeight="1">
      <c r="A19" s="273" t="s">
        <v>190</v>
      </c>
      <c r="B19" s="847" t="s">
        <v>183</v>
      </c>
      <c r="C19" s="847"/>
      <c r="D19" s="847"/>
      <c r="E19" s="847"/>
      <c r="F19" s="371">
        <f>+F18</f>
        <v>53</v>
      </c>
      <c r="G19" s="371">
        <f>+G18</f>
        <v>47</v>
      </c>
      <c r="H19" s="371">
        <f>+H18</f>
        <v>54</v>
      </c>
      <c r="I19" s="371">
        <f>+I18</f>
        <v>54</v>
      </c>
      <c r="J19" s="270"/>
      <c r="K19" s="271"/>
      <c r="L19" s="271"/>
      <c r="M19" s="271"/>
    </row>
    <row r="20" spans="1:13" ht="17.25" customHeight="1">
      <c r="A20" s="273" t="s">
        <v>191</v>
      </c>
      <c r="B20" s="838" t="s">
        <v>729</v>
      </c>
      <c r="C20" s="838"/>
      <c r="D20" s="838"/>
      <c r="E20" s="838"/>
      <c r="F20" s="838"/>
      <c r="G20" s="838"/>
      <c r="H20" s="838"/>
      <c r="I20" s="838"/>
      <c r="J20" s="838"/>
      <c r="K20" s="838"/>
      <c r="L20" s="271"/>
      <c r="M20" s="271"/>
    </row>
    <row r="21" spans="1:13" ht="21.75" customHeight="1">
      <c r="A21" s="273" t="s">
        <v>191</v>
      </c>
      <c r="B21" s="265" t="s">
        <v>190</v>
      </c>
      <c r="C21" s="838" t="s">
        <v>716</v>
      </c>
      <c r="D21" s="838"/>
      <c r="E21" s="838"/>
      <c r="F21" s="838"/>
      <c r="G21" s="838"/>
      <c r="H21" s="838"/>
      <c r="I21" s="838"/>
      <c r="J21" s="838"/>
      <c r="K21" s="838"/>
      <c r="L21" s="264"/>
      <c r="M21" s="264"/>
    </row>
    <row r="22" spans="1:13" ht="48" customHeight="1">
      <c r="A22" s="266" t="s">
        <v>190</v>
      </c>
      <c r="B22" s="266" t="s">
        <v>191</v>
      </c>
      <c r="C22" s="266" t="s">
        <v>190</v>
      </c>
      <c r="D22" s="267" t="s">
        <v>1076</v>
      </c>
      <c r="E22" s="268" t="s">
        <v>2</v>
      </c>
      <c r="F22" s="222">
        <v>6</v>
      </c>
      <c r="G22" s="373">
        <v>0</v>
      </c>
      <c r="H22" s="222">
        <v>6</v>
      </c>
      <c r="I22" s="222">
        <v>6</v>
      </c>
      <c r="J22" s="458" t="s">
        <v>241</v>
      </c>
      <c r="K22" s="457"/>
      <c r="L22" s="457">
        <v>1</v>
      </c>
      <c r="M22" s="457">
        <v>1</v>
      </c>
    </row>
    <row r="23" spans="1:13" ht="73.5" customHeight="1">
      <c r="A23" s="266" t="s">
        <v>190</v>
      </c>
      <c r="B23" s="266" t="s">
        <v>191</v>
      </c>
      <c r="C23" s="266" t="s">
        <v>191</v>
      </c>
      <c r="D23" s="267" t="s">
        <v>92</v>
      </c>
      <c r="E23" s="270" t="s">
        <v>2</v>
      </c>
      <c r="F23" s="222">
        <v>3</v>
      </c>
      <c r="G23" s="373">
        <v>0</v>
      </c>
      <c r="H23" s="222">
        <v>3</v>
      </c>
      <c r="I23" s="222">
        <v>3</v>
      </c>
      <c r="J23" s="462" t="s">
        <v>309</v>
      </c>
      <c r="K23" s="457"/>
      <c r="L23" s="457">
        <v>8</v>
      </c>
      <c r="M23" s="457">
        <v>8</v>
      </c>
    </row>
    <row r="24" spans="1:13" ht="33.75" customHeight="1">
      <c r="A24" s="266" t="s">
        <v>190</v>
      </c>
      <c r="B24" s="266" t="s">
        <v>191</v>
      </c>
      <c r="C24" s="266" t="s">
        <v>192</v>
      </c>
      <c r="D24" s="267" t="s">
        <v>408</v>
      </c>
      <c r="E24" s="270" t="s">
        <v>2</v>
      </c>
      <c r="F24" s="222">
        <v>3</v>
      </c>
      <c r="G24" s="373">
        <v>0</v>
      </c>
      <c r="H24" s="222">
        <v>3</v>
      </c>
      <c r="I24" s="222">
        <v>3</v>
      </c>
      <c r="J24" s="462" t="s">
        <v>409</v>
      </c>
      <c r="K24" s="457"/>
      <c r="L24" s="457">
        <v>10</v>
      </c>
      <c r="M24" s="457">
        <v>10</v>
      </c>
    </row>
    <row r="25" spans="1:13" ht="27" customHeight="1">
      <c r="A25" s="830" t="s">
        <v>190</v>
      </c>
      <c r="B25" s="830" t="s">
        <v>191</v>
      </c>
      <c r="C25" s="830" t="s">
        <v>193</v>
      </c>
      <c r="D25" s="849" t="s">
        <v>133</v>
      </c>
      <c r="E25" s="458" t="s">
        <v>2</v>
      </c>
      <c r="F25" s="222">
        <v>1</v>
      </c>
      <c r="G25" s="373">
        <v>1</v>
      </c>
      <c r="H25" s="222">
        <v>1</v>
      </c>
      <c r="I25" s="222">
        <v>1</v>
      </c>
      <c r="J25" s="818" t="s">
        <v>171</v>
      </c>
      <c r="K25" s="822">
        <v>1</v>
      </c>
      <c r="L25" s="822">
        <v>1</v>
      </c>
      <c r="M25" s="822">
        <v>1</v>
      </c>
    </row>
    <row r="26" spans="1:13" ht="22.5" customHeight="1">
      <c r="A26" s="830"/>
      <c r="B26" s="830"/>
      <c r="C26" s="830"/>
      <c r="D26" s="849"/>
      <c r="E26" s="458" t="s">
        <v>5</v>
      </c>
      <c r="F26" s="222">
        <v>1</v>
      </c>
      <c r="G26" s="373">
        <v>1</v>
      </c>
      <c r="H26" s="222">
        <v>1</v>
      </c>
      <c r="I26" s="222">
        <v>1</v>
      </c>
      <c r="J26" s="818"/>
      <c r="K26" s="822"/>
      <c r="L26" s="822"/>
      <c r="M26" s="822"/>
    </row>
    <row r="27" spans="1:13" ht="27" customHeight="1">
      <c r="A27" s="825" t="s">
        <v>191</v>
      </c>
      <c r="B27" s="825" t="s">
        <v>190</v>
      </c>
      <c r="C27" s="825" t="s">
        <v>194</v>
      </c>
      <c r="D27" s="833" t="s">
        <v>351</v>
      </c>
      <c r="E27" s="268" t="s">
        <v>2</v>
      </c>
      <c r="F27" s="274">
        <v>40</v>
      </c>
      <c r="G27" s="374">
        <v>30</v>
      </c>
      <c r="H27" s="274">
        <v>40</v>
      </c>
      <c r="I27" s="274">
        <v>40</v>
      </c>
      <c r="J27" s="833" t="s">
        <v>365</v>
      </c>
      <c r="K27" s="822">
        <v>9</v>
      </c>
      <c r="L27" s="822">
        <v>9</v>
      </c>
      <c r="M27" s="822">
        <v>9</v>
      </c>
    </row>
    <row r="28" spans="1:13" ht="27" customHeight="1">
      <c r="A28" s="825"/>
      <c r="B28" s="825"/>
      <c r="C28" s="825"/>
      <c r="D28" s="833"/>
      <c r="E28" s="268" t="s">
        <v>14</v>
      </c>
      <c r="F28" s="274">
        <v>4</v>
      </c>
      <c r="G28" s="374">
        <v>4</v>
      </c>
      <c r="H28" s="274">
        <v>4</v>
      </c>
      <c r="I28" s="274">
        <v>0</v>
      </c>
      <c r="J28" s="833"/>
      <c r="K28" s="822"/>
      <c r="L28" s="822"/>
      <c r="M28" s="822"/>
    </row>
    <row r="29" spans="1:13" ht="39.75" customHeight="1">
      <c r="A29" s="272" t="s">
        <v>191</v>
      </c>
      <c r="B29" s="272" t="s">
        <v>190</v>
      </c>
      <c r="C29" s="272" t="s">
        <v>195</v>
      </c>
      <c r="D29" s="458" t="s">
        <v>505</v>
      </c>
      <c r="E29" s="458" t="s">
        <v>2</v>
      </c>
      <c r="F29" s="274">
        <v>25</v>
      </c>
      <c r="G29" s="374">
        <v>10</v>
      </c>
      <c r="H29" s="275">
        <v>35</v>
      </c>
      <c r="I29" s="275">
        <v>25</v>
      </c>
      <c r="J29" s="270" t="s">
        <v>171</v>
      </c>
      <c r="K29" s="271">
        <v>2</v>
      </c>
      <c r="L29" s="271">
        <v>4</v>
      </c>
      <c r="M29" s="271">
        <v>3</v>
      </c>
    </row>
    <row r="30" spans="1:13" ht="33.75" customHeight="1">
      <c r="A30" s="828" t="s">
        <v>191</v>
      </c>
      <c r="B30" s="828" t="s">
        <v>190</v>
      </c>
      <c r="C30" s="828" t="s">
        <v>196</v>
      </c>
      <c r="D30" s="826" t="s">
        <v>616</v>
      </c>
      <c r="E30" s="268" t="s">
        <v>2</v>
      </c>
      <c r="F30" s="274">
        <v>46</v>
      </c>
      <c r="G30" s="374">
        <v>45.7</v>
      </c>
      <c r="H30" s="274">
        <v>0</v>
      </c>
      <c r="I30" s="274">
        <v>0</v>
      </c>
      <c r="J30" s="890" t="s">
        <v>498</v>
      </c>
      <c r="K30" s="894" t="s">
        <v>499</v>
      </c>
      <c r="L30" s="892"/>
      <c r="M30" s="892"/>
    </row>
    <row r="31" spans="1:13" ht="36" customHeight="1">
      <c r="A31" s="829"/>
      <c r="B31" s="829"/>
      <c r="C31" s="829"/>
      <c r="D31" s="827"/>
      <c r="E31" s="455" t="s">
        <v>4</v>
      </c>
      <c r="F31" s="450">
        <v>471</v>
      </c>
      <c r="G31" s="460">
        <v>471</v>
      </c>
      <c r="H31" s="450">
        <v>0</v>
      </c>
      <c r="I31" s="450">
        <v>0</v>
      </c>
      <c r="J31" s="891"/>
      <c r="K31" s="895"/>
      <c r="L31" s="893"/>
      <c r="M31" s="893"/>
    </row>
    <row r="32" spans="1:13" ht="27" customHeight="1">
      <c r="A32" s="828" t="s">
        <v>191</v>
      </c>
      <c r="B32" s="828" t="s">
        <v>190</v>
      </c>
      <c r="C32" s="828" t="s">
        <v>197</v>
      </c>
      <c r="D32" s="831" t="s">
        <v>456</v>
      </c>
      <c r="E32" s="458" t="s">
        <v>2</v>
      </c>
      <c r="F32" s="222">
        <v>0</v>
      </c>
      <c r="G32" s="373">
        <v>341</v>
      </c>
      <c r="H32" s="222">
        <v>0</v>
      </c>
      <c r="I32" s="222">
        <v>0</v>
      </c>
      <c r="J32" s="826" t="s">
        <v>630</v>
      </c>
      <c r="K32" s="885">
        <v>100</v>
      </c>
      <c r="L32" s="885"/>
      <c r="M32" s="885"/>
    </row>
    <row r="33" spans="1:13" ht="26.25" customHeight="1">
      <c r="A33" s="829"/>
      <c r="B33" s="829"/>
      <c r="C33" s="829"/>
      <c r="D33" s="889"/>
      <c r="E33" s="458" t="s">
        <v>4</v>
      </c>
      <c r="F33" s="222">
        <v>0</v>
      </c>
      <c r="G33" s="373">
        <v>18.1</v>
      </c>
      <c r="H33" s="222">
        <v>0</v>
      </c>
      <c r="I33" s="222">
        <v>0</v>
      </c>
      <c r="J33" s="827"/>
      <c r="K33" s="887"/>
      <c r="L33" s="887"/>
      <c r="M33" s="887"/>
    </row>
    <row r="34" spans="1:13" ht="21" customHeight="1">
      <c r="A34" s="883"/>
      <c r="B34" s="883"/>
      <c r="C34" s="883"/>
      <c r="D34" s="832"/>
      <c r="E34" s="458" t="s">
        <v>15</v>
      </c>
      <c r="F34" s="222">
        <v>340</v>
      </c>
      <c r="G34" s="373">
        <v>0</v>
      </c>
      <c r="H34" s="222">
        <v>0</v>
      </c>
      <c r="I34" s="222">
        <v>0</v>
      </c>
      <c r="J34" s="834"/>
      <c r="K34" s="886"/>
      <c r="L34" s="886"/>
      <c r="M34" s="886"/>
    </row>
    <row r="35" spans="1:13" ht="16.5" customHeight="1">
      <c r="A35" s="817" t="s">
        <v>191</v>
      </c>
      <c r="B35" s="817" t="s">
        <v>190</v>
      </c>
      <c r="C35" s="817" t="s">
        <v>198</v>
      </c>
      <c r="D35" s="833" t="s">
        <v>559</v>
      </c>
      <c r="E35" s="458" t="s">
        <v>2</v>
      </c>
      <c r="F35" s="274">
        <v>43</v>
      </c>
      <c r="G35" s="374">
        <v>9</v>
      </c>
      <c r="H35" s="274">
        <v>86</v>
      </c>
      <c r="I35" s="274">
        <v>0</v>
      </c>
      <c r="J35" s="833" t="s">
        <v>491</v>
      </c>
      <c r="K35" s="888"/>
      <c r="L35" s="888">
        <v>1</v>
      </c>
      <c r="M35" s="888"/>
    </row>
    <row r="36" spans="1:13" ht="21.75" customHeight="1">
      <c r="A36" s="817"/>
      <c r="B36" s="817"/>
      <c r="C36" s="817"/>
      <c r="D36" s="833"/>
      <c r="E36" s="458" t="s">
        <v>4</v>
      </c>
      <c r="F36" s="274">
        <v>117</v>
      </c>
      <c r="G36" s="374">
        <v>0</v>
      </c>
      <c r="H36" s="274">
        <v>234.2</v>
      </c>
      <c r="I36" s="274">
        <v>0</v>
      </c>
      <c r="J36" s="833"/>
      <c r="K36" s="888"/>
      <c r="L36" s="888"/>
      <c r="M36" s="888"/>
    </row>
    <row r="37" spans="1:13" ht="33.75" customHeight="1">
      <c r="A37" s="272" t="s">
        <v>191</v>
      </c>
      <c r="B37" s="272" t="s">
        <v>190</v>
      </c>
      <c r="C37" s="272" t="s">
        <v>199</v>
      </c>
      <c r="D37" s="458" t="s">
        <v>355</v>
      </c>
      <c r="E37" s="277" t="s">
        <v>2</v>
      </c>
      <c r="F37" s="274">
        <v>0</v>
      </c>
      <c r="G37" s="374">
        <v>0</v>
      </c>
      <c r="H37" s="274">
        <v>70</v>
      </c>
      <c r="I37" s="274">
        <v>0</v>
      </c>
      <c r="J37" s="462" t="s">
        <v>516</v>
      </c>
      <c r="K37" s="457"/>
      <c r="L37" s="457">
        <v>1</v>
      </c>
      <c r="M37" s="457"/>
    </row>
    <row r="38" spans="1:13" ht="33.75" customHeight="1">
      <c r="A38" s="272" t="s">
        <v>191</v>
      </c>
      <c r="B38" s="272" t="s">
        <v>190</v>
      </c>
      <c r="C38" s="272" t="s">
        <v>200</v>
      </c>
      <c r="D38" s="462" t="s">
        <v>211</v>
      </c>
      <c r="E38" s="458" t="s">
        <v>2</v>
      </c>
      <c r="F38" s="274">
        <v>0</v>
      </c>
      <c r="G38" s="374">
        <v>0</v>
      </c>
      <c r="H38" s="274">
        <v>0</v>
      </c>
      <c r="I38" s="274">
        <v>10</v>
      </c>
      <c r="J38" s="458" t="s">
        <v>280</v>
      </c>
      <c r="K38" s="457"/>
      <c r="L38" s="457"/>
      <c r="M38" s="457">
        <v>1</v>
      </c>
    </row>
    <row r="39" spans="1:13" ht="33.75" customHeight="1">
      <c r="A39" s="452" t="s">
        <v>191</v>
      </c>
      <c r="B39" s="452" t="s">
        <v>190</v>
      </c>
      <c r="C39" s="452" t="s">
        <v>201</v>
      </c>
      <c r="D39" s="458" t="s">
        <v>317</v>
      </c>
      <c r="E39" s="278" t="s">
        <v>2</v>
      </c>
      <c r="F39" s="274">
        <v>19.5</v>
      </c>
      <c r="G39" s="374">
        <v>0</v>
      </c>
      <c r="H39" s="274">
        <v>19.5</v>
      </c>
      <c r="I39" s="274">
        <v>0</v>
      </c>
      <c r="J39" s="458" t="s">
        <v>581</v>
      </c>
      <c r="K39" s="457"/>
      <c r="L39" s="457">
        <v>4</v>
      </c>
      <c r="M39" s="457"/>
    </row>
    <row r="40" spans="1:13" ht="33.75" customHeight="1">
      <c r="A40" s="276" t="s">
        <v>191</v>
      </c>
      <c r="B40" s="276" t="s">
        <v>190</v>
      </c>
      <c r="C40" s="276" t="s">
        <v>21</v>
      </c>
      <c r="D40" s="826" t="s">
        <v>910</v>
      </c>
      <c r="E40" s="458" t="s">
        <v>2</v>
      </c>
      <c r="F40" s="274">
        <v>5</v>
      </c>
      <c r="G40" s="374">
        <v>2</v>
      </c>
      <c r="H40" s="274">
        <v>15</v>
      </c>
      <c r="I40" s="274">
        <v>20</v>
      </c>
      <c r="J40" s="826" t="s">
        <v>516</v>
      </c>
      <c r="K40" s="885">
        <v>1</v>
      </c>
      <c r="L40" s="885">
        <v>2</v>
      </c>
      <c r="M40" s="885">
        <v>1</v>
      </c>
    </row>
    <row r="41" spans="1:13" ht="33.75" customHeight="1">
      <c r="A41" s="276"/>
      <c r="B41" s="276"/>
      <c r="C41" s="276"/>
      <c r="D41" s="834"/>
      <c r="E41" s="458" t="s">
        <v>5</v>
      </c>
      <c r="F41" s="274">
        <v>0</v>
      </c>
      <c r="G41" s="374">
        <v>0</v>
      </c>
      <c r="H41" s="274">
        <v>177</v>
      </c>
      <c r="I41" s="274">
        <v>0</v>
      </c>
      <c r="J41" s="834"/>
      <c r="K41" s="886"/>
      <c r="L41" s="886"/>
      <c r="M41" s="886"/>
    </row>
    <row r="42" spans="1:13" ht="33.75" customHeight="1">
      <c r="A42" s="272" t="s">
        <v>191</v>
      </c>
      <c r="B42" s="272" t="s">
        <v>190</v>
      </c>
      <c r="C42" s="272" t="s">
        <v>3</v>
      </c>
      <c r="D42" s="458" t="s">
        <v>580</v>
      </c>
      <c r="E42" s="268" t="s">
        <v>2</v>
      </c>
      <c r="F42" s="274">
        <v>0</v>
      </c>
      <c r="G42" s="374">
        <v>0</v>
      </c>
      <c r="H42" s="274">
        <v>0</v>
      </c>
      <c r="I42" s="274">
        <v>18</v>
      </c>
      <c r="J42" s="462" t="s">
        <v>244</v>
      </c>
      <c r="K42" s="457"/>
      <c r="L42" s="457"/>
      <c r="M42" s="457">
        <v>100</v>
      </c>
    </row>
    <row r="43" spans="1:13" ht="24.75" customHeight="1">
      <c r="A43" s="817" t="s">
        <v>191</v>
      </c>
      <c r="B43" s="817" t="s">
        <v>190</v>
      </c>
      <c r="C43" s="817" t="s">
        <v>10</v>
      </c>
      <c r="D43" s="833" t="s">
        <v>352</v>
      </c>
      <c r="E43" s="458" t="s">
        <v>2</v>
      </c>
      <c r="F43" s="274">
        <v>10</v>
      </c>
      <c r="G43" s="374">
        <v>0</v>
      </c>
      <c r="H43" s="274">
        <v>10</v>
      </c>
      <c r="I43" s="274">
        <v>60</v>
      </c>
      <c r="J43" s="818" t="s">
        <v>245</v>
      </c>
      <c r="K43" s="822"/>
      <c r="L43" s="888">
        <v>3</v>
      </c>
      <c r="M43" s="892"/>
    </row>
    <row r="44" spans="1:13" ht="27" customHeight="1">
      <c r="A44" s="817"/>
      <c r="B44" s="817"/>
      <c r="C44" s="817"/>
      <c r="D44" s="833"/>
      <c r="E44" s="458" t="s">
        <v>5</v>
      </c>
      <c r="F44" s="274">
        <v>23.6</v>
      </c>
      <c r="G44" s="374">
        <v>0</v>
      </c>
      <c r="H44" s="274">
        <v>23.6</v>
      </c>
      <c r="I44" s="274">
        <v>140</v>
      </c>
      <c r="J44" s="818"/>
      <c r="K44" s="822"/>
      <c r="L44" s="888"/>
      <c r="M44" s="898"/>
    </row>
    <row r="45" spans="1:13" ht="81.75" customHeight="1">
      <c r="A45" s="452" t="s">
        <v>191</v>
      </c>
      <c r="B45" s="452" t="s">
        <v>190</v>
      </c>
      <c r="C45" s="452" t="s">
        <v>6</v>
      </c>
      <c r="D45" s="458" t="s">
        <v>522</v>
      </c>
      <c r="E45" s="268" t="s">
        <v>2</v>
      </c>
      <c r="F45" s="274">
        <v>3</v>
      </c>
      <c r="G45" s="374">
        <v>3</v>
      </c>
      <c r="H45" s="372">
        <v>3</v>
      </c>
      <c r="I45" s="372">
        <v>3</v>
      </c>
      <c r="J45" s="279" t="s">
        <v>717</v>
      </c>
      <c r="K45" s="461" t="s">
        <v>258</v>
      </c>
      <c r="L45" s="461" t="s">
        <v>258</v>
      </c>
      <c r="M45" s="461" t="s">
        <v>258</v>
      </c>
    </row>
    <row r="46" spans="1:13" ht="33.75" customHeight="1">
      <c r="A46" s="272" t="s">
        <v>191</v>
      </c>
      <c r="B46" s="272" t="s">
        <v>190</v>
      </c>
      <c r="C46" s="272" t="s">
        <v>7</v>
      </c>
      <c r="D46" s="458" t="s">
        <v>496</v>
      </c>
      <c r="E46" s="277" t="s">
        <v>2</v>
      </c>
      <c r="F46" s="274">
        <v>5</v>
      </c>
      <c r="G46" s="374">
        <v>5</v>
      </c>
      <c r="H46" s="274">
        <v>5</v>
      </c>
      <c r="I46" s="274">
        <v>5</v>
      </c>
      <c r="J46" s="458" t="s">
        <v>353</v>
      </c>
      <c r="K46" s="457">
        <v>1</v>
      </c>
      <c r="L46" s="457">
        <v>1</v>
      </c>
      <c r="M46" s="457">
        <v>1</v>
      </c>
    </row>
    <row r="47" spans="1:13" ht="44.25" customHeight="1">
      <c r="A47" s="272" t="s">
        <v>191</v>
      </c>
      <c r="B47" s="272" t="s">
        <v>190</v>
      </c>
      <c r="C47" s="272" t="s">
        <v>8</v>
      </c>
      <c r="D47" s="458" t="s">
        <v>575</v>
      </c>
      <c r="E47" s="277" t="s">
        <v>2</v>
      </c>
      <c r="F47" s="274">
        <v>1.5</v>
      </c>
      <c r="G47" s="374">
        <v>1.5</v>
      </c>
      <c r="H47" s="274">
        <v>1.5</v>
      </c>
      <c r="I47" s="274">
        <v>1.5</v>
      </c>
      <c r="J47" s="462" t="s">
        <v>410</v>
      </c>
      <c r="K47" s="457">
        <v>3</v>
      </c>
      <c r="L47" s="457">
        <v>3</v>
      </c>
      <c r="M47" s="457">
        <v>3</v>
      </c>
    </row>
    <row r="48" spans="1:13" ht="39" customHeight="1">
      <c r="A48" s="272" t="s">
        <v>191</v>
      </c>
      <c r="B48" s="272" t="s">
        <v>190</v>
      </c>
      <c r="C48" s="272" t="s">
        <v>9</v>
      </c>
      <c r="D48" s="458" t="s">
        <v>242</v>
      </c>
      <c r="E48" s="268" t="s">
        <v>2</v>
      </c>
      <c r="F48" s="274">
        <v>0</v>
      </c>
      <c r="G48" s="374">
        <v>0</v>
      </c>
      <c r="H48" s="274">
        <v>0</v>
      </c>
      <c r="I48" s="274">
        <v>50</v>
      </c>
      <c r="J48" s="462" t="s">
        <v>246</v>
      </c>
      <c r="K48" s="457"/>
      <c r="L48" s="457"/>
      <c r="M48" s="457">
        <v>100</v>
      </c>
    </row>
    <row r="49" spans="1:13" ht="57" customHeight="1">
      <c r="A49" s="272" t="s">
        <v>191</v>
      </c>
      <c r="B49" s="272" t="s">
        <v>190</v>
      </c>
      <c r="C49" s="272" t="s">
        <v>11</v>
      </c>
      <c r="D49" s="458" t="s">
        <v>428</v>
      </c>
      <c r="E49" s="277" t="s">
        <v>2</v>
      </c>
      <c r="F49" s="274">
        <v>0</v>
      </c>
      <c r="G49" s="374">
        <v>0</v>
      </c>
      <c r="H49" s="274">
        <v>80</v>
      </c>
      <c r="I49" s="274">
        <v>0</v>
      </c>
      <c r="J49" s="458" t="s">
        <v>620</v>
      </c>
      <c r="K49" s="461"/>
      <c r="L49" s="461" t="s">
        <v>255</v>
      </c>
      <c r="M49" s="461"/>
    </row>
    <row r="50" spans="1:13" ht="21.75" customHeight="1">
      <c r="A50" s="817" t="s">
        <v>191</v>
      </c>
      <c r="B50" s="817" t="s">
        <v>190</v>
      </c>
      <c r="C50" s="817" t="s">
        <v>16</v>
      </c>
      <c r="D50" s="833" t="s">
        <v>514</v>
      </c>
      <c r="E50" s="278" t="s">
        <v>5</v>
      </c>
      <c r="F50" s="274">
        <v>0</v>
      </c>
      <c r="G50" s="374">
        <v>0</v>
      </c>
      <c r="H50" s="274">
        <v>0</v>
      </c>
      <c r="I50" s="274">
        <v>0</v>
      </c>
      <c r="J50" s="833" t="s">
        <v>354</v>
      </c>
      <c r="K50" s="822"/>
      <c r="L50" s="885"/>
      <c r="M50" s="885">
        <v>1</v>
      </c>
    </row>
    <row r="51" spans="1:13" ht="21" customHeight="1">
      <c r="A51" s="817"/>
      <c r="B51" s="817"/>
      <c r="C51" s="817"/>
      <c r="D51" s="833"/>
      <c r="E51" s="278" t="s">
        <v>2</v>
      </c>
      <c r="F51" s="274">
        <v>0</v>
      </c>
      <c r="G51" s="374">
        <v>0</v>
      </c>
      <c r="H51" s="274">
        <v>0</v>
      </c>
      <c r="I51" s="274">
        <v>21.7</v>
      </c>
      <c r="J51" s="833"/>
      <c r="K51" s="822"/>
      <c r="L51" s="887"/>
      <c r="M51" s="887"/>
    </row>
    <row r="52" spans="1:13" ht="18" customHeight="1">
      <c r="A52" s="817"/>
      <c r="B52" s="817"/>
      <c r="C52" s="817"/>
      <c r="D52" s="833"/>
      <c r="E52" s="278" t="s">
        <v>4</v>
      </c>
      <c r="F52" s="274">
        <v>0</v>
      </c>
      <c r="G52" s="374">
        <v>0</v>
      </c>
      <c r="H52" s="274">
        <v>0</v>
      </c>
      <c r="I52" s="274">
        <v>200</v>
      </c>
      <c r="J52" s="833"/>
      <c r="K52" s="822"/>
      <c r="L52" s="887"/>
      <c r="M52" s="887"/>
    </row>
    <row r="53" spans="1:13" ht="18" customHeight="1">
      <c r="A53" s="817"/>
      <c r="B53" s="817"/>
      <c r="C53" s="817"/>
      <c r="D53" s="833"/>
      <c r="E53" s="278" t="s">
        <v>14</v>
      </c>
      <c r="F53" s="274">
        <v>0</v>
      </c>
      <c r="G53" s="374">
        <v>0</v>
      </c>
      <c r="H53" s="274">
        <v>0</v>
      </c>
      <c r="I53" s="274">
        <v>1</v>
      </c>
      <c r="J53" s="833"/>
      <c r="K53" s="822"/>
      <c r="L53" s="886"/>
      <c r="M53" s="886"/>
    </row>
    <row r="54" spans="1:13" ht="28.5" customHeight="1">
      <c r="A54" s="452" t="s">
        <v>191</v>
      </c>
      <c r="B54" s="452" t="s">
        <v>190</v>
      </c>
      <c r="C54" s="452" t="s">
        <v>12</v>
      </c>
      <c r="D54" s="458" t="s">
        <v>402</v>
      </c>
      <c r="E54" s="278" t="s">
        <v>2</v>
      </c>
      <c r="F54" s="274">
        <v>0</v>
      </c>
      <c r="G54" s="374">
        <v>0</v>
      </c>
      <c r="H54" s="274">
        <v>15</v>
      </c>
      <c r="I54" s="274">
        <v>15</v>
      </c>
      <c r="J54" s="462" t="s">
        <v>398</v>
      </c>
      <c r="K54" s="457"/>
      <c r="L54" s="457">
        <v>4</v>
      </c>
      <c r="M54" s="457">
        <v>4</v>
      </c>
    </row>
    <row r="55" spans="1:13" ht="40.5" customHeight="1">
      <c r="A55" s="452" t="s">
        <v>191</v>
      </c>
      <c r="B55" s="452" t="s">
        <v>190</v>
      </c>
      <c r="C55" s="452" t="s">
        <v>13</v>
      </c>
      <c r="D55" s="458" t="s">
        <v>427</v>
      </c>
      <c r="E55" s="278" t="s">
        <v>2</v>
      </c>
      <c r="F55" s="274">
        <v>3</v>
      </c>
      <c r="G55" s="374">
        <v>0</v>
      </c>
      <c r="H55" s="274">
        <v>10</v>
      </c>
      <c r="I55" s="274">
        <v>15</v>
      </c>
      <c r="J55" s="462" t="s">
        <v>411</v>
      </c>
      <c r="K55" s="457"/>
      <c r="L55" s="457">
        <v>3</v>
      </c>
      <c r="M55" s="457">
        <v>3</v>
      </c>
    </row>
    <row r="56" spans="1:13" ht="54" customHeight="1">
      <c r="A56" s="448" t="s">
        <v>191</v>
      </c>
      <c r="B56" s="448" t="s">
        <v>190</v>
      </c>
      <c r="C56" s="448" t="s">
        <v>515</v>
      </c>
      <c r="D56" s="455" t="s">
        <v>621</v>
      </c>
      <c r="E56" s="278" t="s">
        <v>2</v>
      </c>
      <c r="F56" s="274">
        <v>0</v>
      </c>
      <c r="G56" s="374">
        <v>0</v>
      </c>
      <c r="H56" s="274">
        <v>17</v>
      </c>
      <c r="I56" s="274">
        <v>0</v>
      </c>
      <c r="J56" s="455" t="s">
        <v>582</v>
      </c>
      <c r="K56" s="466"/>
      <c r="L56" s="466">
        <v>1</v>
      </c>
      <c r="M56" s="466"/>
    </row>
    <row r="57" spans="1:13" ht="36.75" customHeight="1">
      <c r="A57" s="448" t="s">
        <v>191</v>
      </c>
      <c r="B57" s="448" t="s">
        <v>190</v>
      </c>
      <c r="C57" s="448" t="s">
        <v>412</v>
      </c>
      <c r="D57" s="455" t="s">
        <v>993</v>
      </c>
      <c r="E57" s="278" t="s">
        <v>2</v>
      </c>
      <c r="F57" s="274">
        <v>0</v>
      </c>
      <c r="G57" s="374">
        <v>0</v>
      </c>
      <c r="H57" s="274">
        <v>5</v>
      </c>
      <c r="I57" s="274">
        <v>20</v>
      </c>
      <c r="J57" s="455" t="s">
        <v>779</v>
      </c>
      <c r="K57" s="466"/>
      <c r="L57" s="466"/>
      <c r="M57" s="466">
        <v>1</v>
      </c>
    </row>
    <row r="58" spans="1:13" ht="24.75" customHeight="1">
      <c r="A58" s="273" t="s">
        <v>191</v>
      </c>
      <c r="B58" s="281" t="s">
        <v>190</v>
      </c>
      <c r="C58" s="848" t="s">
        <v>182</v>
      </c>
      <c r="D58" s="848"/>
      <c r="E58" s="848"/>
      <c r="F58" s="367">
        <f>SUM(F22:F57)</f>
        <v>1170.6</v>
      </c>
      <c r="G58" s="367">
        <f>SUM(G22:G57)</f>
        <v>942.3000000000001</v>
      </c>
      <c r="H58" s="367">
        <f>SUM(H22:H57)</f>
        <v>864.8000000000001</v>
      </c>
      <c r="I58" s="367">
        <f>SUM(I22:I57)</f>
        <v>659.2</v>
      </c>
      <c r="J58" s="270"/>
      <c r="K58" s="271"/>
      <c r="L58" s="271"/>
      <c r="M58" s="271"/>
    </row>
    <row r="59" spans="1:13" ht="23.25" customHeight="1">
      <c r="A59" s="273" t="s">
        <v>191</v>
      </c>
      <c r="B59" s="281" t="s">
        <v>191</v>
      </c>
      <c r="C59" s="819" t="s">
        <v>501</v>
      </c>
      <c r="D59" s="820"/>
      <c r="E59" s="820"/>
      <c r="F59" s="820"/>
      <c r="G59" s="820"/>
      <c r="H59" s="820"/>
      <c r="I59" s="820"/>
      <c r="J59" s="821"/>
      <c r="K59" s="271"/>
      <c r="L59" s="271"/>
      <c r="M59" s="271"/>
    </row>
    <row r="60" spans="1:13" ht="19.5" customHeight="1">
      <c r="A60" s="884" t="s">
        <v>191</v>
      </c>
      <c r="B60" s="884" t="s">
        <v>191</v>
      </c>
      <c r="C60" s="884" t="s">
        <v>190</v>
      </c>
      <c r="D60" s="833" t="s">
        <v>215</v>
      </c>
      <c r="E60" s="458" t="s">
        <v>2</v>
      </c>
      <c r="F60" s="222">
        <v>0</v>
      </c>
      <c r="G60" s="373">
        <v>6.2</v>
      </c>
      <c r="H60" s="222">
        <v>0</v>
      </c>
      <c r="I60" s="222">
        <v>0</v>
      </c>
      <c r="J60" s="870" t="s">
        <v>507</v>
      </c>
      <c r="K60" s="815" t="s">
        <v>918</v>
      </c>
      <c r="L60" s="815"/>
      <c r="M60" s="815"/>
    </row>
    <row r="61" spans="1:13" ht="19.5" customHeight="1">
      <c r="A61" s="884"/>
      <c r="B61" s="884"/>
      <c r="C61" s="884"/>
      <c r="D61" s="833"/>
      <c r="E61" s="458" t="s">
        <v>4</v>
      </c>
      <c r="F61" s="222">
        <v>96</v>
      </c>
      <c r="G61" s="373">
        <v>96</v>
      </c>
      <c r="H61" s="222">
        <v>0</v>
      </c>
      <c r="I61" s="222">
        <v>0</v>
      </c>
      <c r="J61" s="870"/>
      <c r="K61" s="815"/>
      <c r="L61" s="815"/>
      <c r="M61" s="815"/>
    </row>
    <row r="62" spans="1:13" ht="19.5" customHeight="1">
      <c r="A62" s="884"/>
      <c r="B62" s="884"/>
      <c r="C62" s="884"/>
      <c r="D62" s="833"/>
      <c r="E62" s="458" t="s">
        <v>5</v>
      </c>
      <c r="F62" s="222">
        <v>17</v>
      </c>
      <c r="G62" s="373">
        <v>17</v>
      </c>
      <c r="H62" s="222">
        <v>0</v>
      </c>
      <c r="I62" s="222">
        <v>0</v>
      </c>
      <c r="J62" s="870"/>
      <c r="K62" s="815"/>
      <c r="L62" s="815"/>
      <c r="M62" s="815"/>
    </row>
    <row r="63" spans="1:13" ht="18.75" customHeight="1">
      <c r="A63" s="863" t="s">
        <v>191</v>
      </c>
      <c r="B63" s="863" t="s">
        <v>191</v>
      </c>
      <c r="C63" s="863" t="s">
        <v>191</v>
      </c>
      <c r="D63" s="833" t="s">
        <v>643</v>
      </c>
      <c r="E63" s="268" t="s">
        <v>2</v>
      </c>
      <c r="F63" s="222">
        <v>680</v>
      </c>
      <c r="G63" s="373">
        <v>494.8</v>
      </c>
      <c r="H63" s="222">
        <v>500</v>
      </c>
      <c r="I63" s="222">
        <v>0</v>
      </c>
      <c r="J63" s="871" t="s">
        <v>507</v>
      </c>
      <c r="K63" s="814" t="s">
        <v>655</v>
      </c>
      <c r="L63" s="815" t="s">
        <v>919</v>
      </c>
      <c r="M63" s="815"/>
    </row>
    <row r="64" spans="1:13" ht="18.75" customHeight="1">
      <c r="A64" s="863"/>
      <c r="B64" s="863"/>
      <c r="C64" s="863"/>
      <c r="D64" s="833"/>
      <c r="E64" s="458" t="s">
        <v>4</v>
      </c>
      <c r="F64" s="222">
        <v>1270</v>
      </c>
      <c r="G64" s="373">
        <v>1453</v>
      </c>
      <c r="H64" s="222">
        <v>0</v>
      </c>
      <c r="I64" s="222">
        <v>0</v>
      </c>
      <c r="J64" s="871"/>
      <c r="K64" s="815"/>
      <c r="L64" s="815"/>
      <c r="M64" s="815"/>
    </row>
    <row r="65" spans="1:13" ht="18.75" customHeight="1">
      <c r="A65" s="863"/>
      <c r="B65" s="863"/>
      <c r="C65" s="863"/>
      <c r="D65" s="833"/>
      <c r="E65" s="458" t="s">
        <v>15</v>
      </c>
      <c r="F65" s="222">
        <v>0</v>
      </c>
      <c r="G65" s="373">
        <v>250</v>
      </c>
      <c r="H65" s="222">
        <v>0</v>
      </c>
      <c r="I65" s="222">
        <v>0</v>
      </c>
      <c r="J65" s="871"/>
      <c r="K65" s="815"/>
      <c r="L65" s="815"/>
      <c r="M65" s="815"/>
    </row>
    <row r="66" spans="1:13" ht="18.75" customHeight="1">
      <c r="A66" s="863"/>
      <c r="B66" s="863"/>
      <c r="C66" s="863"/>
      <c r="D66" s="833"/>
      <c r="E66" s="458" t="s">
        <v>5</v>
      </c>
      <c r="F66" s="222">
        <v>230</v>
      </c>
      <c r="G66" s="373">
        <v>234.1</v>
      </c>
      <c r="H66" s="222">
        <v>0</v>
      </c>
      <c r="I66" s="222">
        <v>0</v>
      </c>
      <c r="J66" s="871"/>
      <c r="K66" s="815"/>
      <c r="L66" s="815"/>
      <c r="M66" s="815"/>
    </row>
    <row r="67" spans="1:13" ht="18.75" customHeight="1">
      <c r="A67" s="874" t="s">
        <v>191</v>
      </c>
      <c r="B67" s="874" t="s">
        <v>191</v>
      </c>
      <c r="C67" s="874" t="s">
        <v>192</v>
      </c>
      <c r="D67" s="826" t="s">
        <v>212</v>
      </c>
      <c r="E67" s="458" t="s">
        <v>2</v>
      </c>
      <c r="F67" s="222">
        <v>8</v>
      </c>
      <c r="G67" s="373">
        <v>2</v>
      </c>
      <c r="H67" s="222">
        <v>0</v>
      </c>
      <c r="I67" s="222">
        <v>0</v>
      </c>
      <c r="J67" s="872" t="s">
        <v>507</v>
      </c>
      <c r="K67" s="860" t="s">
        <v>508</v>
      </c>
      <c r="L67" s="828"/>
      <c r="M67" s="828"/>
    </row>
    <row r="68" spans="1:13" ht="18.75" customHeight="1">
      <c r="A68" s="875"/>
      <c r="B68" s="875"/>
      <c r="C68" s="875"/>
      <c r="D68" s="827"/>
      <c r="E68" s="458" t="s">
        <v>4</v>
      </c>
      <c r="F68" s="222">
        <v>137</v>
      </c>
      <c r="G68" s="373">
        <v>31.5</v>
      </c>
      <c r="H68" s="222">
        <v>0</v>
      </c>
      <c r="I68" s="222">
        <v>0</v>
      </c>
      <c r="J68" s="873"/>
      <c r="K68" s="861"/>
      <c r="L68" s="829"/>
      <c r="M68" s="829"/>
    </row>
    <row r="69" spans="1:13" ht="18.75" customHeight="1">
      <c r="A69" s="875"/>
      <c r="B69" s="875"/>
      <c r="C69" s="875"/>
      <c r="D69" s="827"/>
      <c r="E69" s="458" t="s">
        <v>5</v>
      </c>
      <c r="F69" s="222">
        <v>8</v>
      </c>
      <c r="G69" s="373">
        <v>3</v>
      </c>
      <c r="H69" s="222">
        <v>0</v>
      </c>
      <c r="I69" s="222">
        <v>0</v>
      </c>
      <c r="J69" s="873"/>
      <c r="K69" s="861"/>
      <c r="L69" s="829"/>
      <c r="M69" s="829"/>
    </row>
    <row r="70" spans="1:13" ht="18.75" customHeight="1">
      <c r="A70" s="825" t="s">
        <v>191</v>
      </c>
      <c r="B70" s="825" t="s">
        <v>191</v>
      </c>
      <c r="C70" s="825" t="s">
        <v>193</v>
      </c>
      <c r="D70" s="833" t="s">
        <v>357</v>
      </c>
      <c r="E70" s="268" t="s">
        <v>2</v>
      </c>
      <c r="F70" s="222">
        <v>16</v>
      </c>
      <c r="G70" s="373">
        <v>8</v>
      </c>
      <c r="H70" s="222">
        <v>52.1</v>
      </c>
      <c r="I70" s="222">
        <v>0</v>
      </c>
      <c r="J70" s="871" t="s">
        <v>730</v>
      </c>
      <c r="K70" s="896"/>
      <c r="L70" s="828" t="s">
        <v>693</v>
      </c>
      <c r="M70" s="828"/>
    </row>
    <row r="71" spans="1:13" ht="18.75" customHeight="1">
      <c r="A71" s="825"/>
      <c r="B71" s="825"/>
      <c r="C71" s="825"/>
      <c r="D71" s="833"/>
      <c r="E71" s="268" t="s">
        <v>4</v>
      </c>
      <c r="F71" s="222">
        <v>89</v>
      </c>
      <c r="G71" s="373">
        <v>0</v>
      </c>
      <c r="H71" s="222">
        <v>295.4</v>
      </c>
      <c r="I71" s="222">
        <v>0</v>
      </c>
      <c r="J71" s="871"/>
      <c r="K71" s="897"/>
      <c r="L71" s="883"/>
      <c r="M71" s="883"/>
    </row>
    <row r="72" spans="1:13" ht="18.75" customHeight="1">
      <c r="A72" s="817" t="s">
        <v>191</v>
      </c>
      <c r="B72" s="817" t="s">
        <v>191</v>
      </c>
      <c r="C72" s="817" t="s">
        <v>194</v>
      </c>
      <c r="D72" s="833" t="s">
        <v>390</v>
      </c>
      <c r="E72" s="458" t="s">
        <v>2</v>
      </c>
      <c r="F72" s="222">
        <v>52</v>
      </c>
      <c r="G72" s="373">
        <v>60.2</v>
      </c>
      <c r="H72" s="222">
        <v>0</v>
      </c>
      <c r="I72" s="222">
        <v>0</v>
      </c>
      <c r="J72" s="870" t="s">
        <v>457</v>
      </c>
      <c r="K72" s="816">
        <v>1</v>
      </c>
      <c r="L72" s="810"/>
      <c r="M72" s="810"/>
    </row>
    <row r="73" spans="1:13" ht="18.75" customHeight="1">
      <c r="A73" s="817"/>
      <c r="B73" s="817"/>
      <c r="C73" s="817"/>
      <c r="D73" s="833"/>
      <c r="E73" s="458" t="s">
        <v>4</v>
      </c>
      <c r="F73" s="222">
        <v>52</v>
      </c>
      <c r="G73" s="373">
        <v>153.3</v>
      </c>
      <c r="H73" s="283">
        <v>0</v>
      </c>
      <c r="I73" s="283">
        <v>0</v>
      </c>
      <c r="J73" s="870"/>
      <c r="K73" s="817"/>
      <c r="L73" s="811"/>
      <c r="M73" s="811"/>
    </row>
    <row r="74" spans="1:13" ht="18.75" customHeight="1">
      <c r="A74" s="879" t="s">
        <v>191</v>
      </c>
      <c r="B74" s="879" t="s">
        <v>191</v>
      </c>
      <c r="C74" s="879" t="s">
        <v>195</v>
      </c>
      <c r="D74" s="833" t="s">
        <v>618</v>
      </c>
      <c r="E74" s="458" t="s">
        <v>2</v>
      </c>
      <c r="F74" s="222">
        <v>10</v>
      </c>
      <c r="G74" s="373">
        <v>7</v>
      </c>
      <c r="H74" s="222">
        <v>0</v>
      </c>
      <c r="I74" s="222">
        <v>0</v>
      </c>
      <c r="J74" s="833" t="s">
        <v>497</v>
      </c>
      <c r="K74" s="859" t="s">
        <v>908</v>
      </c>
      <c r="L74" s="822"/>
      <c r="M74" s="822"/>
    </row>
    <row r="75" spans="1:13" ht="18.75" customHeight="1">
      <c r="A75" s="879"/>
      <c r="B75" s="879"/>
      <c r="C75" s="879"/>
      <c r="D75" s="833"/>
      <c r="E75" s="458" t="s">
        <v>4</v>
      </c>
      <c r="F75" s="222">
        <v>90</v>
      </c>
      <c r="G75" s="373">
        <v>35</v>
      </c>
      <c r="H75" s="222">
        <v>0</v>
      </c>
      <c r="I75" s="222">
        <v>0</v>
      </c>
      <c r="J75" s="833"/>
      <c r="K75" s="859"/>
      <c r="L75" s="822"/>
      <c r="M75" s="822"/>
    </row>
    <row r="76" spans="1:13" ht="18.75" customHeight="1">
      <c r="A76" s="879"/>
      <c r="B76" s="879"/>
      <c r="C76" s="879"/>
      <c r="D76" s="833"/>
      <c r="E76" s="458" t="s">
        <v>0</v>
      </c>
      <c r="F76" s="222">
        <v>10</v>
      </c>
      <c r="G76" s="373">
        <v>5</v>
      </c>
      <c r="H76" s="222">
        <v>0</v>
      </c>
      <c r="I76" s="222">
        <v>0</v>
      </c>
      <c r="J76" s="833"/>
      <c r="K76" s="859"/>
      <c r="L76" s="822"/>
      <c r="M76" s="822"/>
    </row>
    <row r="77" spans="1:13" ht="36.75" customHeight="1">
      <c r="A77" s="453" t="s">
        <v>191</v>
      </c>
      <c r="B77" s="453" t="s">
        <v>191</v>
      </c>
      <c r="C77" s="453" t="s">
        <v>196</v>
      </c>
      <c r="D77" s="455" t="s">
        <v>731</v>
      </c>
      <c r="E77" s="458" t="s">
        <v>4</v>
      </c>
      <c r="F77" s="222">
        <v>15</v>
      </c>
      <c r="G77" s="373">
        <v>15</v>
      </c>
      <c r="H77" s="222">
        <v>0</v>
      </c>
      <c r="I77" s="222">
        <v>0</v>
      </c>
      <c r="J77" s="310" t="s">
        <v>1077</v>
      </c>
      <c r="K77" s="272" t="s">
        <v>199</v>
      </c>
      <c r="L77" s="272" t="s">
        <v>200</v>
      </c>
      <c r="M77" s="272" t="s">
        <v>21</v>
      </c>
    </row>
    <row r="78" spans="1:13" ht="44.25" customHeight="1">
      <c r="A78" s="465" t="s">
        <v>191</v>
      </c>
      <c r="B78" s="465" t="s">
        <v>191</v>
      </c>
      <c r="C78" s="465" t="s">
        <v>197</v>
      </c>
      <c r="D78" s="458" t="s">
        <v>911</v>
      </c>
      <c r="E78" s="458" t="s">
        <v>2</v>
      </c>
      <c r="F78" s="222">
        <v>20</v>
      </c>
      <c r="G78" s="373">
        <v>10</v>
      </c>
      <c r="H78" s="222">
        <v>50</v>
      </c>
      <c r="I78" s="284">
        <v>50</v>
      </c>
      <c r="J78" s="285" t="s">
        <v>1078</v>
      </c>
      <c r="K78" s="282" t="s">
        <v>255</v>
      </c>
      <c r="L78" s="272" t="s">
        <v>696</v>
      </c>
      <c r="M78" s="272" t="s">
        <v>696</v>
      </c>
    </row>
    <row r="79" spans="1:13" ht="25.5" customHeight="1">
      <c r="A79" s="823" t="s">
        <v>191</v>
      </c>
      <c r="B79" s="823" t="s">
        <v>191</v>
      </c>
      <c r="C79" s="823" t="s">
        <v>198</v>
      </c>
      <c r="D79" s="826" t="s">
        <v>619</v>
      </c>
      <c r="E79" s="458" t="s">
        <v>2</v>
      </c>
      <c r="F79" s="222">
        <v>90</v>
      </c>
      <c r="G79" s="373">
        <v>0</v>
      </c>
      <c r="H79" s="222">
        <v>0</v>
      </c>
      <c r="I79" s="284">
        <v>0</v>
      </c>
      <c r="J79" s="831" t="s">
        <v>1078</v>
      </c>
      <c r="K79" s="810" t="s">
        <v>393</v>
      </c>
      <c r="L79" s="810" t="s">
        <v>393</v>
      </c>
      <c r="M79" s="810"/>
    </row>
    <row r="80" spans="1:13" ht="24.75" customHeight="1">
      <c r="A80" s="824"/>
      <c r="B80" s="824"/>
      <c r="C80" s="824"/>
      <c r="D80" s="834"/>
      <c r="E80" s="458" t="s">
        <v>17</v>
      </c>
      <c r="F80" s="222">
        <v>0</v>
      </c>
      <c r="G80" s="373">
        <v>31</v>
      </c>
      <c r="H80" s="222">
        <v>60.4</v>
      </c>
      <c r="I80" s="284">
        <v>0</v>
      </c>
      <c r="J80" s="832"/>
      <c r="K80" s="811"/>
      <c r="L80" s="811"/>
      <c r="M80" s="811"/>
    </row>
    <row r="81" spans="1:13" ht="34.5" customHeight="1">
      <c r="A81" s="465" t="s">
        <v>191</v>
      </c>
      <c r="B81" s="465" t="s">
        <v>191</v>
      </c>
      <c r="C81" s="465" t="s">
        <v>199</v>
      </c>
      <c r="D81" s="458" t="s">
        <v>732</v>
      </c>
      <c r="E81" s="458" t="s">
        <v>2</v>
      </c>
      <c r="F81" s="222">
        <v>0</v>
      </c>
      <c r="G81" s="373">
        <v>0</v>
      </c>
      <c r="H81" s="222">
        <v>0</v>
      </c>
      <c r="I81" s="284">
        <v>20</v>
      </c>
      <c r="J81" s="285" t="s">
        <v>912</v>
      </c>
      <c r="K81" s="451"/>
      <c r="L81" s="451"/>
      <c r="M81" s="451" t="s">
        <v>255</v>
      </c>
    </row>
    <row r="82" spans="1:13" ht="25.5" customHeight="1">
      <c r="A82" s="823" t="s">
        <v>191</v>
      </c>
      <c r="B82" s="823" t="s">
        <v>191</v>
      </c>
      <c r="C82" s="823" t="s">
        <v>200</v>
      </c>
      <c r="D82" s="826" t="s">
        <v>733</v>
      </c>
      <c r="E82" s="458" t="s">
        <v>2</v>
      </c>
      <c r="F82" s="222">
        <v>0</v>
      </c>
      <c r="G82" s="373">
        <v>0</v>
      </c>
      <c r="H82" s="222">
        <v>40</v>
      </c>
      <c r="I82" s="284">
        <v>40</v>
      </c>
      <c r="J82" s="831" t="s">
        <v>913</v>
      </c>
      <c r="K82" s="810"/>
      <c r="L82" s="810"/>
      <c r="M82" s="810" t="s">
        <v>914</v>
      </c>
    </row>
    <row r="83" spans="1:13" ht="20.25" customHeight="1">
      <c r="A83" s="824"/>
      <c r="B83" s="824"/>
      <c r="C83" s="824"/>
      <c r="D83" s="834"/>
      <c r="E83" s="458" t="s">
        <v>5</v>
      </c>
      <c r="F83" s="222">
        <v>0</v>
      </c>
      <c r="G83" s="373">
        <v>0</v>
      </c>
      <c r="H83" s="222">
        <v>200</v>
      </c>
      <c r="I83" s="284">
        <v>200</v>
      </c>
      <c r="J83" s="832"/>
      <c r="K83" s="811"/>
      <c r="L83" s="811"/>
      <c r="M83" s="811"/>
    </row>
    <row r="84" spans="1:13" ht="30.75" customHeight="1">
      <c r="A84" s="454" t="s">
        <v>191</v>
      </c>
      <c r="B84" s="454" t="s">
        <v>191</v>
      </c>
      <c r="C84" s="454" t="s">
        <v>201</v>
      </c>
      <c r="D84" s="464" t="s">
        <v>1044</v>
      </c>
      <c r="E84" s="458" t="s">
        <v>2</v>
      </c>
      <c r="F84" s="222">
        <v>0</v>
      </c>
      <c r="G84" s="373">
        <v>15</v>
      </c>
      <c r="H84" s="222">
        <v>15</v>
      </c>
      <c r="I84" s="284">
        <v>0</v>
      </c>
      <c r="J84" s="510" t="s">
        <v>1045</v>
      </c>
      <c r="K84" s="449" t="s">
        <v>129</v>
      </c>
      <c r="L84" s="449" t="s">
        <v>255</v>
      </c>
      <c r="M84" s="449"/>
    </row>
    <row r="85" spans="1:13" ht="17.25" customHeight="1">
      <c r="A85" s="273" t="s">
        <v>191</v>
      </c>
      <c r="B85" s="281" t="s">
        <v>191</v>
      </c>
      <c r="C85" s="848" t="s">
        <v>182</v>
      </c>
      <c r="D85" s="848"/>
      <c r="E85" s="848"/>
      <c r="F85" s="367">
        <f>SUM(F60:F84)</f>
        <v>2890</v>
      </c>
      <c r="G85" s="367">
        <f>SUM(G60:G84)</f>
        <v>2927.1</v>
      </c>
      <c r="H85" s="367">
        <f>SUM(H60:H84)</f>
        <v>1212.9</v>
      </c>
      <c r="I85" s="367">
        <f>SUM(I60:I84)</f>
        <v>310</v>
      </c>
      <c r="J85" s="299"/>
      <c r="K85" s="271"/>
      <c r="L85" s="271"/>
      <c r="M85" s="271"/>
    </row>
    <row r="86" spans="1:13" ht="18.75" customHeight="1">
      <c r="A86" s="273" t="s">
        <v>200</v>
      </c>
      <c r="B86" s="847" t="s">
        <v>183</v>
      </c>
      <c r="C86" s="847"/>
      <c r="D86" s="847"/>
      <c r="E86" s="847"/>
      <c r="F86" s="368">
        <f>+F85+F58</f>
        <v>4060.6</v>
      </c>
      <c r="G86" s="368">
        <f>+G85+G58</f>
        <v>3869.4</v>
      </c>
      <c r="H86" s="368">
        <f>+H85+H58</f>
        <v>2077.7000000000003</v>
      </c>
      <c r="I86" s="368">
        <f>+I85+I58</f>
        <v>969.2</v>
      </c>
      <c r="J86" s="270"/>
      <c r="K86" s="271"/>
      <c r="L86" s="271"/>
      <c r="M86" s="271"/>
    </row>
    <row r="87" spans="1:13" ht="17.25" customHeight="1">
      <c r="A87" s="866" t="s">
        <v>184</v>
      </c>
      <c r="B87" s="866"/>
      <c r="C87" s="866"/>
      <c r="D87" s="866"/>
      <c r="E87" s="866"/>
      <c r="F87" s="300">
        <f>+F86+F19</f>
        <v>4113.6</v>
      </c>
      <c r="G87" s="300">
        <f>+G86+G19</f>
        <v>3916.4</v>
      </c>
      <c r="H87" s="300">
        <f>+H86+H19</f>
        <v>2131.7000000000003</v>
      </c>
      <c r="I87" s="300">
        <f>+I86+I19</f>
        <v>1023.2</v>
      </c>
      <c r="J87" s="864"/>
      <c r="K87" s="865"/>
      <c r="L87" s="301"/>
      <c r="M87" s="301"/>
    </row>
    <row r="88" spans="1:13" ht="17.25" customHeight="1">
      <c r="A88" s="880" t="s">
        <v>206</v>
      </c>
      <c r="B88" s="881"/>
      <c r="C88" s="881"/>
      <c r="D88" s="881"/>
      <c r="E88" s="882"/>
      <c r="F88" s="274"/>
      <c r="G88" s="274"/>
      <c r="H88" s="274"/>
      <c r="I88" s="274"/>
      <c r="J88" s="864"/>
      <c r="K88" s="865"/>
      <c r="L88" s="301"/>
      <c r="M88" s="301"/>
    </row>
    <row r="89" spans="1:13" ht="14.25">
      <c r="A89" s="867" t="s">
        <v>20</v>
      </c>
      <c r="B89" s="868"/>
      <c r="C89" s="868"/>
      <c r="D89" s="868"/>
      <c r="E89" s="869"/>
      <c r="F89" s="302">
        <f>SUM(F90:F95)</f>
        <v>1475</v>
      </c>
      <c r="G89" s="302">
        <f>SUM(G90:G95)</f>
        <v>1377.4</v>
      </c>
      <c r="H89" s="302">
        <f>SUM(H90:H95)</f>
        <v>1188.5</v>
      </c>
      <c r="I89" s="302">
        <f>SUM(I90:I95)</f>
        <v>473.2</v>
      </c>
      <c r="J89" s="864"/>
      <c r="K89" s="865"/>
      <c r="L89" s="301"/>
      <c r="M89" s="301"/>
    </row>
    <row r="90" spans="1:13" ht="14.25" customHeight="1">
      <c r="A90" s="856" t="s">
        <v>286</v>
      </c>
      <c r="B90" s="857"/>
      <c r="C90" s="857"/>
      <c r="D90" s="857"/>
      <c r="E90" s="858"/>
      <c r="F90" s="303">
        <f>+F81+F79+F78+F74+F72+F70+F67+F63+F60+F56+F55+F54+F51+F49+F48+F47+F46+F45+F43+F42+F40+F39+F38+F37+F35+F32+F30+F29+F27+F25+F24+F23+F22+F12+F82+F57+F84</f>
        <v>1135</v>
      </c>
      <c r="G90" s="303">
        <f>+G81+G79+G78+G74+G72+G70+G67+G63+G60+G56+G55+G54+G51+G49+G48+G47+G46+G45+G43+G42+G40+G39+G38+G37+G35+G32+G30+G29+G27+G25+G24+G23+G22+G12+G82+G57+G84</f>
        <v>1096.4</v>
      </c>
      <c r="H90" s="303">
        <f>+H81+H79+H78+H74+H72+H70+H67+H63+H60+H56+H55+H54+H51+H49+H48+H47+H46+H45+H43+H42+H40+H39+H38+H37+H35+H32+H30+H29+H27+H25+H24+H23+H22+H12+H82+H57+H84</f>
        <v>1128.1</v>
      </c>
      <c r="I90" s="303">
        <f>+I81+I79+I78+I74+I72+I70+I67+I63+I60+I56+I55+I54+I51+I49+I48+I47+I46+I45+I43+I42+I40+I39+I38+I37+I35+I32+I30+I29+I27+I25+I24+I23+I22+I12+I82+I57+I84</f>
        <v>473.2</v>
      </c>
      <c r="J90" s="864"/>
      <c r="K90" s="865"/>
      <c r="L90" s="301"/>
      <c r="M90" s="301"/>
    </row>
    <row r="91" spans="1:13" ht="15" customHeight="1">
      <c r="A91" s="856" t="s">
        <v>287</v>
      </c>
      <c r="B91" s="857"/>
      <c r="C91" s="857"/>
      <c r="D91" s="857"/>
      <c r="E91" s="858"/>
      <c r="F91" s="304"/>
      <c r="G91" s="304"/>
      <c r="H91" s="304"/>
      <c r="I91" s="304"/>
      <c r="J91" s="864"/>
      <c r="K91" s="865"/>
      <c r="L91" s="301"/>
      <c r="M91" s="301"/>
    </row>
    <row r="92" spans="1:13" ht="14.25" customHeight="1">
      <c r="A92" s="856" t="s">
        <v>288</v>
      </c>
      <c r="B92" s="857"/>
      <c r="C92" s="857"/>
      <c r="D92" s="857"/>
      <c r="E92" s="858"/>
      <c r="F92" s="304"/>
      <c r="G92" s="304"/>
      <c r="H92" s="304"/>
      <c r="I92" s="304"/>
      <c r="J92" s="864"/>
      <c r="K92" s="865"/>
      <c r="L92" s="301"/>
      <c r="M92" s="301"/>
    </row>
    <row r="93" spans="1:13" ht="15" customHeight="1">
      <c r="A93" s="856" t="s">
        <v>289</v>
      </c>
      <c r="B93" s="857"/>
      <c r="C93" s="857"/>
      <c r="D93" s="857"/>
      <c r="E93" s="858"/>
      <c r="F93" s="304"/>
      <c r="G93" s="304"/>
      <c r="H93" s="304"/>
      <c r="I93" s="304"/>
      <c r="J93" s="864"/>
      <c r="K93" s="865"/>
      <c r="L93" s="301"/>
      <c r="M93" s="301"/>
    </row>
    <row r="94" spans="1:13" ht="14.25" customHeight="1">
      <c r="A94" s="856" t="s">
        <v>290</v>
      </c>
      <c r="B94" s="857"/>
      <c r="C94" s="857"/>
      <c r="D94" s="857"/>
      <c r="E94" s="858"/>
      <c r="F94" s="305">
        <f>+F34+F65</f>
        <v>340</v>
      </c>
      <c r="G94" s="305">
        <f>+G34+G65</f>
        <v>250</v>
      </c>
      <c r="H94" s="305">
        <f>+H34+H65</f>
        <v>0</v>
      </c>
      <c r="I94" s="305">
        <f>+I34+I65</f>
        <v>0</v>
      </c>
      <c r="J94" s="864"/>
      <c r="K94" s="865"/>
      <c r="L94" s="301"/>
      <c r="M94" s="301"/>
    </row>
    <row r="95" spans="1:13" ht="12.75">
      <c r="A95" s="856" t="s">
        <v>291</v>
      </c>
      <c r="B95" s="857"/>
      <c r="C95" s="857"/>
      <c r="D95" s="857"/>
      <c r="E95" s="858"/>
      <c r="F95" s="305">
        <f>+F80</f>
        <v>0</v>
      </c>
      <c r="G95" s="305">
        <f>+G80</f>
        <v>31</v>
      </c>
      <c r="H95" s="305">
        <f>+H80</f>
        <v>60.4</v>
      </c>
      <c r="I95" s="305">
        <f>+I80</f>
        <v>0</v>
      </c>
      <c r="J95" s="864"/>
      <c r="K95" s="865"/>
      <c r="L95" s="301"/>
      <c r="M95" s="301"/>
    </row>
    <row r="96" spans="1:13" ht="14.25">
      <c r="A96" s="876" t="s">
        <v>19</v>
      </c>
      <c r="B96" s="877"/>
      <c r="C96" s="877"/>
      <c r="D96" s="877"/>
      <c r="E96" s="878"/>
      <c r="F96" s="302">
        <f>SUM(F97:F100)</f>
        <v>2638.6</v>
      </c>
      <c r="G96" s="302">
        <f>SUM(G97:G100)</f>
        <v>2538.9999999999995</v>
      </c>
      <c r="H96" s="302">
        <f>SUM(H97:H100)</f>
        <v>943.1999999999999</v>
      </c>
      <c r="I96" s="302">
        <f>SUM(I97:I100)</f>
        <v>550</v>
      </c>
      <c r="J96" s="864"/>
      <c r="K96" s="865"/>
      <c r="L96" s="301"/>
      <c r="M96" s="301"/>
    </row>
    <row r="97" spans="1:13" ht="15.75" customHeight="1">
      <c r="A97" s="856" t="s">
        <v>292</v>
      </c>
      <c r="B97" s="857"/>
      <c r="C97" s="857"/>
      <c r="D97" s="857"/>
      <c r="E97" s="858"/>
      <c r="F97" s="305">
        <f>+F77+F75+F73+F71+F68+F64+F61+F52+F36+F33+F31</f>
        <v>2337</v>
      </c>
      <c r="G97" s="305">
        <f>+G77+G75+G73+G71+G68+G64+G61+G52+G36+G33+G31</f>
        <v>2272.8999999999996</v>
      </c>
      <c r="H97" s="305">
        <f>+H77+H75+H73+H71+H68+H64+H61+H52+H36+H33+H31</f>
        <v>529.5999999999999</v>
      </c>
      <c r="I97" s="305">
        <f>+I77+I75+I73+I71+I68+I64+I61+I52+I36+I33+I31</f>
        <v>200</v>
      </c>
      <c r="J97" s="864"/>
      <c r="K97" s="865"/>
      <c r="L97" s="301"/>
      <c r="M97" s="301"/>
    </row>
    <row r="98" spans="1:13" ht="14.25" customHeight="1">
      <c r="A98" s="856" t="s">
        <v>293</v>
      </c>
      <c r="B98" s="857"/>
      <c r="C98" s="857"/>
      <c r="D98" s="857"/>
      <c r="E98" s="858"/>
      <c r="F98" s="305">
        <f>+F69+F66+F62+F50+F44+F26+F83+F41</f>
        <v>279.6</v>
      </c>
      <c r="G98" s="305">
        <f>+G69+G66+G62+G50+G44+G26+G83+G41</f>
        <v>255.1</v>
      </c>
      <c r="H98" s="305">
        <f>+H69+H66+H62+H50+H44+H26+H83+H41</f>
        <v>401.6</v>
      </c>
      <c r="I98" s="305">
        <f>+I69+I66+I62+I50+I44+I26+I83</f>
        <v>341</v>
      </c>
      <c r="J98" s="864"/>
      <c r="K98" s="865"/>
      <c r="L98" s="301"/>
      <c r="M98" s="301"/>
    </row>
    <row r="99" spans="1:13" ht="12.75" customHeight="1">
      <c r="A99" s="856" t="s">
        <v>294</v>
      </c>
      <c r="B99" s="857"/>
      <c r="C99" s="857"/>
      <c r="D99" s="857"/>
      <c r="E99" s="858"/>
      <c r="F99" s="305">
        <f>+F53+F28+F15</f>
        <v>12</v>
      </c>
      <c r="G99" s="305">
        <f>+G53+G28+G15</f>
        <v>6</v>
      </c>
      <c r="H99" s="305">
        <f>+H53+H28+H15</f>
        <v>12</v>
      </c>
      <c r="I99" s="305">
        <f>+I53+I28+I15</f>
        <v>9</v>
      </c>
      <c r="J99" s="864"/>
      <c r="K99" s="865"/>
      <c r="L99" s="301"/>
      <c r="M99" s="301"/>
    </row>
    <row r="100" spans="1:13" ht="13.5" customHeight="1">
      <c r="A100" s="856" t="s">
        <v>295</v>
      </c>
      <c r="B100" s="857"/>
      <c r="C100" s="857"/>
      <c r="D100" s="857"/>
      <c r="E100" s="858"/>
      <c r="F100" s="305">
        <f>+F76</f>
        <v>10</v>
      </c>
      <c r="G100" s="305">
        <f>+G76</f>
        <v>5</v>
      </c>
      <c r="H100" s="305">
        <f>+H76</f>
        <v>0</v>
      </c>
      <c r="I100" s="305">
        <f>+I76</f>
        <v>0</v>
      </c>
      <c r="J100" s="864"/>
      <c r="K100" s="865"/>
      <c r="L100" s="301"/>
      <c r="M100" s="301"/>
    </row>
    <row r="101" spans="1:9" ht="12.75">
      <c r="A101" s="899" t="s">
        <v>1167</v>
      </c>
      <c r="B101" s="899"/>
      <c r="C101" s="899"/>
      <c r="D101" s="899"/>
      <c r="E101" s="899"/>
      <c r="F101" s="899"/>
      <c r="G101" s="899"/>
      <c r="H101" s="899"/>
      <c r="I101" s="899"/>
    </row>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sheetProtection/>
  <mergeCells count="199">
    <mergeCell ref="D82:D83"/>
    <mergeCell ref="A101:I101"/>
    <mergeCell ref="A70:A71"/>
    <mergeCell ref="C70:C71"/>
    <mergeCell ref="K3:M3"/>
    <mergeCell ref="A2:M2"/>
    <mergeCell ref="A63:A66"/>
    <mergeCell ref="B82:B83"/>
    <mergeCell ref="A60:A62"/>
    <mergeCell ref="B35:B36"/>
    <mergeCell ref="A82:A83"/>
    <mergeCell ref="D40:D41"/>
    <mergeCell ref="K40:K41"/>
    <mergeCell ref="M43:M44"/>
    <mergeCell ref="L63:L66"/>
    <mergeCell ref="A43:A44"/>
    <mergeCell ref="K82:K83"/>
    <mergeCell ref="L82:L83"/>
    <mergeCell ref="L67:L69"/>
    <mergeCell ref="L70:L71"/>
    <mergeCell ref="B72:B73"/>
    <mergeCell ref="B67:B69"/>
    <mergeCell ref="M82:M83"/>
    <mergeCell ref="K43:K44"/>
    <mergeCell ref="K70:K71"/>
    <mergeCell ref="J60:J62"/>
    <mergeCell ref="L74:L76"/>
    <mergeCell ref="L60:L62"/>
    <mergeCell ref="K50:K53"/>
    <mergeCell ref="C82:C83"/>
    <mergeCell ref="A32:A34"/>
    <mergeCell ref="A30:A31"/>
    <mergeCell ref="K30:K31"/>
    <mergeCell ref="A27:A28"/>
    <mergeCell ref="C30:C31"/>
    <mergeCell ref="J35:J36"/>
    <mergeCell ref="K27:K28"/>
    <mergeCell ref="K32:K34"/>
    <mergeCell ref="A35:A36"/>
    <mergeCell ref="M27:M28"/>
    <mergeCell ref="L6:L8"/>
    <mergeCell ref="L25:L26"/>
    <mergeCell ref="L27:L28"/>
    <mergeCell ref="L30:L31"/>
    <mergeCell ref="L35:L36"/>
    <mergeCell ref="M32:M34"/>
    <mergeCell ref="M6:M8"/>
    <mergeCell ref="L32:L34"/>
    <mergeCell ref="M30:M31"/>
    <mergeCell ref="L50:L53"/>
    <mergeCell ref="C27:C28"/>
    <mergeCell ref="B43:B44"/>
    <mergeCell ref="B32:B34"/>
    <mergeCell ref="C32:C34"/>
    <mergeCell ref="D32:D34"/>
    <mergeCell ref="D43:D44"/>
    <mergeCell ref="C43:C44"/>
    <mergeCell ref="J30:J31"/>
    <mergeCell ref="M40:M41"/>
    <mergeCell ref="M50:M53"/>
    <mergeCell ref="L43:L44"/>
    <mergeCell ref="L40:L41"/>
    <mergeCell ref="M35:M36"/>
    <mergeCell ref="D70:D71"/>
    <mergeCell ref="C58:E58"/>
    <mergeCell ref="C60:C62"/>
    <mergeCell ref="D35:D36"/>
    <mergeCell ref="K35:K36"/>
    <mergeCell ref="A97:E97"/>
    <mergeCell ref="M60:M62"/>
    <mergeCell ref="M63:M66"/>
    <mergeCell ref="M70:M71"/>
    <mergeCell ref="M67:M69"/>
    <mergeCell ref="M72:M73"/>
    <mergeCell ref="L72:L73"/>
    <mergeCell ref="B60:B62"/>
    <mergeCell ref="B63:B66"/>
    <mergeCell ref="J82:J83"/>
    <mergeCell ref="A100:E100"/>
    <mergeCell ref="A79:A80"/>
    <mergeCell ref="A74:A76"/>
    <mergeCell ref="C74:C76"/>
    <mergeCell ref="B74:B76"/>
    <mergeCell ref="A98:E98"/>
    <mergeCell ref="A88:E88"/>
    <mergeCell ref="D79:D80"/>
    <mergeCell ref="C79:C80"/>
    <mergeCell ref="A95:E95"/>
    <mergeCell ref="A99:E99"/>
    <mergeCell ref="A12:A17"/>
    <mergeCell ref="A67:A69"/>
    <mergeCell ref="A72:A73"/>
    <mergeCell ref="D67:D69"/>
    <mergeCell ref="B70:B71"/>
    <mergeCell ref="C67:C69"/>
    <mergeCell ref="C85:E85"/>
    <mergeCell ref="D74:D76"/>
    <mergeCell ref="A96:E96"/>
    <mergeCell ref="J100:K100"/>
    <mergeCell ref="J92:K92"/>
    <mergeCell ref="J99:K99"/>
    <mergeCell ref="J97:K97"/>
    <mergeCell ref="J91:K91"/>
    <mergeCell ref="J95:K95"/>
    <mergeCell ref="J98:K98"/>
    <mergeCell ref="J94:K94"/>
    <mergeCell ref="F4:F8"/>
    <mergeCell ref="J72:J73"/>
    <mergeCell ref="J70:J71"/>
    <mergeCell ref="J67:J69"/>
    <mergeCell ref="J63:J66"/>
    <mergeCell ref="J32:J34"/>
    <mergeCell ref="I4:I8"/>
    <mergeCell ref="H15:H17"/>
    <mergeCell ref="I15:I17"/>
    <mergeCell ref="F12:F14"/>
    <mergeCell ref="C72:C73"/>
    <mergeCell ref="D63:D66"/>
    <mergeCell ref="A50:A53"/>
    <mergeCell ref="J96:K96"/>
    <mergeCell ref="J93:K93"/>
    <mergeCell ref="B86:E86"/>
    <mergeCell ref="A93:E93"/>
    <mergeCell ref="A89:E89"/>
    <mergeCell ref="A94:E94"/>
    <mergeCell ref="J90:K90"/>
    <mergeCell ref="J89:K89"/>
    <mergeCell ref="J88:K88"/>
    <mergeCell ref="J87:K87"/>
    <mergeCell ref="A87:E87"/>
    <mergeCell ref="A91:E91"/>
    <mergeCell ref="A90:E90"/>
    <mergeCell ref="A92:E92"/>
    <mergeCell ref="K74:K76"/>
    <mergeCell ref="A4:A8"/>
    <mergeCell ref="D60:D62"/>
    <mergeCell ref="K67:K69"/>
    <mergeCell ref="J25:J26"/>
    <mergeCell ref="K25:K26"/>
    <mergeCell ref="C11:K11"/>
    <mergeCell ref="D4:D8"/>
    <mergeCell ref="C63:C66"/>
    <mergeCell ref="H12:H14"/>
    <mergeCell ref="E12:E14"/>
    <mergeCell ref="A25:A26"/>
    <mergeCell ref="B20:K20"/>
    <mergeCell ref="C21:K21"/>
    <mergeCell ref="E15:E17"/>
    <mergeCell ref="B25:B26"/>
    <mergeCell ref="G15:G17"/>
    <mergeCell ref="B12:B17"/>
    <mergeCell ref="C12:C17"/>
    <mergeCell ref="E4:E8"/>
    <mergeCell ref="B19:E19"/>
    <mergeCell ref="C18:E18"/>
    <mergeCell ref="D25:D26"/>
    <mergeCell ref="B50:B53"/>
    <mergeCell ref="C35:C36"/>
    <mergeCell ref="C4:C8"/>
    <mergeCell ref="J74:J76"/>
    <mergeCell ref="M25:M26"/>
    <mergeCell ref="K6:K8"/>
    <mergeCell ref="F15:F17"/>
    <mergeCell ref="A9:K9"/>
    <mergeCell ref="J5:J8"/>
    <mergeCell ref="C50:C53"/>
    <mergeCell ref="D27:D28"/>
    <mergeCell ref="H4:H8"/>
    <mergeCell ref="D50:D53"/>
    <mergeCell ref="K1:M1"/>
    <mergeCell ref="L13:L14"/>
    <mergeCell ref="M13:M14"/>
    <mergeCell ref="J13:J14"/>
    <mergeCell ref="K13:K14"/>
    <mergeCell ref="B10:K10"/>
    <mergeCell ref="J4:K4"/>
    <mergeCell ref="B4:B8"/>
    <mergeCell ref="G4:G8"/>
    <mergeCell ref="G12:G14"/>
    <mergeCell ref="B79:B80"/>
    <mergeCell ref="B27:B28"/>
    <mergeCell ref="D30:D31"/>
    <mergeCell ref="B30:B31"/>
    <mergeCell ref="C25:C26"/>
    <mergeCell ref="J79:J80"/>
    <mergeCell ref="J50:J53"/>
    <mergeCell ref="D72:D73"/>
    <mergeCell ref="J27:J28"/>
    <mergeCell ref="J40:J41"/>
    <mergeCell ref="K79:K80"/>
    <mergeCell ref="L79:L80"/>
    <mergeCell ref="M79:M80"/>
    <mergeCell ref="I12:I14"/>
    <mergeCell ref="K63:K66"/>
    <mergeCell ref="K60:K62"/>
    <mergeCell ref="K72:K73"/>
    <mergeCell ref="J43:J44"/>
    <mergeCell ref="C59:J59"/>
    <mergeCell ref="M74:M76"/>
  </mergeCells>
  <printOptions/>
  <pageMargins left="0.1968503937007874" right="0.1968503937007874" top="0.5118110236220472" bottom="0.1968503937007874" header="0" footer="0"/>
  <pageSetup fitToHeight="0" fitToWidth="1"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rgb="FF00B050"/>
    <pageSetUpPr fitToPage="1"/>
  </sheetPr>
  <dimension ref="A1:O225"/>
  <sheetViews>
    <sheetView zoomScalePageLayoutView="0" workbookViewId="0" topLeftCell="A1">
      <pane ySplit="8" topLeftCell="A9" activePane="bottomLeft" state="frozen"/>
      <selection pane="topLeft" activeCell="D44" sqref="D44"/>
      <selection pane="bottomLeft" activeCell="O123" sqref="O123"/>
    </sheetView>
  </sheetViews>
  <sheetFormatPr defaultColWidth="9.140625" defaultRowHeight="12.75"/>
  <cols>
    <col min="1" max="1" width="3.421875" style="36" customWidth="1"/>
    <col min="2" max="2" width="3.7109375" style="36" customWidth="1"/>
    <col min="3" max="3" width="3.421875" style="36" customWidth="1"/>
    <col min="4" max="4" width="37.28125" style="35" customWidth="1"/>
    <col min="5" max="5" width="9.7109375" style="35" customWidth="1"/>
    <col min="6" max="9" width="12.7109375" style="35" customWidth="1"/>
    <col min="10" max="10" width="29.140625" style="42" customWidth="1"/>
    <col min="11" max="11" width="7.00390625" style="123" customWidth="1"/>
    <col min="12" max="13" width="6.00390625" style="123" customWidth="1"/>
    <col min="14" max="16384" width="9.140625" style="35" customWidth="1"/>
  </cols>
  <sheetData>
    <row r="1" spans="1:13" ht="21" customHeight="1">
      <c r="A1" s="237"/>
      <c r="B1" s="237"/>
      <c r="C1" s="237"/>
      <c r="D1" s="154"/>
      <c r="E1" s="154"/>
      <c r="F1" s="154"/>
      <c r="G1" s="154"/>
      <c r="H1" s="154"/>
      <c r="I1" s="154"/>
      <c r="J1" s="238"/>
      <c r="K1" s="673" t="s">
        <v>1098</v>
      </c>
      <c r="L1" s="673"/>
      <c r="M1" s="673"/>
    </row>
    <row r="2" spans="1:13" ht="27" customHeight="1">
      <c r="A2" s="949" t="s">
        <v>1101</v>
      </c>
      <c r="B2" s="949"/>
      <c r="C2" s="949"/>
      <c r="D2" s="949"/>
      <c r="E2" s="949"/>
      <c r="F2" s="949"/>
      <c r="G2" s="949"/>
      <c r="H2" s="949"/>
      <c r="I2" s="949"/>
      <c r="J2" s="949"/>
      <c r="K2" s="949"/>
      <c r="L2" s="949"/>
      <c r="M2" s="949"/>
    </row>
    <row r="3" spans="1:13" ht="12.75">
      <c r="A3" s="239"/>
      <c r="B3" s="239"/>
      <c r="C3" s="240"/>
      <c r="D3" s="241"/>
      <c r="E3" s="242"/>
      <c r="F3" s="242"/>
      <c r="G3" s="242"/>
      <c r="H3" s="242"/>
      <c r="I3" s="242"/>
      <c r="J3" s="233"/>
      <c r="K3" s="344"/>
      <c r="L3" s="948" t="s">
        <v>330</v>
      </c>
      <c r="M3" s="948"/>
    </row>
    <row r="4" spans="1:13" ht="28.5" customHeight="1">
      <c r="A4" s="661" t="s">
        <v>176</v>
      </c>
      <c r="B4" s="661" t="s">
        <v>177</v>
      </c>
      <c r="C4" s="661" t="s">
        <v>178</v>
      </c>
      <c r="D4" s="662" t="s">
        <v>179</v>
      </c>
      <c r="E4" s="661" t="s">
        <v>175</v>
      </c>
      <c r="F4" s="647" t="s">
        <v>1169</v>
      </c>
      <c r="G4" s="647" t="s">
        <v>1027</v>
      </c>
      <c r="H4" s="647" t="s">
        <v>472</v>
      </c>
      <c r="I4" s="647" t="s">
        <v>659</v>
      </c>
      <c r="J4" s="647" t="s">
        <v>180</v>
      </c>
      <c r="K4" s="647"/>
      <c r="L4" s="647"/>
      <c r="M4" s="647"/>
    </row>
    <row r="5" spans="1:13" ht="13.5" customHeight="1">
      <c r="A5" s="661"/>
      <c r="B5" s="661"/>
      <c r="C5" s="661"/>
      <c r="D5" s="662"/>
      <c r="E5" s="661"/>
      <c r="F5" s="647"/>
      <c r="G5" s="647"/>
      <c r="H5" s="647"/>
      <c r="I5" s="647"/>
      <c r="J5" s="647" t="s">
        <v>181</v>
      </c>
      <c r="K5" s="422"/>
      <c r="L5" s="422"/>
      <c r="M5" s="422"/>
    </row>
    <row r="6" spans="1:13" ht="32.25" customHeight="1">
      <c r="A6" s="661"/>
      <c r="B6" s="661"/>
      <c r="C6" s="661"/>
      <c r="D6" s="662"/>
      <c r="E6" s="661"/>
      <c r="F6" s="647"/>
      <c r="G6" s="647"/>
      <c r="H6" s="647"/>
      <c r="I6" s="647"/>
      <c r="J6" s="647"/>
      <c r="K6" s="648" t="s">
        <v>403</v>
      </c>
      <c r="L6" s="648" t="s">
        <v>471</v>
      </c>
      <c r="M6" s="648" t="s">
        <v>471</v>
      </c>
    </row>
    <row r="7" spans="1:13" ht="28.5" customHeight="1">
      <c r="A7" s="661"/>
      <c r="B7" s="661"/>
      <c r="C7" s="661"/>
      <c r="D7" s="662"/>
      <c r="E7" s="661"/>
      <c r="F7" s="647"/>
      <c r="G7" s="647"/>
      <c r="H7" s="647"/>
      <c r="I7" s="647"/>
      <c r="J7" s="647"/>
      <c r="K7" s="648"/>
      <c r="L7" s="648"/>
      <c r="M7" s="648"/>
    </row>
    <row r="8" spans="1:13" ht="12.75" customHeight="1">
      <c r="A8" s="661"/>
      <c r="B8" s="661"/>
      <c r="C8" s="661"/>
      <c r="D8" s="662"/>
      <c r="E8" s="661"/>
      <c r="F8" s="647"/>
      <c r="G8" s="647"/>
      <c r="H8" s="647"/>
      <c r="I8" s="647"/>
      <c r="J8" s="647"/>
      <c r="K8" s="648"/>
      <c r="L8" s="648"/>
      <c r="M8" s="648"/>
    </row>
    <row r="9" spans="1:13" ht="30" customHeight="1">
      <c r="A9" s="658" t="s">
        <v>385</v>
      </c>
      <c r="B9" s="658"/>
      <c r="C9" s="658"/>
      <c r="D9" s="658"/>
      <c r="E9" s="658"/>
      <c r="F9" s="658"/>
      <c r="G9" s="658"/>
      <c r="H9" s="658"/>
      <c r="I9" s="658"/>
      <c r="J9" s="658"/>
      <c r="K9" s="658"/>
      <c r="L9" s="426"/>
      <c r="M9" s="426"/>
    </row>
    <row r="10" spans="1:13" ht="24" customHeight="1">
      <c r="A10" s="917" t="s">
        <v>819</v>
      </c>
      <c r="B10" s="917"/>
      <c r="C10" s="917"/>
      <c r="D10" s="917"/>
      <c r="E10" s="917"/>
      <c r="F10" s="917"/>
      <c r="G10" s="917"/>
      <c r="H10" s="917"/>
      <c r="I10" s="917"/>
      <c r="J10" s="917"/>
      <c r="K10" s="917"/>
      <c r="L10" s="64"/>
      <c r="M10" s="64"/>
    </row>
    <row r="11" spans="1:13" ht="22.5" customHeight="1">
      <c r="A11" s="917" t="s">
        <v>894</v>
      </c>
      <c r="B11" s="917"/>
      <c r="C11" s="917"/>
      <c r="D11" s="917"/>
      <c r="E11" s="917"/>
      <c r="F11" s="917"/>
      <c r="G11" s="917"/>
      <c r="H11" s="917"/>
      <c r="I11" s="917"/>
      <c r="J11" s="917"/>
      <c r="K11" s="917"/>
      <c r="L11" s="64"/>
      <c r="M11" s="64"/>
    </row>
    <row r="12" spans="1:13" ht="39.75" customHeight="1">
      <c r="A12" s="81" t="s">
        <v>190</v>
      </c>
      <c r="B12" s="81" t="s">
        <v>190</v>
      </c>
      <c r="C12" s="433" t="s">
        <v>190</v>
      </c>
      <c r="D12" s="54" t="s">
        <v>134</v>
      </c>
      <c r="E12" s="51" t="s">
        <v>2</v>
      </c>
      <c r="F12" s="425">
        <v>85</v>
      </c>
      <c r="G12" s="486">
        <v>85</v>
      </c>
      <c r="H12" s="425">
        <v>85</v>
      </c>
      <c r="I12" s="425">
        <v>85</v>
      </c>
      <c r="J12" s="439" t="s">
        <v>249</v>
      </c>
      <c r="K12" s="418">
        <v>50</v>
      </c>
      <c r="L12" s="418">
        <v>50</v>
      </c>
      <c r="M12" s="418">
        <v>50</v>
      </c>
    </row>
    <row r="13" spans="1:13" ht="29.25" customHeight="1">
      <c r="A13" s="81" t="s">
        <v>190</v>
      </c>
      <c r="B13" s="81" t="s">
        <v>190</v>
      </c>
      <c r="C13" s="433" t="s">
        <v>191</v>
      </c>
      <c r="D13" s="54" t="s">
        <v>213</v>
      </c>
      <c r="E13" s="51" t="s">
        <v>2</v>
      </c>
      <c r="F13" s="425">
        <v>17</v>
      </c>
      <c r="G13" s="486">
        <v>17</v>
      </c>
      <c r="H13" s="425">
        <v>0</v>
      </c>
      <c r="I13" s="425">
        <v>0</v>
      </c>
      <c r="J13" s="82" t="s">
        <v>264</v>
      </c>
      <c r="K13" s="418">
        <v>1</v>
      </c>
      <c r="L13" s="418"/>
      <c r="M13" s="418"/>
    </row>
    <row r="14" spans="1:13" ht="35.25" customHeight="1">
      <c r="A14" s="81" t="s">
        <v>190</v>
      </c>
      <c r="B14" s="81" t="s">
        <v>190</v>
      </c>
      <c r="C14" s="433" t="s">
        <v>192</v>
      </c>
      <c r="D14" s="54" t="s">
        <v>356</v>
      </c>
      <c r="E14" s="51" t="s">
        <v>2</v>
      </c>
      <c r="F14" s="425">
        <v>17</v>
      </c>
      <c r="G14" s="486">
        <v>17</v>
      </c>
      <c r="H14" s="425">
        <v>0</v>
      </c>
      <c r="I14" s="425">
        <v>0</v>
      </c>
      <c r="J14" s="82" t="s">
        <v>264</v>
      </c>
      <c r="K14" s="418">
        <v>1</v>
      </c>
      <c r="L14" s="418"/>
      <c r="M14" s="418"/>
    </row>
    <row r="15" spans="1:13" ht="44.25" customHeight="1">
      <c r="A15" s="421" t="s">
        <v>190</v>
      </c>
      <c r="B15" s="421" t="s">
        <v>190</v>
      </c>
      <c r="C15" s="433" t="s">
        <v>193</v>
      </c>
      <c r="D15" s="432" t="s">
        <v>32</v>
      </c>
      <c r="E15" s="50" t="s">
        <v>2</v>
      </c>
      <c r="F15" s="425">
        <v>30</v>
      </c>
      <c r="G15" s="486">
        <v>20</v>
      </c>
      <c r="H15" s="425">
        <v>15</v>
      </c>
      <c r="I15" s="425">
        <v>15</v>
      </c>
      <c r="J15" s="417" t="s">
        <v>55</v>
      </c>
      <c r="K15" s="418">
        <v>70</v>
      </c>
      <c r="L15" s="418">
        <v>70</v>
      </c>
      <c r="M15" s="418">
        <v>70</v>
      </c>
    </row>
    <row r="16" spans="1:13" ht="55.5" customHeight="1">
      <c r="A16" s="45" t="s">
        <v>190</v>
      </c>
      <c r="B16" s="45" t="s">
        <v>190</v>
      </c>
      <c r="C16" s="433" t="s">
        <v>194</v>
      </c>
      <c r="D16" s="50" t="s">
        <v>371</v>
      </c>
      <c r="E16" s="50" t="s">
        <v>2</v>
      </c>
      <c r="F16" s="110">
        <v>20</v>
      </c>
      <c r="G16" s="486">
        <v>20</v>
      </c>
      <c r="H16" s="110">
        <v>20</v>
      </c>
      <c r="I16" s="110">
        <v>20</v>
      </c>
      <c r="J16" s="9" t="s">
        <v>386</v>
      </c>
      <c r="K16" s="418">
        <v>6</v>
      </c>
      <c r="L16" s="418">
        <v>6</v>
      </c>
      <c r="M16" s="418">
        <v>6</v>
      </c>
    </row>
    <row r="17" spans="1:13" ht="33" customHeight="1">
      <c r="A17" s="45" t="s">
        <v>190</v>
      </c>
      <c r="B17" s="45" t="s">
        <v>190</v>
      </c>
      <c r="C17" s="433" t="s">
        <v>195</v>
      </c>
      <c r="D17" s="432" t="s">
        <v>509</v>
      </c>
      <c r="E17" s="432" t="s">
        <v>2</v>
      </c>
      <c r="F17" s="425">
        <v>10</v>
      </c>
      <c r="G17" s="486">
        <v>10</v>
      </c>
      <c r="H17" s="425">
        <v>0</v>
      </c>
      <c r="I17" s="425">
        <v>0</v>
      </c>
      <c r="J17" s="51" t="s">
        <v>424</v>
      </c>
      <c r="K17" s="418">
        <v>1</v>
      </c>
      <c r="L17" s="418"/>
      <c r="M17" s="418"/>
    </row>
    <row r="18" spans="1:13" ht="33" customHeight="1">
      <c r="A18" s="45" t="s">
        <v>190</v>
      </c>
      <c r="B18" s="45" t="s">
        <v>190</v>
      </c>
      <c r="C18" s="433" t="s">
        <v>196</v>
      </c>
      <c r="D18" s="432" t="s">
        <v>895</v>
      </c>
      <c r="E18" s="432" t="s">
        <v>2</v>
      </c>
      <c r="F18" s="425">
        <v>10</v>
      </c>
      <c r="G18" s="486">
        <v>10</v>
      </c>
      <c r="H18" s="425">
        <v>0</v>
      </c>
      <c r="I18" s="425">
        <v>0</v>
      </c>
      <c r="J18" s="51" t="s">
        <v>896</v>
      </c>
      <c r="K18" s="418">
        <v>1</v>
      </c>
      <c r="L18" s="418"/>
      <c r="M18" s="418"/>
    </row>
    <row r="19" spans="1:13" ht="19.5" customHeight="1">
      <c r="A19" s="44" t="s">
        <v>190</v>
      </c>
      <c r="B19" s="44" t="s">
        <v>190</v>
      </c>
      <c r="C19" s="730" t="s">
        <v>54</v>
      </c>
      <c r="D19" s="730"/>
      <c r="E19" s="730"/>
      <c r="F19" s="326">
        <f>SUM(F12:F18)</f>
        <v>189</v>
      </c>
      <c r="G19" s="326">
        <f>SUM(G12:G18)</f>
        <v>179</v>
      </c>
      <c r="H19" s="326">
        <f>SUM(H12:H18)</f>
        <v>120</v>
      </c>
      <c r="I19" s="326">
        <f>SUM(I12:I18)</f>
        <v>120</v>
      </c>
      <c r="J19" s="9"/>
      <c r="K19" s="418"/>
      <c r="L19" s="418"/>
      <c r="M19" s="418"/>
    </row>
    <row r="20" spans="1:13" ht="19.5" customHeight="1" hidden="1">
      <c r="A20" s="83"/>
      <c r="B20" s="84"/>
      <c r="C20" s="433"/>
      <c r="D20" s="8"/>
      <c r="E20" s="46" t="s">
        <v>47</v>
      </c>
      <c r="F20" s="308">
        <f>+F17+F16+F15+F14+F13+F12+F18</f>
        <v>189</v>
      </c>
      <c r="G20" s="308">
        <f>+G17+G16+G15+G14+G13+G12+G18</f>
        <v>179</v>
      </c>
      <c r="H20" s="308">
        <f>+H17+H16+H15+H14+H13+H12+H18</f>
        <v>120</v>
      </c>
      <c r="I20" s="308">
        <f>+I17+I16+I15+I14+I13+I12+I18</f>
        <v>120</v>
      </c>
      <c r="J20" s="5"/>
      <c r="K20" s="122"/>
      <c r="L20" s="122"/>
      <c r="M20" s="122"/>
    </row>
    <row r="21" spans="1:13" ht="12.75" hidden="1">
      <c r="A21" s="83"/>
      <c r="B21" s="84"/>
      <c r="C21" s="433"/>
      <c r="D21" s="8"/>
      <c r="E21" s="46"/>
      <c r="F21" s="121"/>
      <c r="G21" s="121"/>
      <c r="H21" s="121"/>
      <c r="I21" s="121"/>
      <c r="J21" s="38"/>
      <c r="K21" s="37"/>
      <c r="L21" s="37"/>
      <c r="M21" s="37"/>
    </row>
    <row r="22" spans="1:13" ht="18" customHeight="1">
      <c r="A22" s="929" t="s">
        <v>56</v>
      </c>
      <c r="B22" s="929"/>
      <c r="C22" s="929"/>
      <c r="D22" s="929"/>
      <c r="E22" s="929"/>
      <c r="F22" s="929"/>
      <c r="G22" s="929"/>
      <c r="H22" s="929"/>
      <c r="I22" s="929"/>
      <c r="J22" s="929"/>
      <c r="K22" s="929"/>
      <c r="L22" s="471"/>
      <c r="M22" s="471"/>
    </row>
    <row r="23" spans="1:13" ht="44.25" customHeight="1">
      <c r="A23" s="413" t="s">
        <v>190</v>
      </c>
      <c r="B23" s="413" t="s">
        <v>191</v>
      </c>
      <c r="C23" s="413" t="s">
        <v>190</v>
      </c>
      <c r="D23" s="417" t="s">
        <v>823</v>
      </c>
      <c r="E23" s="417" t="s">
        <v>2</v>
      </c>
      <c r="F23" s="425">
        <v>164</v>
      </c>
      <c r="G23" s="486">
        <v>60</v>
      </c>
      <c r="H23" s="425">
        <v>115.5</v>
      </c>
      <c r="I23" s="425">
        <v>160</v>
      </c>
      <c r="J23" s="415" t="s">
        <v>57</v>
      </c>
      <c r="K23" s="474" t="s">
        <v>1029</v>
      </c>
      <c r="L23" s="474" t="s">
        <v>954</v>
      </c>
      <c r="M23" s="474" t="s">
        <v>425</v>
      </c>
    </row>
    <row r="24" spans="1:13" ht="24.75" customHeight="1">
      <c r="A24" s="643" t="s">
        <v>190</v>
      </c>
      <c r="B24" s="643" t="s">
        <v>191</v>
      </c>
      <c r="C24" s="699" t="s">
        <v>191</v>
      </c>
      <c r="D24" s="625" t="s">
        <v>528</v>
      </c>
      <c r="E24" s="417" t="s">
        <v>2</v>
      </c>
      <c r="F24" s="425">
        <v>308</v>
      </c>
      <c r="G24" s="486">
        <v>308</v>
      </c>
      <c r="H24" s="425">
        <v>10</v>
      </c>
      <c r="I24" s="425">
        <v>0</v>
      </c>
      <c r="J24" s="625" t="s">
        <v>312</v>
      </c>
      <c r="K24" s="628" t="s">
        <v>967</v>
      </c>
      <c r="L24" s="676"/>
      <c r="M24" s="676"/>
    </row>
    <row r="25" spans="1:13" ht="24.75" customHeight="1">
      <c r="A25" s="643"/>
      <c r="B25" s="643"/>
      <c r="C25" s="699"/>
      <c r="D25" s="625"/>
      <c r="E25" s="417" t="s">
        <v>4</v>
      </c>
      <c r="F25" s="425">
        <v>487</v>
      </c>
      <c r="G25" s="486">
        <v>487</v>
      </c>
      <c r="H25" s="425">
        <v>67</v>
      </c>
      <c r="I25" s="425">
        <v>0</v>
      </c>
      <c r="J25" s="625"/>
      <c r="K25" s="628"/>
      <c r="L25" s="767"/>
      <c r="M25" s="767"/>
    </row>
    <row r="26" spans="1:13" ht="24.75" customHeight="1">
      <c r="A26" s="643"/>
      <c r="B26" s="643"/>
      <c r="C26" s="699"/>
      <c r="D26" s="625"/>
      <c r="E26" s="417" t="s">
        <v>14</v>
      </c>
      <c r="F26" s="425">
        <v>755</v>
      </c>
      <c r="G26" s="486">
        <v>755</v>
      </c>
      <c r="H26" s="425">
        <v>72</v>
      </c>
      <c r="I26" s="425">
        <v>0</v>
      </c>
      <c r="J26" s="625"/>
      <c r="K26" s="628"/>
      <c r="L26" s="677"/>
      <c r="M26" s="677"/>
    </row>
    <row r="27" spans="1:13" ht="24.75" customHeight="1">
      <c r="A27" s="643" t="s">
        <v>190</v>
      </c>
      <c r="B27" s="643" t="s">
        <v>191</v>
      </c>
      <c r="C27" s="699" t="s">
        <v>192</v>
      </c>
      <c r="D27" s="625" t="s">
        <v>230</v>
      </c>
      <c r="E27" s="417" t="s">
        <v>2</v>
      </c>
      <c r="F27" s="425">
        <v>236</v>
      </c>
      <c r="G27" s="486">
        <v>112.5</v>
      </c>
      <c r="H27" s="425">
        <v>137.5</v>
      </c>
      <c r="I27" s="425">
        <v>0</v>
      </c>
      <c r="J27" s="625" t="s">
        <v>391</v>
      </c>
      <c r="K27" s="941" t="s">
        <v>968</v>
      </c>
      <c r="L27" s="913"/>
      <c r="M27" s="913"/>
    </row>
    <row r="28" spans="1:13" ht="24.75" customHeight="1">
      <c r="A28" s="643"/>
      <c r="B28" s="643"/>
      <c r="C28" s="699"/>
      <c r="D28" s="625"/>
      <c r="E28" s="417" t="s">
        <v>4</v>
      </c>
      <c r="F28" s="425">
        <v>1229</v>
      </c>
      <c r="G28" s="486">
        <v>918</v>
      </c>
      <c r="H28" s="425">
        <v>383</v>
      </c>
      <c r="I28" s="425">
        <v>0</v>
      </c>
      <c r="J28" s="625"/>
      <c r="K28" s="941"/>
      <c r="L28" s="914"/>
      <c r="M28" s="914"/>
    </row>
    <row r="29" spans="1:13" ht="24.75" customHeight="1">
      <c r="A29" s="643"/>
      <c r="B29" s="643"/>
      <c r="C29" s="699"/>
      <c r="D29" s="625"/>
      <c r="E29" s="417" t="s">
        <v>14</v>
      </c>
      <c r="F29" s="425">
        <v>593</v>
      </c>
      <c r="G29" s="486">
        <v>469.5</v>
      </c>
      <c r="H29" s="425">
        <v>158.5</v>
      </c>
      <c r="I29" s="425">
        <v>0</v>
      </c>
      <c r="J29" s="625"/>
      <c r="K29" s="941"/>
      <c r="L29" s="915"/>
      <c r="M29" s="915"/>
    </row>
    <row r="30" spans="1:13" ht="24.75" customHeight="1">
      <c r="A30" s="616" t="s">
        <v>190</v>
      </c>
      <c r="B30" s="616" t="s">
        <v>191</v>
      </c>
      <c r="C30" s="616" t="s">
        <v>193</v>
      </c>
      <c r="D30" s="618" t="s">
        <v>520</v>
      </c>
      <c r="E30" s="417" t="s">
        <v>2</v>
      </c>
      <c r="F30" s="425">
        <v>137</v>
      </c>
      <c r="G30" s="486">
        <v>47</v>
      </c>
      <c r="H30" s="425">
        <v>246</v>
      </c>
      <c r="I30" s="425">
        <v>14</v>
      </c>
      <c r="J30" s="618" t="s">
        <v>547</v>
      </c>
      <c r="K30" s="913"/>
      <c r="L30" s="913"/>
      <c r="M30" s="913">
        <v>1</v>
      </c>
    </row>
    <row r="31" spans="1:13" ht="24.75" customHeight="1">
      <c r="A31" s="921"/>
      <c r="B31" s="921"/>
      <c r="C31" s="921"/>
      <c r="D31" s="622"/>
      <c r="E31" s="417" t="s">
        <v>15</v>
      </c>
      <c r="F31" s="425">
        <v>0</v>
      </c>
      <c r="G31" s="486">
        <v>73</v>
      </c>
      <c r="H31" s="425">
        <v>0</v>
      </c>
      <c r="I31" s="425">
        <v>0</v>
      </c>
      <c r="J31" s="622"/>
      <c r="K31" s="914"/>
      <c r="L31" s="914"/>
      <c r="M31" s="914"/>
    </row>
    <row r="32" spans="1:13" ht="24.75" customHeight="1">
      <c r="A32" s="921"/>
      <c r="B32" s="921"/>
      <c r="C32" s="921"/>
      <c r="D32" s="622"/>
      <c r="E32" s="417" t="s">
        <v>4</v>
      </c>
      <c r="F32" s="425">
        <v>1899</v>
      </c>
      <c r="G32" s="486">
        <v>960</v>
      </c>
      <c r="H32" s="425">
        <v>1890</v>
      </c>
      <c r="I32" s="425">
        <v>111</v>
      </c>
      <c r="J32" s="622"/>
      <c r="K32" s="914"/>
      <c r="L32" s="914"/>
      <c r="M32" s="914"/>
    </row>
    <row r="33" spans="1:13" ht="24.75" customHeight="1">
      <c r="A33" s="617"/>
      <c r="B33" s="617"/>
      <c r="C33" s="617"/>
      <c r="D33" s="619"/>
      <c r="E33" s="417" t="s">
        <v>14</v>
      </c>
      <c r="F33" s="425">
        <v>736</v>
      </c>
      <c r="G33" s="486">
        <v>120</v>
      </c>
      <c r="H33" s="425">
        <v>516</v>
      </c>
      <c r="I33" s="425">
        <v>93</v>
      </c>
      <c r="J33" s="619"/>
      <c r="K33" s="915"/>
      <c r="L33" s="915"/>
      <c r="M33" s="915"/>
    </row>
    <row r="34" spans="1:13" ht="24.75" customHeight="1">
      <c r="A34" s="616" t="s">
        <v>190</v>
      </c>
      <c r="B34" s="616" t="s">
        <v>191</v>
      </c>
      <c r="C34" s="616" t="s">
        <v>194</v>
      </c>
      <c r="D34" s="618" t="s">
        <v>632</v>
      </c>
      <c r="E34" s="417" t="s">
        <v>2</v>
      </c>
      <c r="F34" s="425">
        <v>20</v>
      </c>
      <c r="G34" s="486">
        <v>0</v>
      </c>
      <c r="H34" s="425">
        <v>82.5</v>
      </c>
      <c r="I34" s="425">
        <v>9.1</v>
      </c>
      <c r="J34" s="618" t="s">
        <v>636</v>
      </c>
      <c r="K34" s="618"/>
      <c r="L34" s="613"/>
      <c r="M34" s="613">
        <v>1</v>
      </c>
    </row>
    <row r="35" spans="1:13" ht="24.75" customHeight="1">
      <c r="A35" s="921"/>
      <c r="B35" s="921"/>
      <c r="C35" s="921"/>
      <c r="D35" s="622"/>
      <c r="E35" s="417" t="s">
        <v>4</v>
      </c>
      <c r="F35" s="425">
        <v>160</v>
      </c>
      <c r="G35" s="486">
        <v>0</v>
      </c>
      <c r="H35" s="425">
        <v>658</v>
      </c>
      <c r="I35" s="425">
        <v>72.9</v>
      </c>
      <c r="J35" s="622"/>
      <c r="K35" s="622"/>
      <c r="L35" s="614"/>
      <c r="M35" s="614"/>
    </row>
    <row r="36" spans="1:13" ht="19.5" customHeight="1">
      <c r="A36" s="617"/>
      <c r="B36" s="617"/>
      <c r="C36" s="617"/>
      <c r="D36" s="619"/>
      <c r="E36" s="417" t="s">
        <v>14</v>
      </c>
      <c r="F36" s="425">
        <v>62</v>
      </c>
      <c r="G36" s="486">
        <v>0</v>
      </c>
      <c r="H36" s="425">
        <v>255.3</v>
      </c>
      <c r="I36" s="425">
        <v>28.2</v>
      </c>
      <c r="J36" s="619"/>
      <c r="K36" s="619"/>
      <c r="L36" s="615"/>
      <c r="M36" s="615"/>
    </row>
    <row r="37" spans="1:13" ht="28.5" customHeight="1">
      <c r="A37" s="616" t="s">
        <v>190</v>
      </c>
      <c r="B37" s="616" t="s">
        <v>191</v>
      </c>
      <c r="C37" s="616" t="s">
        <v>195</v>
      </c>
      <c r="D37" s="618" t="s">
        <v>216</v>
      </c>
      <c r="E37" s="417" t="s">
        <v>14</v>
      </c>
      <c r="F37" s="425">
        <v>0</v>
      </c>
      <c r="G37" s="486">
        <v>0</v>
      </c>
      <c r="H37" s="425">
        <v>181.5</v>
      </c>
      <c r="I37" s="425">
        <v>0</v>
      </c>
      <c r="J37" s="417" t="s">
        <v>61</v>
      </c>
      <c r="K37" s="418"/>
      <c r="L37" s="418" t="s">
        <v>633</v>
      </c>
      <c r="M37" s="418"/>
    </row>
    <row r="38" spans="1:13" ht="26.25" customHeight="1">
      <c r="A38" s="617"/>
      <c r="B38" s="617"/>
      <c r="C38" s="617"/>
      <c r="D38" s="619"/>
      <c r="E38" s="417" t="s">
        <v>2</v>
      </c>
      <c r="F38" s="425">
        <v>0</v>
      </c>
      <c r="G38" s="486">
        <v>0</v>
      </c>
      <c r="H38" s="425">
        <v>181.5</v>
      </c>
      <c r="I38" s="425">
        <v>0</v>
      </c>
      <c r="J38" s="417"/>
      <c r="K38" s="418"/>
      <c r="L38" s="418"/>
      <c r="M38" s="418"/>
    </row>
    <row r="39" spans="1:13" ht="31.5" customHeight="1">
      <c r="A39" s="421" t="s">
        <v>190</v>
      </c>
      <c r="B39" s="421" t="s">
        <v>191</v>
      </c>
      <c r="C39" s="433" t="s">
        <v>196</v>
      </c>
      <c r="D39" s="417" t="s">
        <v>205</v>
      </c>
      <c r="E39" s="417" t="s">
        <v>14</v>
      </c>
      <c r="F39" s="425">
        <v>50</v>
      </c>
      <c r="G39" s="486">
        <v>50</v>
      </c>
      <c r="H39" s="425">
        <v>0</v>
      </c>
      <c r="I39" s="425">
        <v>0</v>
      </c>
      <c r="J39" s="417" t="s">
        <v>252</v>
      </c>
      <c r="K39" s="418" t="s">
        <v>824</v>
      </c>
      <c r="L39" s="418"/>
      <c r="M39" s="418"/>
    </row>
    <row r="40" spans="1:13" ht="24.75" customHeight="1">
      <c r="A40" s="643" t="s">
        <v>190</v>
      </c>
      <c r="B40" s="643" t="s">
        <v>191</v>
      </c>
      <c r="C40" s="699" t="s">
        <v>197</v>
      </c>
      <c r="D40" s="625" t="s">
        <v>235</v>
      </c>
      <c r="E40" s="417" t="s">
        <v>2</v>
      </c>
      <c r="F40" s="425">
        <v>27</v>
      </c>
      <c r="G40" s="486">
        <v>0</v>
      </c>
      <c r="H40" s="425">
        <v>0</v>
      </c>
      <c r="I40" s="425">
        <v>0</v>
      </c>
      <c r="J40" s="625" t="s">
        <v>57</v>
      </c>
      <c r="K40" s="628"/>
      <c r="L40" s="628"/>
      <c r="M40" s="628"/>
    </row>
    <row r="41" spans="1:13" ht="24.75" customHeight="1">
      <c r="A41" s="643"/>
      <c r="B41" s="643"/>
      <c r="C41" s="699"/>
      <c r="D41" s="625"/>
      <c r="E41" s="417" t="s">
        <v>202</v>
      </c>
      <c r="F41" s="425">
        <v>0</v>
      </c>
      <c r="G41" s="486">
        <v>0</v>
      </c>
      <c r="H41" s="425">
        <v>0</v>
      </c>
      <c r="I41" s="425">
        <v>0</v>
      </c>
      <c r="J41" s="625"/>
      <c r="K41" s="628"/>
      <c r="L41" s="628"/>
      <c r="M41" s="628"/>
    </row>
    <row r="42" spans="1:13" ht="31.5" customHeight="1">
      <c r="A42" s="421" t="s">
        <v>190</v>
      </c>
      <c r="B42" s="421" t="s">
        <v>191</v>
      </c>
      <c r="C42" s="433" t="s">
        <v>198</v>
      </c>
      <c r="D42" s="417" t="s">
        <v>525</v>
      </c>
      <c r="E42" s="421" t="s">
        <v>2</v>
      </c>
      <c r="F42" s="425">
        <v>0</v>
      </c>
      <c r="G42" s="486">
        <v>0</v>
      </c>
      <c r="H42" s="425">
        <v>0</v>
      </c>
      <c r="I42" s="425">
        <v>10</v>
      </c>
      <c r="J42" s="417" t="s">
        <v>921</v>
      </c>
      <c r="K42" s="418"/>
      <c r="L42" s="418"/>
      <c r="M42" s="418" t="s">
        <v>243</v>
      </c>
    </row>
    <row r="43" spans="1:13" ht="31.5" customHeight="1">
      <c r="A43" s="421" t="s">
        <v>190</v>
      </c>
      <c r="B43" s="421" t="s">
        <v>191</v>
      </c>
      <c r="C43" s="433" t="s">
        <v>199</v>
      </c>
      <c r="D43" s="417" t="s">
        <v>858</v>
      </c>
      <c r="E43" s="417" t="s">
        <v>14</v>
      </c>
      <c r="F43" s="425">
        <v>0</v>
      </c>
      <c r="G43" s="486">
        <v>0</v>
      </c>
      <c r="H43" s="425">
        <v>24.2</v>
      </c>
      <c r="I43" s="425">
        <v>0</v>
      </c>
      <c r="J43" s="417" t="s">
        <v>359</v>
      </c>
      <c r="K43" s="418"/>
      <c r="L43" s="418">
        <v>1</v>
      </c>
      <c r="M43" s="418"/>
    </row>
    <row r="44" spans="1:13" ht="42" customHeight="1">
      <c r="A44" s="421" t="s">
        <v>190</v>
      </c>
      <c r="B44" s="421" t="s">
        <v>191</v>
      </c>
      <c r="C44" s="433" t="s">
        <v>200</v>
      </c>
      <c r="D44" s="417" t="s">
        <v>517</v>
      </c>
      <c r="E44" s="417" t="s">
        <v>2</v>
      </c>
      <c r="F44" s="425">
        <v>0</v>
      </c>
      <c r="G44" s="486">
        <v>0</v>
      </c>
      <c r="H44" s="425">
        <v>0</v>
      </c>
      <c r="I44" s="425">
        <v>30</v>
      </c>
      <c r="J44" s="417" t="s">
        <v>922</v>
      </c>
      <c r="K44" s="418"/>
      <c r="L44" s="418"/>
      <c r="M44" s="418" t="s">
        <v>243</v>
      </c>
    </row>
    <row r="45" spans="1:13" ht="27" customHeight="1">
      <c r="A45" s="699" t="s">
        <v>190</v>
      </c>
      <c r="B45" s="699" t="s">
        <v>191</v>
      </c>
      <c r="C45" s="699" t="s">
        <v>201</v>
      </c>
      <c r="D45" s="625" t="s">
        <v>418</v>
      </c>
      <c r="E45" s="417" t="s">
        <v>2</v>
      </c>
      <c r="F45" s="425">
        <v>0</v>
      </c>
      <c r="G45" s="486">
        <v>0</v>
      </c>
      <c r="H45" s="425">
        <v>179</v>
      </c>
      <c r="I45" s="425">
        <v>70</v>
      </c>
      <c r="J45" s="625" t="s">
        <v>250</v>
      </c>
      <c r="K45" s="628"/>
      <c r="L45" s="628" t="s">
        <v>417</v>
      </c>
      <c r="M45" s="429" t="s">
        <v>429</v>
      </c>
    </row>
    <row r="46" spans="1:13" ht="25.5" customHeight="1">
      <c r="A46" s="699"/>
      <c r="B46" s="699"/>
      <c r="C46" s="699"/>
      <c r="D46" s="625"/>
      <c r="E46" s="417" t="s">
        <v>14</v>
      </c>
      <c r="F46" s="425">
        <v>0</v>
      </c>
      <c r="G46" s="486">
        <v>0</v>
      </c>
      <c r="H46" s="425">
        <v>0</v>
      </c>
      <c r="I46" s="425">
        <v>0</v>
      </c>
      <c r="J46" s="625"/>
      <c r="K46" s="628"/>
      <c r="L46" s="628"/>
      <c r="M46" s="430"/>
    </row>
    <row r="47" spans="1:13" ht="32.25" customHeight="1">
      <c r="A47" s="421" t="s">
        <v>190</v>
      </c>
      <c r="B47" s="421" t="s">
        <v>191</v>
      </c>
      <c r="C47" s="433" t="s">
        <v>21</v>
      </c>
      <c r="D47" s="417" t="s">
        <v>131</v>
      </c>
      <c r="E47" s="417" t="s">
        <v>2</v>
      </c>
      <c r="F47" s="425">
        <v>60</v>
      </c>
      <c r="G47" s="486">
        <v>30</v>
      </c>
      <c r="H47" s="425">
        <v>60</v>
      </c>
      <c r="I47" s="425">
        <v>60</v>
      </c>
      <c r="J47" s="417" t="s">
        <v>63</v>
      </c>
      <c r="K47" s="418">
        <v>20</v>
      </c>
      <c r="L47" s="418">
        <v>20</v>
      </c>
      <c r="M47" s="418">
        <v>20</v>
      </c>
    </row>
    <row r="48" spans="1:13" ht="29.25" customHeight="1">
      <c r="A48" s="421" t="s">
        <v>190</v>
      </c>
      <c r="B48" s="421" t="s">
        <v>191</v>
      </c>
      <c r="C48" s="433" t="s">
        <v>3</v>
      </c>
      <c r="D48" s="417" t="s">
        <v>1</v>
      </c>
      <c r="E48" s="417" t="s">
        <v>2</v>
      </c>
      <c r="F48" s="425">
        <v>60</v>
      </c>
      <c r="G48" s="486">
        <v>40</v>
      </c>
      <c r="H48" s="425">
        <v>60</v>
      </c>
      <c r="I48" s="425">
        <v>60</v>
      </c>
      <c r="J48" s="417" t="s">
        <v>251</v>
      </c>
      <c r="K48" s="418">
        <v>20</v>
      </c>
      <c r="L48" s="418">
        <v>20</v>
      </c>
      <c r="M48" s="418">
        <v>20</v>
      </c>
    </row>
    <row r="49" spans="1:13" ht="37.5" customHeight="1">
      <c r="A49" s="421" t="s">
        <v>190</v>
      </c>
      <c r="B49" s="421" t="s">
        <v>191</v>
      </c>
      <c r="C49" s="433" t="s">
        <v>10</v>
      </c>
      <c r="D49" s="417" t="s">
        <v>232</v>
      </c>
      <c r="E49" s="417" t="s">
        <v>2</v>
      </c>
      <c r="F49" s="425">
        <v>0</v>
      </c>
      <c r="G49" s="486">
        <v>0</v>
      </c>
      <c r="H49" s="425">
        <v>0</v>
      </c>
      <c r="I49" s="425">
        <v>15</v>
      </c>
      <c r="J49" s="417" t="s">
        <v>279</v>
      </c>
      <c r="K49" s="418"/>
      <c r="L49" s="418"/>
      <c r="M49" s="418">
        <v>1</v>
      </c>
    </row>
    <row r="50" spans="1:13" ht="34.5" customHeight="1">
      <c r="A50" s="421" t="s">
        <v>190</v>
      </c>
      <c r="B50" s="421" t="s">
        <v>191</v>
      </c>
      <c r="C50" s="433" t="s">
        <v>6</v>
      </c>
      <c r="D50" s="417" t="s">
        <v>233</v>
      </c>
      <c r="E50" s="417" t="s">
        <v>2</v>
      </c>
      <c r="F50" s="425">
        <v>0</v>
      </c>
      <c r="G50" s="486">
        <v>0</v>
      </c>
      <c r="H50" s="425">
        <v>0</v>
      </c>
      <c r="I50" s="425">
        <v>15</v>
      </c>
      <c r="J50" s="417" t="s">
        <v>279</v>
      </c>
      <c r="K50" s="418"/>
      <c r="L50" s="418"/>
      <c r="M50" s="418">
        <v>1</v>
      </c>
    </row>
    <row r="51" spans="1:13" ht="26.25" customHeight="1">
      <c r="A51" s="616" t="s">
        <v>190</v>
      </c>
      <c r="B51" s="616" t="s">
        <v>191</v>
      </c>
      <c r="C51" s="616" t="s">
        <v>7</v>
      </c>
      <c r="D51" s="618" t="s">
        <v>234</v>
      </c>
      <c r="E51" s="417" t="s">
        <v>14</v>
      </c>
      <c r="F51" s="425">
        <v>24.2</v>
      </c>
      <c r="G51" s="486">
        <v>87</v>
      </c>
      <c r="H51" s="425">
        <v>0</v>
      </c>
      <c r="I51" s="425">
        <v>0</v>
      </c>
      <c r="J51" s="618" t="s">
        <v>518</v>
      </c>
      <c r="K51" s="676" t="s">
        <v>527</v>
      </c>
      <c r="L51" s="676"/>
      <c r="M51" s="676"/>
    </row>
    <row r="52" spans="1:13" ht="26.25" customHeight="1">
      <c r="A52" s="617"/>
      <c r="B52" s="617"/>
      <c r="C52" s="617"/>
      <c r="D52" s="619"/>
      <c r="E52" s="417" t="s">
        <v>2</v>
      </c>
      <c r="F52" s="425">
        <v>0</v>
      </c>
      <c r="G52" s="486">
        <v>0</v>
      </c>
      <c r="H52" s="425">
        <v>87</v>
      </c>
      <c r="I52" s="425">
        <v>0</v>
      </c>
      <c r="J52" s="619"/>
      <c r="K52" s="677"/>
      <c r="L52" s="677"/>
      <c r="M52" s="677"/>
    </row>
    <row r="53" spans="1:13" ht="26.25" customHeight="1">
      <c r="A53" s="433" t="s">
        <v>190</v>
      </c>
      <c r="B53" s="433" t="s">
        <v>191</v>
      </c>
      <c r="C53" s="433" t="s">
        <v>8</v>
      </c>
      <c r="D53" s="417" t="s">
        <v>532</v>
      </c>
      <c r="E53" s="417" t="s">
        <v>14</v>
      </c>
      <c r="F53" s="425">
        <v>0</v>
      </c>
      <c r="G53" s="486">
        <v>0</v>
      </c>
      <c r="H53" s="425">
        <v>48.4</v>
      </c>
      <c r="I53" s="425">
        <v>48.4</v>
      </c>
      <c r="J53" s="417" t="s">
        <v>387</v>
      </c>
      <c r="K53" s="418"/>
      <c r="L53" s="418" t="s">
        <v>326</v>
      </c>
      <c r="M53" s="418" t="s">
        <v>423</v>
      </c>
    </row>
    <row r="54" spans="1:13" ht="45" customHeight="1">
      <c r="A54" s="421" t="s">
        <v>190</v>
      </c>
      <c r="B54" s="421" t="s">
        <v>191</v>
      </c>
      <c r="C54" s="433" t="s">
        <v>9</v>
      </c>
      <c r="D54" s="417" t="s">
        <v>434</v>
      </c>
      <c r="E54" s="417" t="s">
        <v>14</v>
      </c>
      <c r="F54" s="425">
        <v>48.4</v>
      </c>
      <c r="G54" s="486">
        <v>48.4</v>
      </c>
      <c r="H54" s="425">
        <v>0</v>
      </c>
      <c r="I54" s="425">
        <v>0</v>
      </c>
      <c r="J54" s="417" t="s">
        <v>361</v>
      </c>
      <c r="K54" s="418" t="s">
        <v>579</v>
      </c>
      <c r="L54" s="418"/>
      <c r="M54" s="418"/>
    </row>
    <row r="55" spans="1:13" ht="26.25" customHeight="1">
      <c r="A55" s="616" t="s">
        <v>190</v>
      </c>
      <c r="B55" s="616" t="s">
        <v>191</v>
      </c>
      <c r="C55" s="616" t="s">
        <v>11</v>
      </c>
      <c r="D55" s="618" t="s">
        <v>512</v>
      </c>
      <c r="E55" s="417" t="s">
        <v>14</v>
      </c>
      <c r="F55" s="425">
        <v>0</v>
      </c>
      <c r="G55" s="486">
        <v>0</v>
      </c>
      <c r="H55" s="425">
        <v>12.1</v>
      </c>
      <c r="I55" s="425">
        <v>0</v>
      </c>
      <c r="J55" s="618" t="s">
        <v>361</v>
      </c>
      <c r="K55" s="628"/>
      <c r="L55" s="628" t="s">
        <v>243</v>
      </c>
      <c r="M55" s="628" t="s">
        <v>825</v>
      </c>
    </row>
    <row r="56" spans="1:13" ht="24.75" customHeight="1">
      <c r="A56" s="921"/>
      <c r="B56" s="921"/>
      <c r="C56" s="921"/>
      <c r="D56" s="622"/>
      <c r="E56" s="417" t="s">
        <v>4</v>
      </c>
      <c r="F56" s="425">
        <v>0</v>
      </c>
      <c r="G56" s="486">
        <v>0</v>
      </c>
      <c r="H56" s="425">
        <v>0</v>
      </c>
      <c r="I56" s="425">
        <v>847</v>
      </c>
      <c r="J56" s="622"/>
      <c r="K56" s="628"/>
      <c r="L56" s="628"/>
      <c r="M56" s="628"/>
    </row>
    <row r="57" spans="1:13" ht="43.5" customHeight="1">
      <c r="A57" s="433" t="s">
        <v>190</v>
      </c>
      <c r="B57" s="433" t="s">
        <v>191</v>
      </c>
      <c r="C57" s="433" t="s">
        <v>16</v>
      </c>
      <c r="D57" s="439" t="s">
        <v>419</v>
      </c>
      <c r="E57" s="417" t="s">
        <v>2</v>
      </c>
      <c r="F57" s="425">
        <v>0</v>
      </c>
      <c r="G57" s="486">
        <v>0</v>
      </c>
      <c r="H57" s="425">
        <v>0</v>
      </c>
      <c r="I57" s="425">
        <v>100.1</v>
      </c>
      <c r="J57" s="417" t="s">
        <v>361</v>
      </c>
      <c r="K57" s="418"/>
      <c r="L57" s="418"/>
      <c r="M57" s="418" t="s">
        <v>826</v>
      </c>
    </row>
    <row r="58" spans="1:13" ht="41.25" customHeight="1">
      <c r="A58" s="433" t="s">
        <v>190</v>
      </c>
      <c r="B58" s="433" t="s">
        <v>191</v>
      </c>
      <c r="C58" s="433" t="s">
        <v>12</v>
      </c>
      <c r="D58" s="439" t="s">
        <v>529</v>
      </c>
      <c r="E58" s="417" t="s">
        <v>2</v>
      </c>
      <c r="F58" s="425">
        <v>0</v>
      </c>
      <c r="G58" s="486">
        <v>0</v>
      </c>
      <c r="H58" s="425">
        <v>120</v>
      </c>
      <c r="I58" s="425">
        <v>128</v>
      </c>
      <c r="J58" s="417" t="s">
        <v>422</v>
      </c>
      <c r="K58" s="418"/>
      <c r="L58" s="418" t="s">
        <v>533</v>
      </c>
      <c r="M58" s="418" t="s">
        <v>533</v>
      </c>
    </row>
    <row r="59" spans="1:13" ht="32.25" customHeight="1">
      <c r="A59" s="433" t="s">
        <v>190</v>
      </c>
      <c r="B59" s="433" t="s">
        <v>191</v>
      </c>
      <c r="C59" s="433" t="s">
        <v>13</v>
      </c>
      <c r="D59" s="439" t="s">
        <v>530</v>
      </c>
      <c r="E59" s="417" t="s">
        <v>14</v>
      </c>
      <c r="F59" s="425">
        <v>0</v>
      </c>
      <c r="G59" s="486">
        <v>0</v>
      </c>
      <c r="H59" s="425">
        <v>24.2</v>
      </c>
      <c r="I59" s="425">
        <v>24.2</v>
      </c>
      <c r="J59" s="439" t="s">
        <v>531</v>
      </c>
      <c r="K59" s="418"/>
      <c r="L59" s="418" t="s">
        <v>634</v>
      </c>
      <c r="M59" s="418" t="s">
        <v>634</v>
      </c>
    </row>
    <row r="60" spans="1:13" ht="32.25" customHeight="1">
      <c r="A60" s="433" t="s">
        <v>190</v>
      </c>
      <c r="B60" s="433" t="s">
        <v>191</v>
      </c>
      <c r="C60" s="433" t="s">
        <v>515</v>
      </c>
      <c r="D60" s="439" t="s">
        <v>924</v>
      </c>
      <c r="E60" s="417" t="s">
        <v>14</v>
      </c>
      <c r="F60" s="425">
        <v>0</v>
      </c>
      <c r="G60" s="486">
        <v>0</v>
      </c>
      <c r="H60" s="425">
        <v>0</v>
      </c>
      <c r="I60" s="425">
        <v>8.5</v>
      </c>
      <c r="J60" s="439" t="s">
        <v>279</v>
      </c>
      <c r="K60" s="418">
        <v>1</v>
      </c>
      <c r="L60" s="418"/>
      <c r="M60" s="418"/>
    </row>
    <row r="61" spans="1:13" ht="23.25" customHeight="1">
      <c r="A61" s="616" t="s">
        <v>190</v>
      </c>
      <c r="B61" s="616" t="s">
        <v>191</v>
      </c>
      <c r="C61" s="616" t="s">
        <v>412</v>
      </c>
      <c r="D61" s="618" t="s">
        <v>435</v>
      </c>
      <c r="E61" s="417" t="s">
        <v>2</v>
      </c>
      <c r="F61" s="425">
        <v>0</v>
      </c>
      <c r="G61" s="486">
        <v>0</v>
      </c>
      <c r="H61" s="425">
        <v>0</v>
      </c>
      <c r="I61" s="425">
        <v>0</v>
      </c>
      <c r="J61" s="618" t="s">
        <v>436</v>
      </c>
      <c r="K61" s="676" t="s">
        <v>827</v>
      </c>
      <c r="L61" s="676"/>
      <c r="M61" s="676"/>
    </row>
    <row r="62" spans="1:13" ht="27" customHeight="1">
      <c r="A62" s="617"/>
      <c r="B62" s="617"/>
      <c r="C62" s="617"/>
      <c r="D62" s="619"/>
      <c r="E62" s="417" t="s">
        <v>14</v>
      </c>
      <c r="F62" s="425">
        <v>170.6</v>
      </c>
      <c r="G62" s="486">
        <v>170.6</v>
      </c>
      <c r="H62" s="425">
        <v>0</v>
      </c>
      <c r="I62" s="425">
        <v>0</v>
      </c>
      <c r="J62" s="619"/>
      <c r="K62" s="677"/>
      <c r="L62" s="677"/>
      <c r="M62" s="677"/>
    </row>
    <row r="63" spans="1:13" ht="59.25" customHeight="1">
      <c r="A63" s="433" t="s">
        <v>190</v>
      </c>
      <c r="B63" s="433" t="s">
        <v>191</v>
      </c>
      <c r="C63" s="433" t="s">
        <v>420</v>
      </c>
      <c r="D63" s="417" t="s">
        <v>1046</v>
      </c>
      <c r="E63" s="417" t="s">
        <v>2</v>
      </c>
      <c r="F63" s="425">
        <v>10</v>
      </c>
      <c r="G63" s="486">
        <v>10.5</v>
      </c>
      <c r="H63" s="425">
        <v>110</v>
      </c>
      <c r="I63" s="425">
        <v>120</v>
      </c>
      <c r="J63" s="439" t="s">
        <v>828</v>
      </c>
      <c r="K63" s="418" t="s">
        <v>243</v>
      </c>
      <c r="L63" s="418" t="s">
        <v>925</v>
      </c>
      <c r="M63" s="418" t="s">
        <v>926</v>
      </c>
    </row>
    <row r="64" spans="1:13" ht="45.75" customHeight="1">
      <c r="A64" s="433" t="s">
        <v>190</v>
      </c>
      <c r="B64" s="433" t="s">
        <v>191</v>
      </c>
      <c r="C64" s="433" t="s">
        <v>421</v>
      </c>
      <c r="D64" s="417" t="s">
        <v>534</v>
      </c>
      <c r="E64" s="417" t="s">
        <v>2</v>
      </c>
      <c r="F64" s="425">
        <v>8.4</v>
      </c>
      <c r="G64" s="486">
        <v>7.3</v>
      </c>
      <c r="H64" s="425">
        <v>255</v>
      </c>
      <c r="I64" s="425">
        <v>255</v>
      </c>
      <c r="J64" s="439" t="s">
        <v>535</v>
      </c>
      <c r="K64" s="418" t="s">
        <v>536</v>
      </c>
      <c r="L64" s="418" t="s">
        <v>829</v>
      </c>
      <c r="M64" s="418" t="s">
        <v>829</v>
      </c>
    </row>
    <row r="65" spans="1:13" ht="34.5" customHeight="1">
      <c r="A65" s="433" t="s">
        <v>190</v>
      </c>
      <c r="B65" s="433" t="s">
        <v>191</v>
      </c>
      <c r="C65" s="433" t="s">
        <v>538</v>
      </c>
      <c r="D65" s="417" t="s">
        <v>537</v>
      </c>
      <c r="E65" s="417" t="s">
        <v>2</v>
      </c>
      <c r="F65" s="425">
        <v>0</v>
      </c>
      <c r="G65" s="486">
        <v>0</v>
      </c>
      <c r="H65" s="425">
        <v>0</v>
      </c>
      <c r="I65" s="425">
        <v>15</v>
      </c>
      <c r="J65" s="439" t="s">
        <v>279</v>
      </c>
      <c r="K65" s="418"/>
      <c r="L65" s="418"/>
      <c r="M65" s="418">
        <v>1</v>
      </c>
    </row>
    <row r="66" spans="1:13" ht="25.5" customHeight="1">
      <c r="A66" s="433" t="s">
        <v>190</v>
      </c>
      <c r="B66" s="433" t="s">
        <v>191</v>
      </c>
      <c r="C66" s="433" t="s">
        <v>932</v>
      </c>
      <c r="D66" s="417" t="s">
        <v>584</v>
      </c>
      <c r="E66" s="417" t="s">
        <v>2</v>
      </c>
      <c r="F66" s="425">
        <v>30</v>
      </c>
      <c r="G66" s="486">
        <v>0</v>
      </c>
      <c r="H66" s="425">
        <v>30</v>
      </c>
      <c r="I66" s="425">
        <v>30</v>
      </c>
      <c r="J66" s="439" t="s">
        <v>583</v>
      </c>
      <c r="K66" s="418"/>
      <c r="L66" s="418">
        <v>2</v>
      </c>
      <c r="M66" s="418">
        <v>2</v>
      </c>
    </row>
    <row r="67" spans="1:13" ht="39.75" customHeight="1">
      <c r="A67" s="433" t="s">
        <v>190</v>
      </c>
      <c r="B67" s="433" t="s">
        <v>191</v>
      </c>
      <c r="C67" s="433" t="s">
        <v>539</v>
      </c>
      <c r="D67" s="417" t="s">
        <v>830</v>
      </c>
      <c r="E67" s="417" t="s">
        <v>2</v>
      </c>
      <c r="F67" s="425">
        <v>100</v>
      </c>
      <c r="G67" s="486">
        <v>50</v>
      </c>
      <c r="H67" s="425">
        <v>100</v>
      </c>
      <c r="I67" s="425">
        <v>72</v>
      </c>
      <c r="J67" s="439" t="s">
        <v>831</v>
      </c>
      <c r="K67" s="418"/>
      <c r="L67" s="418"/>
      <c r="M67" s="418" t="s">
        <v>927</v>
      </c>
    </row>
    <row r="68" spans="1:13" ht="42.75" customHeight="1">
      <c r="A68" s="414" t="s">
        <v>190</v>
      </c>
      <c r="B68" s="414" t="s">
        <v>191</v>
      </c>
      <c r="C68" s="414" t="s">
        <v>430</v>
      </c>
      <c r="D68" s="416" t="s">
        <v>994</v>
      </c>
      <c r="E68" s="417" t="s">
        <v>2</v>
      </c>
      <c r="F68" s="425">
        <v>0</v>
      </c>
      <c r="G68" s="486">
        <v>0</v>
      </c>
      <c r="H68" s="425">
        <v>50</v>
      </c>
      <c r="I68" s="425">
        <v>0</v>
      </c>
      <c r="J68" s="439" t="s">
        <v>997</v>
      </c>
      <c r="K68" s="418"/>
      <c r="L68" s="418" t="s">
        <v>429</v>
      </c>
      <c r="M68" s="418"/>
    </row>
    <row r="69" spans="1:13" ht="42.75" customHeight="1">
      <c r="A69" s="414" t="s">
        <v>190</v>
      </c>
      <c r="B69" s="414" t="s">
        <v>191</v>
      </c>
      <c r="C69" s="414" t="s">
        <v>923</v>
      </c>
      <c r="D69" s="416" t="s">
        <v>930</v>
      </c>
      <c r="E69" s="417" t="s">
        <v>2</v>
      </c>
      <c r="F69" s="425">
        <v>0</v>
      </c>
      <c r="G69" s="486">
        <v>0</v>
      </c>
      <c r="H69" s="425">
        <v>0</v>
      </c>
      <c r="I69" s="425">
        <v>15</v>
      </c>
      <c r="J69" s="439" t="s">
        <v>279</v>
      </c>
      <c r="K69" s="418"/>
      <c r="L69" s="418"/>
      <c r="M69" s="418">
        <v>1</v>
      </c>
    </row>
    <row r="70" spans="1:13" ht="34.5" customHeight="1">
      <c r="A70" s="414" t="s">
        <v>190</v>
      </c>
      <c r="B70" s="414" t="s">
        <v>191</v>
      </c>
      <c r="C70" s="414" t="s">
        <v>431</v>
      </c>
      <c r="D70" s="416" t="s">
        <v>931</v>
      </c>
      <c r="E70" s="417" t="s">
        <v>2</v>
      </c>
      <c r="F70" s="425">
        <v>0</v>
      </c>
      <c r="G70" s="486">
        <v>0</v>
      </c>
      <c r="H70" s="425">
        <v>0</v>
      </c>
      <c r="I70" s="425">
        <v>15</v>
      </c>
      <c r="J70" s="439" t="s">
        <v>279</v>
      </c>
      <c r="K70" s="418"/>
      <c r="L70" s="418"/>
      <c r="M70" s="418">
        <v>1</v>
      </c>
    </row>
    <row r="71" spans="1:13" ht="26.25" customHeight="1">
      <c r="A71" s="414" t="s">
        <v>190</v>
      </c>
      <c r="B71" s="414" t="s">
        <v>191</v>
      </c>
      <c r="C71" s="414" t="s">
        <v>540</v>
      </c>
      <c r="D71" s="416" t="s">
        <v>638</v>
      </c>
      <c r="E71" s="417" t="s">
        <v>14</v>
      </c>
      <c r="F71" s="425">
        <v>60</v>
      </c>
      <c r="G71" s="486">
        <v>60</v>
      </c>
      <c r="H71" s="425">
        <v>0</v>
      </c>
      <c r="I71" s="425">
        <v>0</v>
      </c>
      <c r="J71" s="416" t="s">
        <v>637</v>
      </c>
      <c r="K71" s="412">
        <v>1</v>
      </c>
      <c r="L71" s="412"/>
      <c r="M71" s="412"/>
    </row>
    <row r="72" spans="1:13" ht="21.75" customHeight="1">
      <c r="A72" s="616" t="s">
        <v>190</v>
      </c>
      <c r="B72" s="616" t="s">
        <v>191</v>
      </c>
      <c r="C72" s="616" t="s">
        <v>933</v>
      </c>
      <c r="D72" s="930" t="s">
        <v>832</v>
      </c>
      <c r="E72" s="417" t="s">
        <v>14</v>
      </c>
      <c r="F72" s="425">
        <v>84.7</v>
      </c>
      <c r="G72" s="486">
        <v>84.7</v>
      </c>
      <c r="H72" s="425">
        <v>0</v>
      </c>
      <c r="I72" s="425">
        <v>0</v>
      </c>
      <c r="J72" s="618" t="s">
        <v>837</v>
      </c>
      <c r="K72" s="676">
        <v>700</v>
      </c>
      <c r="L72" s="676"/>
      <c r="M72" s="676"/>
    </row>
    <row r="73" spans="1:13" ht="20.25" customHeight="1">
      <c r="A73" s="617"/>
      <c r="B73" s="617"/>
      <c r="C73" s="617"/>
      <c r="D73" s="931"/>
      <c r="E73" s="417" t="s">
        <v>2</v>
      </c>
      <c r="F73" s="425">
        <v>84.7</v>
      </c>
      <c r="G73" s="486">
        <v>54.8</v>
      </c>
      <c r="H73" s="425">
        <v>0</v>
      </c>
      <c r="I73" s="425">
        <v>0</v>
      </c>
      <c r="J73" s="619"/>
      <c r="K73" s="677"/>
      <c r="L73" s="677"/>
      <c r="M73" s="677"/>
    </row>
    <row r="74" spans="1:13" ht="40.5" customHeight="1">
      <c r="A74" s="414" t="s">
        <v>190</v>
      </c>
      <c r="B74" s="414" t="s">
        <v>191</v>
      </c>
      <c r="C74" s="414" t="s">
        <v>585</v>
      </c>
      <c r="D74" s="9" t="s">
        <v>928</v>
      </c>
      <c r="E74" s="417" t="s">
        <v>14</v>
      </c>
      <c r="F74" s="425">
        <v>6.05</v>
      </c>
      <c r="G74" s="486">
        <v>6.05</v>
      </c>
      <c r="H74" s="425">
        <v>6.05</v>
      </c>
      <c r="I74" s="425">
        <v>6.05</v>
      </c>
      <c r="J74" s="416" t="s">
        <v>848</v>
      </c>
      <c r="K74" s="412">
        <v>1</v>
      </c>
      <c r="L74" s="412">
        <v>1</v>
      </c>
      <c r="M74" s="412">
        <v>1</v>
      </c>
    </row>
    <row r="75" spans="1:13" ht="36.75" customHeight="1">
      <c r="A75" s="414" t="s">
        <v>190</v>
      </c>
      <c r="B75" s="414" t="s">
        <v>191</v>
      </c>
      <c r="C75" s="414" t="s">
        <v>934</v>
      </c>
      <c r="D75" s="335" t="s">
        <v>856</v>
      </c>
      <c r="E75" s="417" t="s">
        <v>14</v>
      </c>
      <c r="F75" s="425">
        <v>18.15</v>
      </c>
      <c r="G75" s="486">
        <v>18.15</v>
      </c>
      <c r="H75" s="425">
        <v>0</v>
      </c>
      <c r="I75" s="425">
        <v>0</v>
      </c>
      <c r="J75" s="416" t="s">
        <v>1079</v>
      </c>
      <c r="K75" s="412">
        <v>100</v>
      </c>
      <c r="L75" s="412"/>
      <c r="M75" s="412"/>
    </row>
    <row r="76" spans="1:13" ht="36.75" customHeight="1">
      <c r="A76" s="414" t="s">
        <v>190</v>
      </c>
      <c r="B76" s="414" t="s">
        <v>191</v>
      </c>
      <c r="C76" s="414" t="s">
        <v>631</v>
      </c>
      <c r="D76" s="336" t="s">
        <v>863</v>
      </c>
      <c r="E76" s="417" t="s">
        <v>14</v>
      </c>
      <c r="F76" s="425">
        <v>10.89</v>
      </c>
      <c r="G76" s="486">
        <v>10.89</v>
      </c>
      <c r="H76" s="425">
        <v>0</v>
      </c>
      <c r="I76" s="425">
        <v>0</v>
      </c>
      <c r="J76" s="416" t="s">
        <v>864</v>
      </c>
      <c r="K76" s="412">
        <v>1</v>
      </c>
      <c r="L76" s="412"/>
      <c r="M76" s="412"/>
    </row>
    <row r="77" spans="1:13" ht="31.5" customHeight="1">
      <c r="A77" s="414" t="s">
        <v>190</v>
      </c>
      <c r="B77" s="414" t="s">
        <v>191</v>
      </c>
      <c r="C77" s="414" t="s">
        <v>635</v>
      </c>
      <c r="D77" s="9" t="s">
        <v>869</v>
      </c>
      <c r="E77" s="417" t="s">
        <v>14</v>
      </c>
      <c r="F77" s="425">
        <v>6.05</v>
      </c>
      <c r="G77" s="486">
        <v>6.05</v>
      </c>
      <c r="H77" s="425">
        <v>0</v>
      </c>
      <c r="I77" s="425">
        <v>0</v>
      </c>
      <c r="J77" s="416" t="s">
        <v>870</v>
      </c>
      <c r="K77" s="412"/>
      <c r="L77" s="412"/>
      <c r="M77" s="412"/>
    </row>
    <row r="78" spans="1:13" ht="26.25" customHeight="1">
      <c r="A78" s="414" t="s">
        <v>190</v>
      </c>
      <c r="B78" s="414" t="s">
        <v>191</v>
      </c>
      <c r="C78" s="414" t="s">
        <v>639</v>
      </c>
      <c r="D78" s="338" t="s">
        <v>860</v>
      </c>
      <c r="E78" s="417" t="s">
        <v>14</v>
      </c>
      <c r="F78" s="425">
        <v>0</v>
      </c>
      <c r="G78" s="486">
        <v>0</v>
      </c>
      <c r="H78" s="425">
        <v>0</v>
      </c>
      <c r="I78" s="425">
        <v>12.1</v>
      </c>
      <c r="J78" s="417" t="s">
        <v>857</v>
      </c>
      <c r="K78" s="418"/>
      <c r="L78" s="412"/>
      <c r="M78" s="412">
        <v>1</v>
      </c>
    </row>
    <row r="79" spans="1:13" ht="45.75" customHeight="1">
      <c r="A79" s="414" t="s">
        <v>190</v>
      </c>
      <c r="B79" s="414" t="s">
        <v>191</v>
      </c>
      <c r="C79" s="414" t="s">
        <v>640</v>
      </c>
      <c r="D79" s="9" t="s">
        <v>861</v>
      </c>
      <c r="E79" s="417" t="s">
        <v>14</v>
      </c>
      <c r="F79" s="425">
        <v>0</v>
      </c>
      <c r="G79" s="486">
        <v>0</v>
      </c>
      <c r="H79" s="425">
        <v>12.1</v>
      </c>
      <c r="I79" s="425">
        <v>0</v>
      </c>
      <c r="J79" s="417" t="s">
        <v>280</v>
      </c>
      <c r="K79" s="412"/>
      <c r="L79" s="412">
        <v>1</v>
      </c>
      <c r="M79" s="412"/>
    </row>
    <row r="80" spans="1:13" ht="33" customHeight="1">
      <c r="A80" s="414" t="s">
        <v>190</v>
      </c>
      <c r="B80" s="414" t="s">
        <v>191</v>
      </c>
      <c r="C80" s="414" t="s">
        <v>641</v>
      </c>
      <c r="D80" s="439" t="s">
        <v>862</v>
      </c>
      <c r="E80" s="417" t="s">
        <v>2</v>
      </c>
      <c r="F80" s="425">
        <v>0</v>
      </c>
      <c r="G80" s="486">
        <v>0</v>
      </c>
      <c r="H80" s="425">
        <v>0</v>
      </c>
      <c r="I80" s="425">
        <v>15</v>
      </c>
      <c r="J80" s="417" t="s">
        <v>280</v>
      </c>
      <c r="K80" s="412"/>
      <c r="L80" s="412"/>
      <c r="M80" s="412">
        <v>1</v>
      </c>
    </row>
    <row r="81" spans="1:13" ht="45.75" customHeight="1">
      <c r="A81" s="414" t="s">
        <v>190</v>
      </c>
      <c r="B81" s="414" t="s">
        <v>191</v>
      </c>
      <c r="C81" s="414" t="s">
        <v>875</v>
      </c>
      <c r="D81" s="517" t="s">
        <v>851</v>
      </c>
      <c r="E81" s="417" t="s">
        <v>14</v>
      </c>
      <c r="F81" s="425">
        <v>0</v>
      </c>
      <c r="G81" s="486">
        <v>0</v>
      </c>
      <c r="H81" s="425">
        <v>12.1</v>
      </c>
      <c r="I81" s="425">
        <v>0</v>
      </c>
      <c r="J81" s="416" t="s">
        <v>866</v>
      </c>
      <c r="K81" s="412"/>
      <c r="L81" s="412">
        <v>1</v>
      </c>
      <c r="M81" s="412"/>
    </row>
    <row r="82" spans="1:13" ht="33.75" customHeight="1">
      <c r="A82" s="414" t="s">
        <v>190</v>
      </c>
      <c r="B82" s="414" t="s">
        <v>191</v>
      </c>
      <c r="C82" s="414" t="s">
        <v>876</v>
      </c>
      <c r="D82" s="517" t="s">
        <v>865</v>
      </c>
      <c r="E82" s="417" t="s">
        <v>14</v>
      </c>
      <c r="F82" s="425">
        <v>0</v>
      </c>
      <c r="G82" s="486">
        <v>0</v>
      </c>
      <c r="H82" s="425">
        <v>12.1</v>
      </c>
      <c r="I82" s="425">
        <v>0</v>
      </c>
      <c r="J82" s="416" t="s">
        <v>867</v>
      </c>
      <c r="K82" s="412"/>
      <c r="L82" s="412">
        <v>1</v>
      </c>
      <c r="M82" s="412"/>
    </row>
    <row r="83" spans="1:13" ht="29.25" customHeight="1">
      <c r="A83" s="414" t="s">
        <v>190</v>
      </c>
      <c r="B83" s="414" t="s">
        <v>191</v>
      </c>
      <c r="C83" s="414" t="s">
        <v>877</v>
      </c>
      <c r="D83" s="517" t="s">
        <v>852</v>
      </c>
      <c r="E83" s="417" t="s">
        <v>14</v>
      </c>
      <c r="F83" s="425">
        <v>0</v>
      </c>
      <c r="G83" s="486">
        <v>0</v>
      </c>
      <c r="H83" s="425">
        <v>18.15</v>
      </c>
      <c r="I83" s="425">
        <v>0</v>
      </c>
      <c r="J83" s="416" t="s">
        <v>868</v>
      </c>
      <c r="K83" s="412"/>
      <c r="L83" s="412">
        <v>1</v>
      </c>
      <c r="M83" s="412"/>
    </row>
    <row r="84" spans="1:13" ht="30" customHeight="1">
      <c r="A84" s="414" t="s">
        <v>190</v>
      </c>
      <c r="B84" s="414" t="s">
        <v>191</v>
      </c>
      <c r="C84" s="414" t="s">
        <v>878</v>
      </c>
      <c r="D84" s="517" t="s">
        <v>1080</v>
      </c>
      <c r="E84" s="417" t="s">
        <v>14</v>
      </c>
      <c r="F84" s="425">
        <v>0</v>
      </c>
      <c r="G84" s="486">
        <v>0</v>
      </c>
      <c r="H84" s="425">
        <v>12.1</v>
      </c>
      <c r="I84" s="425">
        <v>0</v>
      </c>
      <c r="J84" s="416" t="s">
        <v>868</v>
      </c>
      <c r="K84" s="412"/>
      <c r="L84" s="412">
        <v>1</v>
      </c>
      <c r="M84" s="412"/>
    </row>
    <row r="85" spans="1:13" ht="39.75" customHeight="1">
      <c r="A85" s="414" t="s">
        <v>190</v>
      </c>
      <c r="B85" s="414" t="s">
        <v>191</v>
      </c>
      <c r="C85" s="414" t="s">
        <v>879</v>
      </c>
      <c r="D85" s="517" t="s">
        <v>854</v>
      </c>
      <c r="E85" s="417" t="s">
        <v>14</v>
      </c>
      <c r="F85" s="425">
        <v>0</v>
      </c>
      <c r="G85" s="486">
        <v>0</v>
      </c>
      <c r="H85" s="425">
        <v>18.15</v>
      </c>
      <c r="I85" s="425">
        <v>0</v>
      </c>
      <c r="J85" s="416" t="s">
        <v>868</v>
      </c>
      <c r="K85" s="412"/>
      <c r="L85" s="412">
        <v>1</v>
      </c>
      <c r="M85" s="412"/>
    </row>
    <row r="86" spans="1:13" ht="39.75" customHeight="1">
      <c r="A86" s="414" t="s">
        <v>190</v>
      </c>
      <c r="B86" s="414" t="s">
        <v>191</v>
      </c>
      <c r="C86" s="414" t="s">
        <v>880</v>
      </c>
      <c r="D86" s="517" t="s">
        <v>872</v>
      </c>
      <c r="E86" s="417" t="s">
        <v>14</v>
      </c>
      <c r="F86" s="425">
        <v>0</v>
      </c>
      <c r="G86" s="486">
        <v>0</v>
      </c>
      <c r="H86" s="425">
        <v>18.15</v>
      </c>
      <c r="I86" s="425">
        <v>0</v>
      </c>
      <c r="J86" s="416" t="s">
        <v>870</v>
      </c>
      <c r="K86" s="412"/>
      <c r="L86" s="412">
        <v>300</v>
      </c>
      <c r="M86" s="412"/>
    </row>
    <row r="87" spans="1:13" ht="46.5" customHeight="1">
      <c r="A87" s="414" t="s">
        <v>190</v>
      </c>
      <c r="B87" s="414" t="s">
        <v>191</v>
      </c>
      <c r="C87" s="414" t="s">
        <v>881</v>
      </c>
      <c r="D87" s="517" t="s">
        <v>874</v>
      </c>
      <c r="E87" s="417" t="s">
        <v>14</v>
      </c>
      <c r="F87" s="425">
        <v>0</v>
      </c>
      <c r="G87" s="486">
        <v>0</v>
      </c>
      <c r="H87" s="425">
        <v>139.15</v>
      </c>
      <c r="I87" s="425">
        <v>0</v>
      </c>
      <c r="J87" s="416" t="s">
        <v>871</v>
      </c>
      <c r="K87" s="412"/>
      <c r="L87" s="412">
        <v>650</v>
      </c>
      <c r="M87" s="412"/>
    </row>
    <row r="88" spans="1:13" ht="39.75" customHeight="1">
      <c r="A88" s="414" t="s">
        <v>190</v>
      </c>
      <c r="B88" s="414" t="s">
        <v>191</v>
      </c>
      <c r="C88" s="414" t="s">
        <v>995</v>
      </c>
      <c r="D88" s="9" t="s">
        <v>873</v>
      </c>
      <c r="E88" s="417" t="s">
        <v>4</v>
      </c>
      <c r="F88" s="425">
        <v>0</v>
      </c>
      <c r="G88" s="486">
        <v>0</v>
      </c>
      <c r="H88" s="425">
        <v>0</v>
      </c>
      <c r="I88" s="425">
        <v>181.5</v>
      </c>
      <c r="J88" s="416" t="s">
        <v>871</v>
      </c>
      <c r="K88" s="412"/>
      <c r="L88" s="412"/>
      <c r="M88" s="412">
        <v>800</v>
      </c>
    </row>
    <row r="89" spans="1:13" ht="27" customHeight="1">
      <c r="A89" s="414" t="s">
        <v>190</v>
      </c>
      <c r="B89" s="414" t="s">
        <v>191</v>
      </c>
      <c r="C89" s="414" t="s">
        <v>882</v>
      </c>
      <c r="D89" s="338" t="s">
        <v>850</v>
      </c>
      <c r="E89" s="417" t="s">
        <v>14</v>
      </c>
      <c r="F89" s="425">
        <v>0</v>
      </c>
      <c r="G89" s="486">
        <v>0</v>
      </c>
      <c r="H89" s="425">
        <v>0</v>
      </c>
      <c r="I89" s="425">
        <v>36.3</v>
      </c>
      <c r="J89" s="416" t="s">
        <v>857</v>
      </c>
      <c r="K89" s="412"/>
      <c r="L89" s="412"/>
      <c r="M89" s="412">
        <v>1</v>
      </c>
    </row>
    <row r="90" spans="1:13" ht="39.75" customHeight="1">
      <c r="A90" s="414" t="s">
        <v>190</v>
      </c>
      <c r="B90" s="414" t="s">
        <v>191</v>
      </c>
      <c r="C90" s="414" t="s">
        <v>883</v>
      </c>
      <c r="D90" s="333" t="s">
        <v>838</v>
      </c>
      <c r="E90" s="417" t="s">
        <v>14</v>
      </c>
      <c r="F90" s="425">
        <v>0</v>
      </c>
      <c r="G90" s="486">
        <v>0</v>
      </c>
      <c r="H90" s="425">
        <v>43.6</v>
      </c>
      <c r="I90" s="425">
        <v>50.8</v>
      </c>
      <c r="J90" s="416" t="s">
        <v>839</v>
      </c>
      <c r="K90" s="412"/>
      <c r="L90" s="412">
        <v>26</v>
      </c>
      <c r="M90" s="412">
        <v>20</v>
      </c>
    </row>
    <row r="91" spans="1:13" ht="39.75" customHeight="1">
      <c r="A91" s="414" t="s">
        <v>190</v>
      </c>
      <c r="B91" s="414" t="s">
        <v>191</v>
      </c>
      <c r="C91" s="414" t="s">
        <v>884</v>
      </c>
      <c r="D91" s="337" t="s">
        <v>841</v>
      </c>
      <c r="E91" s="417" t="s">
        <v>14</v>
      </c>
      <c r="F91" s="425">
        <v>0</v>
      </c>
      <c r="G91" s="486">
        <v>0</v>
      </c>
      <c r="H91" s="425">
        <v>24.2</v>
      </c>
      <c r="I91" s="425">
        <v>0</v>
      </c>
      <c r="J91" s="416" t="s">
        <v>840</v>
      </c>
      <c r="K91" s="412"/>
      <c r="L91" s="412">
        <v>125</v>
      </c>
      <c r="M91" s="412"/>
    </row>
    <row r="92" spans="1:13" ht="39.75" customHeight="1">
      <c r="A92" s="414" t="s">
        <v>190</v>
      </c>
      <c r="B92" s="414" t="s">
        <v>191</v>
      </c>
      <c r="C92" s="414" t="s">
        <v>885</v>
      </c>
      <c r="D92" s="9" t="s">
        <v>836</v>
      </c>
      <c r="E92" s="417" t="s">
        <v>14</v>
      </c>
      <c r="F92" s="425">
        <v>0</v>
      </c>
      <c r="G92" s="486">
        <v>0</v>
      </c>
      <c r="H92" s="425">
        <v>60.5</v>
      </c>
      <c r="I92" s="425">
        <v>0</v>
      </c>
      <c r="J92" s="416" t="s">
        <v>847</v>
      </c>
      <c r="K92" s="412"/>
      <c r="L92" s="412">
        <v>1</v>
      </c>
      <c r="M92" s="412"/>
    </row>
    <row r="93" spans="1:13" ht="39.75" customHeight="1">
      <c r="A93" s="414" t="s">
        <v>190</v>
      </c>
      <c r="B93" s="414" t="s">
        <v>191</v>
      </c>
      <c r="C93" s="414" t="s">
        <v>886</v>
      </c>
      <c r="D93" s="518" t="s">
        <v>849</v>
      </c>
      <c r="E93" s="417" t="s">
        <v>14</v>
      </c>
      <c r="F93" s="425">
        <v>0</v>
      </c>
      <c r="G93" s="486">
        <v>0</v>
      </c>
      <c r="H93" s="425">
        <v>18.15</v>
      </c>
      <c r="I93" s="425">
        <v>18.15</v>
      </c>
      <c r="J93" s="416" t="s">
        <v>855</v>
      </c>
      <c r="K93" s="412"/>
      <c r="L93" s="412">
        <v>2</v>
      </c>
      <c r="M93" s="412">
        <v>2</v>
      </c>
    </row>
    <row r="94" spans="1:13" ht="38.25" customHeight="1">
      <c r="A94" s="414" t="s">
        <v>190</v>
      </c>
      <c r="B94" s="414" t="s">
        <v>191</v>
      </c>
      <c r="C94" s="414" t="s">
        <v>887</v>
      </c>
      <c r="D94" s="337" t="s">
        <v>833</v>
      </c>
      <c r="E94" s="417" t="s">
        <v>14</v>
      </c>
      <c r="F94" s="425">
        <v>0</v>
      </c>
      <c r="G94" s="486">
        <v>0</v>
      </c>
      <c r="H94" s="425">
        <v>0</v>
      </c>
      <c r="I94" s="425">
        <v>18.2</v>
      </c>
      <c r="J94" s="416" t="s">
        <v>840</v>
      </c>
      <c r="K94" s="412"/>
      <c r="L94" s="412"/>
      <c r="M94" s="412" t="s">
        <v>654</v>
      </c>
    </row>
    <row r="95" spans="1:13" ht="39.75" customHeight="1">
      <c r="A95" s="414" t="s">
        <v>190</v>
      </c>
      <c r="B95" s="414" t="s">
        <v>191</v>
      </c>
      <c r="C95" s="414" t="s">
        <v>888</v>
      </c>
      <c r="D95" s="337" t="s">
        <v>842</v>
      </c>
      <c r="E95" s="417" t="s">
        <v>14</v>
      </c>
      <c r="F95" s="425">
        <v>0</v>
      </c>
      <c r="G95" s="486">
        <v>0</v>
      </c>
      <c r="H95" s="425">
        <v>0</v>
      </c>
      <c r="I95" s="425">
        <v>60.5</v>
      </c>
      <c r="J95" s="416" t="s">
        <v>844</v>
      </c>
      <c r="K95" s="412"/>
      <c r="L95" s="412"/>
      <c r="M95" s="412" t="s">
        <v>975</v>
      </c>
    </row>
    <row r="96" spans="1:13" ht="39.75" customHeight="1">
      <c r="A96" s="414" t="s">
        <v>190</v>
      </c>
      <c r="B96" s="414" t="s">
        <v>191</v>
      </c>
      <c r="C96" s="414" t="s">
        <v>889</v>
      </c>
      <c r="D96" s="337" t="s">
        <v>843</v>
      </c>
      <c r="E96" s="417" t="s">
        <v>14</v>
      </c>
      <c r="F96" s="425">
        <v>0</v>
      </c>
      <c r="G96" s="486">
        <v>0</v>
      </c>
      <c r="H96" s="425">
        <v>0</v>
      </c>
      <c r="I96" s="425">
        <v>60.5</v>
      </c>
      <c r="J96" s="416" t="s">
        <v>844</v>
      </c>
      <c r="K96" s="412"/>
      <c r="L96" s="412"/>
      <c r="M96" s="412" t="s">
        <v>974</v>
      </c>
    </row>
    <row r="97" spans="1:13" ht="39.75" customHeight="1">
      <c r="A97" s="414" t="s">
        <v>190</v>
      </c>
      <c r="B97" s="414" t="s">
        <v>191</v>
      </c>
      <c r="C97" s="414" t="s">
        <v>890</v>
      </c>
      <c r="D97" s="338" t="s">
        <v>834</v>
      </c>
      <c r="E97" s="417" t="s">
        <v>14</v>
      </c>
      <c r="F97" s="425">
        <v>0</v>
      </c>
      <c r="G97" s="486">
        <v>0</v>
      </c>
      <c r="H97" s="425">
        <v>0</v>
      </c>
      <c r="I97" s="425">
        <v>30.25</v>
      </c>
      <c r="J97" s="416" t="s">
        <v>844</v>
      </c>
      <c r="K97" s="412"/>
      <c r="L97" s="412"/>
      <c r="M97" s="412" t="s">
        <v>326</v>
      </c>
    </row>
    <row r="98" spans="1:13" ht="39.75" customHeight="1">
      <c r="A98" s="414" t="s">
        <v>190</v>
      </c>
      <c r="B98" s="414" t="s">
        <v>191</v>
      </c>
      <c r="C98" s="414" t="s">
        <v>891</v>
      </c>
      <c r="D98" s="9" t="s">
        <v>846</v>
      </c>
      <c r="E98" s="417" t="s">
        <v>4</v>
      </c>
      <c r="F98" s="425">
        <v>0</v>
      </c>
      <c r="G98" s="486">
        <v>0</v>
      </c>
      <c r="H98" s="425">
        <v>0</v>
      </c>
      <c r="I98" s="425">
        <v>726</v>
      </c>
      <c r="J98" s="416" t="s">
        <v>845</v>
      </c>
      <c r="K98" s="412"/>
      <c r="L98" s="412"/>
      <c r="M98" s="412" t="s">
        <v>973</v>
      </c>
    </row>
    <row r="99" spans="1:13" ht="39.75" customHeight="1">
      <c r="A99" s="414" t="s">
        <v>190</v>
      </c>
      <c r="B99" s="414" t="s">
        <v>191</v>
      </c>
      <c r="C99" s="414" t="s">
        <v>892</v>
      </c>
      <c r="D99" s="9" t="s">
        <v>835</v>
      </c>
      <c r="E99" s="417" t="s">
        <v>14</v>
      </c>
      <c r="F99" s="425">
        <v>0</v>
      </c>
      <c r="G99" s="486">
        <v>0</v>
      </c>
      <c r="H99" s="425">
        <v>0</v>
      </c>
      <c r="I99" s="425">
        <v>60.5</v>
      </c>
      <c r="J99" s="416" t="s">
        <v>845</v>
      </c>
      <c r="K99" s="412"/>
      <c r="L99" s="412"/>
      <c r="M99" s="412" t="s">
        <v>972</v>
      </c>
    </row>
    <row r="100" spans="1:13" ht="59.25" customHeight="1">
      <c r="A100" s="414" t="s">
        <v>190</v>
      </c>
      <c r="B100" s="414" t="s">
        <v>191</v>
      </c>
      <c r="C100" s="414" t="s">
        <v>893</v>
      </c>
      <c r="D100" s="439" t="s">
        <v>998</v>
      </c>
      <c r="E100" s="417" t="s">
        <v>4</v>
      </c>
      <c r="F100" s="425">
        <v>0</v>
      </c>
      <c r="G100" s="486">
        <v>0</v>
      </c>
      <c r="H100" s="425">
        <v>0</v>
      </c>
      <c r="I100" s="425">
        <v>847</v>
      </c>
      <c r="J100" s="439" t="s">
        <v>837</v>
      </c>
      <c r="K100" s="418"/>
      <c r="L100" s="412"/>
      <c r="M100" s="412" t="s">
        <v>859</v>
      </c>
    </row>
    <row r="101" spans="1:13" ht="31.5" customHeight="1">
      <c r="A101" s="414" t="s">
        <v>190</v>
      </c>
      <c r="B101" s="414" t="s">
        <v>191</v>
      </c>
      <c r="C101" s="414" t="s">
        <v>996</v>
      </c>
      <c r="D101" s="517" t="s">
        <v>853</v>
      </c>
      <c r="E101" s="417" t="s">
        <v>14</v>
      </c>
      <c r="F101" s="425">
        <v>0</v>
      </c>
      <c r="G101" s="486">
        <v>0</v>
      </c>
      <c r="H101" s="425">
        <v>0</v>
      </c>
      <c r="I101" s="425">
        <v>18.15</v>
      </c>
      <c r="J101" s="416" t="s">
        <v>868</v>
      </c>
      <c r="K101" s="412"/>
      <c r="L101" s="412"/>
      <c r="M101" s="412">
        <v>1</v>
      </c>
    </row>
    <row r="102" spans="1:13" ht="18.75" customHeight="1">
      <c r="A102" s="171" t="s">
        <v>190</v>
      </c>
      <c r="B102" s="171" t="s">
        <v>191</v>
      </c>
      <c r="C102" s="903" t="s">
        <v>58</v>
      </c>
      <c r="D102" s="904"/>
      <c r="E102" s="905"/>
      <c r="F102" s="235">
        <f>SUM(F23:F101)</f>
        <v>7645.139999999999</v>
      </c>
      <c r="G102" s="235">
        <f>SUM(G23:G101)</f>
        <v>5044.4400000000005</v>
      </c>
      <c r="H102" s="235">
        <f>SUM(H23:H101)</f>
        <v>6508.7</v>
      </c>
      <c r="I102" s="235">
        <f>SUM(I23:I101)</f>
        <v>4567.4</v>
      </c>
      <c r="J102" s="189"/>
      <c r="K102" s="189"/>
      <c r="L102" s="189"/>
      <c r="M102" s="189"/>
    </row>
    <row r="103" spans="1:13" ht="12.75" hidden="1">
      <c r="A103" s="423"/>
      <c r="B103" s="423"/>
      <c r="C103" s="433"/>
      <c r="D103" s="126"/>
      <c r="E103" s="213" t="s">
        <v>47</v>
      </c>
      <c r="F103" s="214">
        <f>+F80+F73+F67+F66+F65+F64+F63+F61+F58+F57+F49+F48+F47+F45+F44+F42+F40+F38+F34+F30+F27+F24+F23+F50+F69+F70+F68+F52</f>
        <v>1245.1</v>
      </c>
      <c r="G103" s="214">
        <f>+G80+G73+G67+G66+G65+G64+G63+G61+G58+G57+G49+G48+G47+G45+G44+G42+G40+G38+G34+G30+G27+G24+G23+G50+G69+G70+G68+G52</f>
        <v>720.1</v>
      </c>
      <c r="H103" s="214">
        <f>+H80+H73+H67+H66+H65+H64+H63+H61+H58+H57+H49+H48+H47+H45+H44+H42+H40+H38+H34+H30+H27+H24+H23+H50+H69+H70+H68+H52</f>
        <v>1824</v>
      </c>
      <c r="I103" s="214">
        <f>+I80+I73+I67+I66+I65+I64+I63+I61+I58+I57+I49+I48+I47+I45+I44+I42+I40+I38+I34+I30+I27+I24+I23+I50+I69+I70+I68+I52</f>
        <v>1208.2</v>
      </c>
      <c r="J103" s="215"/>
      <c r="K103" s="216"/>
      <c r="L103" s="216"/>
      <c r="M103" s="216"/>
    </row>
    <row r="104" spans="1:13" ht="15" customHeight="1" hidden="1">
      <c r="A104" s="423"/>
      <c r="B104" s="423"/>
      <c r="C104" s="433"/>
      <c r="D104" s="126"/>
      <c r="E104" s="213" t="s">
        <v>48</v>
      </c>
      <c r="F104" s="214">
        <f>+F100+F98+F88+F56+F35+F32+F28+F25</f>
        <v>3775</v>
      </c>
      <c r="G104" s="214">
        <f>+G100+G98+G88+G56+G35+G32+G28+G25</f>
        <v>2365</v>
      </c>
      <c r="H104" s="214">
        <f>+H100+H98+H88+H56+H35+H32+H28+H25</f>
        <v>2998</v>
      </c>
      <c r="I104" s="214">
        <f>+I100+I98+I88+I56+I35+I32+I28+I25</f>
        <v>2785.4</v>
      </c>
      <c r="J104" s="215"/>
      <c r="K104" s="216"/>
      <c r="L104" s="216"/>
      <c r="M104" s="216"/>
    </row>
    <row r="105" spans="1:13" ht="12.75" hidden="1">
      <c r="A105" s="423"/>
      <c r="B105" s="423"/>
      <c r="C105" s="433"/>
      <c r="D105" s="126"/>
      <c r="E105" s="213" t="s">
        <v>49</v>
      </c>
      <c r="F105" s="214">
        <f>+F101+F99+F97+F96+F95+F94+F93+F92+F91+F90+F89+F87+F86+F85+F84+F83+F82+F81+F79+F78+F77+F76+F75+F74+F72+F71+F62+F60+F59+F54+F55+F53+F51+F46+F43+F39+F37+F36+F33+F29+F26</f>
        <v>2625.04</v>
      </c>
      <c r="G105" s="214">
        <f>+G101+G99+G97+G96+G95+G94+G93+G92+G91+G90+G89+G87+G86+G85+G84+G83+G82+G81+G79+G78+G77+G76+G75+G74+G72+G71+G62+G60+G59+G54+G55+G53+G51+G46+G43+G39+G37+G36+G33+G29+G26</f>
        <v>1886.34</v>
      </c>
      <c r="H105" s="214">
        <f>+H101+H99+H97+H96+H95+H94+H93+H92+H91+H90+H89+H87+H86+H85+H84+H83+H82+H81+H79+H78+H77+H76+H75+H74+H72+H71+H62+H60+H59+H54+H55+H53+H51+H46+H43+H39+H37+H36+H33+H29+H26</f>
        <v>1686.7</v>
      </c>
      <c r="I105" s="214">
        <f>+I101+I99+I97+I96+I95+I94+I93+I92+I91+I90+I89+I87+I86+I85+I84+I83+I82+I81+I79+I78+I77+I76+I75+I74+I72+I71+I62+I60+I59+I54+I55+I53+I51+I46+I43+I39+I37+I36+I33+I29+I26</f>
        <v>573.8</v>
      </c>
      <c r="J105" s="215"/>
      <c r="K105" s="216"/>
      <c r="L105" s="216"/>
      <c r="M105" s="216"/>
    </row>
    <row r="106" spans="1:13" ht="12.75" hidden="1">
      <c r="A106" s="423"/>
      <c r="B106" s="423"/>
      <c r="C106" s="433"/>
      <c r="D106" s="126"/>
      <c r="E106" s="213" t="s">
        <v>1048</v>
      </c>
      <c r="F106" s="214">
        <f>+F31</f>
        <v>0</v>
      </c>
      <c r="G106" s="214">
        <f>+G31</f>
        <v>73</v>
      </c>
      <c r="H106" s="214">
        <f>+H31</f>
        <v>0</v>
      </c>
      <c r="I106" s="214">
        <f>+I31</f>
        <v>0</v>
      </c>
      <c r="J106" s="215"/>
      <c r="K106" s="216"/>
      <c r="L106" s="216"/>
      <c r="M106" s="216"/>
    </row>
    <row r="107" spans="1:13" ht="12.75" hidden="1">
      <c r="A107" s="423"/>
      <c r="B107" s="423"/>
      <c r="C107" s="433"/>
      <c r="D107" s="126"/>
      <c r="E107" s="213" t="s">
        <v>50</v>
      </c>
      <c r="F107" s="214">
        <f>+F41</f>
        <v>0</v>
      </c>
      <c r="G107" s="214">
        <f>+G41</f>
        <v>0</v>
      </c>
      <c r="H107" s="214">
        <f>+H41</f>
        <v>0</v>
      </c>
      <c r="I107" s="214">
        <f>+I41</f>
        <v>0</v>
      </c>
      <c r="J107" s="215"/>
      <c r="K107" s="216"/>
      <c r="L107" s="216"/>
      <c r="M107" s="216"/>
    </row>
    <row r="108" spans="1:13" ht="12.75" hidden="1">
      <c r="A108" s="423"/>
      <c r="B108" s="423"/>
      <c r="C108" s="433"/>
      <c r="D108" s="126"/>
      <c r="E108" s="213" t="s">
        <v>214</v>
      </c>
      <c r="F108" s="214"/>
      <c r="G108" s="214"/>
      <c r="H108" s="214"/>
      <c r="I108" s="214"/>
      <c r="J108" s="215"/>
      <c r="K108" s="216"/>
      <c r="L108" s="216"/>
      <c r="M108" s="216"/>
    </row>
    <row r="109" spans="1:13" ht="24" customHeight="1">
      <c r="A109" s="752" t="s">
        <v>820</v>
      </c>
      <c r="B109" s="752"/>
      <c r="C109" s="752"/>
      <c r="D109" s="752"/>
      <c r="E109" s="752"/>
      <c r="F109" s="752"/>
      <c r="G109" s="752"/>
      <c r="H109" s="752"/>
      <c r="I109" s="752"/>
      <c r="J109" s="752"/>
      <c r="K109" s="752"/>
      <c r="L109" s="442"/>
      <c r="M109" s="442"/>
    </row>
    <row r="110" spans="1:13" ht="34.5" customHeight="1">
      <c r="A110" s="444" t="s">
        <v>190</v>
      </c>
      <c r="B110" s="444" t="s">
        <v>192</v>
      </c>
      <c r="C110" s="444" t="s">
        <v>190</v>
      </c>
      <c r="D110" s="417" t="s">
        <v>548</v>
      </c>
      <c r="E110" s="417" t="s">
        <v>2</v>
      </c>
      <c r="F110" s="111">
        <v>50</v>
      </c>
      <c r="G110" s="488">
        <v>20</v>
      </c>
      <c r="H110" s="111">
        <v>100</v>
      </c>
      <c r="I110" s="111">
        <v>100</v>
      </c>
      <c r="J110" s="421" t="s">
        <v>392</v>
      </c>
      <c r="K110" s="419" t="s">
        <v>1047</v>
      </c>
      <c r="L110" s="489" t="s">
        <v>653</v>
      </c>
      <c r="M110" s="489" t="s">
        <v>653</v>
      </c>
    </row>
    <row r="111" spans="1:13" ht="20.25" customHeight="1">
      <c r="A111" s="761" t="s">
        <v>190</v>
      </c>
      <c r="B111" s="761" t="s">
        <v>192</v>
      </c>
      <c r="C111" s="761" t="s">
        <v>191</v>
      </c>
      <c r="D111" s="618" t="s">
        <v>416</v>
      </c>
      <c r="E111" s="417" t="s">
        <v>2</v>
      </c>
      <c r="F111" s="111">
        <v>50</v>
      </c>
      <c r="G111" s="488">
        <v>20</v>
      </c>
      <c r="H111" s="111">
        <v>100</v>
      </c>
      <c r="I111" s="111">
        <v>100</v>
      </c>
      <c r="J111" s="651" t="s">
        <v>392</v>
      </c>
      <c r="K111" s="638" t="s">
        <v>1047</v>
      </c>
      <c r="L111" s="638" t="s">
        <v>653</v>
      </c>
      <c r="M111" s="638" t="s">
        <v>653</v>
      </c>
    </row>
    <row r="112" spans="1:13" ht="20.25" customHeight="1">
      <c r="A112" s="769"/>
      <c r="B112" s="769"/>
      <c r="C112" s="769"/>
      <c r="D112" s="622"/>
      <c r="E112" s="417" t="s">
        <v>5</v>
      </c>
      <c r="F112" s="111">
        <v>0</v>
      </c>
      <c r="G112" s="488">
        <v>2.6</v>
      </c>
      <c r="H112" s="111">
        <v>0</v>
      </c>
      <c r="I112" s="111">
        <v>0</v>
      </c>
      <c r="J112" s="950"/>
      <c r="K112" s="639"/>
      <c r="L112" s="639"/>
      <c r="M112" s="639"/>
    </row>
    <row r="113" spans="1:13" ht="20.25" customHeight="1">
      <c r="A113" s="762"/>
      <c r="B113" s="762"/>
      <c r="C113" s="762"/>
      <c r="D113" s="619"/>
      <c r="E113" s="417" t="s">
        <v>4</v>
      </c>
      <c r="F113" s="111">
        <v>0</v>
      </c>
      <c r="G113" s="488">
        <v>14.3</v>
      </c>
      <c r="H113" s="111">
        <v>0</v>
      </c>
      <c r="I113" s="111">
        <v>0</v>
      </c>
      <c r="J113" s="652"/>
      <c r="K113" s="640"/>
      <c r="L113" s="640"/>
      <c r="M113" s="640"/>
    </row>
    <row r="114" spans="1:13" ht="41.25" customHeight="1">
      <c r="A114" s="444" t="s">
        <v>190</v>
      </c>
      <c r="B114" s="444" t="s">
        <v>192</v>
      </c>
      <c r="C114" s="444" t="s">
        <v>192</v>
      </c>
      <c r="D114" s="417" t="s">
        <v>188</v>
      </c>
      <c r="E114" s="417" t="s">
        <v>2</v>
      </c>
      <c r="F114" s="425">
        <v>315.1</v>
      </c>
      <c r="G114" s="486">
        <v>316.2</v>
      </c>
      <c r="H114" s="425">
        <v>318</v>
      </c>
      <c r="I114" s="425">
        <v>318</v>
      </c>
      <c r="J114" s="421" t="s">
        <v>66</v>
      </c>
      <c r="K114" s="419" t="s">
        <v>200</v>
      </c>
      <c r="L114" s="419" t="s">
        <v>200</v>
      </c>
      <c r="M114" s="419" t="s">
        <v>200</v>
      </c>
    </row>
    <row r="115" spans="1:13" ht="27" customHeight="1">
      <c r="A115" s="188"/>
      <c r="B115" s="438"/>
      <c r="C115" s="129"/>
      <c r="D115" s="424" t="s">
        <v>59</v>
      </c>
      <c r="E115" s="107"/>
      <c r="F115" s="326">
        <f>SUM(F110:F114)</f>
        <v>415.1</v>
      </c>
      <c r="G115" s="326">
        <f>SUM(G110:G114)</f>
        <v>373.1</v>
      </c>
      <c r="H115" s="326">
        <f>SUM(H110:H114)</f>
        <v>518</v>
      </c>
      <c r="I115" s="326">
        <f>SUM(I110:I114)</f>
        <v>518</v>
      </c>
      <c r="J115" s="189"/>
      <c r="K115" s="189"/>
      <c r="L115" s="189"/>
      <c r="M115" s="189"/>
    </row>
    <row r="116" spans="1:13" ht="27" customHeight="1" hidden="1">
      <c r="A116" s="190"/>
      <c r="B116" s="191"/>
      <c r="C116" s="433"/>
      <c r="D116" s="108"/>
      <c r="E116" s="95" t="s">
        <v>47</v>
      </c>
      <c r="F116" s="192">
        <f>+F110+F111+F114</f>
        <v>415.1</v>
      </c>
      <c r="G116" s="192">
        <f>+G110+G111+G114</f>
        <v>356.2</v>
      </c>
      <c r="H116" s="192">
        <f>+H110+H111+H114</f>
        <v>518</v>
      </c>
      <c r="I116" s="192">
        <f>+I110+I111+I114</f>
        <v>518</v>
      </c>
      <c r="J116" s="193"/>
      <c r="K116" s="474"/>
      <c r="L116" s="474"/>
      <c r="M116" s="474"/>
    </row>
    <row r="117" spans="1:13" ht="12.75" customHeight="1" hidden="1">
      <c r="A117" s="190"/>
      <c r="B117" s="191"/>
      <c r="C117" s="433"/>
      <c r="D117" s="108"/>
      <c r="E117" s="95" t="s">
        <v>48</v>
      </c>
      <c r="F117" s="192">
        <f>+F113</f>
        <v>0</v>
      </c>
      <c r="G117" s="192">
        <f>+G113</f>
        <v>14.3</v>
      </c>
      <c r="H117" s="192">
        <f>+H113</f>
        <v>0</v>
      </c>
      <c r="I117" s="192">
        <f>+I113</f>
        <v>0</v>
      </c>
      <c r="J117" s="193"/>
      <c r="K117" s="474"/>
      <c r="L117" s="474"/>
      <c r="M117" s="474"/>
    </row>
    <row r="118" spans="1:13" ht="12.75" customHeight="1" hidden="1">
      <c r="A118" s="190"/>
      <c r="B118" s="191"/>
      <c r="C118" s="433"/>
      <c r="D118" s="108"/>
      <c r="E118" s="95" t="s">
        <v>214</v>
      </c>
      <c r="F118" s="192">
        <f>+F112</f>
        <v>0</v>
      </c>
      <c r="G118" s="192">
        <f>+G112</f>
        <v>2.6</v>
      </c>
      <c r="H118" s="192">
        <f>+H112</f>
        <v>0</v>
      </c>
      <c r="I118" s="192">
        <f>+I112</f>
        <v>0</v>
      </c>
      <c r="J118" s="193"/>
      <c r="K118" s="474"/>
      <c r="L118" s="474"/>
      <c r="M118" s="474"/>
    </row>
    <row r="119" spans="1:13" ht="13.5" customHeight="1" hidden="1">
      <c r="A119" s="190"/>
      <c r="B119" s="191"/>
      <c r="C119" s="433"/>
      <c r="D119" s="126"/>
      <c r="E119" s="95" t="s">
        <v>49</v>
      </c>
      <c r="F119" s="192"/>
      <c r="G119" s="192"/>
      <c r="H119" s="192"/>
      <c r="I119" s="192"/>
      <c r="J119" s="193"/>
      <c r="K119" s="474"/>
      <c r="L119" s="474"/>
      <c r="M119" s="474"/>
    </row>
    <row r="120" spans="1:13" ht="15.75" customHeight="1">
      <c r="A120" s="929" t="s">
        <v>822</v>
      </c>
      <c r="B120" s="929"/>
      <c r="C120" s="929"/>
      <c r="D120" s="929"/>
      <c r="E120" s="929"/>
      <c r="F120" s="929"/>
      <c r="G120" s="929"/>
      <c r="H120" s="929"/>
      <c r="I120" s="929"/>
      <c r="J120" s="929"/>
      <c r="K120" s="929"/>
      <c r="L120" s="471"/>
      <c r="M120" s="471"/>
    </row>
    <row r="121" spans="1:13" ht="69" customHeight="1">
      <c r="A121" s="49" t="s">
        <v>190</v>
      </c>
      <c r="B121" s="49" t="s">
        <v>193</v>
      </c>
      <c r="C121" s="10" t="s">
        <v>190</v>
      </c>
      <c r="D121" s="223" t="s">
        <v>629</v>
      </c>
      <c r="E121" s="51" t="s">
        <v>17</v>
      </c>
      <c r="F121" s="109">
        <v>1330</v>
      </c>
      <c r="G121" s="109">
        <v>1953.8</v>
      </c>
      <c r="H121" s="109">
        <v>1360</v>
      </c>
      <c r="I121" s="109">
        <v>1390</v>
      </c>
      <c r="J121" s="421" t="s">
        <v>254</v>
      </c>
      <c r="K121" s="418" t="s">
        <v>1171</v>
      </c>
      <c r="L121" s="418" t="s">
        <v>654</v>
      </c>
      <c r="M121" s="418" t="s">
        <v>654</v>
      </c>
    </row>
    <row r="122" spans="1:13" ht="36" customHeight="1">
      <c r="A122" s="49" t="s">
        <v>190</v>
      </c>
      <c r="B122" s="49" t="s">
        <v>193</v>
      </c>
      <c r="C122" s="10" t="s">
        <v>191</v>
      </c>
      <c r="D122" s="51" t="s">
        <v>642</v>
      </c>
      <c r="E122" s="51" t="s">
        <v>17</v>
      </c>
      <c r="F122" s="109">
        <v>16</v>
      </c>
      <c r="G122" s="109">
        <v>48.8</v>
      </c>
      <c r="H122" s="109">
        <v>16</v>
      </c>
      <c r="I122" s="109">
        <v>16</v>
      </c>
      <c r="J122" s="48" t="s">
        <v>650</v>
      </c>
      <c r="K122" s="62">
        <v>30</v>
      </c>
      <c r="L122" s="62">
        <v>30</v>
      </c>
      <c r="M122" s="62">
        <v>30</v>
      </c>
    </row>
    <row r="123" spans="1:15" ht="31.5" customHeight="1">
      <c r="A123" s="924" t="s">
        <v>190</v>
      </c>
      <c r="B123" s="924" t="s">
        <v>193</v>
      </c>
      <c r="C123" s="932" t="s">
        <v>192</v>
      </c>
      <c r="D123" s="938" t="s">
        <v>941</v>
      </c>
      <c r="E123" s="473" t="s">
        <v>17</v>
      </c>
      <c r="F123" s="286">
        <v>1450</v>
      </c>
      <c r="G123" s="286">
        <v>1379.25</v>
      </c>
      <c r="H123" s="286">
        <v>1620</v>
      </c>
      <c r="I123" s="286">
        <v>1850</v>
      </c>
      <c r="J123" s="939" t="s">
        <v>253</v>
      </c>
      <c r="K123" s="908" t="s">
        <v>1172</v>
      </c>
      <c r="L123" s="908" t="s">
        <v>654</v>
      </c>
      <c r="M123" s="908" t="s">
        <v>654</v>
      </c>
      <c r="O123" s="35" t="s">
        <v>1125</v>
      </c>
    </row>
    <row r="124" spans="1:13" ht="27" customHeight="1">
      <c r="A124" s="924"/>
      <c r="B124" s="924"/>
      <c r="C124" s="932"/>
      <c r="D124" s="938"/>
      <c r="E124" s="473" t="s">
        <v>2</v>
      </c>
      <c r="F124" s="317">
        <f>+F131+F133+F134+F138+F146+F148</f>
        <v>450</v>
      </c>
      <c r="G124" s="317">
        <f>+G131+G133+G134+G138+G146+G148</f>
        <v>252.8</v>
      </c>
      <c r="H124" s="317">
        <f>+H131+H133+H134+H138+H146+H148</f>
        <v>795</v>
      </c>
      <c r="I124" s="317">
        <f>+I131+I133+I134+I138+I146+I148</f>
        <v>623</v>
      </c>
      <c r="J124" s="939"/>
      <c r="K124" s="909"/>
      <c r="L124" s="909"/>
      <c r="M124" s="909"/>
    </row>
    <row r="125" spans="1:13" ht="30" customHeight="1">
      <c r="A125" s="924"/>
      <c r="B125" s="924"/>
      <c r="C125" s="932"/>
      <c r="D125" s="938"/>
      <c r="E125" s="473" t="s">
        <v>4</v>
      </c>
      <c r="F125" s="317">
        <f>+F137+F136</f>
        <v>672</v>
      </c>
      <c r="G125" s="317">
        <f>+G137+G136</f>
        <v>539</v>
      </c>
      <c r="H125" s="317">
        <f>+H137+H136</f>
        <v>530</v>
      </c>
      <c r="I125" s="317">
        <f>+I137+I136</f>
        <v>440</v>
      </c>
      <c r="J125" s="939"/>
      <c r="K125" s="909"/>
      <c r="L125" s="909"/>
      <c r="M125" s="909"/>
    </row>
    <row r="126" spans="1:13" ht="17.25" customHeight="1" hidden="1">
      <c r="A126" s="924"/>
      <c r="B126" s="924"/>
      <c r="C126" s="932"/>
      <c r="D126" s="938"/>
      <c r="E126" s="473" t="s">
        <v>5</v>
      </c>
      <c r="F126" s="317"/>
      <c r="G126" s="317"/>
      <c r="H126" s="317"/>
      <c r="I126" s="317"/>
      <c r="J126" s="939"/>
      <c r="K126" s="909"/>
      <c r="L126" s="909"/>
      <c r="M126" s="909"/>
    </row>
    <row r="127" spans="1:13" s="43" customFormat="1" ht="22.5" customHeight="1">
      <c r="A127" s="924"/>
      <c r="B127" s="924"/>
      <c r="C127" s="932"/>
      <c r="D127" s="938"/>
      <c r="E127" s="473" t="s">
        <v>14</v>
      </c>
      <c r="F127" s="317">
        <f>+F147</f>
        <v>0</v>
      </c>
      <c r="G127" s="317">
        <f>+G147</f>
        <v>0</v>
      </c>
      <c r="H127" s="317">
        <f>+H147</f>
        <v>0</v>
      </c>
      <c r="I127" s="317">
        <f>+I147</f>
        <v>0</v>
      </c>
      <c r="J127" s="939"/>
      <c r="K127" s="909"/>
      <c r="L127" s="909"/>
      <c r="M127" s="909"/>
    </row>
    <row r="128" spans="1:13" s="43" customFormat="1" ht="49.5" customHeight="1">
      <c r="A128" s="194" t="s">
        <v>190</v>
      </c>
      <c r="B128" s="194" t="s">
        <v>193</v>
      </c>
      <c r="C128" s="195" t="s">
        <v>562</v>
      </c>
      <c r="D128" s="196" t="s">
        <v>360</v>
      </c>
      <c r="E128" s="196" t="s">
        <v>17</v>
      </c>
      <c r="F128" s="197">
        <v>0</v>
      </c>
      <c r="G128" s="197">
        <v>0</v>
      </c>
      <c r="H128" s="197">
        <v>20</v>
      </c>
      <c r="I128" s="197">
        <v>100</v>
      </c>
      <c r="J128" s="198" t="s">
        <v>943</v>
      </c>
      <c r="K128" s="199"/>
      <c r="L128" s="199" t="s">
        <v>243</v>
      </c>
      <c r="M128" s="199" t="s">
        <v>942</v>
      </c>
    </row>
    <row r="129" spans="1:13" s="43" customFormat="1" ht="42.75" customHeight="1">
      <c r="A129" s="194" t="s">
        <v>190</v>
      </c>
      <c r="B129" s="194" t="s">
        <v>193</v>
      </c>
      <c r="C129" s="195" t="s">
        <v>563</v>
      </c>
      <c r="D129" s="196" t="s">
        <v>40</v>
      </c>
      <c r="E129" s="196" t="s">
        <v>17</v>
      </c>
      <c r="F129" s="197">
        <v>0</v>
      </c>
      <c r="G129" s="197">
        <v>0</v>
      </c>
      <c r="H129" s="197">
        <v>0</v>
      </c>
      <c r="I129" s="197">
        <v>225.1</v>
      </c>
      <c r="J129" s="198" t="s">
        <v>944</v>
      </c>
      <c r="K129" s="202"/>
      <c r="L129" s="199"/>
      <c r="M129" s="202" t="s">
        <v>657</v>
      </c>
    </row>
    <row r="130" spans="1:13" s="43" customFormat="1" ht="34.5" customHeight="1">
      <c r="A130" s="919" t="s">
        <v>190</v>
      </c>
      <c r="B130" s="919" t="s">
        <v>193</v>
      </c>
      <c r="C130" s="916" t="s">
        <v>564</v>
      </c>
      <c r="D130" s="933" t="s">
        <v>935</v>
      </c>
      <c r="E130" s="196" t="s">
        <v>17</v>
      </c>
      <c r="F130" s="201">
        <v>180.3</v>
      </c>
      <c r="G130" s="201">
        <v>283.3</v>
      </c>
      <c r="H130" s="197">
        <v>188.5</v>
      </c>
      <c r="I130" s="197">
        <v>200</v>
      </c>
      <c r="J130" s="942" t="s">
        <v>944</v>
      </c>
      <c r="K130" s="902" t="s">
        <v>945</v>
      </c>
      <c r="L130" s="902" t="s">
        <v>946</v>
      </c>
      <c r="M130" s="902" t="s">
        <v>947</v>
      </c>
    </row>
    <row r="131" spans="1:13" s="43" customFormat="1" ht="34.5" customHeight="1">
      <c r="A131" s="919"/>
      <c r="B131" s="919"/>
      <c r="C131" s="916"/>
      <c r="D131" s="933"/>
      <c r="E131" s="196" t="s">
        <v>2</v>
      </c>
      <c r="F131" s="197">
        <v>0</v>
      </c>
      <c r="G131" s="197">
        <v>0</v>
      </c>
      <c r="H131" s="197">
        <v>0</v>
      </c>
      <c r="I131" s="197">
        <v>0</v>
      </c>
      <c r="J131" s="942"/>
      <c r="K131" s="902"/>
      <c r="L131" s="902"/>
      <c r="M131" s="902"/>
    </row>
    <row r="132" spans="1:13" s="43" customFormat="1" ht="34.5" customHeight="1">
      <c r="A132" s="919" t="s">
        <v>190</v>
      </c>
      <c r="B132" s="919" t="s">
        <v>193</v>
      </c>
      <c r="C132" s="916" t="s">
        <v>565</v>
      </c>
      <c r="D132" s="933" t="s">
        <v>1081</v>
      </c>
      <c r="E132" s="196" t="s">
        <v>17</v>
      </c>
      <c r="F132" s="201">
        <v>84</v>
      </c>
      <c r="G132" s="201">
        <v>74.2</v>
      </c>
      <c r="H132" s="201">
        <v>240</v>
      </c>
      <c r="I132" s="201">
        <v>333</v>
      </c>
      <c r="J132" s="944" t="s">
        <v>948</v>
      </c>
      <c r="K132" s="912" t="s">
        <v>423</v>
      </c>
      <c r="L132" s="906" t="s">
        <v>949</v>
      </c>
      <c r="M132" s="906" t="s">
        <v>824</v>
      </c>
    </row>
    <row r="133" spans="1:13" s="43" customFormat="1" ht="34.5" customHeight="1">
      <c r="A133" s="919"/>
      <c r="B133" s="919"/>
      <c r="C133" s="916"/>
      <c r="D133" s="933"/>
      <c r="E133" s="196" t="s">
        <v>2</v>
      </c>
      <c r="F133" s="197">
        <v>0</v>
      </c>
      <c r="G133" s="197">
        <v>0</v>
      </c>
      <c r="H133" s="197">
        <v>0</v>
      </c>
      <c r="I133" s="197">
        <v>0</v>
      </c>
      <c r="J133" s="945"/>
      <c r="K133" s="912"/>
      <c r="L133" s="907"/>
      <c r="M133" s="907"/>
    </row>
    <row r="134" spans="1:13" s="43" customFormat="1" ht="24" customHeight="1">
      <c r="A134" s="920" t="s">
        <v>190</v>
      </c>
      <c r="B134" s="920" t="s">
        <v>193</v>
      </c>
      <c r="C134" s="902" t="s">
        <v>566</v>
      </c>
      <c r="D134" s="918" t="s">
        <v>433</v>
      </c>
      <c r="E134" s="469" t="s">
        <v>2</v>
      </c>
      <c r="F134" s="201">
        <v>50</v>
      </c>
      <c r="G134" s="201">
        <v>52.2</v>
      </c>
      <c r="H134" s="201">
        <v>95</v>
      </c>
      <c r="I134" s="201">
        <v>23</v>
      </c>
      <c r="J134" s="940" t="s">
        <v>950</v>
      </c>
      <c r="K134" s="902" t="s">
        <v>952</v>
      </c>
      <c r="L134" s="902" t="s">
        <v>426</v>
      </c>
      <c r="M134" s="318" t="s">
        <v>951</v>
      </c>
    </row>
    <row r="135" spans="1:13" s="43" customFormat="1" ht="24" customHeight="1">
      <c r="A135" s="920"/>
      <c r="B135" s="920"/>
      <c r="C135" s="902"/>
      <c r="D135" s="918"/>
      <c r="E135" s="469" t="s">
        <v>17</v>
      </c>
      <c r="F135" s="201">
        <v>0</v>
      </c>
      <c r="G135" s="201">
        <v>0</v>
      </c>
      <c r="H135" s="201">
        <v>0</v>
      </c>
      <c r="I135" s="201">
        <v>0</v>
      </c>
      <c r="J135" s="940"/>
      <c r="K135" s="902"/>
      <c r="L135" s="902"/>
      <c r="M135" s="319"/>
    </row>
    <row r="136" spans="1:13" s="43" customFormat="1" ht="24" customHeight="1">
      <c r="A136" s="920"/>
      <c r="B136" s="920"/>
      <c r="C136" s="902"/>
      <c r="D136" s="918"/>
      <c r="E136" s="469" t="s">
        <v>4</v>
      </c>
      <c r="F136" s="201">
        <v>200</v>
      </c>
      <c r="G136" s="201">
        <v>0</v>
      </c>
      <c r="H136" s="201">
        <v>530</v>
      </c>
      <c r="I136" s="201">
        <v>440</v>
      </c>
      <c r="J136" s="940"/>
      <c r="K136" s="902"/>
      <c r="L136" s="902"/>
      <c r="M136" s="320"/>
    </row>
    <row r="137" spans="1:13" s="43" customFormat="1" ht="26.25" customHeight="1">
      <c r="A137" s="919" t="s">
        <v>190</v>
      </c>
      <c r="B137" s="919" t="s">
        <v>193</v>
      </c>
      <c r="C137" s="916" t="s">
        <v>567</v>
      </c>
      <c r="D137" s="933" t="s">
        <v>396</v>
      </c>
      <c r="E137" s="196" t="s">
        <v>4</v>
      </c>
      <c r="F137" s="201">
        <v>472</v>
      </c>
      <c r="G137" s="201">
        <v>539</v>
      </c>
      <c r="H137" s="201">
        <v>0</v>
      </c>
      <c r="I137" s="201">
        <v>0</v>
      </c>
      <c r="J137" s="942" t="s">
        <v>955</v>
      </c>
      <c r="K137" s="910" t="s">
        <v>936</v>
      </c>
      <c r="L137" s="910" t="s">
        <v>953</v>
      </c>
      <c r="M137" s="910" t="s">
        <v>954</v>
      </c>
    </row>
    <row r="138" spans="1:13" s="43" customFormat="1" ht="26.25" customHeight="1">
      <c r="A138" s="919"/>
      <c r="B138" s="919"/>
      <c r="C138" s="916"/>
      <c r="D138" s="933"/>
      <c r="E138" s="196" t="s">
        <v>2</v>
      </c>
      <c r="F138" s="201">
        <v>200</v>
      </c>
      <c r="G138" s="201">
        <v>200.6</v>
      </c>
      <c r="H138" s="201">
        <v>300</v>
      </c>
      <c r="I138" s="201">
        <v>200</v>
      </c>
      <c r="J138" s="942"/>
      <c r="K138" s="910"/>
      <c r="L138" s="910"/>
      <c r="M138" s="910"/>
    </row>
    <row r="139" spans="1:13" s="43" customFormat="1" ht="26.25" customHeight="1">
      <c r="A139" s="919"/>
      <c r="B139" s="919"/>
      <c r="C139" s="916"/>
      <c r="D139" s="933"/>
      <c r="E139" s="196" t="s">
        <v>17</v>
      </c>
      <c r="F139" s="201">
        <v>214</v>
      </c>
      <c r="G139" s="201">
        <v>0</v>
      </c>
      <c r="H139" s="197">
        <v>200</v>
      </c>
      <c r="I139" s="197">
        <v>0</v>
      </c>
      <c r="J139" s="942"/>
      <c r="K139" s="910"/>
      <c r="L139" s="910"/>
      <c r="M139" s="910"/>
    </row>
    <row r="140" spans="1:13" s="43" customFormat="1" ht="42.75" customHeight="1">
      <c r="A140" s="194" t="s">
        <v>190</v>
      </c>
      <c r="B140" s="194" t="s">
        <v>193</v>
      </c>
      <c r="C140" s="195" t="s">
        <v>568</v>
      </c>
      <c r="D140" s="196" t="s">
        <v>362</v>
      </c>
      <c r="E140" s="196" t="s">
        <v>17</v>
      </c>
      <c r="F140" s="197">
        <v>5</v>
      </c>
      <c r="G140" s="197">
        <v>104.1</v>
      </c>
      <c r="H140" s="197">
        <v>0</v>
      </c>
      <c r="I140" s="197">
        <v>0</v>
      </c>
      <c r="J140" s="198" t="s">
        <v>256</v>
      </c>
      <c r="K140" s="202" t="s">
        <v>957</v>
      </c>
      <c r="L140" s="202"/>
      <c r="M140" s="199"/>
    </row>
    <row r="141" spans="1:13" s="43" customFormat="1" ht="31.5" customHeight="1">
      <c r="A141" s="194" t="s">
        <v>190</v>
      </c>
      <c r="B141" s="194" t="s">
        <v>193</v>
      </c>
      <c r="C141" s="195" t="s">
        <v>569</v>
      </c>
      <c r="D141" s="196" t="s">
        <v>220</v>
      </c>
      <c r="E141" s="196" t="s">
        <v>17</v>
      </c>
      <c r="F141" s="197">
        <v>0</v>
      </c>
      <c r="G141" s="197">
        <v>0</v>
      </c>
      <c r="H141" s="197">
        <v>0</v>
      </c>
      <c r="I141" s="197">
        <v>30</v>
      </c>
      <c r="J141" s="198" t="s">
        <v>280</v>
      </c>
      <c r="K141" s="200"/>
      <c r="L141" s="200"/>
      <c r="M141" s="200">
        <v>1</v>
      </c>
    </row>
    <row r="142" spans="1:13" s="43" customFormat="1" ht="29.25" customHeight="1">
      <c r="A142" s="194" t="s">
        <v>190</v>
      </c>
      <c r="B142" s="194" t="s">
        <v>193</v>
      </c>
      <c r="C142" s="195" t="s">
        <v>570</v>
      </c>
      <c r="D142" s="196" t="s">
        <v>221</v>
      </c>
      <c r="E142" s="196" t="s">
        <v>17</v>
      </c>
      <c r="F142" s="197">
        <v>0</v>
      </c>
      <c r="G142" s="197">
        <v>0</v>
      </c>
      <c r="H142" s="197">
        <v>0</v>
      </c>
      <c r="I142" s="197">
        <v>10</v>
      </c>
      <c r="J142" s="198" t="s">
        <v>280</v>
      </c>
      <c r="K142" s="200"/>
      <c r="L142" s="200"/>
      <c r="M142" s="200">
        <v>1</v>
      </c>
    </row>
    <row r="143" spans="1:13" s="43" customFormat="1" ht="35.25" customHeight="1" hidden="1">
      <c r="A143" s="194"/>
      <c r="B143" s="194"/>
      <c r="C143" s="195"/>
      <c r="D143" s="196"/>
      <c r="E143" s="196"/>
      <c r="F143" s="197"/>
      <c r="G143" s="197"/>
      <c r="H143" s="197"/>
      <c r="I143" s="197"/>
      <c r="J143" s="198"/>
      <c r="K143" s="199"/>
      <c r="L143" s="199"/>
      <c r="M143" s="199"/>
    </row>
    <row r="144" spans="1:13" s="43" customFormat="1" ht="28.5" customHeight="1">
      <c r="A144" s="194" t="s">
        <v>190</v>
      </c>
      <c r="B144" s="194" t="s">
        <v>193</v>
      </c>
      <c r="C144" s="195" t="s">
        <v>1011</v>
      </c>
      <c r="D144" s="196" t="s">
        <v>397</v>
      </c>
      <c r="E144" s="196" t="s">
        <v>17</v>
      </c>
      <c r="F144" s="201">
        <v>112.5</v>
      </c>
      <c r="G144" s="201">
        <v>115.2</v>
      </c>
      <c r="H144" s="197">
        <v>0</v>
      </c>
      <c r="I144" s="197">
        <v>0</v>
      </c>
      <c r="J144" s="198" t="s">
        <v>956</v>
      </c>
      <c r="K144" s="199" t="s">
        <v>958</v>
      </c>
      <c r="L144" s="199"/>
      <c r="M144" s="199"/>
    </row>
    <row r="145" spans="1:13" s="43" customFormat="1" ht="61.5" customHeight="1">
      <c r="A145" s="470" t="s">
        <v>190</v>
      </c>
      <c r="B145" s="470" t="s">
        <v>193</v>
      </c>
      <c r="C145" s="468" t="s">
        <v>571</v>
      </c>
      <c r="D145" s="469" t="s">
        <v>939</v>
      </c>
      <c r="E145" s="469" t="s">
        <v>17</v>
      </c>
      <c r="F145" s="201">
        <v>3.4</v>
      </c>
      <c r="G145" s="201">
        <v>97.2</v>
      </c>
      <c r="H145" s="201">
        <v>100</v>
      </c>
      <c r="I145" s="201">
        <v>200</v>
      </c>
      <c r="J145" s="472" t="s">
        <v>962</v>
      </c>
      <c r="K145" s="202" t="s">
        <v>1049</v>
      </c>
      <c r="L145" s="202" t="s">
        <v>1029</v>
      </c>
      <c r="M145" s="202" t="s">
        <v>959</v>
      </c>
    </row>
    <row r="146" spans="1:13" s="43" customFormat="1" ht="36" customHeight="1">
      <c r="A146" s="920" t="s">
        <v>190</v>
      </c>
      <c r="B146" s="920" t="s">
        <v>193</v>
      </c>
      <c r="C146" s="902" t="s">
        <v>572</v>
      </c>
      <c r="D146" s="918" t="s">
        <v>938</v>
      </c>
      <c r="E146" s="469" t="s">
        <v>17</v>
      </c>
      <c r="F146" s="201">
        <v>200</v>
      </c>
      <c r="G146" s="201">
        <v>0</v>
      </c>
      <c r="H146" s="201">
        <v>200</v>
      </c>
      <c r="I146" s="201">
        <v>200</v>
      </c>
      <c r="J146" s="922" t="s">
        <v>961</v>
      </c>
      <c r="K146" s="946"/>
      <c r="L146" s="946" t="s">
        <v>960</v>
      </c>
      <c r="M146" s="475" t="s">
        <v>960</v>
      </c>
    </row>
    <row r="147" spans="1:13" s="43" customFormat="1" ht="30.75" customHeight="1" hidden="1">
      <c r="A147" s="920"/>
      <c r="B147" s="920"/>
      <c r="C147" s="902"/>
      <c r="D147" s="918"/>
      <c r="E147" s="469"/>
      <c r="F147" s="201"/>
      <c r="G147" s="201"/>
      <c r="H147" s="201"/>
      <c r="I147" s="201"/>
      <c r="J147" s="923"/>
      <c r="K147" s="947"/>
      <c r="L147" s="947"/>
      <c r="M147" s="476"/>
    </row>
    <row r="148" spans="1:13" s="43" customFormat="1" ht="30.75" customHeight="1">
      <c r="A148" s="470" t="s">
        <v>190</v>
      </c>
      <c r="B148" s="470" t="s">
        <v>193</v>
      </c>
      <c r="C148" s="468" t="s">
        <v>940</v>
      </c>
      <c r="D148" s="469" t="s">
        <v>561</v>
      </c>
      <c r="E148" s="469" t="s">
        <v>17</v>
      </c>
      <c r="F148" s="201">
        <v>0</v>
      </c>
      <c r="G148" s="201">
        <v>0</v>
      </c>
      <c r="H148" s="201">
        <v>200</v>
      </c>
      <c r="I148" s="201">
        <v>200</v>
      </c>
      <c r="J148" s="472" t="s">
        <v>956</v>
      </c>
      <c r="K148" s="202"/>
      <c r="L148" s="202" t="s">
        <v>937</v>
      </c>
      <c r="M148" s="202" t="s">
        <v>591</v>
      </c>
    </row>
    <row r="149" spans="1:13" s="43" customFormat="1" ht="40.5" customHeight="1">
      <c r="A149" s="295" t="s">
        <v>190</v>
      </c>
      <c r="B149" s="295" t="s">
        <v>193</v>
      </c>
      <c r="C149" s="476" t="s">
        <v>573</v>
      </c>
      <c r="D149" s="480" t="s">
        <v>623</v>
      </c>
      <c r="E149" s="469" t="s">
        <v>17</v>
      </c>
      <c r="F149" s="201">
        <v>105</v>
      </c>
      <c r="G149" s="201">
        <v>235.4</v>
      </c>
      <c r="H149" s="201">
        <v>200</v>
      </c>
      <c r="I149" s="201">
        <v>350</v>
      </c>
      <c r="J149" s="472" t="s">
        <v>963</v>
      </c>
      <c r="K149" s="202" t="s">
        <v>964</v>
      </c>
      <c r="L149" s="202" t="s">
        <v>964</v>
      </c>
      <c r="M149" s="202" t="s">
        <v>964</v>
      </c>
    </row>
    <row r="150" spans="1:13" ht="32.25" customHeight="1">
      <c r="A150" s="433" t="s">
        <v>190</v>
      </c>
      <c r="B150" s="433" t="s">
        <v>193</v>
      </c>
      <c r="C150" s="433" t="s">
        <v>193</v>
      </c>
      <c r="D150" s="417" t="s">
        <v>51</v>
      </c>
      <c r="E150" s="417" t="s">
        <v>2</v>
      </c>
      <c r="F150" s="420">
        <v>100</v>
      </c>
      <c r="G150" s="420">
        <v>70</v>
      </c>
      <c r="H150" s="420">
        <v>100</v>
      </c>
      <c r="I150" s="420">
        <v>100</v>
      </c>
      <c r="J150" s="421" t="s">
        <v>67</v>
      </c>
      <c r="K150" s="431">
        <v>8</v>
      </c>
      <c r="L150" s="431">
        <v>8</v>
      </c>
      <c r="M150" s="431">
        <v>8</v>
      </c>
    </row>
    <row r="151" spans="1:13" ht="21.75" customHeight="1">
      <c r="A151" s="699" t="s">
        <v>190</v>
      </c>
      <c r="B151" s="699" t="s">
        <v>193</v>
      </c>
      <c r="C151" s="699" t="s">
        <v>194</v>
      </c>
      <c r="D151" s="625" t="s">
        <v>316</v>
      </c>
      <c r="E151" s="417" t="s">
        <v>4</v>
      </c>
      <c r="F151" s="420">
        <v>0</v>
      </c>
      <c r="G151" s="420">
        <v>0</v>
      </c>
      <c r="H151" s="420">
        <v>0</v>
      </c>
      <c r="I151" s="420">
        <v>454</v>
      </c>
      <c r="J151" s="643" t="s">
        <v>259</v>
      </c>
      <c r="K151" s="943"/>
      <c r="L151" s="761"/>
      <c r="M151" s="761" t="s">
        <v>129</v>
      </c>
    </row>
    <row r="152" spans="1:13" ht="21.75" customHeight="1">
      <c r="A152" s="699"/>
      <c r="B152" s="699"/>
      <c r="C152" s="699"/>
      <c r="D152" s="625"/>
      <c r="E152" s="417" t="s">
        <v>14</v>
      </c>
      <c r="F152" s="420">
        <v>0</v>
      </c>
      <c r="G152" s="420">
        <v>0</v>
      </c>
      <c r="H152" s="420">
        <v>0</v>
      </c>
      <c r="I152" s="420">
        <v>81</v>
      </c>
      <c r="J152" s="643"/>
      <c r="K152" s="943"/>
      <c r="L152" s="762"/>
      <c r="M152" s="762"/>
    </row>
    <row r="153" spans="1:13" ht="30" customHeight="1">
      <c r="A153" s="433" t="s">
        <v>190</v>
      </c>
      <c r="B153" s="433" t="s">
        <v>193</v>
      </c>
      <c r="C153" s="433" t="s">
        <v>195</v>
      </c>
      <c r="D153" s="417" t="s">
        <v>470</v>
      </c>
      <c r="E153" s="417" t="s">
        <v>2</v>
      </c>
      <c r="F153" s="420">
        <v>100</v>
      </c>
      <c r="G153" s="420">
        <v>70</v>
      </c>
      <c r="H153" s="420">
        <v>100</v>
      </c>
      <c r="I153" s="420">
        <v>100</v>
      </c>
      <c r="J153" s="421" t="s">
        <v>68</v>
      </c>
      <c r="K153" s="431">
        <v>100</v>
      </c>
      <c r="L153" s="431">
        <v>100</v>
      </c>
      <c r="M153" s="431">
        <v>100</v>
      </c>
    </row>
    <row r="154" spans="1:13" ht="21.75" customHeight="1">
      <c r="A154" s="699" t="s">
        <v>190</v>
      </c>
      <c r="B154" s="699" t="s">
        <v>193</v>
      </c>
      <c r="C154" s="699" t="s">
        <v>196</v>
      </c>
      <c r="D154" s="625" t="s">
        <v>318</v>
      </c>
      <c r="E154" s="417" t="s">
        <v>5</v>
      </c>
      <c r="F154" s="420">
        <v>0</v>
      </c>
      <c r="G154" s="420">
        <v>0</v>
      </c>
      <c r="H154" s="420">
        <v>300</v>
      </c>
      <c r="I154" s="420">
        <v>0</v>
      </c>
      <c r="J154" s="643" t="s">
        <v>319</v>
      </c>
      <c r="K154" s="943"/>
      <c r="L154" s="761" t="s">
        <v>255</v>
      </c>
      <c r="M154" s="761"/>
    </row>
    <row r="155" spans="1:13" ht="18.75" customHeight="1">
      <c r="A155" s="699"/>
      <c r="B155" s="699"/>
      <c r="C155" s="699"/>
      <c r="D155" s="625"/>
      <c r="E155" s="417" t="s">
        <v>2</v>
      </c>
      <c r="F155" s="420">
        <v>15</v>
      </c>
      <c r="G155" s="420">
        <v>0</v>
      </c>
      <c r="H155" s="420">
        <v>100</v>
      </c>
      <c r="I155" s="420">
        <v>0</v>
      </c>
      <c r="J155" s="643"/>
      <c r="K155" s="943"/>
      <c r="L155" s="762"/>
      <c r="M155" s="762"/>
    </row>
    <row r="156" spans="1:13" ht="23.25" customHeight="1">
      <c r="A156" s="699" t="s">
        <v>190</v>
      </c>
      <c r="B156" s="699" t="s">
        <v>193</v>
      </c>
      <c r="C156" s="699" t="s">
        <v>197</v>
      </c>
      <c r="D156" s="625" t="s">
        <v>589</v>
      </c>
      <c r="E156" s="417" t="s">
        <v>2</v>
      </c>
      <c r="F156" s="420">
        <v>66</v>
      </c>
      <c r="G156" s="420">
        <v>66</v>
      </c>
      <c r="H156" s="420">
        <v>0</v>
      </c>
      <c r="I156" s="420">
        <v>0</v>
      </c>
      <c r="J156" s="643" t="s">
        <v>590</v>
      </c>
      <c r="K156" s="760" t="s">
        <v>326</v>
      </c>
      <c r="L156" s="761"/>
      <c r="M156" s="761"/>
    </row>
    <row r="157" spans="1:13" ht="26.25" customHeight="1">
      <c r="A157" s="699"/>
      <c r="B157" s="699"/>
      <c r="C157" s="699"/>
      <c r="D157" s="625"/>
      <c r="E157" s="417" t="s">
        <v>4</v>
      </c>
      <c r="F157" s="420">
        <v>128.3</v>
      </c>
      <c r="G157" s="420">
        <v>128.3</v>
      </c>
      <c r="H157" s="420">
        <v>0</v>
      </c>
      <c r="I157" s="420">
        <v>0</v>
      </c>
      <c r="J157" s="643"/>
      <c r="K157" s="760"/>
      <c r="L157" s="762"/>
      <c r="M157" s="762"/>
    </row>
    <row r="158" spans="1:13" ht="24" customHeight="1">
      <c r="A158" s="616" t="s">
        <v>190</v>
      </c>
      <c r="B158" s="616" t="s">
        <v>193</v>
      </c>
      <c r="C158" s="616" t="s">
        <v>198</v>
      </c>
      <c r="D158" s="618" t="s">
        <v>645</v>
      </c>
      <c r="E158" s="417" t="s">
        <v>2</v>
      </c>
      <c r="F158" s="420">
        <v>0</v>
      </c>
      <c r="G158" s="420">
        <v>4.5</v>
      </c>
      <c r="H158" s="420">
        <v>2</v>
      </c>
      <c r="I158" s="420">
        <v>0</v>
      </c>
      <c r="J158" s="427" t="s">
        <v>648</v>
      </c>
      <c r="K158" s="427"/>
      <c r="L158" s="489" t="s">
        <v>647</v>
      </c>
      <c r="M158" s="489"/>
    </row>
    <row r="159" spans="1:13" ht="19.5" customHeight="1">
      <c r="A159" s="921"/>
      <c r="B159" s="921"/>
      <c r="C159" s="921"/>
      <c r="D159" s="622"/>
      <c r="E159" s="417" t="s">
        <v>5</v>
      </c>
      <c r="F159" s="420">
        <v>0</v>
      </c>
      <c r="G159" s="420">
        <v>0</v>
      </c>
      <c r="H159" s="420">
        <v>4.8</v>
      </c>
      <c r="I159" s="420">
        <v>0</v>
      </c>
      <c r="J159" s="477"/>
      <c r="K159" s="477"/>
      <c r="L159" s="490"/>
      <c r="M159" s="490"/>
    </row>
    <row r="160" spans="1:13" ht="22.5" customHeight="1">
      <c r="A160" s="617"/>
      <c r="B160" s="617"/>
      <c r="C160" s="617"/>
      <c r="D160" s="619"/>
      <c r="E160" s="417" t="s">
        <v>4</v>
      </c>
      <c r="F160" s="420">
        <v>0</v>
      </c>
      <c r="G160" s="420">
        <v>0</v>
      </c>
      <c r="H160" s="420">
        <v>27.3</v>
      </c>
      <c r="I160" s="420">
        <v>0</v>
      </c>
      <c r="J160" s="428"/>
      <c r="K160" s="428"/>
      <c r="L160" s="491"/>
      <c r="M160" s="491"/>
    </row>
    <row r="161" spans="1:13" ht="18" customHeight="1">
      <c r="A161" s="616" t="s">
        <v>190</v>
      </c>
      <c r="B161" s="616" t="s">
        <v>193</v>
      </c>
      <c r="C161" s="616" t="s">
        <v>199</v>
      </c>
      <c r="D161" s="618" t="s">
        <v>1050</v>
      </c>
      <c r="E161" s="417" t="s">
        <v>2</v>
      </c>
      <c r="F161" s="420">
        <v>0</v>
      </c>
      <c r="G161" s="420">
        <v>1.5</v>
      </c>
      <c r="H161" s="420">
        <v>1.2</v>
      </c>
      <c r="I161" s="420">
        <v>0</v>
      </c>
      <c r="J161" s="427" t="s">
        <v>257</v>
      </c>
      <c r="K161" s="427"/>
      <c r="L161" s="489" t="s">
        <v>644</v>
      </c>
      <c r="M161" s="489"/>
    </row>
    <row r="162" spans="1:13" ht="18" customHeight="1">
      <c r="A162" s="921"/>
      <c r="B162" s="921"/>
      <c r="C162" s="921"/>
      <c r="D162" s="622"/>
      <c r="E162" s="417" t="s">
        <v>5</v>
      </c>
      <c r="F162" s="420">
        <v>0</v>
      </c>
      <c r="G162" s="420">
        <v>0</v>
      </c>
      <c r="H162" s="420">
        <v>1.6</v>
      </c>
      <c r="I162" s="420">
        <v>0</v>
      </c>
      <c r="J162" s="477"/>
      <c r="K162" s="477"/>
      <c r="L162" s="490"/>
      <c r="M162" s="490"/>
    </row>
    <row r="163" spans="1:13" ht="18" customHeight="1">
      <c r="A163" s="617"/>
      <c r="B163" s="617"/>
      <c r="C163" s="617"/>
      <c r="D163" s="619"/>
      <c r="E163" s="417" t="s">
        <v>4</v>
      </c>
      <c r="F163" s="420">
        <v>0</v>
      </c>
      <c r="G163" s="420">
        <v>0</v>
      </c>
      <c r="H163" s="420">
        <v>9.2</v>
      </c>
      <c r="I163" s="420">
        <v>0</v>
      </c>
      <c r="J163" s="428"/>
      <c r="K163" s="428"/>
      <c r="L163" s="491"/>
      <c r="M163" s="491"/>
    </row>
    <row r="164" spans="1:13" ht="21.75" customHeight="1">
      <c r="A164" s="616" t="s">
        <v>190</v>
      </c>
      <c r="B164" s="616" t="s">
        <v>193</v>
      </c>
      <c r="C164" s="616" t="s">
        <v>200</v>
      </c>
      <c r="D164" s="618" t="s">
        <v>646</v>
      </c>
      <c r="E164" s="417" t="s">
        <v>2</v>
      </c>
      <c r="F164" s="420">
        <v>0</v>
      </c>
      <c r="G164" s="420">
        <v>11</v>
      </c>
      <c r="H164" s="420">
        <v>9</v>
      </c>
      <c r="I164" s="420">
        <v>0</v>
      </c>
      <c r="J164" s="427" t="s">
        <v>656</v>
      </c>
      <c r="K164" s="427"/>
      <c r="L164" s="489" t="s">
        <v>649</v>
      </c>
      <c r="M164" s="489"/>
    </row>
    <row r="165" spans="1:13" ht="21.75" customHeight="1">
      <c r="A165" s="921"/>
      <c r="B165" s="921"/>
      <c r="C165" s="921"/>
      <c r="D165" s="622"/>
      <c r="E165" s="417" t="s">
        <v>5</v>
      </c>
      <c r="F165" s="420">
        <v>0</v>
      </c>
      <c r="G165" s="420">
        <v>0</v>
      </c>
      <c r="H165" s="420">
        <v>11</v>
      </c>
      <c r="I165" s="420">
        <v>0</v>
      </c>
      <c r="J165" s="477"/>
      <c r="K165" s="477"/>
      <c r="L165" s="490"/>
      <c r="M165" s="490"/>
    </row>
    <row r="166" spans="1:13" ht="22.5" customHeight="1">
      <c r="A166" s="617"/>
      <c r="B166" s="617"/>
      <c r="C166" s="617"/>
      <c r="D166" s="619"/>
      <c r="E166" s="417" t="s">
        <v>4</v>
      </c>
      <c r="F166" s="420">
        <v>0</v>
      </c>
      <c r="G166" s="420">
        <v>0</v>
      </c>
      <c r="H166" s="420">
        <v>62</v>
      </c>
      <c r="I166" s="420">
        <v>0</v>
      </c>
      <c r="J166" s="428"/>
      <c r="K166" s="428"/>
      <c r="L166" s="428"/>
      <c r="M166" s="428"/>
    </row>
    <row r="167" spans="1:13" ht="34.5" customHeight="1">
      <c r="A167" s="414" t="s">
        <v>190</v>
      </c>
      <c r="B167" s="414" t="s">
        <v>193</v>
      </c>
      <c r="C167" s="414" t="s">
        <v>201</v>
      </c>
      <c r="D167" s="416" t="s">
        <v>1051</v>
      </c>
      <c r="E167" s="417" t="s">
        <v>17</v>
      </c>
      <c r="F167" s="420">
        <v>0</v>
      </c>
      <c r="G167" s="420">
        <v>304.1</v>
      </c>
      <c r="H167" s="420">
        <v>0</v>
      </c>
      <c r="I167" s="420">
        <v>0</v>
      </c>
      <c r="J167" s="428" t="s">
        <v>1052</v>
      </c>
      <c r="K167" s="512" t="s">
        <v>1053</v>
      </c>
      <c r="L167" s="428"/>
      <c r="M167" s="428"/>
    </row>
    <row r="168" spans="1:13" ht="16.5" customHeight="1">
      <c r="A168" s="433"/>
      <c r="B168" s="433"/>
      <c r="C168" s="129"/>
      <c r="D168" s="424" t="s">
        <v>60</v>
      </c>
      <c r="E168" s="107"/>
      <c r="F168" s="231">
        <f>+F157+F156+F155+F154+F153+F152+F151+F150+F127+F125+F124+F123+F122+F121+F158+F160+F161+F163+F164+F166+F159+F162+F165+F167</f>
        <v>4327.3</v>
      </c>
      <c r="G168" s="231">
        <f>+G157+G156+G155+G154+G153+G152+G151+G150+G127+G125+G124+G123+G122+G121+G158+G160+G161+G163+G164+G166+G159+G162+G165+G167</f>
        <v>4829.05</v>
      </c>
      <c r="H168" s="231">
        <f>+H157+H156+H155+H154+H153+H152+H151+H150+H127+H125+H124+H123+H122+H121+H158+H160+H161+H163+H164+H166+H159+H162+H165+H167</f>
        <v>5049.1</v>
      </c>
      <c r="I168" s="231">
        <f>+I157+I156+I155+I154+I153+I152+I151+I150+I127+I125+I124+I123+I122+I121+I158+I160+I161+I163+I164+I166+I159+I162+I165+I167</f>
        <v>5054</v>
      </c>
      <c r="J168" s="203"/>
      <c r="K168" s="203"/>
      <c r="L168" s="203"/>
      <c r="M168" s="203"/>
    </row>
    <row r="169" spans="1:13" ht="15" customHeight="1">
      <c r="A169" s="433"/>
      <c r="B169" s="433"/>
      <c r="C169" s="433"/>
      <c r="D169" s="108"/>
      <c r="E169" s="95" t="s">
        <v>47</v>
      </c>
      <c r="F169" s="236">
        <f>+F156+F155+F153+F124+F150+F158+F161+F164</f>
        <v>731</v>
      </c>
      <c r="G169" s="236">
        <f>+G156+G155+G153+G124+G150+G158+G161+G164</f>
        <v>475.8</v>
      </c>
      <c r="H169" s="236">
        <f>+H156+H155+H153+H124+H150+H158+H161+H164</f>
        <v>1107.2</v>
      </c>
      <c r="I169" s="236">
        <f>+I156+I155+I153+I124+I150+I158+I161+I164</f>
        <v>823</v>
      </c>
      <c r="J169" s="204"/>
      <c r="K169" s="204"/>
      <c r="L169" s="204"/>
      <c r="M169" s="204"/>
    </row>
    <row r="170" spans="1:13" ht="15" customHeight="1">
      <c r="A170" s="205"/>
      <c r="B170" s="206"/>
      <c r="C170" s="433"/>
      <c r="D170" s="108"/>
      <c r="E170" s="95" t="s">
        <v>306</v>
      </c>
      <c r="F170" s="236">
        <f>+F123+F122+F121+F167</f>
        <v>2796</v>
      </c>
      <c r="G170" s="236">
        <f>+G123+G122+G121+G167</f>
        <v>3685.95</v>
      </c>
      <c r="H170" s="236">
        <f>+H123+H122+H121+H167</f>
        <v>2996</v>
      </c>
      <c r="I170" s="236">
        <f>+I123+I122+I121+I167</f>
        <v>3256</v>
      </c>
      <c r="J170" s="207"/>
      <c r="K170" s="208"/>
      <c r="L170" s="208"/>
      <c r="M170" s="208"/>
    </row>
    <row r="171" spans="1:13" ht="12.75">
      <c r="A171" s="205"/>
      <c r="B171" s="206"/>
      <c r="C171" s="433"/>
      <c r="D171" s="108"/>
      <c r="E171" s="95" t="s">
        <v>48</v>
      </c>
      <c r="F171" s="236">
        <f>+F157+F125+F151+F160+F163+F166</f>
        <v>800.3</v>
      </c>
      <c r="G171" s="236">
        <f>+G157+G125+G151+G160+G163+G166</f>
        <v>667.3</v>
      </c>
      <c r="H171" s="236">
        <f>+H157+H125+H151+H160+H163+H166</f>
        <v>628.5</v>
      </c>
      <c r="I171" s="236">
        <f>+I157+I125+I151+I160+I163+I166</f>
        <v>894</v>
      </c>
      <c r="J171" s="207"/>
      <c r="K171" s="208"/>
      <c r="L171" s="208"/>
      <c r="M171" s="208"/>
    </row>
    <row r="172" spans="1:13" ht="12.75">
      <c r="A172" s="205"/>
      <c r="B172" s="206"/>
      <c r="C172" s="433"/>
      <c r="D172" s="108"/>
      <c r="E172" s="95" t="s">
        <v>214</v>
      </c>
      <c r="F172" s="236">
        <f>+F154+F165+F162+F159</f>
        <v>0</v>
      </c>
      <c r="G172" s="236">
        <f>+G154+G165+G162+G159</f>
        <v>0</v>
      </c>
      <c r="H172" s="236">
        <f>+H154+H165+H162+H159</f>
        <v>317.40000000000003</v>
      </c>
      <c r="I172" s="236">
        <f>+I154+I165+I162+I159</f>
        <v>0</v>
      </c>
      <c r="J172" s="207"/>
      <c r="K172" s="208"/>
      <c r="L172" s="208"/>
      <c r="M172" s="208"/>
    </row>
    <row r="173" spans="1:13" ht="12.75">
      <c r="A173" s="205"/>
      <c r="B173" s="206"/>
      <c r="C173" s="433"/>
      <c r="D173" s="209"/>
      <c r="E173" s="210" t="s">
        <v>49</v>
      </c>
      <c r="F173" s="236">
        <f>+F127+F152</f>
        <v>0</v>
      </c>
      <c r="G173" s="236">
        <f>+G127+G152</f>
        <v>0</v>
      </c>
      <c r="H173" s="236">
        <f>+H127+H152</f>
        <v>0</v>
      </c>
      <c r="I173" s="236">
        <f>+I127+I152</f>
        <v>81</v>
      </c>
      <c r="J173" s="207"/>
      <c r="K173" s="208"/>
      <c r="L173" s="208"/>
      <c r="M173" s="208"/>
    </row>
    <row r="174" spans="1:13" ht="18.75" customHeight="1">
      <c r="A174" s="917" t="s">
        <v>821</v>
      </c>
      <c r="B174" s="917"/>
      <c r="C174" s="917"/>
      <c r="D174" s="917"/>
      <c r="E174" s="917"/>
      <c r="F174" s="917"/>
      <c r="G174" s="917"/>
      <c r="H174" s="917"/>
      <c r="I174" s="917"/>
      <c r="J174" s="917"/>
      <c r="K174" s="917"/>
      <c r="L174" s="64"/>
      <c r="M174" s="64"/>
    </row>
    <row r="175" spans="1:13" ht="33.75" customHeight="1">
      <c r="A175" s="444" t="s">
        <v>190</v>
      </c>
      <c r="B175" s="444" t="s">
        <v>194</v>
      </c>
      <c r="C175" s="444" t="s">
        <v>190</v>
      </c>
      <c r="D175" s="417" t="s">
        <v>23</v>
      </c>
      <c r="E175" s="417" t="s">
        <v>2</v>
      </c>
      <c r="F175" s="425">
        <v>15</v>
      </c>
      <c r="G175" s="486">
        <v>0</v>
      </c>
      <c r="H175" s="425">
        <v>50</v>
      </c>
      <c r="I175" s="425">
        <v>50</v>
      </c>
      <c r="J175" s="417" t="s">
        <v>247</v>
      </c>
      <c r="K175" s="418"/>
      <c r="L175" s="418">
        <v>100</v>
      </c>
      <c r="M175" s="418">
        <v>100</v>
      </c>
    </row>
    <row r="176" spans="1:13" ht="33.75" customHeight="1">
      <c r="A176" s="444" t="s">
        <v>190</v>
      </c>
      <c r="B176" s="444" t="s">
        <v>194</v>
      </c>
      <c r="C176" s="444" t="s">
        <v>191</v>
      </c>
      <c r="D176" s="417" t="s">
        <v>415</v>
      </c>
      <c r="E176" s="417" t="s">
        <v>2</v>
      </c>
      <c r="F176" s="425">
        <v>0</v>
      </c>
      <c r="G176" s="486">
        <v>0</v>
      </c>
      <c r="H176" s="425">
        <v>0</v>
      </c>
      <c r="I176" s="425">
        <v>50</v>
      </c>
      <c r="J176" s="417" t="s">
        <v>261</v>
      </c>
      <c r="K176" s="418"/>
      <c r="L176" s="418"/>
      <c r="M176" s="418">
        <v>1</v>
      </c>
    </row>
    <row r="177" spans="1:13" ht="33.75" customHeight="1">
      <c r="A177" s="444" t="s">
        <v>190</v>
      </c>
      <c r="B177" s="444" t="s">
        <v>194</v>
      </c>
      <c r="C177" s="444" t="s">
        <v>192</v>
      </c>
      <c r="D177" s="417" t="s">
        <v>33</v>
      </c>
      <c r="E177" s="417" t="s">
        <v>2</v>
      </c>
      <c r="F177" s="425">
        <v>30</v>
      </c>
      <c r="G177" s="486">
        <v>40</v>
      </c>
      <c r="H177" s="425">
        <v>30</v>
      </c>
      <c r="I177" s="425">
        <v>30</v>
      </c>
      <c r="J177" s="439" t="s">
        <v>69</v>
      </c>
      <c r="K177" s="418">
        <v>5</v>
      </c>
      <c r="L177" s="418">
        <v>5</v>
      </c>
      <c r="M177" s="418">
        <v>5</v>
      </c>
    </row>
    <row r="178" spans="1:13" ht="27" customHeight="1">
      <c r="A178" s="760" t="s">
        <v>190</v>
      </c>
      <c r="B178" s="760" t="s">
        <v>194</v>
      </c>
      <c r="C178" s="760" t="s">
        <v>193</v>
      </c>
      <c r="D178" s="625" t="s">
        <v>135</v>
      </c>
      <c r="E178" s="417" t="s">
        <v>2</v>
      </c>
      <c r="F178" s="425">
        <v>30</v>
      </c>
      <c r="G178" s="486">
        <v>15</v>
      </c>
      <c r="H178" s="425">
        <v>30</v>
      </c>
      <c r="I178" s="425">
        <v>30</v>
      </c>
      <c r="J178" s="625" t="s">
        <v>550</v>
      </c>
      <c r="K178" s="628" t="s">
        <v>551</v>
      </c>
      <c r="L178" s="628" t="s">
        <v>551</v>
      </c>
      <c r="M178" s="628" t="s">
        <v>551</v>
      </c>
    </row>
    <row r="179" spans="1:13" ht="27" customHeight="1">
      <c r="A179" s="760"/>
      <c r="B179" s="760"/>
      <c r="C179" s="760"/>
      <c r="D179" s="625"/>
      <c r="E179" s="417" t="s">
        <v>14</v>
      </c>
      <c r="F179" s="425">
        <v>10</v>
      </c>
      <c r="G179" s="486">
        <v>10</v>
      </c>
      <c r="H179" s="425">
        <v>10</v>
      </c>
      <c r="I179" s="425">
        <v>10</v>
      </c>
      <c r="J179" s="625"/>
      <c r="K179" s="628"/>
      <c r="L179" s="628"/>
      <c r="M179" s="628"/>
    </row>
    <row r="180" spans="1:13" ht="21.75" customHeight="1">
      <c r="A180" s="760" t="s">
        <v>190</v>
      </c>
      <c r="B180" s="760" t="s">
        <v>194</v>
      </c>
      <c r="C180" s="760" t="s">
        <v>194</v>
      </c>
      <c r="D180" s="625" t="s">
        <v>395</v>
      </c>
      <c r="E180" s="417" t="s">
        <v>2</v>
      </c>
      <c r="F180" s="425">
        <v>940</v>
      </c>
      <c r="G180" s="486">
        <v>676</v>
      </c>
      <c r="H180" s="425">
        <v>355</v>
      </c>
      <c r="I180" s="425">
        <v>0</v>
      </c>
      <c r="J180" s="625" t="s">
        <v>260</v>
      </c>
      <c r="K180" s="628">
        <v>3</v>
      </c>
      <c r="L180" s="628"/>
      <c r="M180" s="628"/>
    </row>
    <row r="181" spans="1:13" ht="21.75" customHeight="1">
      <c r="A181" s="760"/>
      <c r="B181" s="760"/>
      <c r="C181" s="760"/>
      <c r="D181" s="625"/>
      <c r="E181" s="417" t="s">
        <v>15</v>
      </c>
      <c r="F181" s="425">
        <v>0</v>
      </c>
      <c r="G181" s="486">
        <v>100</v>
      </c>
      <c r="H181" s="425">
        <v>0</v>
      </c>
      <c r="I181" s="425">
        <v>0</v>
      </c>
      <c r="J181" s="625"/>
      <c r="K181" s="628"/>
      <c r="L181" s="628"/>
      <c r="M181" s="628"/>
    </row>
    <row r="182" spans="1:13" ht="21.75" customHeight="1">
      <c r="A182" s="760"/>
      <c r="B182" s="760"/>
      <c r="C182" s="760"/>
      <c r="D182" s="625"/>
      <c r="E182" s="417" t="s">
        <v>4</v>
      </c>
      <c r="F182" s="425">
        <v>1068</v>
      </c>
      <c r="G182" s="486">
        <v>1093.3</v>
      </c>
      <c r="H182" s="425">
        <v>0</v>
      </c>
      <c r="I182" s="425">
        <v>0</v>
      </c>
      <c r="J182" s="625"/>
      <c r="K182" s="628"/>
      <c r="L182" s="628"/>
      <c r="M182" s="628"/>
    </row>
    <row r="183" spans="1:13" ht="21.75" customHeight="1">
      <c r="A183" s="760"/>
      <c r="B183" s="760"/>
      <c r="C183" s="760"/>
      <c r="D183" s="625"/>
      <c r="E183" s="417" t="s">
        <v>5</v>
      </c>
      <c r="F183" s="420">
        <v>270</v>
      </c>
      <c r="G183" s="487">
        <v>282.7</v>
      </c>
      <c r="H183" s="420">
        <v>0</v>
      </c>
      <c r="I183" s="420">
        <v>0</v>
      </c>
      <c r="J183" s="625"/>
      <c r="K183" s="628"/>
      <c r="L183" s="628"/>
      <c r="M183" s="628"/>
    </row>
    <row r="184" spans="1:13" ht="19.5" customHeight="1">
      <c r="A184" s="761" t="s">
        <v>190</v>
      </c>
      <c r="B184" s="761" t="s">
        <v>194</v>
      </c>
      <c r="C184" s="760" t="s">
        <v>195</v>
      </c>
      <c r="D184" s="625" t="s">
        <v>394</v>
      </c>
      <c r="E184" s="417" t="s">
        <v>2</v>
      </c>
      <c r="F184" s="425">
        <v>1000</v>
      </c>
      <c r="G184" s="486">
        <v>455.1</v>
      </c>
      <c r="H184" s="425">
        <v>100</v>
      </c>
      <c r="I184" s="425">
        <v>0</v>
      </c>
      <c r="J184" s="625" t="s">
        <v>260</v>
      </c>
      <c r="K184" s="628">
        <v>4</v>
      </c>
      <c r="L184" s="613">
        <v>1</v>
      </c>
      <c r="M184" s="613"/>
    </row>
    <row r="185" spans="1:13" ht="19.5" customHeight="1">
      <c r="A185" s="769"/>
      <c r="B185" s="769"/>
      <c r="C185" s="760"/>
      <c r="D185" s="625"/>
      <c r="E185" s="417" t="s">
        <v>15</v>
      </c>
      <c r="F185" s="425">
        <v>0</v>
      </c>
      <c r="G185" s="486">
        <v>439</v>
      </c>
      <c r="H185" s="425">
        <v>0</v>
      </c>
      <c r="I185" s="425">
        <v>0</v>
      </c>
      <c r="J185" s="625"/>
      <c r="K185" s="628"/>
      <c r="L185" s="614"/>
      <c r="M185" s="614"/>
    </row>
    <row r="186" spans="1:13" ht="19.5" customHeight="1">
      <c r="A186" s="769"/>
      <c r="B186" s="769"/>
      <c r="C186" s="760"/>
      <c r="D186" s="625"/>
      <c r="E186" s="417" t="s">
        <v>4</v>
      </c>
      <c r="F186" s="425">
        <v>1891</v>
      </c>
      <c r="G186" s="486">
        <v>2150</v>
      </c>
      <c r="H186" s="425">
        <v>561.2</v>
      </c>
      <c r="I186" s="425">
        <v>0</v>
      </c>
      <c r="J186" s="625"/>
      <c r="K186" s="628"/>
      <c r="L186" s="614"/>
      <c r="M186" s="614"/>
    </row>
    <row r="187" spans="1:13" ht="19.5" customHeight="1">
      <c r="A187" s="762"/>
      <c r="B187" s="762"/>
      <c r="C187" s="760"/>
      <c r="D187" s="625"/>
      <c r="E187" s="417" t="s">
        <v>5</v>
      </c>
      <c r="F187" s="420">
        <v>523</v>
      </c>
      <c r="G187" s="487">
        <v>731.3</v>
      </c>
      <c r="H187" s="420">
        <v>0</v>
      </c>
      <c r="I187" s="420">
        <v>0</v>
      </c>
      <c r="J187" s="625"/>
      <c r="K187" s="628"/>
      <c r="L187" s="615"/>
      <c r="M187" s="615"/>
    </row>
    <row r="188" spans="1:13" ht="30.75" customHeight="1">
      <c r="A188" s="443" t="s">
        <v>190</v>
      </c>
      <c r="B188" s="443" t="s">
        <v>194</v>
      </c>
      <c r="C188" s="444" t="s">
        <v>196</v>
      </c>
      <c r="D188" s="417" t="s">
        <v>624</v>
      </c>
      <c r="E188" s="417" t="s">
        <v>2</v>
      </c>
      <c r="F188" s="420">
        <v>0</v>
      </c>
      <c r="G188" s="487">
        <v>0</v>
      </c>
      <c r="H188" s="420">
        <v>350</v>
      </c>
      <c r="I188" s="420">
        <v>350</v>
      </c>
      <c r="J188" s="417" t="s">
        <v>625</v>
      </c>
      <c r="K188" s="418"/>
      <c r="L188" s="412" t="s">
        <v>626</v>
      </c>
      <c r="M188" s="412" t="s">
        <v>626</v>
      </c>
    </row>
    <row r="189" spans="1:13" ht="34.5" customHeight="1" hidden="1">
      <c r="A189" s="773" t="s">
        <v>195</v>
      </c>
      <c r="B189" s="773" t="s">
        <v>190</v>
      </c>
      <c r="C189" s="773" t="s">
        <v>197</v>
      </c>
      <c r="D189" s="625" t="s">
        <v>467</v>
      </c>
      <c r="E189" s="51" t="s">
        <v>2</v>
      </c>
      <c r="F189" s="425">
        <v>0</v>
      </c>
      <c r="G189" s="486">
        <v>0</v>
      </c>
      <c r="H189" s="425">
        <v>0</v>
      </c>
      <c r="I189" s="425">
        <v>0</v>
      </c>
      <c r="J189" s="625" t="s">
        <v>406</v>
      </c>
      <c r="K189" s="911"/>
      <c r="L189" s="911"/>
      <c r="M189" s="911"/>
    </row>
    <row r="190" spans="1:13" ht="51.75" customHeight="1" hidden="1">
      <c r="A190" s="773"/>
      <c r="B190" s="773"/>
      <c r="C190" s="773"/>
      <c r="D190" s="625"/>
      <c r="E190" s="51" t="s">
        <v>4</v>
      </c>
      <c r="F190" s="425">
        <v>0</v>
      </c>
      <c r="G190" s="486">
        <v>0</v>
      </c>
      <c r="H190" s="425">
        <v>0</v>
      </c>
      <c r="I190" s="425">
        <v>0</v>
      </c>
      <c r="J190" s="625"/>
      <c r="K190" s="911"/>
      <c r="L190" s="911"/>
      <c r="M190" s="911"/>
    </row>
    <row r="191" spans="1:13" ht="31.5" customHeight="1" hidden="1">
      <c r="A191" s="773"/>
      <c r="B191" s="773"/>
      <c r="C191" s="773"/>
      <c r="D191" s="625"/>
      <c r="E191" s="51" t="s">
        <v>5</v>
      </c>
      <c r="F191" s="425">
        <v>0</v>
      </c>
      <c r="G191" s="486">
        <v>0</v>
      </c>
      <c r="H191" s="425">
        <v>0</v>
      </c>
      <c r="I191" s="425">
        <v>0</v>
      </c>
      <c r="J191" s="625"/>
      <c r="K191" s="911"/>
      <c r="L191" s="911"/>
      <c r="M191" s="911"/>
    </row>
    <row r="192" spans="1:13" ht="29.25" customHeight="1" hidden="1">
      <c r="A192" s="773" t="s">
        <v>195</v>
      </c>
      <c r="B192" s="773" t="s">
        <v>190</v>
      </c>
      <c r="C192" s="773" t="s">
        <v>198</v>
      </c>
      <c r="D192" s="625" t="s">
        <v>468</v>
      </c>
      <c r="E192" s="51" t="s">
        <v>2</v>
      </c>
      <c r="F192" s="425">
        <v>0</v>
      </c>
      <c r="G192" s="486">
        <v>0</v>
      </c>
      <c r="H192" s="425">
        <v>0</v>
      </c>
      <c r="I192" s="425">
        <v>0</v>
      </c>
      <c r="J192" s="625" t="s">
        <v>406</v>
      </c>
      <c r="K192" s="911"/>
      <c r="L192" s="911"/>
      <c r="M192" s="911"/>
    </row>
    <row r="193" spans="1:13" ht="28.5" customHeight="1" hidden="1">
      <c r="A193" s="773"/>
      <c r="B193" s="773"/>
      <c r="C193" s="773"/>
      <c r="D193" s="625"/>
      <c r="E193" s="51" t="s">
        <v>4</v>
      </c>
      <c r="F193" s="425">
        <v>0</v>
      </c>
      <c r="G193" s="486">
        <v>0</v>
      </c>
      <c r="H193" s="425">
        <v>0</v>
      </c>
      <c r="I193" s="425">
        <v>0</v>
      </c>
      <c r="J193" s="625"/>
      <c r="K193" s="911"/>
      <c r="L193" s="911"/>
      <c r="M193" s="911"/>
    </row>
    <row r="194" spans="1:13" ht="27" customHeight="1" hidden="1">
      <c r="A194" s="773"/>
      <c r="B194" s="773"/>
      <c r="C194" s="773"/>
      <c r="D194" s="625"/>
      <c r="E194" s="51" t="s">
        <v>5</v>
      </c>
      <c r="F194" s="425">
        <v>0</v>
      </c>
      <c r="G194" s="486">
        <v>0</v>
      </c>
      <c r="H194" s="425">
        <v>0</v>
      </c>
      <c r="I194" s="425">
        <v>0</v>
      </c>
      <c r="J194" s="625"/>
      <c r="K194" s="911"/>
      <c r="L194" s="911"/>
      <c r="M194" s="911"/>
    </row>
    <row r="195" spans="1:13" ht="60" customHeight="1">
      <c r="A195" s="444" t="s">
        <v>190</v>
      </c>
      <c r="B195" s="444" t="s">
        <v>194</v>
      </c>
      <c r="C195" s="444" t="s">
        <v>197</v>
      </c>
      <c r="D195" s="417" t="s">
        <v>26</v>
      </c>
      <c r="E195" s="417" t="s">
        <v>2</v>
      </c>
      <c r="F195" s="420">
        <v>3</v>
      </c>
      <c r="G195" s="487">
        <v>3</v>
      </c>
      <c r="H195" s="420">
        <v>3</v>
      </c>
      <c r="I195" s="420">
        <v>3</v>
      </c>
      <c r="J195" s="417" t="s">
        <v>72</v>
      </c>
      <c r="K195" s="418">
        <v>50</v>
      </c>
      <c r="L195" s="418">
        <v>53</v>
      </c>
      <c r="M195" s="418">
        <v>53</v>
      </c>
    </row>
    <row r="196" spans="1:13" ht="32.25" customHeight="1">
      <c r="A196" s="444" t="s">
        <v>190</v>
      </c>
      <c r="B196" s="444" t="s">
        <v>194</v>
      </c>
      <c r="C196" s="444" t="s">
        <v>198</v>
      </c>
      <c r="D196" s="417" t="s">
        <v>370</v>
      </c>
      <c r="E196" s="417" t="s">
        <v>2</v>
      </c>
      <c r="F196" s="420">
        <v>20</v>
      </c>
      <c r="G196" s="487">
        <v>0</v>
      </c>
      <c r="H196" s="420">
        <v>20</v>
      </c>
      <c r="I196" s="420">
        <v>20</v>
      </c>
      <c r="J196" s="439" t="s">
        <v>367</v>
      </c>
      <c r="K196" s="418"/>
      <c r="L196" s="418">
        <v>3</v>
      </c>
      <c r="M196" s="418">
        <v>3</v>
      </c>
    </row>
    <row r="197" spans="1:13" ht="41.25" customHeight="1">
      <c r="A197" s="444" t="s">
        <v>190</v>
      </c>
      <c r="B197" s="444" t="s">
        <v>194</v>
      </c>
      <c r="C197" s="444" t="s">
        <v>199</v>
      </c>
      <c r="D197" s="417" t="s">
        <v>451</v>
      </c>
      <c r="E197" s="417" t="s">
        <v>2</v>
      </c>
      <c r="F197" s="420">
        <v>200</v>
      </c>
      <c r="G197" s="487">
        <v>200</v>
      </c>
      <c r="H197" s="420">
        <v>200</v>
      </c>
      <c r="I197" s="420">
        <v>200</v>
      </c>
      <c r="J197" s="439" t="s">
        <v>1082</v>
      </c>
      <c r="K197" s="418">
        <v>6</v>
      </c>
      <c r="L197" s="418">
        <v>6</v>
      </c>
      <c r="M197" s="418">
        <v>6</v>
      </c>
    </row>
    <row r="198" spans="1:13" ht="21.75" customHeight="1">
      <c r="A198" s="773" t="s">
        <v>195</v>
      </c>
      <c r="B198" s="669" t="s">
        <v>190</v>
      </c>
      <c r="C198" s="773" t="s">
        <v>200</v>
      </c>
      <c r="D198" s="625" t="s">
        <v>468</v>
      </c>
      <c r="E198" s="51" t="s">
        <v>2</v>
      </c>
      <c r="F198" s="513">
        <v>0</v>
      </c>
      <c r="G198" s="482">
        <v>0</v>
      </c>
      <c r="H198" s="513">
        <v>0</v>
      </c>
      <c r="I198" s="513">
        <v>0</v>
      </c>
      <c r="J198" s="625" t="s">
        <v>1060</v>
      </c>
      <c r="K198" s="613">
        <v>100</v>
      </c>
      <c r="L198" s="676"/>
      <c r="M198" s="676"/>
    </row>
    <row r="199" spans="1:13" ht="21.75" customHeight="1">
      <c r="A199" s="773"/>
      <c r="B199" s="780"/>
      <c r="C199" s="773"/>
      <c r="D199" s="625"/>
      <c r="E199" s="51" t="s">
        <v>4</v>
      </c>
      <c r="F199" s="513">
        <v>0</v>
      </c>
      <c r="G199" s="482">
        <v>94.1</v>
      </c>
      <c r="H199" s="513">
        <v>0</v>
      </c>
      <c r="I199" s="513">
        <v>0</v>
      </c>
      <c r="J199" s="625"/>
      <c r="K199" s="614"/>
      <c r="L199" s="767"/>
      <c r="M199" s="767"/>
    </row>
    <row r="200" spans="1:13" ht="21.75" customHeight="1">
      <c r="A200" s="773"/>
      <c r="B200" s="670"/>
      <c r="C200" s="773"/>
      <c r="D200" s="625"/>
      <c r="E200" s="51" t="s">
        <v>5</v>
      </c>
      <c r="F200" s="513">
        <v>0</v>
      </c>
      <c r="G200" s="482">
        <v>28.1</v>
      </c>
      <c r="H200" s="513">
        <v>0</v>
      </c>
      <c r="I200" s="513">
        <v>0</v>
      </c>
      <c r="J200" s="625"/>
      <c r="K200" s="615"/>
      <c r="L200" s="677"/>
      <c r="M200" s="677"/>
    </row>
    <row r="201" spans="1:13" ht="21.75" customHeight="1">
      <c r="A201" s="773" t="s">
        <v>195</v>
      </c>
      <c r="B201" s="773" t="s">
        <v>190</v>
      </c>
      <c r="C201" s="773" t="s">
        <v>201</v>
      </c>
      <c r="D201" s="625" t="s">
        <v>467</v>
      </c>
      <c r="E201" s="51" t="s">
        <v>2</v>
      </c>
      <c r="F201" s="513">
        <v>0</v>
      </c>
      <c r="G201" s="482">
        <v>10.6</v>
      </c>
      <c r="H201" s="513">
        <v>0</v>
      </c>
      <c r="I201" s="513">
        <v>0</v>
      </c>
      <c r="J201" s="625" t="s">
        <v>1060</v>
      </c>
      <c r="K201" s="613">
        <v>100</v>
      </c>
      <c r="L201" s="676"/>
      <c r="M201" s="676"/>
    </row>
    <row r="202" spans="1:13" ht="21.75" customHeight="1">
      <c r="A202" s="773"/>
      <c r="B202" s="773"/>
      <c r="C202" s="773"/>
      <c r="D202" s="625"/>
      <c r="E202" s="51" t="s">
        <v>4</v>
      </c>
      <c r="F202" s="513">
        <v>0</v>
      </c>
      <c r="G202" s="482">
        <v>25.9</v>
      </c>
      <c r="H202" s="513">
        <v>0</v>
      </c>
      <c r="I202" s="513">
        <v>0</v>
      </c>
      <c r="J202" s="625"/>
      <c r="K202" s="614"/>
      <c r="L202" s="767"/>
      <c r="M202" s="767"/>
    </row>
    <row r="203" spans="1:13" ht="21.75" customHeight="1">
      <c r="A203" s="773"/>
      <c r="B203" s="773"/>
      <c r="C203" s="773"/>
      <c r="D203" s="625"/>
      <c r="E203" s="51" t="s">
        <v>5</v>
      </c>
      <c r="F203" s="513">
        <v>0</v>
      </c>
      <c r="G203" s="482">
        <v>24.6</v>
      </c>
      <c r="H203" s="513">
        <v>0</v>
      </c>
      <c r="I203" s="513">
        <v>0</v>
      </c>
      <c r="J203" s="625"/>
      <c r="K203" s="615"/>
      <c r="L203" s="677"/>
      <c r="M203" s="677"/>
    </row>
    <row r="204" spans="1:13" ht="17.25" customHeight="1">
      <c r="A204" s="145"/>
      <c r="B204" s="145"/>
      <c r="C204" s="166"/>
      <c r="D204" s="167" t="s">
        <v>65</v>
      </c>
      <c r="E204" s="168"/>
      <c r="F204" s="375">
        <f>SUM(F175:F203)</f>
        <v>6000</v>
      </c>
      <c r="G204" s="375">
        <f>SUM(G175:G203)</f>
        <v>6378.700000000002</v>
      </c>
      <c r="H204" s="375">
        <f>SUM(H175:H203)</f>
        <v>1709.2</v>
      </c>
      <c r="I204" s="375">
        <f>SUM(I175:I203)</f>
        <v>743</v>
      </c>
      <c r="J204" s="164"/>
      <c r="K204" s="164"/>
      <c r="L204" s="164"/>
      <c r="M204" s="164"/>
    </row>
    <row r="205" spans="1:13" ht="12.75" hidden="1">
      <c r="A205" s="85"/>
      <c r="B205" s="86"/>
      <c r="C205" s="49"/>
      <c r="D205" s="80"/>
      <c r="E205" s="55" t="s">
        <v>47</v>
      </c>
      <c r="F205" s="124">
        <f>+F175+F176+F177+F178+F180+F184+F189+F192+F195+F196+F197+F188+F198+F201</f>
        <v>2238</v>
      </c>
      <c r="G205" s="124">
        <f>+G175+G176+G177+G178+G180+G184+G189+G192+G195+G196+G197+G188+G198+G201</f>
        <v>1399.6999999999998</v>
      </c>
      <c r="H205" s="124">
        <f>+H175+H176+H177+H178+H180+H184+H189+H192+H195+H196+H197+H188+H198+H201</f>
        <v>1138</v>
      </c>
      <c r="I205" s="124">
        <f>+I175+I176+I177+I178+I180+I184+I189+I192+I195+I196+I197+I188+I198+I201</f>
        <v>733</v>
      </c>
      <c r="J205" s="164"/>
      <c r="K205" s="514"/>
      <c r="L205" s="514"/>
      <c r="M205" s="514"/>
    </row>
    <row r="206" spans="1:13" ht="12.75" hidden="1">
      <c r="A206" s="85"/>
      <c r="B206" s="86"/>
      <c r="C206" s="49"/>
      <c r="D206" s="80"/>
      <c r="E206" s="55" t="s">
        <v>48</v>
      </c>
      <c r="F206" s="124">
        <f aca="true" t="shared" si="0" ref="F206:I207">+F193+F190+F186+F182+F199+F202</f>
        <v>2959</v>
      </c>
      <c r="G206" s="124">
        <f t="shared" si="0"/>
        <v>3363.3</v>
      </c>
      <c r="H206" s="124">
        <f t="shared" si="0"/>
        <v>561.2</v>
      </c>
      <c r="I206" s="124">
        <f t="shared" si="0"/>
        <v>0</v>
      </c>
      <c r="J206" s="164"/>
      <c r="K206" s="515"/>
      <c r="L206" s="515"/>
      <c r="M206" s="515"/>
    </row>
    <row r="207" spans="1:13" ht="12.75" hidden="1">
      <c r="A207" s="85"/>
      <c r="B207" s="86"/>
      <c r="C207" s="49"/>
      <c r="D207" s="80"/>
      <c r="E207" s="55" t="s">
        <v>214</v>
      </c>
      <c r="F207" s="124">
        <f t="shared" si="0"/>
        <v>793</v>
      </c>
      <c r="G207" s="124">
        <f t="shared" si="0"/>
        <v>1066.6999999999998</v>
      </c>
      <c r="H207" s="124">
        <f t="shared" si="0"/>
        <v>0</v>
      </c>
      <c r="I207" s="124">
        <f t="shared" si="0"/>
        <v>0</v>
      </c>
      <c r="J207" s="164"/>
      <c r="K207" s="515"/>
      <c r="L207" s="515"/>
      <c r="M207" s="515"/>
    </row>
    <row r="208" spans="1:13" ht="12.75" hidden="1">
      <c r="A208" s="85"/>
      <c r="B208" s="86"/>
      <c r="C208" s="49"/>
      <c r="D208" s="80"/>
      <c r="E208" s="55" t="s">
        <v>1048</v>
      </c>
      <c r="F208" s="124">
        <f>+F185+F181</f>
        <v>0</v>
      </c>
      <c r="G208" s="124">
        <f>+G185+G181</f>
        <v>539</v>
      </c>
      <c r="H208" s="124">
        <f>+H185+H181</f>
        <v>0</v>
      </c>
      <c r="I208" s="124">
        <f>+I185+I181</f>
        <v>0</v>
      </c>
      <c r="J208" s="164"/>
      <c r="K208" s="515"/>
      <c r="L208" s="515"/>
      <c r="M208" s="515"/>
    </row>
    <row r="209" spans="1:13" ht="12.75" hidden="1">
      <c r="A209" s="85"/>
      <c r="B209" s="86"/>
      <c r="C209" s="49"/>
      <c r="D209" s="80"/>
      <c r="E209" s="55" t="s">
        <v>49</v>
      </c>
      <c r="F209" s="124">
        <f>+F179</f>
        <v>10</v>
      </c>
      <c r="G209" s="124">
        <f>+G179</f>
        <v>10</v>
      </c>
      <c r="H209" s="124">
        <f>+H179</f>
        <v>10</v>
      </c>
      <c r="I209" s="124">
        <f>+I179</f>
        <v>10</v>
      </c>
      <c r="J209" s="164"/>
      <c r="K209" s="515"/>
      <c r="L209" s="515"/>
      <c r="M209" s="515"/>
    </row>
    <row r="210" spans="1:13" ht="15" customHeight="1">
      <c r="A210" s="85"/>
      <c r="B210" s="86"/>
      <c r="C210" s="49"/>
      <c r="D210" s="94" t="s">
        <v>203</v>
      </c>
      <c r="E210" s="87"/>
      <c r="F210" s="231">
        <f>+F204+F168+F115+F102+F19</f>
        <v>18576.54</v>
      </c>
      <c r="G210" s="231">
        <f>+G204+G168+G115+G102+G19</f>
        <v>16804.29</v>
      </c>
      <c r="H210" s="231">
        <f>+H204+H168+H115+H102+H19</f>
        <v>13905</v>
      </c>
      <c r="I210" s="231">
        <f>+I204+I168+I115+I102+I19</f>
        <v>11002.4</v>
      </c>
      <c r="J210" s="164"/>
      <c r="K210" s="516"/>
      <c r="L210" s="516"/>
      <c r="M210" s="516"/>
    </row>
    <row r="211" spans="1:13" ht="21.75" customHeight="1">
      <c r="A211" s="928" t="s">
        <v>184</v>
      </c>
      <c r="B211" s="928"/>
      <c r="C211" s="928"/>
      <c r="D211" s="928"/>
      <c r="E211" s="928"/>
      <c r="F211" s="140">
        <f>+F210</f>
        <v>18576.54</v>
      </c>
      <c r="G211" s="140">
        <f>+G210</f>
        <v>16804.29</v>
      </c>
      <c r="H211" s="140">
        <f>+H210</f>
        <v>13905</v>
      </c>
      <c r="I211" s="140">
        <f>+I210</f>
        <v>11002.4</v>
      </c>
      <c r="J211" s="934"/>
      <c r="K211" s="934"/>
      <c r="L211" s="505"/>
      <c r="M211" s="505"/>
    </row>
    <row r="212" spans="1:13" ht="12.75">
      <c r="A212" s="703" t="s">
        <v>206</v>
      </c>
      <c r="B212" s="704"/>
      <c r="C212" s="704"/>
      <c r="D212" s="704"/>
      <c r="E212" s="705"/>
      <c r="F212" s="425"/>
      <c r="G212" s="425"/>
      <c r="H212" s="425"/>
      <c r="I212" s="425"/>
      <c r="J212" s="934"/>
      <c r="K212" s="934"/>
      <c r="L212" s="505"/>
      <c r="M212" s="505"/>
    </row>
    <row r="213" spans="1:13" ht="15.75" customHeight="1">
      <c r="A213" s="925" t="s">
        <v>20</v>
      </c>
      <c r="B213" s="926"/>
      <c r="C213" s="926"/>
      <c r="D213" s="926"/>
      <c r="E213" s="927"/>
      <c r="F213" s="141">
        <f>SUM(F214:F219)</f>
        <v>7614.2</v>
      </c>
      <c r="G213" s="141">
        <f>SUM(G214:G219)</f>
        <v>7428.75</v>
      </c>
      <c r="H213" s="141">
        <f>SUM(H214:H219)</f>
        <v>7703.2</v>
      </c>
      <c r="I213" s="141">
        <f>SUM(I214:I219)</f>
        <v>6658.2</v>
      </c>
      <c r="J213" s="934"/>
      <c r="K213" s="934"/>
      <c r="L213" s="505"/>
      <c r="M213" s="505"/>
    </row>
    <row r="214" spans="1:13" ht="12.75">
      <c r="A214" s="687" t="s">
        <v>139</v>
      </c>
      <c r="B214" s="688"/>
      <c r="C214" s="688"/>
      <c r="D214" s="688"/>
      <c r="E214" s="689"/>
      <c r="F214" s="287">
        <f>+F205+F169+F116+F103+F20</f>
        <v>4818.2</v>
      </c>
      <c r="G214" s="287">
        <f>+G205+G169+G116+G103+G20</f>
        <v>3130.7999999999997</v>
      </c>
      <c r="H214" s="287">
        <f>+H205+H169+H116+H103+H20</f>
        <v>4707.2</v>
      </c>
      <c r="I214" s="287">
        <f>+I205+I169+I116+I103+I20</f>
        <v>3402.2</v>
      </c>
      <c r="J214" s="934"/>
      <c r="K214" s="934"/>
      <c r="L214" s="505"/>
      <c r="M214" s="505"/>
    </row>
    <row r="215" spans="1:13" ht="15" customHeight="1">
      <c r="A215" s="687" t="s">
        <v>236</v>
      </c>
      <c r="B215" s="688"/>
      <c r="C215" s="688"/>
      <c r="D215" s="688"/>
      <c r="E215" s="689"/>
      <c r="F215" s="288"/>
      <c r="G215" s="288"/>
      <c r="H215" s="288"/>
      <c r="I215" s="288"/>
      <c r="J215" s="934"/>
      <c r="K215" s="934"/>
      <c r="L215" s="505"/>
      <c r="M215" s="505"/>
    </row>
    <row r="216" spans="1:13" ht="12.75">
      <c r="A216" s="687" t="s">
        <v>140</v>
      </c>
      <c r="B216" s="688"/>
      <c r="C216" s="688"/>
      <c r="D216" s="688"/>
      <c r="E216" s="689"/>
      <c r="F216" s="288"/>
      <c r="G216" s="288"/>
      <c r="H216" s="288"/>
      <c r="I216" s="288"/>
      <c r="J216" s="934"/>
      <c r="K216" s="934"/>
      <c r="L216" s="505"/>
      <c r="M216" s="505"/>
    </row>
    <row r="217" spans="1:13" ht="12.75">
      <c r="A217" s="687" t="s">
        <v>141</v>
      </c>
      <c r="B217" s="688"/>
      <c r="C217" s="688"/>
      <c r="D217" s="688"/>
      <c r="E217" s="689"/>
      <c r="F217" s="288"/>
      <c r="G217" s="288"/>
      <c r="H217" s="288"/>
      <c r="I217" s="288"/>
      <c r="J217" s="934"/>
      <c r="K217" s="934"/>
      <c r="L217" s="505"/>
      <c r="M217" s="505"/>
    </row>
    <row r="218" spans="1:13" ht="12.75">
      <c r="A218" s="687" t="s">
        <v>144</v>
      </c>
      <c r="B218" s="688"/>
      <c r="C218" s="688"/>
      <c r="D218" s="688"/>
      <c r="E218" s="689"/>
      <c r="F218" s="288">
        <f>+F208+F106</f>
        <v>0</v>
      </c>
      <c r="G218" s="288">
        <f>+G208+G106</f>
        <v>612</v>
      </c>
      <c r="H218" s="288">
        <f>+H208+H106</f>
        <v>0</v>
      </c>
      <c r="I218" s="288">
        <f>+I208+I106</f>
        <v>0</v>
      </c>
      <c r="J218" s="934"/>
      <c r="K218" s="934"/>
      <c r="L218" s="505"/>
      <c r="M218" s="505"/>
    </row>
    <row r="219" spans="1:13" ht="15.75" customHeight="1">
      <c r="A219" s="687" t="s">
        <v>145</v>
      </c>
      <c r="B219" s="688"/>
      <c r="C219" s="688"/>
      <c r="D219" s="688"/>
      <c r="E219" s="689"/>
      <c r="F219" s="288">
        <f>+F170</f>
        <v>2796</v>
      </c>
      <c r="G219" s="288">
        <f>+G170</f>
        <v>3685.95</v>
      </c>
      <c r="H219" s="288">
        <f>+H170</f>
        <v>2996</v>
      </c>
      <c r="I219" s="288">
        <f>+I170</f>
        <v>3256</v>
      </c>
      <c r="J219" s="934"/>
      <c r="K219" s="934"/>
      <c r="L219" s="505"/>
      <c r="M219" s="505"/>
    </row>
    <row r="220" spans="1:13" ht="13.5">
      <c r="A220" s="935" t="s">
        <v>19</v>
      </c>
      <c r="B220" s="936"/>
      <c r="C220" s="936"/>
      <c r="D220" s="936"/>
      <c r="E220" s="937"/>
      <c r="F220" s="141">
        <f>SUM(F221:F224)</f>
        <v>10962.34</v>
      </c>
      <c r="G220" s="141">
        <f>SUM(G221:G224)</f>
        <v>9375.54</v>
      </c>
      <c r="H220" s="141">
        <f>SUM(H221:H224)</f>
        <v>6201.799999999999</v>
      </c>
      <c r="I220" s="141">
        <f>SUM(I221:I224)</f>
        <v>4344.2</v>
      </c>
      <c r="J220" s="934"/>
      <c r="K220" s="934"/>
      <c r="L220" s="505"/>
      <c r="M220" s="505"/>
    </row>
    <row r="221" spans="1:13" ht="12.75">
      <c r="A221" s="687" t="s">
        <v>142</v>
      </c>
      <c r="B221" s="688"/>
      <c r="C221" s="688"/>
      <c r="D221" s="688"/>
      <c r="E221" s="689"/>
      <c r="F221" s="288">
        <f>+F206+F171+F117+F104</f>
        <v>7534.3</v>
      </c>
      <c r="G221" s="288">
        <f>+G206+G171+G117+G104</f>
        <v>6409.900000000001</v>
      </c>
      <c r="H221" s="288">
        <f>+H206+H171+H117+H104</f>
        <v>4187.7</v>
      </c>
      <c r="I221" s="288">
        <f>+I206+I171+I117+I104</f>
        <v>3679.4</v>
      </c>
      <c r="J221" s="934"/>
      <c r="K221" s="934"/>
      <c r="L221" s="505"/>
      <c r="M221" s="505"/>
    </row>
    <row r="222" spans="1:13" ht="12.75">
      <c r="A222" s="687" t="s">
        <v>143</v>
      </c>
      <c r="B222" s="688"/>
      <c r="C222" s="688"/>
      <c r="D222" s="688"/>
      <c r="E222" s="689"/>
      <c r="F222" s="288">
        <f>+F207+F172+F118+F108</f>
        <v>793</v>
      </c>
      <c r="G222" s="288">
        <f>+G207+G172+G118+G108</f>
        <v>1069.2999999999997</v>
      </c>
      <c r="H222" s="288">
        <f>+H207+H172+H118+H108</f>
        <v>317.40000000000003</v>
      </c>
      <c r="I222" s="288">
        <f>+I207+I172+I118+I108</f>
        <v>0</v>
      </c>
      <c r="J222" s="934"/>
      <c r="K222" s="934"/>
      <c r="L222" s="505"/>
      <c r="M222" s="505"/>
    </row>
    <row r="223" spans="1:13" ht="13.5" customHeight="1">
      <c r="A223" s="687" t="s">
        <v>146</v>
      </c>
      <c r="B223" s="688"/>
      <c r="C223" s="688"/>
      <c r="D223" s="688"/>
      <c r="E223" s="689"/>
      <c r="F223" s="288">
        <f>+F209+F173+F119+F105</f>
        <v>2635.04</v>
      </c>
      <c r="G223" s="288">
        <f>+G209+G173+G119+G105</f>
        <v>1896.34</v>
      </c>
      <c r="H223" s="288">
        <f>+H209+H173+H119+H105</f>
        <v>1696.7</v>
      </c>
      <c r="I223" s="288">
        <f>+I209+I173+I119+I105</f>
        <v>664.8</v>
      </c>
      <c r="J223" s="934"/>
      <c r="K223" s="934"/>
      <c r="L223" s="505"/>
      <c r="M223" s="505"/>
    </row>
    <row r="224" spans="1:13" ht="12.75">
      <c r="A224" s="687" t="s">
        <v>147</v>
      </c>
      <c r="B224" s="688"/>
      <c r="C224" s="688"/>
      <c r="D224" s="688"/>
      <c r="E224" s="689"/>
      <c r="F224" s="116"/>
      <c r="G224" s="116"/>
      <c r="H224" s="116"/>
      <c r="I224" s="116"/>
      <c r="J224" s="934"/>
      <c r="K224" s="934"/>
      <c r="L224" s="66"/>
      <c r="M224" s="66"/>
    </row>
    <row r="225" spans="1:9" ht="12.75">
      <c r="A225" s="671" t="s">
        <v>1167</v>
      </c>
      <c r="B225" s="671"/>
      <c r="C225" s="671"/>
      <c r="D225" s="671"/>
      <c r="E225" s="671"/>
      <c r="F225" s="671"/>
      <c r="G225" s="671"/>
      <c r="H225" s="671"/>
      <c r="I225" s="671"/>
    </row>
  </sheetData>
  <sheetProtection/>
  <autoFilter ref="A8:M224"/>
  <mergeCells count="284">
    <mergeCell ref="A225:I225"/>
    <mergeCell ref="K1:M1"/>
    <mergeCell ref="L3:M3"/>
    <mergeCell ref="A2:M2"/>
    <mergeCell ref="J111:J113"/>
    <mergeCell ref="K111:K113"/>
    <mergeCell ref="L111:L113"/>
    <mergeCell ref="M111:M113"/>
    <mergeCell ref="L34:L36"/>
    <mergeCell ref="D61:D62"/>
    <mergeCell ref="C61:C62"/>
    <mergeCell ref="A198:A200"/>
    <mergeCell ref="B198:B200"/>
    <mergeCell ref="C198:C200"/>
    <mergeCell ref="D198:D200"/>
    <mergeCell ref="B61:B62"/>
    <mergeCell ref="B158:B160"/>
    <mergeCell ref="D178:D179"/>
    <mergeCell ref="A161:A163"/>
    <mergeCell ref="B161:B163"/>
    <mergeCell ref="B164:B166"/>
    <mergeCell ref="C201:C203"/>
    <mergeCell ref="D201:D203"/>
    <mergeCell ref="G4:G8"/>
    <mergeCell ref="B55:B56"/>
    <mergeCell ref="K61:K62"/>
    <mergeCell ref="D51:D52"/>
    <mergeCell ref="J51:J52"/>
    <mergeCell ref="K34:K36"/>
    <mergeCell ref="C154:C155"/>
    <mergeCell ref="K51:K52"/>
    <mergeCell ref="D130:D131"/>
    <mergeCell ref="J34:J36"/>
    <mergeCell ref="L180:L183"/>
    <mergeCell ref="L151:L152"/>
    <mergeCell ref="L154:L155"/>
    <mergeCell ref="K180:K183"/>
    <mergeCell ref="K154:K155"/>
    <mergeCell ref="J180:J183"/>
    <mergeCell ref="J72:J73"/>
    <mergeCell ref="J61:J62"/>
    <mergeCell ref="K151:K152"/>
    <mergeCell ref="K137:K139"/>
    <mergeCell ref="J132:J133"/>
    <mergeCell ref="J137:J139"/>
    <mergeCell ref="L156:L157"/>
    <mergeCell ref="K146:K147"/>
    <mergeCell ref="L146:L147"/>
    <mergeCell ref="L137:L139"/>
    <mergeCell ref="K156:K157"/>
    <mergeCell ref="J151:J152"/>
    <mergeCell ref="L178:L179"/>
    <mergeCell ref="L40:L41"/>
    <mergeCell ref="L45:L46"/>
    <mergeCell ref="L130:L131"/>
    <mergeCell ref="L51:L52"/>
    <mergeCell ref="J130:J131"/>
    <mergeCell ref="J178:J179"/>
    <mergeCell ref="J55:J56"/>
    <mergeCell ref="K40:K41"/>
    <mergeCell ref="K27:K29"/>
    <mergeCell ref="K45:K46"/>
    <mergeCell ref="L72:L73"/>
    <mergeCell ref="A109:K109"/>
    <mergeCell ref="C164:C166"/>
    <mergeCell ref="M72:M73"/>
    <mergeCell ref="D111:D113"/>
    <mergeCell ref="C111:C113"/>
    <mergeCell ref="B111:B113"/>
    <mergeCell ref="C55:C56"/>
    <mergeCell ref="D27:D29"/>
    <mergeCell ref="D55:D56"/>
    <mergeCell ref="J27:J29"/>
    <mergeCell ref="J30:J33"/>
    <mergeCell ref="C37:C38"/>
    <mergeCell ref="J218:K218"/>
    <mergeCell ref="J184:J187"/>
    <mergeCell ref="D34:D36"/>
    <mergeCell ref="J45:J46"/>
    <mergeCell ref="J134:J136"/>
    <mergeCell ref="B134:B136"/>
    <mergeCell ref="D123:D127"/>
    <mergeCell ref="K184:K187"/>
    <mergeCell ref="L184:L187"/>
    <mergeCell ref="A214:E214"/>
    <mergeCell ref="A215:E215"/>
    <mergeCell ref="J212:K212"/>
    <mergeCell ref="J123:J127"/>
    <mergeCell ref="K178:K179"/>
    <mergeCell ref="K134:K136"/>
    <mergeCell ref="A24:A26"/>
    <mergeCell ref="E4:E8"/>
    <mergeCell ref="K6:K8"/>
    <mergeCell ref="A11:K11"/>
    <mergeCell ref="K24:K26"/>
    <mergeCell ref="C24:C26"/>
    <mergeCell ref="A4:A8"/>
    <mergeCell ref="B4:B8"/>
    <mergeCell ref="H4:H8"/>
    <mergeCell ref="A10:K10"/>
    <mergeCell ref="D37:D38"/>
    <mergeCell ref="D164:D166"/>
    <mergeCell ref="A219:E219"/>
    <mergeCell ref="J214:K214"/>
    <mergeCell ref="J154:J155"/>
    <mergeCell ref="J215:K215"/>
    <mergeCell ref="J216:K216"/>
    <mergeCell ref="J217:K217"/>
    <mergeCell ref="J213:K213"/>
    <mergeCell ref="A218:E218"/>
    <mergeCell ref="B184:B187"/>
    <mergeCell ref="C184:C187"/>
    <mergeCell ref="J221:K221"/>
    <mergeCell ref="A224:E224"/>
    <mergeCell ref="A222:E222"/>
    <mergeCell ref="J223:K223"/>
    <mergeCell ref="J219:K219"/>
    <mergeCell ref="J224:K224"/>
    <mergeCell ref="J222:K222"/>
    <mergeCell ref="A220:E220"/>
    <mergeCell ref="A223:E223"/>
    <mergeCell ref="J220:K220"/>
    <mergeCell ref="J211:K211"/>
    <mergeCell ref="J189:J191"/>
    <mergeCell ref="K189:K191"/>
    <mergeCell ref="K192:K194"/>
    <mergeCell ref="J192:J194"/>
    <mergeCell ref="J198:J200"/>
    <mergeCell ref="J201:J203"/>
    <mergeCell ref="K198:K200"/>
    <mergeCell ref="A27:A29"/>
    <mergeCell ref="J24:J26"/>
    <mergeCell ref="C151:C152"/>
    <mergeCell ref="D154:D155"/>
    <mergeCell ref="D137:D139"/>
    <mergeCell ref="C161:C163"/>
    <mergeCell ref="D161:D163"/>
    <mergeCell ref="D132:D133"/>
    <mergeCell ref="D151:D152"/>
    <mergeCell ref="D158:D160"/>
    <mergeCell ref="B132:B133"/>
    <mergeCell ref="C132:C133"/>
    <mergeCell ref="C130:C131"/>
    <mergeCell ref="C123:C127"/>
    <mergeCell ref="B24:B26"/>
    <mergeCell ref="C27:C29"/>
    <mergeCell ref="C40:C41"/>
    <mergeCell ref="C51:C52"/>
    <mergeCell ref="B51:B52"/>
    <mergeCell ref="B27:B29"/>
    <mergeCell ref="J5:J8"/>
    <mergeCell ref="J4:M4"/>
    <mergeCell ref="C4:C8"/>
    <mergeCell ref="C19:E19"/>
    <mergeCell ref="A22:K22"/>
    <mergeCell ref="D4:D8"/>
    <mergeCell ref="A9:K9"/>
    <mergeCell ref="M6:M8"/>
    <mergeCell ref="L6:L8"/>
    <mergeCell ref="D24:D26"/>
    <mergeCell ref="I4:I8"/>
    <mergeCell ref="F4:F8"/>
    <mergeCell ref="A34:A36"/>
    <mergeCell ref="B30:B33"/>
    <mergeCell ref="A30:A33"/>
    <mergeCell ref="C30:C33"/>
    <mergeCell ref="D30:D33"/>
    <mergeCell ref="C34:C36"/>
    <mergeCell ref="B34:B36"/>
    <mergeCell ref="B37:B38"/>
    <mergeCell ref="D40:D41"/>
    <mergeCell ref="B45:B46"/>
    <mergeCell ref="A37:A38"/>
    <mergeCell ref="A120:K120"/>
    <mergeCell ref="A111:A113"/>
    <mergeCell ref="D72:D73"/>
    <mergeCell ref="A45:A46"/>
    <mergeCell ref="C45:C46"/>
    <mergeCell ref="D45:D46"/>
    <mergeCell ref="A61:A62"/>
    <mergeCell ref="A51:A52"/>
    <mergeCell ref="A40:A41"/>
    <mergeCell ref="B40:B41"/>
    <mergeCell ref="A221:E221"/>
    <mergeCell ref="A217:E217"/>
    <mergeCell ref="A216:E216"/>
    <mergeCell ref="C192:C194"/>
    <mergeCell ref="A211:E211"/>
    <mergeCell ref="A55:A56"/>
    <mergeCell ref="B137:B139"/>
    <mergeCell ref="A184:A187"/>
    <mergeCell ref="A213:E213"/>
    <mergeCell ref="A212:E212"/>
    <mergeCell ref="B192:B194"/>
    <mergeCell ref="D192:D194"/>
    <mergeCell ref="B178:B179"/>
    <mergeCell ref="D184:D187"/>
    <mergeCell ref="A192:A194"/>
    <mergeCell ref="A189:A191"/>
    <mergeCell ref="A201:A203"/>
    <mergeCell ref="B201:B203"/>
    <mergeCell ref="B123:B127"/>
    <mergeCell ref="A130:A131"/>
    <mergeCell ref="B130:B131"/>
    <mergeCell ref="A123:A127"/>
    <mergeCell ref="A156:A157"/>
    <mergeCell ref="B154:B155"/>
    <mergeCell ref="A164:A166"/>
    <mergeCell ref="A158:A160"/>
    <mergeCell ref="D189:D191"/>
    <mergeCell ref="A132:A133"/>
    <mergeCell ref="D134:D136"/>
    <mergeCell ref="A134:A136"/>
    <mergeCell ref="C178:C179"/>
    <mergeCell ref="J146:J147"/>
    <mergeCell ref="A178:A179"/>
    <mergeCell ref="C180:C183"/>
    <mergeCell ref="A180:A183"/>
    <mergeCell ref="J156:J157"/>
    <mergeCell ref="C156:C157"/>
    <mergeCell ref="D180:D183"/>
    <mergeCell ref="A137:A139"/>
    <mergeCell ref="B189:B191"/>
    <mergeCell ref="A146:A147"/>
    <mergeCell ref="A151:A152"/>
    <mergeCell ref="B146:B147"/>
    <mergeCell ref="B156:B157"/>
    <mergeCell ref="A154:A155"/>
    <mergeCell ref="C158:C160"/>
    <mergeCell ref="C137:C139"/>
    <mergeCell ref="B151:B152"/>
    <mergeCell ref="D156:D157"/>
    <mergeCell ref="C134:C136"/>
    <mergeCell ref="L192:L194"/>
    <mergeCell ref="L189:L191"/>
    <mergeCell ref="A174:K174"/>
    <mergeCell ref="D146:D147"/>
    <mergeCell ref="L134:L136"/>
    <mergeCell ref="C189:C191"/>
    <mergeCell ref="B180:B183"/>
    <mergeCell ref="K30:K33"/>
    <mergeCell ref="K130:K131"/>
    <mergeCell ref="M34:M36"/>
    <mergeCell ref="L30:L33"/>
    <mergeCell ref="K55:K56"/>
    <mergeCell ref="L55:L56"/>
    <mergeCell ref="M51:M52"/>
    <mergeCell ref="J40:J41"/>
    <mergeCell ref="M55:M56"/>
    <mergeCell ref="M24:M26"/>
    <mergeCell ref="M27:M29"/>
    <mergeCell ref="M30:M33"/>
    <mergeCell ref="M40:M41"/>
    <mergeCell ref="L61:L62"/>
    <mergeCell ref="L24:L26"/>
    <mergeCell ref="L27:L29"/>
    <mergeCell ref="M61:M62"/>
    <mergeCell ref="M192:M194"/>
    <mergeCell ref="M184:M187"/>
    <mergeCell ref="M189:M191"/>
    <mergeCell ref="K132:K133"/>
    <mergeCell ref="K72:K73"/>
    <mergeCell ref="M151:M152"/>
    <mergeCell ref="L123:L127"/>
    <mergeCell ref="B72:B73"/>
    <mergeCell ref="A72:A73"/>
    <mergeCell ref="C102:E102"/>
    <mergeCell ref="L132:L133"/>
    <mergeCell ref="K123:K127"/>
    <mergeCell ref="M154:M155"/>
    <mergeCell ref="M123:M127"/>
    <mergeCell ref="M132:M133"/>
    <mergeCell ref="M137:M139"/>
    <mergeCell ref="M130:M131"/>
    <mergeCell ref="L198:L200"/>
    <mergeCell ref="M198:M200"/>
    <mergeCell ref="K201:K203"/>
    <mergeCell ref="L201:L203"/>
    <mergeCell ref="M201:M203"/>
    <mergeCell ref="C72:C73"/>
    <mergeCell ref="M156:M157"/>
    <mergeCell ref="M178:M179"/>
    <mergeCell ref="M180:M183"/>
    <mergeCell ref="C146:C147"/>
  </mergeCells>
  <printOptions/>
  <pageMargins left="0.1968503937007874" right="0.1968503937007874" top="0.5118110236220472" bottom="0.1968503937007874" header="0" footer="0"/>
  <pageSetup fitToHeight="0"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M66"/>
  <sheetViews>
    <sheetView zoomScalePageLayoutView="0" workbookViewId="0" topLeftCell="A1">
      <pane ySplit="8" topLeftCell="A9" activePane="bottomLeft" state="frozen"/>
      <selection pane="topLeft" activeCell="A1" sqref="A1"/>
      <selection pane="bottomLeft" activeCell="F53" sqref="F53:I53"/>
    </sheetView>
  </sheetViews>
  <sheetFormatPr defaultColWidth="9.140625" defaultRowHeight="12.75"/>
  <cols>
    <col min="1" max="1" width="3.140625" style="519" customWidth="1"/>
    <col min="2" max="2" width="3.57421875" style="519" customWidth="1"/>
    <col min="3" max="3" width="4.00390625" style="519" customWidth="1"/>
    <col min="4" max="4" width="39.140625" style="520" customWidth="1"/>
    <col min="5" max="5" width="7.00390625" style="520" customWidth="1"/>
    <col min="6" max="9" width="12.28125" style="520" customWidth="1"/>
    <col min="10" max="10" width="29.28125" style="258" customWidth="1"/>
    <col min="11" max="13" width="5.140625" style="511" customWidth="1"/>
    <col min="14" max="16384" width="9.140625" style="520" customWidth="1"/>
  </cols>
  <sheetData>
    <row r="1" spans="11:13" ht="22.5" customHeight="1">
      <c r="K1" s="951" t="s">
        <v>1099</v>
      </c>
      <c r="L1" s="951"/>
      <c r="M1" s="951"/>
    </row>
    <row r="2" spans="1:10" ht="20.25" customHeight="1">
      <c r="A2" s="968" t="s">
        <v>1100</v>
      </c>
      <c r="B2" s="968"/>
      <c r="C2" s="968"/>
      <c r="D2" s="968"/>
      <c r="E2" s="968"/>
      <c r="F2" s="968"/>
      <c r="G2" s="968"/>
      <c r="H2" s="968"/>
      <c r="I2" s="968"/>
      <c r="J2" s="968"/>
    </row>
    <row r="3" spans="1:13" ht="15" customHeight="1">
      <c r="A3" s="522"/>
      <c r="B3" s="522"/>
      <c r="C3" s="522"/>
      <c r="D3" s="523"/>
      <c r="E3" s="524"/>
      <c r="F3" s="524"/>
      <c r="G3" s="524"/>
      <c r="H3" s="524"/>
      <c r="I3" s="524"/>
      <c r="J3" s="521"/>
      <c r="K3" s="952" t="s">
        <v>330</v>
      </c>
      <c r="L3" s="952"/>
      <c r="M3" s="952"/>
    </row>
    <row r="4" spans="1:13" ht="15" customHeight="1">
      <c r="A4" s="839" t="s">
        <v>176</v>
      </c>
      <c r="B4" s="839" t="s">
        <v>177</v>
      </c>
      <c r="C4" s="839" t="s">
        <v>178</v>
      </c>
      <c r="D4" s="862" t="s">
        <v>179</v>
      </c>
      <c r="E4" s="839" t="s">
        <v>175</v>
      </c>
      <c r="F4" s="659" t="s">
        <v>1169</v>
      </c>
      <c r="G4" s="659" t="s">
        <v>1027</v>
      </c>
      <c r="H4" s="659" t="s">
        <v>472</v>
      </c>
      <c r="I4" s="659" t="s">
        <v>659</v>
      </c>
      <c r="J4" s="965" t="s">
        <v>180</v>
      </c>
      <c r="K4" s="965"/>
      <c r="L4" s="525"/>
      <c r="M4" s="525"/>
    </row>
    <row r="5" spans="1:13" ht="14.25" customHeight="1">
      <c r="A5" s="839"/>
      <c r="B5" s="839"/>
      <c r="C5" s="839"/>
      <c r="D5" s="862"/>
      <c r="E5" s="839"/>
      <c r="F5" s="659"/>
      <c r="G5" s="659"/>
      <c r="H5" s="659"/>
      <c r="I5" s="659"/>
      <c r="J5" s="659" t="s">
        <v>181</v>
      </c>
      <c r="K5" s="456"/>
      <c r="L5" s="456"/>
      <c r="M5" s="456"/>
    </row>
    <row r="6" spans="1:13" ht="21.75" customHeight="1">
      <c r="A6" s="839"/>
      <c r="B6" s="839"/>
      <c r="C6" s="839"/>
      <c r="D6" s="862"/>
      <c r="E6" s="839"/>
      <c r="F6" s="659"/>
      <c r="G6" s="659"/>
      <c r="H6" s="659"/>
      <c r="I6" s="659"/>
      <c r="J6" s="659"/>
      <c r="K6" s="842" t="s">
        <v>403</v>
      </c>
      <c r="L6" s="842" t="s">
        <v>473</v>
      </c>
      <c r="M6" s="842" t="s">
        <v>660</v>
      </c>
    </row>
    <row r="7" spans="1:13" ht="48" customHeight="1">
      <c r="A7" s="839"/>
      <c r="B7" s="839"/>
      <c r="C7" s="839"/>
      <c r="D7" s="862"/>
      <c r="E7" s="839"/>
      <c r="F7" s="659"/>
      <c r="G7" s="659"/>
      <c r="H7" s="659"/>
      <c r="I7" s="659"/>
      <c r="J7" s="659"/>
      <c r="K7" s="842"/>
      <c r="L7" s="842"/>
      <c r="M7" s="842"/>
    </row>
    <row r="8" spans="1:13" ht="20.25" customHeight="1">
      <c r="A8" s="839"/>
      <c r="B8" s="839"/>
      <c r="C8" s="839"/>
      <c r="D8" s="862"/>
      <c r="E8" s="839"/>
      <c r="F8" s="659"/>
      <c r="G8" s="659"/>
      <c r="H8" s="659"/>
      <c r="I8" s="659"/>
      <c r="J8" s="659"/>
      <c r="K8" s="842"/>
      <c r="L8" s="842"/>
      <c r="M8" s="842"/>
    </row>
    <row r="9" spans="1:13" ht="23.25" customHeight="1">
      <c r="A9" s="846" t="s">
        <v>380</v>
      </c>
      <c r="B9" s="846"/>
      <c r="C9" s="846"/>
      <c r="D9" s="846"/>
      <c r="E9" s="846"/>
      <c r="F9" s="846"/>
      <c r="G9" s="846"/>
      <c r="H9" s="846"/>
      <c r="I9" s="846"/>
      <c r="J9" s="846"/>
      <c r="K9" s="846"/>
      <c r="L9" s="459"/>
      <c r="M9" s="459"/>
    </row>
    <row r="10" spans="1:13" ht="16.5" customHeight="1">
      <c r="A10" s="526" t="s">
        <v>190</v>
      </c>
      <c r="B10" s="954" t="s">
        <v>107</v>
      </c>
      <c r="C10" s="954"/>
      <c r="D10" s="954"/>
      <c r="E10" s="954"/>
      <c r="F10" s="954"/>
      <c r="G10" s="954"/>
      <c r="H10" s="954"/>
      <c r="I10" s="954"/>
      <c r="J10" s="954"/>
      <c r="K10" s="954"/>
      <c r="L10" s="527"/>
      <c r="M10" s="527"/>
    </row>
    <row r="11" spans="1:13" ht="16.5" customHeight="1">
      <c r="A11" s="526" t="s">
        <v>190</v>
      </c>
      <c r="B11" s="526" t="s">
        <v>190</v>
      </c>
      <c r="C11" s="954" t="s">
        <v>108</v>
      </c>
      <c r="D11" s="954"/>
      <c r="E11" s="954"/>
      <c r="F11" s="954"/>
      <c r="G11" s="954"/>
      <c r="H11" s="954"/>
      <c r="I11" s="954"/>
      <c r="J11" s="954"/>
      <c r="K11" s="954"/>
      <c r="L11" s="527"/>
      <c r="M11" s="527"/>
    </row>
    <row r="12" spans="1:13" ht="33.75" customHeight="1">
      <c r="A12" s="528" t="s">
        <v>190</v>
      </c>
      <c r="B12" s="528" t="s">
        <v>190</v>
      </c>
      <c r="C12" s="528" t="s">
        <v>190</v>
      </c>
      <c r="D12" s="267" t="s">
        <v>217</v>
      </c>
      <c r="E12" s="270" t="s">
        <v>202</v>
      </c>
      <c r="F12" s="274">
        <v>33.5</v>
      </c>
      <c r="G12" s="274">
        <v>42.6</v>
      </c>
      <c r="H12" s="274">
        <v>35</v>
      </c>
      <c r="I12" s="274">
        <v>35</v>
      </c>
      <c r="J12" s="270" t="s">
        <v>320</v>
      </c>
      <c r="K12" s="457">
        <v>3</v>
      </c>
      <c r="L12" s="457">
        <v>2</v>
      </c>
      <c r="M12" s="457">
        <v>2</v>
      </c>
    </row>
    <row r="13" spans="1:13" ht="60.75" customHeight="1">
      <c r="A13" s="528" t="s">
        <v>190</v>
      </c>
      <c r="B13" s="528" t="s">
        <v>190</v>
      </c>
      <c r="C13" s="528" t="s">
        <v>191</v>
      </c>
      <c r="D13" s="269" t="s">
        <v>1028</v>
      </c>
      <c r="E13" s="270" t="s">
        <v>202</v>
      </c>
      <c r="F13" s="274">
        <v>164.6</v>
      </c>
      <c r="G13" s="274">
        <v>166.8</v>
      </c>
      <c r="H13" s="274">
        <v>165</v>
      </c>
      <c r="I13" s="274">
        <v>165</v>
      </c>
      <c r="J13" s="270" t="s">
        <v>266</v>
      </c>
      <c r="K13" s="457">
        <v>5</v>
      </c>
      <c r="L13" s="457">
        <v>5</v>
      </c>
      <c r="M13" s="457">
        <v>5</v>
      </c>
    </row>
    <row r="14" spans="1:13" ht="55.5" customHeight="1">
      <c r="A14" s="528" t="s">
        <v>190</v>
      </c>
      <c r="B14" s="528" t="s">
        <v>190</v>
      </c>
      <c r="C14" s="528" t="s">
        <v>192</v>
      </c>
      <c r="D14" s="269" t="s">
        <v>970</v>
      </c>
      <c r="E14" s="270" t="s">
        <v>202</v>
      </c>
      <c r="F14" s="274">
        <v>16</v>
      </c>
      <c r="G14" s="274">
        <v>19.4</v>
      </c>
      <c r="H14" s="274">
        <v>16</v>
      </c>
      <c r="I14" s="274">
        <v>16</v>
      </c>
      <c r="J14" s="270" t="s">
        <v>969</v>
      </c>
      <c r="K14" s="457">
        <v>5</v>
      </c>
      <c r="L14" s="457">
        <v>5</v>
      </c>
      <c r="M14" s="457">
        <v>5</v>
      </c>
    </row>
    <row r="15" spans="1:13" ht="72" customHeight="1">
      <c r="A15" s="528" t="s">
        <v>190</v>
      </c>
      <c r="B15" s="528" t="s">
        <v>190</v>
      </c>
      <c r="C15" s="528" t="s">
        <v>193</v>
      </c>
      <c r="D15" s="269" t="s">
        <v>189</v>
      </c>
      <c r="E15" s="270" t="s">
        <v>202</v>
      </c>
      <c r="F15" s="274">
        <v>35</v>
      </c>
      <c r="G15" s="274">
        <v>64.1</v>
      </c>
      <c r="H15" s="274">
        <v>38</v>
      </c>
      <c r="I15" s="274">
        <v>38</v>
      </c>
      <c r="J15" s="270" t="s">
        <v>45</v>
      </c>
      <c r="K15" s="457">
        <v>11</v>
      </c>
      <c r="L15" s="457">
        <v>11</v>
      </c>
      <c r="M15" s="457">
        <v>11</v>
      </c>
    </row>
    <row r="16" spans="1:13" ht="18" customHeight="1">
      <c r="A16" s="529" t="s">
        <v>190</v>
      </c>
      <c r="B16" s="529" t="s">
        <v>190</v>
      </c>
      <c r="C16" s="848" t="s">
        <v>263</v>
      </c>
      <c r="D16" s="848"/>
      <c r="E16" s="848"/>
      <c r="F16" s="367">
        <f>SUM(F12:F15)</f>
        <v>249.1</v>
      </c>
      <c r="G16" s="367">
        <f>SUM(G12:G15)</f>
        <v>292.9</v>
      </c>
      <c r="H16" s="367">
        <f>SUM(H12:H15)</f>
        <v>254</v>
      </c>
      <c r="I16" s="367">
        <f>SUM(I12:I15)</f>
        <v>254</v>
      </c>
      <c r="J16" s="270"/>
      <c r="K16" s="271"/>
      <c r="L16" s="271"/>
      <c r="M16" s="271"/>
    </row>
    <row r="17" spans="1:13" s="533" customFormat="1" ht="15.75" customHeight="1">
      <c r="A17" s="526" t="s">
        <v>190</v>
      </c>
      <c r="B17" s="526" t="s">
        <v>191</v>
      </c>
      <c r="C17" s="955" t="s">
        <v>262</v>
      </c>
      <c r="D17" s="955"/>
      <c r="E17" s="955"/>
      <c r="F17" s="530"/>
      <c r="G17" s="530"/>
      <c r="H17" s="530"/>
      <c r="I17" s="530"/>
      <c r="J17" s="531"/>
      <c r="K17" s="532"/>
      <c r="L17" s="532"/>
      <c r="M17" s="532"/>
    </row>
    <row r="18" spans="1:13" ht="47.25" customHeight="1">
      <c r="A18" s="266" t="s">
        <v>190</v>
      </c>
      <c r="B18" s="266" t="s">
        <v>191</v>
      </c>
      <c r="C18" s="272" t="s">
        <v>190</v>
      </c>
      <c r="D18" s="269" t="s">
        <v>93</v>
      </c>
      <c r="E18" s="270" t="s">
        <v>202</v>
      </c>
      <c r="F18" s="222">
        <v>44.3</v>
      </c>
      <c r="G18" s="222">
        <v>73</v>
      </c>
      <c r="H18" s="222">
        <v>36</v>
      </c>
      <c r="I18" s="222">
        <v>36</v>
      </c>
      <c r="J18" s="270" t="s">
        <v>109</v>
      </c>
      <c r="K18" s="271">
        <v>4</v>
      </c>
      <c r="L18" s="271">
        <v>4</v>
      </c>
      <c r="M18" s="271">
        <v>4</v>
      </c>
    </row>
    <row r="19" spans="1:13" ht="16.5" customHeight="1">
      <c r="A19" s="534" t="s">
        <v>190</v>
      </c>
      <c r="B19" s="534" t="s">
        <v>191</v>
      </c>
      <c r="C19" s="848" t="s">
        <v>263</v>
      </c>
      <c r="D19" s="848"/>
      <c r="E19" s="848"/>
      <c r="F19" s="535">
        <f>+F18</f>
        <v>44.3</v>
      </c>
      <c r="G19" s="535">
        <f>+G18</f>
        <v>73</v>
      </c>
      <c r="H19" s="535">
        <f>+H18</f>
        <v>36</v>
      </c>
      <c r="I19" s="535">
        <f>+I18</f>
        <v>36</v>
      </c>
      <c r="J19" s="270"/>
      <c r="K19" s="271"/>
      <c r="L19" s="271"/>
      <c r="M19" s="271"/>
    </row>
    <row r="20" spans="1:13" ht="18.75" customHeight="1">
      <c r="A20" s="526" t="s">
        <v>190</v>
      </c>
      <c r="B20" s="526" t="s">
        <v>192</v>
      </c>
      <c r="C20" s="971" t="s">
        <v>1083</v>
      </c>
      <c r="D20" s="972"/>
      <c r="E20" s="972"/>
      <c r="F20" s="972"/>
      <c r="G20" s="972"/>
      <c r="H20" s="972"/>
      <c r="I20" s="972"/>
      <c r="J20" s="973"/>
      <c r="K20" s="271"/>
      <c r="L20" s="271"/>
      <c r="M20" s="271"/>
    </row>
    <row r="21" spans="1:13" ht="29.25" customHeight="1">
      <c r="A21" s="266" t="s">
        <v>190</v>
      </c>
      <c r="B21" s="266" t="s">
        <v>192</v>
      </c>
      <c r="C21" s="272" t="s">
        <v>190</v>
      </c>
      <c r="D21" s="494" t="s">
        <v>218</v>
      </c>
      <c r="E21" s="270" t="s">
        <v>202</v>
      </c>
      <c r="F21" s="536">
        <v>20</v>
      </c>
      <c r="G21" s="536">
        <v>15.5</v>
      </c>
      <c r="H21" s="536">
        <v>20</v>
      </c>
      <c r="I21" s="536">
        <v>20</v>
      </c>
      <c r="J21" s="270" t="s">
        <v>915</v>
      </c>
      <c r="K21" s="271">
        <v>4</v>
      </c>
      <c r="L21" s="271">
        <v>4</v>
      </c>
      <c r="M21" s="271">
        <v>4</v>
      </c>
    </row>
    <row r="22" spans="1:13" ht="33.75" customHeight="1">
      <c r="A22" s="266" t="s">
        <v>190</v>
      </c>
      <c r="B22" s="266" t="s">
        <v>192</v>
      </c>
      <c r="C22" s="272" t="s">
        <v>191</v>
      </c>
      <c r="D22" s="494" t="s">
        <v>224</v>
      </c>
      <c r="E22" s="270" t="s">
        <v>202</v>
      </c>
      <c r="F22" s="536">
        <v>5</v>
      </c>
      <c r="G22" s="536">
        <v>0</v>
      </c>
      <c r="H22" s="536">
        <v>5</v>
      </c>
      <c r="I22" s="536">
        <v>5</v>
      </c>
      <c r="J22" s="270" t="s">
        <v>268</v>
      </c>
      <c r="K22" s="271"/>
      <c r="L22" s="271">
        <v>10</v>
      </c>
      <c r="M22" s="271">
        <v>10</v>
      </c>
    </row>
    <row r="23" spans="1:13" ht="30" customHeight="1">
      <c r="A23" s="266" t="s">
        <v>190</v>
      </c>
      <c r="B23" s="266" t="s">
        <v>192</v>
      </c>
      <c r="C23" s="272" t="s">
        <v>192</v>
      </c>
      <c r="D23" s="494" t="s">
        <v>1061</v>
      </c>
      <c r="E23" s="270" t="s">
        <v>202</v>
      </c>
      <c r="F23" s="536">
        <v>3</v>
      </c>
      <c r="G23" s="536">
        <v>6.5</v>
      </c>
      <c r="H23" s="536">
        <v>3</v>
      </c>
      <c r="I23" s="536">
        <v>3</v>
      </c>
      <c r="J23" s="270" t="s">
        <v>267</v>
      </c>
      <c r="K23" s="271">
        <v>4</v>
      </c>
      <c r="L23" s="271">
        <v>4</v>
      </c>
      <c r="M23" s="271">
        <v>4</v>
      </c>
    </row>
    <row r="24" spans="1:13" ht="12.75">
      <c r="A24" s="534" t="s">
        <v>190</v>
      </c>
      <c r="B24" s="534" t="s">
        <v>191</v>
      </c>
      <c r="C24" s="848" t="s">
        <v>263</v>
      </c>
      <c r="D24" s="848"/>
      <c r="E24" s="848"/>
      <c r="F24" s="535">
        <f>+F23+F22+F21</f>
        <v>28</v>
      </c>
      <c r="G24" s="535">
        <f>+G23+G22+G21</f>
        <v>22</v>
      </c>
      <c r="H24" s="535">
        <f>+H23+H22+H21</f>
        <v>28</v>
      </c>
      <c r="I24" s="535">
        <f>+I23+I22+I21</f>
        <v>28</v>
      </c>
      <c r="J24" s="270"/>
      <c r="K24" s="271"/>
      <c r="L24" s="271"/>
      <c r="M24" s="271"/>
    </row>
    <row r="25" spans="1:13" ht="16.5" customHeight="1">
      <c r="A25" s="537" t="s">
        <v>190</v>
      </c>
      <c r="B25" s="847" t="s">
        <v>183</v>
      </c>
      <c r="C25" s="847"/>
      <c r="D25" s="847"/>
      <c r="E25" s="847"/>
      <c r="F25" s="538">
        <f>+F24+F19+F16</f>
        <v>321.4</v>
      </c>
      <c r="G25" s="538">
        <f>+G24+G19+G16</f>
        <v>387.9</v>
      </c>
      <c r="H25" s="538">
        <f>+H24+H19+H16</f>
        <v>318</v>
      </c>
      <c r="I25" s="538">
        <f>+I24+I19+I16</f>
        <v>318</v>
      </c>
      <c r="J25" s="270"/>
      <c r="K25" s="271"/>
      <c r="L25" s="271"/>
      <c r="M25" s="271"/>
    </row>
    <row r="26" spans="1:13" ht="18.75" customHeight="1">
      <c r="A26" s="526" t="s">
        <v>191</v>
      </c>
      <c r="B26" s="967" t="s">
        <v>711</v>
      </c>
      <c r="C26" s="967"/>
      <c r="D26" s="967"/>
      <c r="E26" s="967"/>
      <c r="F26" s="967"/>
      <c r="G26" s="967"/>
      <c r="H26" s="967"/>
      <c r="I26" s="967"/>
      <c r="J26" s="967"/>
      <c r="K26" s="967"/>
      <c r="L26" s="531"/>
      <c r="M26" s="531"/>
    </row>
    <row r="27" spans="1:13" ht="19.5" customHeight="1">
      <c r="A27" s="526" t="s">
        <v>191</v>
      </c>
      <c r="B27" s="526" t="s">
        <v>190</v>
      </c>
      <c r="C27" s="967" t="s">
        <v>110</v>
      </c>
      <c r="D27" s="967"/>
      <c r="E27" s="967"/>
      <c r="F27" s="967"/>
      <c r="G27" s="967"/>
      <c r="H27" s="967"/>
      <c r="I27" s="967"/>
      <c r="J27" s="967"/>
      <c r="K27" s="967"/>
      <c r="L27" s="531"/>
      <c r="M27" s="531"/>
    </row>
    <row r="28" spans="1:13" ht="33.75" customHeight="1">
      <c r="A28" s="266" t="s">
        <v>191</v>
      </c>
      <c r="B28" s="266" t="s">
        <v>190</v>
      </c>
      <c r="C28" s="266" t="s">
        <v>190</v>
      </c>
      <c r="D28" s="269" t="s">
        <v>712</v>
      </c>
      <c r="E28" s="270" t="s">
        <v>2</v>
      </c>
      <c r="F28" s="222">
        <v>1300</v>
      </c>
      <c r="G28" s="222">
        <v>1295</v>
      </c>
      <c r="H28" s="222">
        <v>1300</v>
      </c>
      <c r="I28" s="222">
        <v>1300</v>
      </c>
      <c r="J28" s="956" t="s">
        <v>269</v>
      </c>
      <c r="K28" s="977">
        <v>16.3</v>
      </c>
      <c r="L28" s="850">
        <v>16.2</v>
      </c>
      <c r="M28" s="850">
        <v>16.2</v>
      </c>
    </row>
    <row r="29" spans="1:13" ht="23.25" customHeight="1">
      <c r="A29" s="830" t="s">
        <v>191</v>
      </c>
      <c r="B29" s="830" t="s">
        <v>190</v>
      </c>
      <c r="C29" s="830" t="s">
        <v>191</v>
      </c>
      <c r="D29" s="849" t="s">
        <v>929</v>
      </c>
      <c r="E29" s="267" t="s">
        <v>2</v>
      </c>
      <c r="F29" s="222">
        <v>2200</v>
      </c>
      <c r="G29" s="222">
        <v>1632.2</v>
      </c>
      <c r="H29" s="222">
        <v>2250</v>
      </c>
      <c r="I29" s="222">
        <v>2300</v>
      </c>
      <c r="J29" s="956"/>
      <c r="K29" s="977"/>
      <c r="L29" s="851"/>
      <c r="M29" s="851"/>
    </row>
    <row r="30" spans="1:13" ht="18.75" customHeight="1">
      <c r="A30" s="830"/>
      <c r="B30" s="830"/>
      <c r="C30" s="830"/>
      <c r="D30" s="849"/>
      <c r="E30" s="267" t="s">
        <v>22</v>
      </c>
      <c r="F30" s="536">
        <v>7</v>
      </c>
      <c r="G30" s="536">
        <v>8.5</v>
      </c>
      <c r="H30" s="536">
        <v>7</v>
      </c>
      <c r="I30" s="536">
        <v>7</v>
      </c>
      <c r="J30" s="956"/>
      <c r="K30" s="977"/>
      <c r="L30" s="852"/>
      <c r="M30" s="852"/>
    </row>
    <row r="31" spans="1:13" ht="33" customHeight="1">
      <c r="A31" s="266" t="s">
        <v>191</v>
      </c>
      <c r="B31" s="266" t="s">
        <v>190</v>
      </c>
      <c r="C31" s="266" t="s">
        <v>192</v>
      </c>
      <c r="D31" s="267" t="s">
        <v>576</v>
      </c>
      <c r="E31" s="267" t="s">
        <v>2</v>
      </c>
      <c r="F31" s="222">
        <v>150</v>
      </c>
      <c r="G31" s="222">
        <v>130</v>
      </c>
      <c r="H31" s="222">
        <v>150</v>
      </c>
      <c r="I31" s="222">
        <v>150</v>
      </c>
      <c r="J31" s="268" t="s">
        <v>577</v>
      </c>
      <c r="K31" s="271" t="s">
        <v>578</v>
      </c>
      <c r="L31" s="271" t="s">
        <v>578</v>
      </c>
      <c r="M31" s="271" t="s">
        <v>578</v>
      </c>
    </row>
    <row r="32" spans="1:13" ht="33.75" customHeight="1">
      <c r="A32" s="830" t="s">
        <v>191</v>
      </c>
      <c r="B32" s="830" t="s">
        <v>190</v>
      </c>
      <c r="C32" s="825" t="s">
        <v>193</v>
      </c>
      <c r="D32" s="849" t="s">
        <v>314</v>
      </c>
      <c r="E32" s="270" t="s">
        <v>2</v>
      </c>
      <c r="F32" s="222">
        <v>62</v>
      </c>
      <c r="G32" s="222">
        <v>62</v>
      </c>
      <c r="H32" s="222">
        <v>74</v>
      </c>
      <c r="I32" s="222">
        <v>0</v>
      </c>
      <c r="J32" s="969" t="s">
        <v>709</v>
      </c>
      <c r="K32" s="966">
        <v>33</v>
      </c>
      <c r="L32" s="966">
        <v>35</v>
      </c>
      <c r="M32" s="966"/>
    </row>
    <row r="33" spans="1:13" ht="27" customHeight="1">
      <c r="A33" s="830"/>
      <c r="B33" s="830"/>
      <c r="C33" s="825"/>
      <c r="D33" s="849"/>
      <c r="E33" s="270" t="s">
        <v>4</v>
      </c>
      <c r="F33" s="222">
        <v>334</v>
      </c>
      <c r="G33" s="222">
        <v>280</v>
      </c>
      <c r="H33" s="222">
        <v>418</v>
      </c>
      <c r="I33" s="222">
        <v>0</v>
      </c>
      <c r="J33" s="969"/>
      <c r="K33" s="966"/>
      <c r="L33" s="966"/>
      <c r="M33" s="966"/>
    </row>
    <row r="34" spans="1:13" ht="27" customHeight="1">
      <c r="A34" s="859" t="s">
        <v>191</v>
      </c>
      <c r="B34" s="859" t="s">
        <v>190</v>
      </c>
      <c r="C34" s="859" t="s">
        <v>194</v>
      </c>
      <c r="D34" s="953" t="s">
        <v>469</v>
      </c>
      <c r="E34" s="445" t="s">
        <v>2</v>
      </c>
      <c r="F34" s="539">
        <v>0</v>
      </c>
      <c r="G34" s="539">
        <v>0</v>
      </c>
      <c r="H34" s="539">
        <v>0</v>
      </c>
      <c r="I34" s="539">
        <v>0</v>
      </c>
      <c r="J34" s="953" t="s">
        <v>1084</v>
      </c>
      <c r="K34" s="888">
        <v>6000</v>
      </c>
      <c r="L34" s="888"/>
      <c r="M34" s="888"/>
    </row>
    <row r="35" spans="1:13" ht="27" customHeight="1">
      <c r="A35" s="859"/>
      <c r="B35" s="859"/>
      <c r="C35" s="859"/>
      <c r="D35" s="953"/>
      <c r="E35" s="445" t="s">
        <v>5</v>
      </c>
      <c r="F35" s="539">
        <v>135.7</v>
      </c>
      <c r="G35" s="539">
        <v>135.7</v>
      </c>
      <c r="H35" s="539">
        <v>0</v>
      </c>
      <c r="I35" s="539">
        <v>0</v>
      </c>
      <c r="J35" s="953"/>
      <c r="K35" s="888"/>
      <c r="L35" s="888"/>
      <c r="M35" s="888"/>
    </row>
    <row r="36" spans="1:13" ht="18" customHeight="1">
      <c r="A36" s="526" t="s">
        <v>191</v>
      </c>
      <c r="B36" s="526" t="s">
        <v>190</v>
      </c>
      <c r="C36" s="847" t="s">
        <v>263</v>
      </c>
      <c r="D36" s="847"/>
      <c r="E36" s="847"/>
      <c r="F36" s="368">
        <f>SUM(F28:F35)</f>
        <v>4188.7</v>
      </c>
      <c r="G36" s="368">
        <f>SUM(G28:G35)</f>
        <v>3543.3999999999996</v>
      </c>
      <c r="H36" s="368">
        <f>SUM(H28:H35)</f>
        <v>4199</v>
      </c>
      <c r="I36" s="368">
        <f>SUM(I28:I35)</f>
        <v>3757</v>
      </c>
      <c r="J36" s="270"/>
      <c r="K36" s="271"/>
      <c r="L36" s="271"/>
      <c r="M36" s="271"/>
    </row>
    <row r="37" spans="1:13" ht="15.75" customHeight="1">
      <c r="A37" s="534" t="s">
        <v>191</v>
      </c>
      <c r="B37" s="534" t="s">
        <v>191</v>
      </c>
      <c r="C37" s="974" t="s">
        <v>710</v>
      </c>
      <c r="D37" s="975"/>
      <c r="E37" s="975"/>
      <c r="F37" s="975"/>
      <c r="G37" s="975"/>
      <c r="H37" s="975"/>
      <c r="I37" s="975"/>
      <c r="J37" s="976"/>
      <c r="K37" s="271"/>
      <c r="L37" s="271"/>
      <c r="M37" s="271"/>
    </row>
    <row r="38" spans="1:13" ht="24.75" customHeight="1">
      <c r="A38" s="897" t="s">
        <v>191</v>
      </c>
      <c r="B38" s="897" t="s">
        <v>191</v>
      </c>
      <c r="C38" s="897" t="s">
        <v>190</v>
      </c>
      <c r="D38" s="956" t="s">
        <v>706</v>
      </c>
      <c r="E38" s="270" t="s">
        <v>2</v>
      </c>
      <c r="F38" s="222">
        <v>25</v>
      </c>
      <c r="G38" s="222">
        <v>25</v>
      </c>
      <c r="H38" s="222">
        <v>15</v>
      </c>
      <c r="I38" s="222">
        <v>20</v>
      </c>
      <c r="J38" s="849" t="s">
        <v>265</v>
      </c>
      <c r="K38" s="897" t="s">
        <v>255</v>
      </c>
      <c r="L38" s="897" t="s">
        <v>542</v>
      </c>
      <c r="M38" s="897" t="s">
        <v>693</v>
      </c>
    </row>
    <row r="39" spans="1:13" ht="22.5" customHeight="1">
      <c r="A39" s="897"/>
      <c r="B39" s="897"/>
      <c r="C39" s="897"/>
      <c r="D39" s="956"/>
      <c r="E39" s="268" t="s">
        <v>4</v>
      </c>
      <c r="F39" s="222">
        <v>0</v>
      </c>
      <c r="G39" s="222">
        <v>0</v>
      </c>
      <c r="H39" s="222">
        <v>84</v>
      </c>
      <c r="I39" s="222">
        <v>0</v>
      </c>
      <c r="J39" s="849"/>
      <c r="K39" s="897"/>
      <c r="L39" s="897"/>
      <c r="M39" s="897"/>
    </row>
    <row r="40" spans="1:13" ht="25.5" customHeight="1">
      <c r="A40" s="897" t="s">
        <v>191</v>
      </c>
      <c r="B40" s="897" t="s">
        <v>191</v>
      </c>
      <c r="C40" s="897" t="s">
        <v>191</v>
      </c>
      <c r="D40" s="956" t="s">
        <v>345</v>
      </c>
      <c r="E40" s="270" t="s">
        <v>2</v>
      </c>
      <c r="F40" s="222">
        <v>26</v>
      </c>
      <c r="G40" s="222">
        <v>26</v>
      </c>
      <c r="H40" s="222">
        <v>0</v>
      </c>
      <c r="I40" s="222">
        <v>0</v>
      </c>
      <c r="J40" s="849" t="s">
        <v>366</v>
      </c>
      <c r="K40" s="897" t="s">
        <v>693</v>
      </c>
      <c r="L40" s="897"/>
      <c r="M40" s="897"/>
    </row>
    <row r="41" spans="1:13" ht="21.75" customHeight="1">
      <c r="A41" s="897"/>
      <c r="B41" s="897"/>
      <c r="C41" s="897"/>
      <c r="D41" s="956"/>
      <c r="E41" s="268" t="s">
        <v>4</v>
      </c>
      <c r="F41" s="222">
        <v>149</v>
      </c>
      <c r="G41" s="222">
        <v>149</v>
      </c>
      <c r="H41" s="222">
        <v>0</v>
      </c>
      <c r="I41" s="222">
        <v>0</v>
      </c>
      <c r="J41" s="849"/>
      <c r="K41" s="897"/>
      <c r="L41" s="897"/>
      <c r="M41" s="897"/>
    </row>
    <row r="42" spans="1:13" ht="24" customHeight="1">
      <c r="A42" s="897" t="s">
        <v>191</v>
      </c>
      <c r="B42" s="897" t="s">
        <v>191</v>
      </c>
      <c r="C42" s="897" t="s">
        <v>192</v>
      </c>
      <c r="D42" s="978" t="s">
        <v>204</v>
      </c>
      <c r="E42" s="270" t="s">
        <v>2</v>
      </c>
      <c r="F42" s="222">
        <v>0</v>
      </c>
      <c r="G42" s="222">
        <v>0</v>
      </c>
      <c r="H42" s="222">
        <v>0</v>
      </c>
      <c r="I42" s="222">
        <v>48</v>
      </c>
      <c r="J42" s="849" t="s">
        <v>315</v>
      </c>
      <c r="K42" s="896"/>
      <c r="L42" s="896"/>
      <c r="M42" s="896">
        <v>1.1</v>
      </c>
    </row>
    <row r="43" spans="1:13" ht="23.25" customHeight="1">
      <c r="A43" s="897"/>
      <c r="B43" s="897"/>
      <c r="C43" s="897"/>
      <c r="D43" s="978"/>
      <c r="E43" s="540" t="s">
        <v>4</v>
      </c>
      <c r="F43" s="222">
        <v>0</v>
      </c>
      <c r="G43" s="222">
        <v>0</v>
      </c>
      <c r="H43" s="222">
        <v>0</v>
      </c>
      <c r="I43" s="222">
        <v>410</v>
      </c>
      <c r="J43" s="849"/>
      <c r="K43" s="897"/>
      <c r="L43" s="897"/>
      <c r="M43" s="897"/>
    </row>
    <row r="44" spans="1:13" ht="27.75" customHeight="1">
      <c r="A44" s="815" t="s">
        <v>191</v>
      </c>
      <c r="B44" s="815" t="s">
        <v>191</v>
      </c>
      <c r="C44" s="815" t="s">
        <v>193</v>
      </c>
      <c r="D44" s="970" t="s">
        <v>439</v>
      </c>
      <c r="E44" s="462" t="s">
        <v>202</v>
      </c>
      <c r="F44" s="222">
        <v>6.8</v>
      </c>
      <c r="G44" s="222">
        <v>6.8</v>
      </c>
      <c r="H44" s="222">
        <v>0</v>
      </c>
      <c r="I44" s="222">
        <v>0</v>
      </c>
      <c r="J44" s="953" t="s">
        <v>266</v>
      </c>
      <c r="K44" s="815" t="s">
        <v>129</v>
      </c>
      <c r="L44" s="815"/>
      <c r="M44" s="815"/>
    </row>
    <row r="45" spans="1:13" ht="23.25" customHeight="1">
      <c r="A45" s="815"/>
      <c r="B45" s="815"/>
      <c r="C45" s="815"/>
      <c r="D45" s="970"/>
      <c r="E45" s="541" t="s">
        <v>4</v>
      </c>
      <c r="F45" s="222">
        <v>84</v>
      </c>
      <c r="G45" s="222">
        <v>74.8</v>
      </c>
      <c r="H45" s="222">
        <v>0</v>
      </c>
      <c r="I45" s="222">
        <v>0</v>
      </c>
      <c r="J45" s="953"/>
      <c r="K45" s="815"/>
      <c r="L45" s="815"/>
      <c r="M45" s="815"/>
    </row>
    <row r="46" spans="1:13" ht="36" customHeight="1">
      <c r="A46" s="528" t="s">
        <v>191</v>
      </c>
      <c r="B46" s="528" t="s">
        <v>191</v>
      </c>
      <c r="C46" s="528" t="s">
        <v>194</v>
      </c>
      <c r="D46" s="445" t="s">
        <v>916</v>
      </c>
      <c r="E46" s="463" t="s">
        <v>2</v>
      </c>
      <c r="F46" s="539">
        <v>10</v>
      </c>
      <c r="G46" s="539">
        <v>16</v>
      </c>
      <c r="H46" s="539">
        <v>10</v>
      </c>
      <c r="I46" s="539">
        <v>10</v>
      </c>
      <c r="J46" s="268" t="s">
        <v>713</v>
      </c>
      <c r="K46" s="467">
        <v>150</v>
      </c>
      <c r="L46" s="467">
        <v>150</v>
      </c>
      <c r="M46" s="467">
        <v>150</v>
      </c>
    </row>
    <row r="47" spans="1:13" ht="49.5" customHeight="1">
      <c r="A47" s="528" t="s">
        <v>191</v>
      </c>
      <c r="B47" s="528" t="s">
        <v>191</v>
      </c>
      <c r="C47" s="528" t="s">
        <v>195</v>
      </c>
      <c r="D47" s="494" t="s">
        <v>437</v>
      </c>
      <c r="E47" s="267" t="s">
        <v>2</v>
      </c>
      <c r="F47" s="539">
        <v>3</v>
      </c>
      <c r="G47" s="539">
        <v>3</v>
      </c>
      <c r="H47" s="539">
        <v>3</v>
      </c>
      <c r="I47" s="539">
        <v>3</v>
      </c>
      <c r="J47" s="268" t="s">
        <v>73</v>
      </c>
      <c r="K47" s="467">
        <v>110</v>
      </c>
      <c r="L47" s="467">
        <v>110</v>
      </c>
      <c r="M47" s="467">
        <v>110</v>
      </c>
    </row>
    <row r="48" spans="1:13" ht="27.75" customHeight="1">
      <c r="A48" s="959" t="s">
        <v>191</v>
      </c>
      <c r="B48" s="959" t="s">
        <v>191</v>
      </c>
      <c r="C48" s="959" t="s">
        <v>196</v>
      </c>
      <c r="D48" s="831" t="s">
        <v>707</v>
      </c>
      <c r="E48" s="445" t="s">
        <v>2</v>
      </c>
      <c r="F48" s="539">
        <v>2.5</v>
      </c>
      <c r="G48" s="539">
        <v>2.5</v>
      </c>
      <c r="H48" s="539">
        <v>2.5</v>
      </c>
      <c r="I48" s="539">
        <v>2.5</v>
      </c>
      <c r="J48" s="826" t="s">
        <v>708</v>
      </c>
      <c r="K48" s="885">
        <v>10</v>
      </c>
      <c r="L48" s="885">
        <v>10</v>
      </c>
      <c r="M48" s="885">
        <v>10</v>
      </c>
    </row>
    <row r="49" spans="1:13" ht="24" customHeight="1">
      <c r="A49" s="960"/>
      <c r="B49" s="960"/>
      <c r="C49" s="960"/>
      <c r="D49" s="832"/>
      <c r="E49" s="445" t="s">
        <v>14</v>
      </c>
      <c r="F49" s="539">
        <v>5.8</v>
      </c>
      <c r="G49" s="539">
        <v>5.8</v>
      </c>
      <c r="H49" s="539">
        <v>3.5</v>
      </c>
      <c r="I49" s="539">
        <v>3.5</v>
      </c>
      <c r="J49" s="834"/>
      <c r="K49" s="886"/>
      <c r="L49" s="886"/>
      <c r="M49" s="886"/>
    </row>
    <row r="50" spans="1:13" ht="15.75" customHeight="1">
      <c r="A50" s="534" t="s">
        <v>191</v>
      </c>
      <c r="B50" s="534" t="s">
        <v>191</v>
      </c>
      <c r="C50" s="847" t="s">
        <v>263</v>
      </c>
      <c r="D50" s="847"/>
      <c r="E50" s="847"/>
      <c r="F50" s="538">
        <f>SUM(F38:F49)</f>
        <v>312.1</v>
      </c>
      <c r="G50" s="538">
        <f>SUM(G38:G49)</f>
        <v>308.90000000000003</v>
      </c>
      <c r="H50" s="538">
        <f>SUM(H38:H49)</f>
        <v>118</v>
      </c>
      <c r="I50" s="538">
        <f>SUM(I38:I49)</f>
        <v>497</v>
      </c>
      <c r="J50" s="270"/>
      <c r="K50" s="271"/>
      <c r="L50" s="271"/>
      <c r="M50" s="271"/>
    </row>
    <row r="51" spans="1:13" ht="20.25" customHeight="1">
      <c r="A51" s="526" t="s">
        <v>191</v>
      </c>
      <c r="B51" s="847" t="s">
        <v>183</v>
      </c>
      <c r="C51" s="847"/>
      <c r="D51" s="847"/>
      <c r="E51" s="847"/>
      <c r="F51" s="538">
        <f>+F50+F36</f>
        <v>4500.8</v>
      </c>
      <c r="G51" s="538">
        <f>+G50+G36</f>
        <v>3852.2999999999997</v>
      </c>
      <c r="H51" s="538">
        <f>+H50+H36</f>
        <v>4317</v>
      </c>
      <c r="I51" s="538">
        <f>+I50+I36</f>
        <v>4254</v>
      </c>
      <c r="J51" s="270"/>
      <c r="K51" s="271"/>
      <c r="L51" s="271"/>
      <c r="M51" s="271"/>
    </row>
    <row r="52" spans="1:13" ht="15">
      <c r="A52" s="866" t="s">
        <v>184</v>
      </c>
      <c r="B52" s="866"/>
      <c r="C52" s="866"/>
      <c r="D52" s="866"/>
      <c r="E52" s="866"/>
      <c r="F52" s="300">
        <f>+F51+F25</f>
        <v>4822.2</v>
      </c>
      <c r="G52" s="300">
        <f>+G51+G25</f>
        <v>4240.2</v>
      </c>
      <c r="H52" s="300">
        <f>+H51+H25</f>
        <v>4635</v>
      </c>
      <c r="I52" s="300">
        <f>+I51+I25</f>
        <v>4572</v>
      </c>
      <c r="J52" s="957"/>
      <c r="K52" s="958"/>
      <c r="L52" s="542"/>
      <c r="M52" s="542"/>
    </row>
    <row r="53" spans="1:13" ht="12.75">
      <c r="A53" s="963" t="s">
        <v>206</v>
      </c>
      <c r="B53" s="963"/>
      <c r="C53" s="963"/>
      <c r="D53" s="963"/>
      <c r="E53" s="963"/>
      <c r="F53" s="274"/>
      <c r="G53" s="274"/>
      <c r="H53" s="274"/>
      <c r="I53" s="274"/>
      <c r="J53" s="957"/>
      <c r="K53" s="958"/>
      <c r="L53" s="542"/>
      <c r="M53" s="542"/>
    </row>
    <row r="54" spans="1:13" ht="16.5" customHeight="1">
      <c r="A54" s="962" t="s">
        <v>20</v>
      </c>
      <c r="B54" s="962"/>
      <c r="C54" s="962"/>
      <c r="D54" s="962"/>
      <c r="E54" s="962"/>
      <c r="F54" s="543">
        <f>SUM(F55:F60)</f>
        <v>4113.7</v>
      </c>
      <c r="G54" s="543">
        <f>SUM(G55:G60)</f>
        <v>3594.8999999999996</v>
      </c>
      <c r="H54" s="543">
        <f>SUM(H55:H60)</f>
        <v>4129.5</v>
      </c>
      <c r="I54" s="543">
        <f>SUM(I55:I60)</f>
        <v>4158.5</v>
      </c>
      <c r="J54" s="957"/>
      <c r="K54" s="958"/>
      <c r="L54" s="542"/>
      <c r="M54" s="542"/>
    </row>
    <row r="55" spans="1:13" ht="12.75">
      <c r="A55" s="961" t="s">
        <v>286</v>
      </c>
      <c r="B55" s="961"/>
      <c r="C55" s="961"/>
      <c r="D55" s="961"/>
      <c r="E55" s="961"/>
      <c r="F55" s="544">
        <f>+F48+F47+F46+F42+F40+F38+F34+F32+F31+F29+F28</f>
        <v>3778.5</v>
      </c>
      <c r="G55" s="544">
        <f>+G48+G47+G46+G42+G40+G38+G34+G32+G31+G29+G28</f>
        <v>3191.7</v>
      </c>
      <c r="H55" s="544">
        <f>+H48+H47+H46+H42+H40+H38+H34+H32+H31+H29+H28</f>
        <v>3804.5</v>
      </c>
      <c r="I55" s="544">
        <f>+I48+I47+I46+I42+I40+I38+I34+I32+I31+I29+I28</f>
        <v>3833.5</v>
      </c>
      <c r="J55" s="957"/>
      <c r="K55" s="958"/>
      <c r="L55" s="542"/>
      <c r="M55" s="542"/>
    </row>
    <row r="56" spans="1:13" ht="12.75">
      <c r="A56" s="961" t="s">
        <v>287</v>
      </c>
      <c r="B56" s="961"/>
      <c r="C56" s="961"/>
      <c r="D56" s="961"/>
      <c r="E56" s="961"/>
      <c r="F56" s="545"/>
      <c r="G56" s="545"/>
      <c r="H56" s="545"/>
      <c r="I56" s="545"/>
      <c r="J56" s="957"/>
      <c r="K56" s="958"/>
      <c r="L56" s="542"/>
      <c r="M56" s="542"/>
    </row>
    <row r="57" spans="1:13" ht="12.75">
      <c r="A57" s="961" t="s">
        <v>288</v>
      </c>
      <c r="B57" s="961"/>
      <c r="C57" s="961"/>
      <c r="D57" s="961"/>
      <c r="E57" s="961"/>
      <c r="F57" s="545">
        <f>+F12+F13+F14+F15+F18+F21+F22+F23+F44</f>
        <v>328.2</v>
      </c>
      <c r="G57" s="545">
        <f>+G12+G13+G14+G15+G18+G21+G22+G23+G44</f>
        <v>394.7</v>
      </c>
      <c r="H57" s="545">
        <f>+H12+H13+H14+H15+H18+H21+H22+H23+H44</f>
        <v>318</v>
      </c>
      <c r="I57" s="545">
        <f>+I12+I13+I14+I15+I18+I21+I22+I23+I44</f>
        <v>318</v>
      </c>
      <c r="J57" s="957"/>
      <c r="K57" s="958"/>
      <c r="L57" s="542"/>
      <c r="M57" s="542"/>
    </row>
    <row r="58" spans="1:13" ht="12.75">
      <c r="A58" s="961" t="s">
        <v>289</v>
      </c>
      <c r="B58" s="961"/>
      <c r="C58" s="961"/>
      <c r="D58" s="961"/>
      <c r="E58" s="961"/>
      <c r="F58" s="545">
        <f>+F30</f>
        <v>7</v>
      </c>
      <c r="G58" s="545">
        <f>+G30</f>
        <v>8.5</v>
      </c>
      <c r="H58" s="545">
        <f>+H30</f>
        <v>7</v>
      </c>
      <c r="I58" s="545">
        <f>+I30</f>
        <v>7</v>
      </c>
      <c r="J58" s="957"/>
      <c r="K58" s="958"/>
      <c r="L58" s="542"/>
      <c r="M58" s="542"/>
    </row>
    <row r="59" spans="1:13" ht="12.75">
      <c r="A59" s="961" t="s">
        <v>290</v>
      </c>
      <c r="B59" s="961"/>
      <c r="C59" s="961"/>
      <c r="D59" s="961"/>
      <c r="E59" s="961"/>
      <c r="F59" s="545"/>
      <c r="G59" s="545"/>
      <c r="H59" s="545"/>
      <c r="I59" s="545"/>
      <c r="J59" s="957"/>
      <c r="K59" s="958"/>
      <c r="L59" s="542"/>
      <c r="M59" s="542"/>
    </row>
    <row r="60" spans="1:13" ht="12.75">
      <c r="A60" s="961" t="s">
        <v>291</v>
      </c>
      <c r="B60" s="961"/>
      <c r="C60" s="961"/>
      <c r="D60" s="961"/>
      <c r="E60" s="961"/>
      <c r="F60" s="545"/>
      <c r="G60" s="545"/>
      <c r="H60" s="545"/>
      <c r="I60" s="545"/>
      <c r="J60" s="957"/>
      <c r="K60" s="958"/>
      <c r="L60" s="542"/>
      <c r="M60" s="542"/>
    </row>
    <row r="61" spans="1:13" ht="13.5">
      <c r="A61" s="964" t="s">
        <v>19</v>
      </c>
      <c r="B61" s="964"/>
      <c r="C61" s="964"/>
      <c r="D61" s="964"/>
      <c r="E61" s="964"/>
      <c r="F61" s="543">
        <f>SUM(F62:F65)</f>
        <v>708.5</v>
      </c>
      <c r="G61" s="543">
        <f>SUM(G62:G65)</f>
        <v>645.3</v>
      </c>
      <c r="H61" s="543">
        <f>SUM(H62:H65)</f>
        <v>505.5</v>
      </c>
      <c r="I61" s="543">
        <f>SUM(I62:I65)</f>
        <v>413.5</v>
      </c>
      <c r="J61" s="957"/>
      <c r="K61" s="958"/>
      <c r="L61" s="542"/>
      <c r="M61" s="542"/>
    </row>
    <row r="62" spans="1:13" ht="12.75">
      <c r="A62" s="961" t="s">
        <v>292</v>
      </c>
      <c r="B62" s="961"/>
      <c r="C62" s="961"/>
      <c r="D62" s="961"/>
      <c r="E62" s="961"/>
      <c r="F62" s="545">
        <f>+F45+F43+F41+F39+F33</f>
        <v>567</v>
      </c>
      <c r="G62" s="545">
        <f>+G45+G43+G41+G39+G33</f>
        <v>503.8</v>
      </c>
      <c r="H62" s="545">
        <f>+H45+H43+H41+H39+H33</f>
        <v>502</v>
      </c>
      <c r="I62" s="545">
        <f>+I45+I43+I41+I39+I33</f>
        <v>410</v>
      </c>
      <c r="J62" s="957"/>
      <c r="K62" s="958"/>
      <c r="L62" s="542"/>
      <c r="M62" s="542"/>
    </row>
    <row r="63" spans="1:13" ht="12.75">
      <c r="A63" s="961" t="s">
        <v>293</v>
      </c>
      <c r="B63" s="961"/>
      <c r="C63" s="961"/>
      <c r="D63" s="961"/>
      <c r="E63" s="961"/>
      <c r="F63" s="545">
        <f>+F35</f>
        <v>135.7</v>
      </c>
      <c r="G63" s="545">
        <f>+G35</f>
        <v>135.7</v>
      </c>
      <c r="H63" s="545">
        <f>+H35</f>
        <v>0</v>
      </c>
      <c r="I63" s="545">
        <f>+I35</f>
        <v>0</v>
      </c>
      <c r="J63" s="957"/>
      <c r="K63" s="958"/>
      <c r="L63" s="301"/>
      <c r="M63" s="301"/>
    </row>
    <row r="64" spans="1:13" ht="12.75">
      <c r="A64" s="961" t="s">
        <v>294</v>
      </c>
      <c r="B64" s="961"/>
      <c r="C64" s="961"/>
      <c r="D64" s="961"/>
      <c r="E64" s="961"/>
      <c r="F64" s="545">
        <f>+F49</f>
        <v>5.8</v>
      </c>
      <c r="G64" s="545">
        <f>+G49</f>
        <v>5.8</v>
      </c>
      <c r="H64" s="545">
        <f>+H49</f>
        <v>3.5</v>
      </c>
      <c r="I64" s="545">
        <f>+I49</f>
        <v>3.5</v>
      </c>
      <c r="J64" s="957"/>
      <c r="K64" s="958"/>
      <c r="L64" s="301"/>
      <c r="M64" s="301"/>
    </row>
    <row r="65" spans="1:13" ht="12.75">
      <c r="A65" s="961" t="s">
        <v>295</v>
      </c>
      <c r="B65" s="961"/>
      <c r="C65" s="961"/>
      <c r="D65" s="961"/>
      <c r="E65" s="961"/>
      <c r="F65" s="546"/>
      <c r="G65" s="546"/>
      <c r="H65" s="546"/>
      <c r="I65" s="546"/>
      <c r="J65" s="957"/>
      <c r="K65" s="958"/>
      <c r="L65" s="301"/>
      <c r="M65" s="301"/>
    </row>
    <row r="66" spans="1:9" ht="12.75">
      <c r="A66" s="899" t="s">
        <v>1167</v>
      </c>
      <c r="B66" s="899"/>
      <c r="C66" s="899"/>
      <c r="D66" s="899"/>
      <c r="E66" s="899"/>
      <c r="F66" s="899"/>
      <c r="G66" s="899"/>
      <c r="H66" s="899"/>
      <c r="I66" s="899"/>
    </row>
  </sheetData>
  <sheetProtection/>
  <mergeCells count="125">
    <mergeCell ref="A66:I66"/>
    <mergeCell ref="G4:G8"/>
    <mergeCell ref="M42:M43"/>
    <mergeCell ref="M40:M41"/>
    <mergeCell ref="M38:M39"/>
    <mergeCell ref="D42:D43"/>
    <mergeCell ref="M44:M45"/>
    <mergeCell ref="K40:K41"/>
    <mergeCell ref="L42:L43"/>
    <mergeCell ref="M28:M30"/>
    <mergeCell ref="M48:M49"/>
    <mergeCell ref="C20:J20"/>
    <mergeCell ref="C37:J37"/>
    <mergeCell ref="L44:L45"/>
    <mergeCell ref="D48:D49"/>
    <mergeCell ref="C48:C49"/>
    <mergeCell ref="K34:K35"/>
    <mergeCell ref="K28:K30"/>
    <mergeCell ref="L28:L30"/>
    <mergeCell ref="L38:L39"/>
    <mergeCell ref="A48:A49"/>
    <mergeCell ref="J48:J49"/>
    <mergeCell ref="K48:K49"/>
    <mergeCell ref="L48:L49"/>
    <mergeCell ref="J34:J35"/>
    <mergeCell ref="D44:D45"/>
    <mergeCell ref="K44:K45"/>
    <mergeCell ref="B40:B41"/>
    <mergeCell ref="L34:L35"/>
    <mergeCell ref="B44:B45"/>
    <mergeCell ref="M32:M33"/>
    <mergeCell ref="A2:J2"/>
    <mergeCell ref="A4:A8"/>
    <mergeCell ref="D4:D8"/>
    <mergeCell ref="B4:B8"/>
    <mergeCell ref="K6:K8"/>
    <mergeCell ref="E4:E8"/>
    <mergeCell ref="L6:L8"/>
    <mergeCell ref="J32:J33"/>
    <mergeCell ref="L32:L33"/>
    <mergeCell ref="J57:K57"/>
    <mergeCell ref="K32:K33"/>
    <mergeCell ref="J64:K64"/>
    <mergeCell ref="B26:K26"/>
    <mergeCell ref="C27:K27"/>
    <mergeCell ref="J58:K58"/>
    <mergeCell ref="J53:K53"/>
    <mergeCell ref="J54:K54"/>
    <mergeCell ref="C44:C45"/>
    <mergeCell ref="C11:K11"/>
    <mergeCell ref="J42:J43"/>
    <mergeCell ref="B32:B33"/>
    <mergeCell ref="J4:K4"/>
    <mergeCell ref="J65:K65"/>
    <mergeCell ref="J59:K59"/>
    <mergeCell ref="J60:K60"/>
    <mergeCell ref="J61:K61"/>
    <mergeCell ref="J62:K62"/>
    <mergeCell ref="J28:J30"/>
    <mergeCell ref="A32:A33"/>
    <mergeCell ref="B29:B30"/>
    <mergeCell ref="D29:D30"/>
    <mergeCell ref="C32:C33"/>
    <mergeCell ref="C16:E16"/>
    <mergeCell ref="B25:E25"/>
    <mergeCell ref="A44:A45"/>
    <mergeCell ref="A54:E54"/>
    <mergeCell ref="C50:E50"/>
    <mergeCell ref="A53:E53"/>
    <mergeCell ref="A56:E56"/>
    <mergeCell ref="J63:K63"/>
    <mergeCell ref="J44:J45"/>
    <mergeCell ref="A61:E61"/>
    <mergeCell ref="A62:E62"/>
    <mergeCell ref="J55:K55"/>
    <mergeCell ref="A65:E65"/>
    <mergeCell ref="A59:E59"/>
    <mergeCell ref="B51:E51"/>
    <mergeCell ref="A57:E57"/>
    <mergeCell ref="A58:E58"/>
    <mergeCell ref="A55:E55"/>
    <mergeCell ref="A52:E52"/>
    <mergeCell ref="A63:E63"/>
    <mergeCell ref="A64:E64"/>
    <mergeCell ref="A60:E60"/>
    <mergeCell ref="C42:C43"/>
    <mergeCell ref="D38:D39"/>
    <mergeCell ref="J56:K56"/>
    <mergeCell ref="J52:K52"/>
    <mergeCell ref="A42:A43"/>
    <mergeCell ref="K38:K39"/>
    <mergeCell ref="K42:K43"/>
    <mergeCell ref="C38:C39"/>
    <mergeCell ref="B48:B49"/>
    <mergeCell ref="B42:B43"/>
    <mergeCell ref="B38:B39"/>
    <mergeCell ref="C34:C35"/>
    <mergeCell ref="A40:A41"/>
    <mergeCell ref="J38:J39"/>
    <mergeCell ref="A38:A39"/>
    <mergeCell ref="B34:B35"/>
    <mergeCell ref="C36:E36"/>
    <mergeCell ref="C40:C41"/>
    <mergeCell ref="D40:D41"/>
    <mergeCell ref="A34:A35"/>
    <mergeCell ref="L40:L41"/>
    <mergeCell ref="C29:C30"/>
    <mergeCell ref="C24:E24"/>
    <mergeCell ref="I4:I8"/>
    <mergeCell ref="C4:C8"/>
    <mergeCell ref="C17:E17"/>
    <mergeCell ref="C19:E19"/>
    <mergeCell ref="F4:F8"/>
    <mergeCell ref="J40:J41"/>
    <mergeCell ref="J5:J8"/>
    <mergeCell ref="K1:M1"/>
    <mergeCell ref="K3:M3"/>
    <mergeCell ref="H4:H8"/>
    <mergeCell ref="M6:M8"/>
    <mergeCell ref="D34:D35"/>
    <mergeCell ref="D32:D33"/>
    <mergeCell ref="A9:K9"/>
    <mergeCell ref="M34:M35"/>
    <mergeCell ref="A29:A30"/>
    <mergeCell ref="B10:K10"/>
  </mergeCells>
  <printOptions/>
  <pageMargins left="0.1968503937007874" right="0.1968503937007874" top="0.1968503937007874" bottom="0.1968503937007874" header="0" footer="0"/>
  <pageSetup fitToHeight="0"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Kedainių raj. sav.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Aušra</dc:creator>
  <cp:keywords/>
  <dc:description/>
  <cp:lastModifiedBy>Vartotoja</cp:lastModifiedBy>
  <cp:lastPrinted>2020-09-16T11:39:50Z</cp:lastPrinted>
  <dcterms:created xsi:type="dcterms:W3CDTF">2008-01-09T09:46:52Z</dcterms:created>
  <dcterms:modified xsi:type="dcterms:W3CDTF">2020-09-16T12:18:18Z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