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Nr 1" sheetId="1" r:id="rId1"/>
    <sheet name="Nr 2" sheetId="2" r:id="rId2"/>
    <sheet name="Nr 3" sheetId="8" r:id="rId3"/>
    <sheet name="Nr 4" sheetId="4" r:id="rId4"/>
    <sheet name="Nr 5" sheetId="9" r:id="rId5"/>
    <sheet name="Nr 6" sheetId="11" r:id="rId6"/>
    <sheet name="Nr 7" sheetId="10" r:id="rId7"/>
  </sheets>
  <externalReferences>
    <externalReference r:id="rId8"/>
  </externalReferences>
  <definedNames>
    <definedName name="_xlnm.Print_Area" localSheetId="0">'Nr 1'!$A$1:$H$48</definedName>
    <definedName name="_xlnm.Print_Area" localSheetId="1">'Nr 2'!$A$1:$H$34</definedName>
    <definedName name="_xlnm.Print_Area" localSheetId="2">'Nr 3'!$A$1:$X$140</definedName>
    <definedName name="_xlnm.Print_Area" localSheetId="3">'Nr 4'!$A$1:$N$59</definedName>
    <definedName name="_xlnm.Print_Area" localSheetId="4">'Nr 5'!$A$1:$R$127</definedName>
    <definedName name="_xlnm.Print_Area" localSheetId="5">'Nr 6'!$A$2:$Z$41</definedName>
    <definedName name="_xlnm.Print_Area" localSheetId="6">'Nr 7'!$A$1:$X$311</definedName>
    <definedName name="_xlnm.Print_Titles" localSheetId="0">'Nr 1'!$4:$6</definedName>
    <definedName name="_xlnm.Print_Titles" localSheetId="2">'Nr 3'!$3:$7</definedName>
    <definedName name="_xlnm.Print_Titles" localSheetId="3">'Nr 4'!$5:$8</definedName>
    <definedName name="_xlnm.Print_Titles" localSheetId="4">'Nr 5'!$4:$9</definedName>
    <definedName name="_xlnm.Print_Titles" localSheetId="6">'Nr 7'!$4:$8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9" i="8" l="1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309" i="10" l="1"/>
  <c r="B294" i="10"/>
  <c r="B293" i="10"/>
  <c r="B292" i="10"/>
  <c r="B291" i="10"/>
  <c r="B290" i="10"/>
  <c r="B289" i="10"/>
  <c r="B288" i="10"/>
  <c r="B287" i="10"/>
  <c r="B286" i="10"/>
  <c r="B285" i="10"/>
  <c r="B284" i="10"/>
  <c r="B283" i="10"/>
  <c r="B281" i="10"/>
  <c r="B280" i="10"/>
  <c r="B279" i="10"/>
  <c r="B278" i="10"/>
  <c r="B277" i="10"/>
  <c r="B276" i="10"/>
  <c r="B275" i="10"/>
  <c r="B274" i="10"/>
  <c r="B273" i="10"/>
  <c r="B272" i="10"/>
  <c r="B271" i="10"/>
  <c r="B270" i="10"/>
  <c r="B269" i="10"/>
  <c r="B268" i="10"/>
  <c r="B267" i="10"/>
  <c r="B266" i="10"/>
  <c r="B265" i="10"/>
  <c r="B264" i="10"/>
  <c r="B263" i="10"/>
  <c r="B262" i="10"/>
  <c r="B261" i="10"/>
  <c r="B260" i="10"/>
  <c r="B259" i="10"/>
  <c r="B258" i="10"/>
  <c r="B257" i="10"/>
  <c r="B256" i="10"/>
  <c r="B255" i="10"/>
  <c r="B254" i="10"/>
  <c r="B253" i="10"/>
  <c r="B252" i="10"/>
  <c r="B251" i="10"/>
  <c r="B250" i="10"/>
  <c r="P40" i="11" l="1"/>
  <c r="R40" i="11" s="1"/>
  <c r="O40" i="11"/>
  <c r="L40" i="11"/>
  <c r="K40" i="11"/>
  <c r="N40" i="11" s="1"/>
  <c r="J40" i="11"/>
  <c r="H40" i="11"/>
  <c r="G40" i="11"/>
  <c r="I40" i="11" s="1"/>
  <c r="F40" i="11"/>
  <c r="D40" i="11"/>
  <c r="C40" i="11"/>
  <c r="Z22" i="11"/>
  <c r="X22" i="11"/>
  <c r="W22" i="11"/>
  <c r="V22" i="11"/>
  <c r="T22" i="11"/>
  <c r="S22" i="11"/>
  <c r="U22" i="11" s="1"/>
  <c r="R22" i="11"/>
  <c r="P22" i="11"/>
  <c r="O22" i="11"/>
  <c r="Q22" i="11" s="1"/>
  <c r="N22" i="11"/>
  <c r="L22" i="11"/>
  <c r="K22" i="11"/>
  <c r="J22" i="11"/>
  <c r="H22" i="11"/>
  <c r="G22" i="11"/>
  <c r="F22" i="11"/>
  <c r="D22" i="11"/>
  <c r="C22" i="11"/>
  <c r="E22" i="11" s="1"/>
  <c r="P124" i="9"/>
  <c r="R124" i="9" s="1"/>
  <c r="O124" i="9"/>
  <c r="L124" i="9"/>
  <c r="N124" i="9" s="1"/>
  <c r="K124" i="9"/>
  <c r="H124" i="9"/>
  <c r="J124" i="9" s="1"/>
  <c r="G124" i="9"/>
  <c r="D124" i="9"/>
  <c r="F124" i="9" s="1"/>
  <c r="C124" i="9"/>
  <c r="I122" i="9"/>
  <c r="E122" i="9"/>
  <c r="I121" i="9"/>
  <c r="E121" i="9"/>
  <c r="I120" i="9"/>
  <c r="E120" i="9"/>
  <c r="I119" i="9"/>
  <c r="E119" i="9"/>
  <c r="I118" i="9"/>
  <c r="E118" i="9"/>
  <c r="I117" i="9"/>
  <c r="E117" i="9"/>
  <c r="I116" i="9"/>
  <c r="E116" i="9"/>
  <c r="M115" i="9"/>
  <c r="E115" i="9"/>
  <c r="I114" i="9"/>
  <c r="E114" i="9"/>
  <c r="I113" i="9"/>
  <c r="E113" i="9"/>
  <c r="I112" i="9"/>
  <c r="E112" i="9"/>
  <c r="M109" i="9"/>
  <c r="E109" i="9"/>
  <c r="M108" i="9"/>
  <c r="E108" i="9"/>
  <c r="I105" i="9"/>
  <c r="E105" i="9"/>
  <c r="I103" i="9"/>
  <c r="E103" i="9"/>
  <c r="I102" i="9"/>
  <c r="E102" i="9"/>
  <c r="I101" i="9"/>
  <c r="E101" i="9"/>
  <c r="I100" i="9"/>
  <c r="E100" i="9"/>
  <c r="I99" i="9"/>
  <c r="E99" i="9"/>
  <c r="I98" i="9"/>
  <c r="E98" i="9"/>
  <c r="I97" i="9"/>
  <c r="E97" i="9"/>
  <c r="I96" i="9"/>
  <c r="E96" i="9"/>
  <c r="M95" i="9"/>
  <c r="E95" i="9"/>
  <c r="M94" i="9"/>
  <c r="E94" i="9"/>
  <c r="I92" i="9"/>
  <c r="E92" i="9"/>
  <c r="I91" i="9"/>
  <c r="E91" i="9"/>
  <c r="I90" i="9"/>
  <c r="E90" i="9"/>
  <c r="I89" i="9"/>
  <c r="E89" i="9"/>
  <c r="I88" i="9"/>
  <c r="E88" i="9"/>
  <c r="I87" i="9"/>
  <c r="E87" i="9"/>
  <c r="I86" i="9"/>
  <c r="E86" i="9"/>
  <c r="I85" i="9"/>
  <c r="E85" i="9"/>
  <c r="I81" i="9"/>
  <c r="E81" i="9"/>
  <c r="I79" i="9"/>
  <c r="E79" i="9"/>
  <c r="I78" i="9"/>
  <c r="E78" i="9"/>
  <c r="I77" i="9"/>
  <c r="E77" i="9"/>
  <c r="I76" i="9"/>
  <c r="E76" i="9"/>
  <c r="I75" i="9"/>
  <c r="E75" i="9"/>
  <c r="I74" i="9"/>
  <c r="E74" i="9"/>
  <c r="I73" i="9"/>
  <c r="E73" i="9"/>
  <c r="I72" i="9"/>
  <c r="E72" i="9"/>
  <c r="I71" i="9"/>
  <c r="E71" i="9"/>
  <c r="I70" i="9"/>
  <c r="E70" i="9"/>
  <c r="I69" i="9"/>
  <c r="E69" i="9"/>
  <c r="Q66" i="9"/>
  <c r="M66" i="9"/>
  <c r="I66" i="9"/>
  <c r="E66" i="9"/>
  <c r="Q65" i="9"/>
  <c r="M65" i="9"/>
  <c r="I65" i="9"/>
  <c r="E65" i="9"/>
  <c r="Q64" i="9"/>
  <c r="M64" i="9"/>
  <c r="I64" i="9"/>
  <c r="E64" i="9"/>
  <c r="Q63" i="9"/>
  <c r="M63" i="9"/>
  <c r="I63" i="9"/>
  <c r="E63" i="9"/>
  <c r="Q62" i="9"/>
  <c r="M62" i="9"/>
  <c r="I62" i="9"/>
  <c r="E62" i="9"/>
  <c r="Q61" i="9"/>
  <c r="M61" i="9"/>
  <c r="I61" i="9"/>
  <c r="E61" i="9"/>
  <c r="Q60" i="9"/>
  <c r="M60" i="9"/>
  <c r="I60" i="9"/>
  <c r="E60" i="9"/>
  <c r="Q59" i="9"/>
  <c r="M59" i="9"/>
  <c r="I59" i="9"/>
  <c r="E59" i="9"/>
  <c r="Q58" i="9"/>
  <c r="M58" i="9"/>
  <c r="I58" i="9"/>
  <c r="E58" i="9"/>
  <c r="Q57" i="9"/>
  <c r="M57" i="9"/>
  <c r="I57" i="9"/>
  <c r="E57" i="9"/>
  <c r="Q56" i="9"/>
  <c r="M56" i="9"/>
  <c r="I56" i="9"/>
  <c r="E56" i="9"/>
  <c r="Q55" i="9"/>
  <c r="M55" i="9"/>
  <c r="I55" i="9"/>
  <c r="E55" i="9"/>
  <c r="I54" i="9"/>
  <c r="E54" i="9"/>
  <c r="Q53" i="9"/>
  <c r="M53" i="9"/>
  <c r="I53" i="9"/>
  <c r="E53" i="9"/>
  <c r="Q52" i="9"/>
  <c r="I52" i="9"/>
  <c r="E52" i="9"/>
  <c r="Q51" i="9"/>
  <c r="M51" i="9"/>
  <c r="I51" i="9"/>
  <c r="E51" i="9"/>
  <c r="Q50" i="9"/>
  <c r="M50" i="9"/>
  <c r="I50" i="9"/>
  <c r="E50" i="9"/>
  <c r="Q49" i="9"/>
  <c r="M49" i="9"/>
  <c r="I49" i="9"/>
  <c r="E49" i="9"/>
  <c r="Q48" i="9"/>
  <c r="M48" i="9"/>
  <c r="I48" i="9"/>
  <c r="E48" i="9"/>
  <c r="Q47" i="9"/>
  <c r="M47" i="9"/>
  <c r="I47" i="9"/>
  <c r="E47" i="9"/>
  <c r="Q46" i="9"/>
  <c r="I46" i="9"/>
  <c r="E46" i="9"/>
  <c r="Q45" i="9"/>
  <c r="I45" i="9"/>
  <c r="E45" i="9"/>
  <c r="I44" i="9"/>
  <c r="E44" i="9"/>
  <c r="I43" i="9"/>
  <c r="E43" i="9"/>
  <c r="Q42" i="9"/>
  <c r="I42" i="9"/>
  <c r="E42" i="9"/>
  <c r="I41" i="9"/>
  <c r="E41" i="9"/>
  <c r="Q40" i="9"/>
  <c r="I40" i="9"/>
  <c r="E40" i="9"/>
  <c r="Q39" i="9"/>
  <c r="I39" i="9"/>
  <c r="E39" i="9"/>
  <c r="Q38" i="9"/>
  <c r="M38" i="9"/>
  <c r="I38" i="9"/>
  <c r="E38" i="9"/>
  <c r="Q37" i="9"/>
  <c r="M37" i="9"/>
  <c r="I37" i="9"/>
  <c r="E37" i="9"/>
  <c r="Q36" i="9"/>
  <c r="M36" i="9"/>
  <c r="I36" i="9"/>
  <c r="E36" i="9"/>
  <c r="Q35" i="9"/>
  <c r="I35" i="9"/>
  <c r="E35" i="9"/>
  <c r="Q34" i="9"/>
  <c r="M34" i="9"/>
  <c r="I34" i="9"/>
  <c r="E34" i="9"/>
  <c r="Q33" i="9"/>
  <c r="M33" i="9"/>
  <c r="I33" i="9"/>
  <c r="E33" i="9"/>
  <c r="Q32" i="9"/>
  <c r="M32" i="9"/>
  <c r="I32" i="9"/>
  <c r="E32" i="9"/>
  <c r="Q31" i="9"/>
  <c r="M31" i="9"/>
  <c r="I31" i="9"/>
  <c r="E31" i="9"/>
  <c r="Q30" i="9"/>
  <c r="M30" i="9"/>
  <c r="I30" i="9"/>
  <c r="E30" i="9"/>
  <c r="M29" i="9"/>
  <c r="I29" i="9"/>
  <c r="E29" i="9"/>
  <c r="Q28" i="9"/>
  <c r="M28" i="9"/>
  <c r="I28" i="9"/>
  <c r="E28" i="9"/>
  <c r="Q27" i="9"/>
  <c r="M27" i="9"/>
  <c r="I27" i="9"/>
  <c r="E27" i="9"/>
  <c r="Q26" i="9"/>
  <c r="M26" i="9"/>
  <c r="I26" i="9"/>
  <c r="E26" i="9"/>
  <c r="Q25" i="9"/>
  <c r="M25" i="9"/>
  <c r="I25" i="9"/>
  <c r="E25" i="9"/>
  <c r="Q24" i="9"/>
  <c r="M24" i="9"/>
  <c r="I24" i="9"/>
  <c r="E24" i="9"/>
  <c r="Q23" i="9"/>
  <c r="M23" i="9"/>
  <c r="I23" i="9"/>
  <c r="E23" i="9"/>
  <c r="Q22" i="9"/>
  <c r="M22" i="9"/>
  <c r="I22" i="9"/>
  <c r="E22" i="9"/>
  <c r="Q21" i="9"/>
  <c r="M21" i="9"/>
  <c r="I21" i="9"/>
  <c r="E21" i="9"/>
  <c r="Q20" i="9"/>
  <c r="M20" i="9"/>
  <c r="I20" i="9"/>
  <c r="E20" i="9"/>
  <c r="Q19" i="9"/>
  <c r="M19" i="9"/>
  <c r="I19" i="9"/>
  <c r="E19" i="9"/>
  <c r="Q18" i="9"/>
  <c r="M18" i="9"/>
  <c r="I18" i="9"/>
  <c r="E18" i="9"/>
  <c r="Q17" i="9"/>
  <c r="M17" i="9"/>
  <c r="I17" i="9"/>
  <c r="E17" i="9"/>
  <c r="Q16" i="9"/>
  <c r="M16" i="9"/>
  <c r="I16" i="9"/>
  <c r="E16" i="9"/>
  <c r="Q15" i="9"/>
  <c r="M15" i="9"/>
  <c r="I15" i="9"/>
  <c r="E15" i="9"/>
  <c r="Q14" i="9"/>
  <c r="M14" i="9"/>
  <c r="I14" i="9"/>
  <c r="E14" i="9"/>
  <c r="Q13" i="9"/>
  <c r="M13" i="9"/>
  <c r="I13" i="9"/>
  <c r="E13" i="9"/>
  <c r="Q12" i="9"/>
  <c r="M12" i="9"/>
  <c r="I12" i="9"/>
  <c r="E12" i="9"/>
  <c r="Q11" i="9"/>
  <c r="M11" i="9"/>
  <c r="I11" i="9"/>
  <c r="E11" i="9"/>
  <c r="Q10" i="9"/>
  <c r="M10" i="9"/>
  <c r="I10" i="9"/>
  <c r="E10" i="9"/>
  <c r="M22" i="11" l="1"/>
  <c r="E40" i="11"/>
  <c r="Q40" i="11"/>
  <c r="I22" i="11"/>
  <c r="Y22" i="11"/>
  <c r="M40" i="11"/>
  <c r="E124" i="9"/>
  <c r="I124" i="9"/>
  <c r="M124" i="9"/>
  <c r="Q124" i="9"/>
  <c r="F33" i="2"/>
  <c r="E33" i="2"/>
  <c r="D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G33" i="2" l="1"/>
  <c r="H33" i="2"/>
  <c r="G10" i="1"/>
  <c r="G11" i="1"/>
  <c r="G12" i="1"/>
  <c r="G13" i="1"/>
  <c r="G14" i="1"/>
  <c r="G15" i="1"/>
  <c r="E10" i="1"/>
  <c r="E11" i="1"/>
  <c r="E12" i="1"/>
  <c r="E13" i="1"/>
  <c r="E14" i="1"/>
  <c r="E15" i="1"/>
  <c r="F11" i="1"/>
  <c r="F10" i="1" s="1"/>
  <c r="H11" i="1"/>
  <c r="F12" i="1"/>
  <c r="H12" i="1"/>
  <c r="F13" i="1"/>
  <c r="H13" i="1"/>
  <c r="F14" i="1"/>
  <c r="H14" i="1"/>
  <c r="F15" i="1"/>
  <c r="H15" i="1"/>
  <c r="H10" i="1"/>
  <c r="F19" i="1"/>
  <c r="H35" i="1"/>
  <c r="B35" i="1"/>
  <c r="F28" i="1"/>
  <c r="H19" i="1"/>
  <c r="C19" i="1"/>
  <c r="D19" i="1"/>
  <c r="F25" i="1"/>
  <c r="F26" i="1"/>
  <c r="C10" i="1" l="1"/>
  <c r="D10" i="1"/>
  <c r="H26" i="1"/>
  <c r="H28" i="1"/>
  <c r="H29" i="1"/>
  <c r="H30" i="1"/>
  <c r="H31" i="1"/>
  <c r="H32" i="1"/>
  <c r="H33" i="1"/>
  <c r="H34" i="1"/>
  <c r="H37" i="1"/>
  <c r="H47" i="1"/>
  <c r="H21" i="1"/>
  <c r="H22" i="1"/>
  <c r="H23" i="1"/>
  <c r="H24" i="1"/>
  <c r="H25" i="1"/>
  <c r="H20" i="1"/>
  <c r="H17" i="1"/>
  <c r="H18" i="1"/>
  <c r="G47" i="1"/>
  <c r="G29" i="1"/>
  <c r="G30" i="1"/>
  <c r="G31" i="1"/>
  <c r="G32" i="1"/>
  <c r="G33" i="1"/>
  <c r="G34" i="1"/>
  <c r="G37" i="1"/>
  <c r="G28" i="1"/>
  <c r="G18" i="1"/>
  <c r="G19" i="1"/>
  <c r="G20" i="1"/>
  <c r="G21" i="1"/>
  <c r="G22" i="1"/>
  <c r="G23" i="1"/>
  <c r="G17" i="1"/>
  <c r="H16" i="1"/>
  <c r="G16" i="1"/>
  <c r="H9" i="1"/>
  <c r="G9" i="1"/>
  <c r="F47" i="1"/>
  <c r="F37" i="1"/>
  <c r="F34" i="1"/>
  <c r="F33" i="1"/>
  <c r="F32" i="1"/>
  <c r="F31" i="1"/>
  <c r="F30" i="1"/>
  <c r="F23" i="1"/>
  <c r="F22" i="1"/>
  <c r="F21" i="1"/>
  <c r="F20" i="1"/>
  <c r="F18" i="1"/>
  <c r="F17" i="1"/>
  <c r="F16" i="1"/>
  <c r="F9" i="1"/>
  <c r="E18" i="1"/>
  <c r="E19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7" i="1"/>
  <c r="E47" i="1"/>
  <c r="E17" i="1"/>
  <c r="E16" i="1"/>
  <c r="E9" i="1"/>
  <c r="D24" i="1"/>
  <c r="B19" i="1"/>
  <c r="C22" i="1" l="1"/>
  <c r="B22" i="1"/>
  <c r="D16" i="1"/>
  <c r="B37" i="1" l="1"/>
  <c r="C29" i="1"/>
  <c r="B29" i="1"/>
  <c r="B27" i="1"/>
  <c r="B16" i="1"/>
  <c r="B10" i="1"/>
  <c r="B7" i="1" l="1"/>
  <c r="B36" i="1" l="1"/>
  <c r="B48" i="1"/>
  <c r="C33" i="1" l="1"/>
  <c r="C46" i="1" l="1"/>
  <c r="C45" i="1"/>
  <c r="C44" i="1"/>
  <c r="C27" i="1"/>
  <c r="C16" i="1"/>
  <c r="D37" i="1"/>
  <c r="D29" i="1"/>
  <c r="D27" i="1"/>
  <c r="D7" i="1" l="1"/>
  <c r="C7" i="1"/>
  <c r="C37" i="1"/>
  <c r="D35" i="1" l="1"/>
  <c r="D36" i="1" s="1"/>
  <c r="G7" i="1"/>
  <c r="H7" i="1"/>
  <c r="C35" i="1"/>
  <c r="C48" i="1" s="1"/>
  <c r="E7" i="1"/>
  <c r="D48" i="1" l="1"/>
  <c r="C36" i="1"/>
  <c r="H36" i="1"/>
  <c r="G36" i="1"/>
  <c r="E36" i="1"/>
  <c r="F36" i="1"/>
  <c r="E48" i="1"/>
  <c r="E35" i="1"/>
  <c r="H48" i="1"/>
  <c r="G35" i="1"/>
  <c r="G48" i="1"/>
  <c r="F7" i="1" l="1"/>
  <c r="F35" i="1" l="1"/>
  <c r="F48" i="1" s="1"/>
  <c r="F29" i="1"/>
</calcChain>
</file>

<file path=xl/sharedStrings.xml><?xml version="1.0" encoding="utf-8"?>
<sst xmlns="http://schemas.openxmlformats.org/spreadsheetml/2006/main" count="892" uniqueCount="439">
  <si>
    <t>Lentelė Nr.1</t>
  </si>
  <si>
    <t>proc.</t>
  </si>
  <si>
    <t>Pajamos savarankiškoms funkcijoms vykdyti</t>
  </si>
  <si>
    <t>Gyv. pajamų mokestis tenkantis savivaldybei (procentais)</t>
  </si>
  <si>
    <t xml:space="preserve"> Gyventojų  pajamų mokestis</t>
  </si>
  <si>
    <t>Turto mokesčiai:</t>
  </si>
  <si>
    <t xml:space="preserve">      žemės mokestis</t>
  </si>
  <si>
    <t xml:space="preserve">    nekilnojamojo turto mokestis</t>
  </si>
  <si>
    <t xml:space="preserve">   paveldimo turto mokestis</t>
  </si>
  <si>
    <t xml:space="preserve">   žemės nuomos mokestis</t>
  </si>
  <si>
    <t>Kitos pajamos ir rinkliavos</t>
  </si>
  <si>
    <t>Speciali tikslinė dotacija</t>
  </si>
  <si>
    <t xml:space="preserve">   Valstybinėms funkcijoms atlikti</t>
  </si>
  <si>
    <t>Mokestis už aplinkos teršimą</t>
  </si>
  <si>
    <t>Mokestis už valstybinius gamtos išteklius</t>
  </si>
  <si>
    <t>Vietinė rinkliava už atliekų tvarkymą</t>
  </si>
  <si>
    <t>Biudžetinių įstaigų gautos pajamos</t>
  </si>
  <si>
    <t xml:space="preserve">                                                   Iš viso pajamų</t>
  </si>
  <si>
    <t>`</t>
  </si>
  <si>
    <t>Įmokų už išlaikymą švietimo, socialinės apsaugos ir kitose įstaigose</t>
  </si>
  <si>
    <t>Pajamų už vietinę rinkliavą</t>
  </si>
  <si>
    <t>Skolintos lėšos</t>
  </si>
  <si>
    <t>Iš viso pajamos su likučiu ir skolintomis lėšomis</t>
  </si>
  <si>
    <t>pirminis planas (tūkst. Eur)</t>
  </si>
  <si>
    <t>patikslintas planas (tūkst. Eur)</t>
  </si>
  <si>
    <t>suma (tūkst. Eur)</t>
  </si>
  <si>
    <t xml:space="preserve">   Mokyklos specialiųjų poreikių turintiems mokiniams</t>
  </si>
  <si>
    <t xml:space="preserve">    Vietinės reikšmės keliams (gatvėms) tiesti, taisyti, prižiūrėti ir saugaus eismo sąlygoms užtikrinti </t>
  </si>
  <si>
    <t xml:space="preserve">   dividendai</t>
  </si>
  <si>
    <t>Eil. Nr.</t>
  </si>
  <si>
    <t>Valstybės deleguotos funkcijos pavadinimas</t>
  </si>
  <si>
    <t>Funkcijos kodas</t>
  </si>
  <si>
    <t>Palyginimas (+, -)</t>
  </si>
  <si>
    <t xml:space="preserve">Gyventojų registro tvarkymas ir duomenų valstybės registrui teikimas   </t>
  </si>
  <si>
    <t>01.03.03.02</t>
  </si>
  <si>
    <t>Archyvinių dokumentų tvarkymas</t>
  </si>
  <si>
    <t>Duomenų teikimas Valstybės suteiktos pagalbos registrui</t>
  </si>
  <si>
    <t>01.06.01.02</t>
  </si>
  <si>
    <t>Jaunimo teisių apsauga</t>
  </si>
  <si>
    <t>Valstybinės kalbos vartojimo ir taisyklingumo kontrolė</t>
  </si>
  <si>
    <t>Civilinės būklės aktų registravimas</t>
  </si>
  <si>
    <t>Valstybinės žemės ir kito valstybinio turto valdymas, naudojimas ir disponavimas juo patikėjimo teise</t>
  </si>
  <si>
    <t>01.06.01.03</t>
  </si>
  <si>
    <t xml:space="preserve">Gyvenamosios vietos deklaravimas    </t>
  </si>
  <si>
    <t>Pirminė teisinė pagalba</t>
  </si>
  <si>
    <t>Mobilizacijos administravimas</t>
  </si>
  <si>
    <t>02.01.01.04</t>
  </si>
  <si>
    <t xml:space="preserve">Civilinės saugos organizavimas  </t>
  </si>
  <si>
    <t>02.02.01.01</t>
  </si>
  <si>
    <t xml:space="preserve">Priešgaisrinių tarnybų organizavimas   </t>
  </si>
  <si>
    <t>03.02.01.01</t>
  </si>
  <si>
    <t>04.01.02.01</t>
  </si>
  <si>
    <t>Melioracijos ir hidrotechnikos įrenginių eksploatavimas, dirvų kalkinimo organizavimas (pridedama)</t>
  </si>
  <si>
    <t>04.02.01.01</t>
  </si>
  <si>
    <t>Žemės ūkio funkcijoms vykdyti</t>
  </si>
  <si>
    <t>Būsto nuomos ar išperkamosios būsto nuomos mokesčių dalies kompensacijoms</t>
  </si>
  <si>
    <t>10.07.01.01</t>
  </si>
  <si>
    <t>Socialinės paslaugos (socialinei globai asmenims su sunkia negalia)</t>
  </si>
  <si>
    <t>10.01.02.02</t>
  </si>
  <si>
    <t xml:space="preserve"> 10.04.01.01</t>
  </si>
  <si>
    <t>Socialinių išmokų ir kompensacijų (būsto šildymo išlaidų, išlaidų šaltam bei nuotekoms ir išlaidų karštam vandeniui) skaičiavimas ir mokėjimas</t>
  </si>
  <si>
    <t>10.04.01.40</t>
  </si>
  <si>
    <t>Mokinių visuomenės sveikatos priežiūrai</t>
  </si>
  <si>
    <t>07.04.01.02</t>
  </si>
  <si>
    <t>Visuomenės sveikatos stiprinimui ir stebėsenai</t>
  </si>
  <si>
    <t>Iš viso</t>
  </si>
  <si>
    <t>Pavadinimas</t>
  </si>
  <si>
    <t>tame skaičiuje</t>
  </si>
  <si>
    <t>Kėdainių lopšelis-darželis "Varpelis"</t>
  </si>
  <si>
    <t>Kėdainių šviesioji gimnazija</t>
  </si>
  <si>
    <t>Kėdainių r. Krakių Mikalojaus Katkaus gimnazija</t>
  </si>
  <si>
    <t>Kėdainių Juozo Paukštelio progimnazija</t>
  </si>
  <si>
    <t>Kėdainių r. Dotnuvos pagrindinė mokykla</t>
  </si>
  <si>
    <t>Kėdainių r. Surviliškio Vinco Svirskio pagrindinė mokykla</t>
  </si>
  <si>
    <t>Kėdainių specialioji mokykla</t>
  </si>
  <si>
    <t>Kėdainių dailės mokykla</t>
  </si>
  <si>
    <t>Kėdainių muzikos mokykla</t>
  </si>
  <si>
    <t>Kėdainių sporto centras</t>
  </si>
  <si>
    <t>Kėdainių švietimo pagalbos tarnyba</t>
  </si>
  <si>
    <t>IŠ VISO</t>
  </si>
  <si>
    <t>(tūkst.Eur)</t>
  </si>
  <si>
    <t>Iš viso asignavimai</t>
  </si>
  <si>
    <t>savarankiškom funkcijom</t>
  </si>
  <si>
    <t xml:space="preserve">palyginimas </t>
  </si>
  <si>
    <t>palyginimas</t>
  </si>
  <si>
    <t>%</t>
  </si>
  <si>
    <t>(+,-)</t>
  </si>
  <si>
    <t>Lopšelis - darželis    " Aviliukas "</t>
  </si>
  <si>
    <t>Lopšelis - darželis  " Pasaka "</t>
  </si>
  <si>
    <t>Lopšelis - darželis    " Varpelis "</t>
  </si>
  <si>
    <t>Lopšelis - darželis  " Vyturėlis "</t>
  </si>
  <si>
    <t>Lopšelis - darželis    " Žilvitis "</t>
  </si>
  <si>
    <t>Vilainių mokykla - darželis    " Obelėlė "</t>
  </si>
  <si>
    <t>" Atžalyno " gimnazija</t>
  </si>
  <si>
    <t>Šviesioji gimnazija</t>
  </si>
  <si>
    <t>Akademijos  gimnazija</t>
  </si>
  <si>
    <t>Josvainių   gimnazija</t>
  </si>
  <si>
    <t>Krakių M.Katkaus gimnazija</t>
  </si>
  <si>
    <t>Šėtos   gimnazija</t>
  </si>
  <si>
    <t>" Aušros"  progimnazija</t>
  </si>
  <si>
    <t>" Ryto "  progimnazija</t>
  </si>
  <si>
    <t>Juozo Paukštelio  progimnazija</t>
  </si>
  <si>
    <t>Dotnuvos pagrindinė mokykla</t>
  </si>
  <si>
    <t>Labūnavos pagrindinė mokykla</t>
  </si>
  <si>
    <t>Miegenų pagrindinė mokykla</t>
  </si>
  <si>
    <t>Surviliškio Vinco Svirskio pagrindinė mokykla</t>
  </si>
  <si>
    <t>Truskavos pagrindinė mokykla</t>
  </si>
  <si>
    <t>Suaugusiųjų ir jaunimo mokymo centras</t>
  </si>
  <si>
    <t>Dailės mokykla</t>
  </si>
  <si>
    <t>Kalbų mokykla</t>
  </si>
  <si>
    <t>Muzikos  mokykla</t>
  </si>
  <si>
    <t>Švietimo pagalbos tarnyba</t>
  </si>
  <si>
    <t>Kėdainių kultūros  centras</t>
  </si>
  <si>
    <t>Akademijos kultūros centras</t>
  </si>
  <si>
    <t>Josvainių kultūros centras</t>
  </si>
  <si>
    <t>Krakių kultūros centras</t>
  </si>
  <si>
    <t>Šėtos kultūros centras</t>
  </si>
  <si>
    <t>Truskavos kultūros centras</t>
  </si>
  <si>
    <t>M.Daukšos viešoji biblioteka</t>
  </si>
  <si>
    <t>Kėdainių krašto muziejus</t>
  </si>
  <si>
    <t>Priešgaisrinė tarnyba</t>
  </si>
  <si>
    <t>Bendruomenės soc centras</t>
  </si>
  <si>
    <t>Dotnuvos slaugos namai</t>
  </si>
  <si>
    <t>Josvainių socialinis ir ugdymo centras</t>
  </si>
  <si>
    <t>Šėtos socialinis ir ugdymo centras</t>
  </si>
  <si>
    <t>Kėdainių visuomenės sveikatos biuras</t>
  </si>
  <si>
    <t>Kontrolės ir audito tarnyba</t>
  </si>
  <si>
    <t>Savivaldybės administracija</t>
  </si>
  <si>
    <t>Kėdainių miesto seniūnija</t>
  </si>
  <si>
    <t>Dotnuvos seniūnija</t>
  </si>
  <si>
    <t>Gudžiūnų seniūnija</t>
  </si>
  <si>
    <t>Josvainių seniūnija</t>
  </si>
  <si>
    <t>Krakių seniūnija</t>
  </si>
  <si>
    <t>Pelėdnagių seniūnija</t>
  </si>
  <si>
    <t>Pernaravos seniūnija</t>
  </si>
  <si>
    <t>Surviliškio seniūnija</t>
  </si>
  <si>
    <t>Šėtos seniūnija</t>
  </si>
  <si>
    <t>Truskavos seniūnija</t>
  </si>
  <si>
    <t>Vilainių seniūnija</t>
  </si>
  <si>
    <t>Iš viso įstaigos</t>
  </si>
  <si>
    <t>iš viso</t>
  </si>
  <si>
    <t>Lentelė Nr.2</t>
  </si>
  <si>
    <t>Lentelė Nr. 3</t>
  </si>
  <si>
    <t>Komunalinės paslaugos</t>
  </si>
  <si>
    <t>Kvalifi-</t>
  </si>
  <si>
    <t>Įstaigos pavadinimas</t>
  </si>
  <si>
    <t>paskaičia-</t>
  </si>
  <si>
    <t xml:space="preserve">Darbo </t>
  </si>
  <si>
    <t>Įnašai</t>
  </si>
  <si>
    <t>Viso</t>
  </si>
  <si>
    <t>Mityba</t>
  </si>
  <si>
    <t>Šildy-</t>
  </si>
  <si>
    <t>Elektra</t>
  </si>
  <si>
    <t>Vandent.</t>
  </si>
  <si>
    <t>Apranga</t>
  </si>
  <si>
    <t>Kitos</t>
  </si>
  <si>
    <t>Koman-</t>
  </si>
  <si>
    <t>kacijos</t>
  </si>
  <si>
    <t>Pašalpos</t>
  </si>
  <si>
    <t>Turtas</t>
  </si>
  <si>
    <t>vimas</t>
  </si>
  <si>
    <t>užmokestis</t>
  </si>
  <si>
    <t>soc,draud.</t>
  </si>
  <si>
    <t>išlaidos</t>
  </si>
  <si>
    <t>mas</t>
  </si>
  <si>
    <t>ir kanaliz.</t>
  </si>
  <si>
    <t>diruotės</t>
  </si>
  <si>
    <t>kėlimas</t>
  </si>
  <si>
    <t>paslaugos</t>
  </si>
  <si>
    <t>Lopšelis-darželis "Aviliukas"</t>
  </si>
  <si>
    <t>Lopšelis-darželis "Pasaka"</t>
  </si>
  <si>
    <t>Lopšelis-darželis "Varpelis"</t>
  </si>
  <si>
    <t>Lopšelis-darželis "Vyturėlis"</t>
  </si>
  <si>
    <t>Lopšelis-darželis "Žilvitis"</t>
  </si>
  <si>
    <t>Vilainių mokykla-darželis "Obelėlė"</t>
  </si>
  <si>
    <t>VISO DARŽELIAI</t>
  </si>
  <si>
    <t>Atžalyno gimnazija</t>
  </si>
  <si>
    <t>Akademijos gimnazija</t>
  </si>
  <si>
    <t>Josvainių gimnazija</t>
  </si>
  <si>
    <t>Krakių Mikalojaus Katkaus gimnazija</t>
  </si>
  <si>
    <t>Šėtos  gimnazija</t>
  </si>
  <si>
    <t>Lietuvos sporto universiteto Kėdainių "Aušros" progimnazija</t>
  </si>
  <si>
    <t>Ryto progimnazija</t>
  </si>
  <si>
    <t>Juozo Paukštelio progimnazija</t>
  </si>
  <si>
    <t>Sporto centras</t>
  </si>
  <si>
    <t>VISO MOKYKLOS</t>
  </si>
  <si>
    <t>Kėdainių kultūros centras</t>
  </si>
  <si>
    <t>Mikalojaus Daukšos viešoji biblioteka</t>
  </si>
  <si>
    <t>Bendruomenės socialinis centras</t>
  </si>
  <si>
    <t>Šėtos socialinis ir ugdymo  centras</t>
  </si>
  <si>
    <t>Visuomenės sveikatos biuras</t>
  </si>
  <si>
    <t xml:space="preserve">Savivaldybės administracija </t>
  </si>
  <si>
    <t>Valdymas</t>
  </si>
  <si>
    <t>Komunalinis</t>
  </si>
  <si>
    <t>VISO SAVIVALDYBĖS ADMINISTRACIJA IR SENIŪNIJOS</t>
  </si>
  <si>
    <t>Programos kodas</t>
  </si>
  <si>
    <t>Programos pavadinimas</t>
  </si>
  <si>
    <t>01</t>
  </si>
  <si>
    <t>Švietimas ir ugdymas</t>
  </si>
  <si>
    <t>02</t>
  </si>
  <si>
    <t>Sveikatos apsauga</t>
  </si>
  <si>
    <t>03</t>
  </si>
  <si>
    <t>Socialinės apsaugos plėtojimas</t>
  </si>
  <si>
    <t>04</t>
  </si>
  <si>
    <t>05</t>
  </si>
  <si>
    <t>Kultūros veiklos plėtra</t>
  </si>
  <si>
    <t>06</t>
  </si>
  <si>
    <t>Kultūros paveldo išsaugojimas, turizmo skatinimas bei vystymas</t>
  </si>
  <si>
    <t>07</t>
  </si>
  <si>
    <t>Infrastruktūros objektų priežiūra ir plėtra</t>
  </si>
  <si>
    <t>08</t>
  </si>
  <si>
    <t>Aplinkos apsauga</t>
  </si>
  <si>
    <t>09</t>
  </si>
  <si>
    <t>Žemės ūkio plėtra ir melioracija</t>
  </si>
  <si>
    <t>10</t>
  </si>
  <si>
    <t>Parama verslui ir verslo plėtra</t>
  </si>
  <si>
    <t>11</t>
  </si>
  <si>
    <t>Savivaldybės valdymo tobulinimas</t>
  </si>
  <si>
    <t xml:space="preserve">Savarankiškoms funkcijoms atlikti </t>
  </si>
  <si>
    <t xml:space="preserve">Kėdainių specialioji mokykla </t>
  </si>
  <si>
    <t>Valstybės deleguotos</t>
  </si>
  <si>
    <t>Specialioji tikslinė dotacija (Kėdainių specialioji mokykla)</t>
  </si>
  <si>
    <t>Kitos lėšos (globos išmokos)</t>
  </si>
  <si>
    <t>Savarankiškoms funkcijoms atlikti</t>
  </si>
  <si>
    <t>04.02.01.04</t>
  </si>
  <si>
    <t>Europos Sąjungos finansinės paramos lėšos</t>
  </si>
  <si>
    <t>Materialiojo  ir nematerialiojo turto realizavimo pajamos</t>
  </si>
  <si>
    <t>Pajamos už parduotą turtą</t>
  </si>
  <si>
    <t>07.06.01.02</t>
  </si>
  <si>
    <t>Lentelė Nr. 5</t>
  </si>
  <si>
    <t>Lentelė Nr. 7</t>
  </si>
  <si>
    <t>Organizuoti nemokamą socialiai remtinų vaikų maitinimą ikimokyklinėse įstaigose</t>
  </si>
  <si>
    <t xml:space="preserve">Kompensuoti nemokamo mokinių maitinimo kainą bendrojo lavinimo mokyklose </t>
  </si>
  <si>
    <t xml:space="preserve">Dengti kainų skirtumą gyventojams už šildymą </t>
  </si>
  <si>
    <t>Teikti socialinę paramą mokiniams išlaidoms už įsigytus produktus</t>
  </si>
  <si>
    <t>Teikti socialinę paramą mokiniams išlaidoms už įsigytus mokinio reikmenis</t>
  </si>
  <si>
    <t xml:space="preserve">Kompensuoti kelionės išlaidas už lengvatinį keleivių vežimą </t>
  </si>
  <si>
    <t xml:space="preserve">Užtikrinti paslaugų teikimą VšĮ "Gyvenimo namai  sutrikusio intelekto asmenims"   </t>
  </si>
  <si>
    <t>Organizuoti socialinės reabilitacijos paslaugų neįgaliesiems bendruomenėje projektų konkursus</t>
  </si>
  <si>
    <t>2 kart</t>
  </si>
  <si>
    <t xml:space="preserve">Sudaryti sąlygas bendruomeninių organizacijų veiklai </t>
  </si>
  <si>
    <t>Įgyvendinti Kėdainių rajono savivaldybės bažnyčių rėmimo programą</t>
  </si>
  <si>
    <t>Finansuoti daugiabučių gyvenamųjų namų savininkų bendrijų rėmimo programą</t>
  </si>
  <si>
    <t xml:space="preserve"> Užtikrinti vietinės reikšmės kelių (gatvių) tiesimą, taisymą, priežiūrą ir saugaus eismo sąlygas</t>
  </si>
  <si>
    <t>Vykdyti savivaldybės viešųjų teritorijų tvarkymą</t>
  </si>
  <si>
    <t>Vykdyti aplinkos apsaugos rėmimo specialiąją programą</t>
  </si>
  <si>
    <t xml:space="preserve"> Vykdyti melioracijos statinių priežiūrą, remontą, taip pat kultūrtechninių aglomeracinių ir agrocheminių dirvos gerinimo priemonių įgyvendinimą</t>
  </si>
  <si>
    <t>Įgyvendinti priemones, finansuojamas iš Savivaldybės administracijos direktoriaus rezervo</t>
  </si>
  <si>
    <t>Įgyvendinti priemones, finansuojamas iš Savivaldybės mero fondo</t>
  </si>
  <si>
    <t xml:space="preserve">Kompensuoti UAB "Kėdbusas" nuostolingus maršrutus </t>
  </si>
  <si>
    <t>Vykdyti aplinkos apsaugos rėmimo specialiąją  programą</t>
  </si>
  <si>
    <t>Kita tikslinė dotacija, iš jos:</t>
  </si>
  <si>
    <t>Kitos dotacijos ir lėšos iš kitų valdymo lygių, iš jos:</t>
  </si>
  <si>
    <t>projektams finansuoti</t>
  </si>
  <si>
    <t xml:space="preserve">Biudžeto apyvartos </t>
  </si>
  <si>
    <t>Pajamos už prekes ir paslaugas</t>
  </si>
  <si>
    <t>Iš viso 
(4 su 5 stlp.)</t>
  </si>
  <si>
    <t>Iš viso
 (4 su 6 stlp.)</t>
  </si>
  <si>
    <t>Socialinės paslaugos (socialinei priežiūrai socialinės rizikos šeimoms)</t>
  </si>
  <si>
    <t xml:space="preserve">10.03.01.01 10.07.01.01  10.09.01.09 </t>
  </si>
  <si>
    <t>Socialinei paramai mokiniams (išlaidoms už įsigytus produktus bei mokinio reikmėms ir administravimui)</t>
  </si>
  <si>
    <t>Neveiksnių asmenų būklės peržiūrėjimui užtikrinti</t>
  </si>
  <si>
    <t>Lopšelis-darželis "Puriena"</t>
  </si>
  <si>
    <t>Lopšelis-darželis "Vaikystė"</t>
  </si>
  <si>
    <t>Kėdainių pagalbos šeimai centras</t>
  </si>
  <si>
    <t>Biudžeto asignavimai projektams finansuoti ES lėšomis</t>
  </si>
  <si>
    <t>Biudžeto asignavimai projektams finansuoti VB lėšomis</t>
  </si>
  <si>
    <t>Lopšelis - darželis     " Puriena "</t>
  </si>
  <si>
    <t>Lopšelis - darželis   " Vaikystė "</t>
  </si>
  <si>
    <t>Kėdainių rajono valstybės  investicijų programa</t>
  </si>
  <si>
    <t>Kėdainių rajono savivaldybės  investicijų programa</t>
  </si>
  <si>
    <t>Biudžeto asignavimai  projektams finansuoti VB lėšomis</t>
  </si>
  <si>
    <t xml:space="preserve">            Lentelė Nr. 6</t>
  </si>
  <si>
    <t xml:space="preserve">2019 m. </t>
  </si>
  <si>
    <t>42,78 pastovioji dalis
4,10   kintamoji dalis
46,88</t>
  </si>
  <si>
    <t>Pajamos už ilgalaikio ir trumpalaikio materialiojo turto nuomą</t>
  </si>
  <si>
    <t xml:space="preserve">Įmokos už išlaikymą švietimo, socialinės apsaugos ir kitose  įstaigose </t>
  </si>
  <si>
    <t>Iš viso pajamų palyginamomis sąlygomis (be ES ir VB investiciniams projektams)</t>
  </si>
  <si>
    <t xml:space="preserve">      2019 m. palyginimas</t>
  </si>
  <si>
    <t>Ilgalaikio ir trumpalaikio materialiojo turto nuomos</t>
  </si>
  <si>
    <t>Prekių ir paslaugų</t>
  </si>
  <si>
    <t xml:space="preserve">Aplinkos apsaugos rėmimo programos apyvartos </t>
  </si>
  <si>
    <t>Valstybės biudžeto lėšos (su lėšomis ES projektams finansuoti)</t>
  </si>
  <si>
    <t>Finansinių įsipareigojimų prisiėmimo (skolinimosi) pajamos</t>
  </si>
  <si>
    <t xml:space="preserve">   Ugdymo reikmėms finansuoti</t>
  </si>
  <si>
    <t>Erdvinių duomenų rinkinio tvarkymas</t>
  </si>
  <si>
    <t>04.02.01.02</t>
  </si>
  <si>
    <t>Lėšos mokytojų ir kitų ugdymo procese dalyvaujančių asmenų kvalifikacijai tobulinti</t>
  </si>
  <si>
    <t>Lėšos IKT diegti ir naudoti</t>
  </si>
  <si>
    <t>Lėšos švietimo pagalbai</t>
  </si>
  <si>
    <t>Mokymo lėšos viso</t>
  </si>
  <si>
    <t>Kėdainių lopšelis-darželis "Puriena"</t>
  </si>
  <si>
    <t>Kėdainių lopšelis-darželis "Vaikystė"</t>
  </si>
  <si>
    <t>Kėdainių lopšelis-darželis "Vyturėlis"</t>
  </si>
  <si>
    <t>Kėdainių lopšelis-darželis "Žilvitis"</t>
  </si>
  <si>
    <t>Kėdainių "Atžalyno" gimnazija</t>
  </si>
  <si>
    <t>Kėdainių "Ryto" progimnazija</t>
  </si>
  <si>
    <t>Kėdainių suaugusių ir jaunimo mokymo centras</t>
  </si>
  <si>
    <t>VŠĮ Alternatyviojo ugdymo centras</t>
  </si>
  <si>
    <t>VŠĮ "Pažinimo taku"</t>
  </si>
  <si>
    <t>"Varpelis"l.d</t>
  </si>
  <si>
    <t>"Žilvitis"l/d</t>
  </si>
  <si>
    <t>"Vyturėlis"l/d</t>
  </si>
  <si>
    <t>"Pasaka"l/d</t>
  </si>
  <si>
    <t>Labūnavos d.</t>
  </si>
  <si>
    <t>Lančiūnavos d.</t>
  </si>
  <si>
    <t>Krakių d.</t>
  </si>
  <si>
    <t>Šėtos soc.c.</t>
  </si>
  <si>
    <t>Josvainių soc.c.</t>
  </si>
  <si>
    <t>Švietimo pagalbos t-ba</t>
  </si>
  <si>
    <t>Muzikos m-la</t>
  </si>
  <si>
    <t>Kalbų m-la</t>
  </si>
  <si>
    <t>Dailės m-la</t>
  </si>
  <si>
    <t>Sporto m-la</t>
  </si>
  <si>
    <t>Brandos egzaminai</t>
  </si>
  <si>
    <t>Išorės auditas</t>
  </si>
  <si>
    <t>Organizuoti ir vykdyti mokymosi pasiekimų patikrinimus</t>
  </si>
  <si>
    <t>Lentelė Nr. 4</t>
  </si>
  <si>
    <t>ES lėšos, speciali tikslinė dotacija (ugdymo reikmėms finansuoti, valstybės deleguotos f-jos, iš apskrities  perduotai įstaigai išlaikyti)</t>
  </si>
  <si>
    <t>Finansuoti vaikų vasaros poilsio ir užimtumo programas, įskaitant dienos stovyklų organizavimą</t>
  </si>
  <si>
    <t>Skatinti savivaldybės gabius mokinius</t>
  </si>
  <si>
    <t>Gerinti pirminės asmens sveikatos priežiūros paslaugų teikimo prieinamumą tuberkuliozės srityje</t>
  </si>
  <si>
    <t>Vykdyti  E sveikatos informacinės sistemos diegimo, palaikymo ir tobulinimo VšĮ Kėdainių PSPC ir VšĮ Kėdainių ligoninėje 2016-2021 m. programą</t>
  </si>
  <si>
    <t>Vykdyti VšĮ Kėdainių ligoninės dantų protezavimo  programą</t>
  </si>
  <si>
    <t>Vykdyti VšĮ Kėdainių ligoninės vaikų slaugos programą</t>
  </si>
  <si>
    <t>Vykdyti odontologinės priežiūros/pagalbos kokybės gerinimo Kėdainių rajono savivaldybės gyventojams 2011-2021 m. programą</t>
  </si>
  <si>
    <t>Vykdyti storosios žarnos vėžio ankstyvosios diagnostikos efektyvumo didinimo Kėdainių rajono savivaldybėje 2014-2019 m. programą</t>
  </si>
  <si>
    <t>Vykdyti traumatologinės  pagalbos kokybės gerinimo Kėdainių rajono savivaldybės gyventojams 2016-2021 m. programą</t>
  </si>
  <si>
    <t xml:space="preserve">Vykdyti Kėdainių rajono tuberkuliozės prevencijos, ankstyvosios diagnostikos, gydymo ir kontrolės  2017-2022 m. programą </t>
  </si>
  <si>
    <t>Vykdyti ultragarsinių diagnostinių paslaugų teikimo efektyvumo gerinimo Kėdainių rajono savivaldybėje 2017-2022 m. programą</t>
  </si>
  <si>
    <t>Vykdyti pirminės asmens sveikatos priežiūros paslaugų prieinamumo ir kokybės užtikrinimo Kėdainių rajono kaimiškųjų vietovių gyventojams 2017-2020 m. programą</t>
  </si>
  <si>
    <t xml:space="preserve">Vykdyti priėmimo-skubiosios pagalbos  skyriuje teikiamos pagalbos kokybės gerinimo Kėdainių rajono savivaldybės gyventojams 2019-2020 m. programą </t>
  </si>
  <si>
    <t xml:space="preserve">Vykdyti ambulatorinės akušerinės ir ginekologinės pagalbos kokybės gerinimo Kėdainių rajono savivaldybės moterims 2019-2024 m. programą </t>
  </si>
  <si>
    <t>Kompensuoti karšto ir šalto vandens pardavimo kainą socialiai remtiniems asmenims</t>
  </si>
  <si>
    <t>Finansuoti dienos socialinės globos paslaugų teikimo  Kėdainių socialinės globos namuose programą</t>
  </si>
  <si>
    <t>Finansuoti VšĮ Kėdainių turizmo ir verslo informacijos centro veiklos programą</t>
  </si>
  <si>
    <t>Dalyvauti nekilnojamojo kultūros paveldo pažinimo sklaidos ir atgaivinimo programoje</t>
  </si>
  <si>
    <t xml:space="preserve">Aprūpinti pakuočių atliekų surinkimo konteineriais individualias namų valdas </t>
  </si>
  <si>
    <t xml:space="preserve">Finansuoti prevencinę programą „Saugios aplinkos kūrimas ir bendruomenės teisėtvarkos kūrimas" </t>
  </si>
  <si>
    <t>Dalyvauti Kauno regionio plėtros  agentūros veikloje</t>
  </si>
  <si>
    <t xml:space="preserve">Gerinti Kėdainių rajono savivaldybėje teikiamų paslaugų ir asmenų aptarnavimo kokybę  </t>
  </si>
  <si>
    <t>Medikamentai</t>
  </si>
  <si>
    <t>Ryšių</t>
  </si>
  <si>
    <t>Transporto</t>
  </si>
  <si>
    <t xml:space="preserve">Gyvenamųjų </t>
  </si>
  <si>
    <t>Materialiojo</t>
  </si>
  <si>
    <t>Informacinių</t>
  </si>
  <si>
    <t xml:space="preserve"> ir medicininės</t>
  </si>
  <si>
    <t>įranga ir</t>
  </si>
  <si>
    <t xml:space="preserve">išlaikymas </t>
  </si>
  <si>
    <t>ir patalynė</t>
  </si>
  <si>
    <t xml:space="preserve">vietovių </t>
  </si>
  <si>
    <t xml:space="preserve">turto paprastojo  </t>
  </si>
  <si>
    <t xml:space="preserve">Šiukšlių </t>
  </si>
  <si>
    <t>technologijų</t>
  </si>
  <si>
    <t>prekės ir</t>
  </si>
  <si>
    <t xml:space="preserve">prekės bei </t>
  </si>
  <si>
    <t xml:space="preserve">paslaugos </t>
  </si>
  <si>
    <t>ir transporto</t>
  </si>
  <si>
    <t xml:space="preserve">bei </t>
  </si>
  <si>
    <t>viešasis</t>
  </si>
  <si>
    <t>remont. prekės</t>
  </si>
  <si>
    <t xml:space="preserve">išvežimo </t>
  </si>
  <si>
    <t>priežiūra</t>
  </si>
  <si>
    <t xml:space="preserve"> ūkis </t>
  </si>
  <si>
    <t xml:space="preserve"> ir paslaugos</t>
  </si>
  <si>
    <t>Finansuoti dienos socialinės globos paslaugų teikimo Kėdainių socialinės globos namuose programą</t>
  </si>
  <si>
    <t>Įplaukos už prekes, paslaugas ir išlaikymą</t>
  </si>
  <si>
    <t>Mokymo reikmėms finansuoti</t>
  </si>
  <si>
    <t>Mokinio reikmėms finansuoti</t>
  </si>
  <si>
    <t>Europos Sąjungos lėšos</t>
  </si>
  <si>
    <t>Valstybės biudžeto specialiosios tikslinės dotacijos savivaldybės biudžetui valstybinėms (valstybės perduotoms savivaldybei) funkcijoms atlikti</t>
  </si>
  <si>
    <t>KĖDAINIŲ RAJONO SAVIVALDYBĖS 2020 M. BIUDŽETO PAJAMŲ PLANO PALYGINIMAS SU 2019 M. PLANU</t>
  </si>
  <si>
    <t>Nepanaudotos biudžeto pajamos išlaidoms dengti  
2019-12-31/ 2018-12-31 , iš jo:</t>
  </si>
  <si>
    <t>2020 m.</t>
  </si>
  <si>
    <t>42,84 pastovioji dalis
3,10   kintamoji dalis
46,21</t>
  </si>
  <si>
    <t>Valstybės investicijų programa</t>
  </si>
  <si>
    <t>su 2019 m. pirminiu planu</t>
  </si>
  <si>
    <t>su 2019 m. patikslintu planu</t>
  </si>
  <si>
    <t>VALSTYBĖS DELEGUOTŲ FUNKCIJŲ SKIRTŲ 2020 M. PALYGINIMAS SU 2019 M. PLANU</t>
  </si>
  <si>
    <t>2020 m. 
iš viso (tūkst. Eur)</t>
  </si>
  <si>
    <t>2019 m.
pirminis planas 
iš viso (tūkst. Eur)</t>
  </si>
  <si>
    <t>2019 m.
patikslintas planas 
iš viso (tūkst. Eur)</t>
  </si>
  <si>
    <t>(Darbo rinkos politikos rengimas ir įgyvendinimas)  Užimtumo didinimo programoms įgyvendinti</t>
  </si>
  <si>
    <t>Savižudybių prevencijos priemonių įgyvendinimas</t>
  </si>
  <si>
    <t>Lėšos ugdymo planui įgyven- dinti</t>
  </si>
  <si>
    <t>Lėšos vadovė- liams ir kitoms mokymo priemo- nėms</t>
  </si>
  <si>
    <t>Lėšos mokinių pažintinei veiklai ir prof. orienta- vimui</t>
  </si>
  <si>
    <t>Mokyklai apskai- čiuotos mokymo lėšos</t>
  </si>
  <si>
    <t xml:space="preserve">Lėšos ugdymo procesui organi- zuoti ir valdyti </t>
  </si>
  <si>
    <t>Lėšos ugdymo finan- savimo skirtu- mams sumažinti</t>
  </si>
  <si>
    <t>Patiks- lintas darbo užm., sodra</t>
  </si>
  <si>
    <t>Patiks- lintas darbo užm.</t>
  </si>
  <si>
    <t>Kėdainių r. Vilainių mokykla-darželis "Obelėlė"</t>
  </si>
  <si>
    <t>Kėdainių r. Akademijos gimnazija</t>
  </si>
  <si>
    <t>Kėdainių r. Josvainių gimnazija</t>
  </si>
  <si>
    <t>Kėdainių r. Šėtos gimnazija</t>
  </si>
  <si>
    <t>Kėdainių r. Labūnavos pagrindinė mokykla</t>
  </si>
  <si>
    <t>Kėdainių r. Miegėnų pagrindinė mokykla</t>
  </si>
  <si>
    <t>Kėdainių r. Truskavos pagrindinė mokykla</t>
  </si>
  <si>
    <t>2020 M.  MOKYMO LĖŠŲ UGDYMO REIKMĖMS FINANSUOTI PLANAS (TŪKST. EUR)</t>
  </si>
  <si>
    <t>Kėdainių lopšelis-darželis "Aviliukas"</t>
  </si>
  <si>
    <t>Kėdainių lopšelis-darželis "Pasaka"</t>
  </si>
  <si>
    <t>2019 -2020 METŲ  KĖDAINIŲ RAJONO SAVIVALDYBĖS ASIGNAVIMŲ PALYGINIMAI</t>
  </si>
  <si>
    <t xml:space="preserve">iš pajamų už ilgalaikio ir trumpalaikio turto nuomą, prekės ir paslaugas ir įmokų už išlaikymą įstaigose </t>
  </si>
  <si>
    <t xml:space="preserve"> </t>
  </si>
  <si>
    <t>2,5 kart</t>
  </si>
  <si>
    <t>3,6 kart</t>
  </si>
  <si>
    <t>3 kart</t>
  </si>
  <si>
    <t>2,9 kart</t>
  </si>
  <si>
    <t>Įgyvendinti  Kėdainių rajono savivaldybės mokytojų motyvacijos programą</t>
  </si>
  <si>
    <t xml:space="preserve">Vykdyti akušerinės pagalbos kokybės gerinimo Kėdainių rajono savivaldybės moterims 2020-2021 m. programą </t>
  </si>
  <si>
    <t>Vykdyti endoskopinių paslaugų prieinamumo ir kokybės gerinimo Kėdainių rajono savaivaldybėje 2020-2025 m. programą</t>
  </si>
  <si>
    <t>Finansuoti vaikų dienos centrų veiklos programas</t>
  </si>
  <si>
    <t>Finansuoti strateginių sporto šakų programas</t>
  </si>
  <si>
    <t>Finansuoti fizinio aktyvumo ir sporto veiklos projektus</t>
  </si>
  <si>
    <t>Finansuoti ir administruoti Neįgaliųjų socialinės integracijos per kūno kultūrą ir sportą projektus</t>
  </si>
  <si>
    <t>Užtikrinti rajono nevyriausybinių organizacijų (įskaitant bendruomenines organizacijas) plėtrą, finansuojant projektus socialinio, pilietinio, kultūros paveldo pažinimo, etninės kultūros puoselėjimo, užimtumo bei verslumo srityse</t>
  </si>
  <si>
    <t>Kėdainių rajono savivaldybės investicijų programa (skolintos lėšos)</t>
  </si>
  <si>
    <t>Vykdyti atliekų tvarkymo sistemos organizavimo funkciją</t>
  </si>
  <si>
    <t>Mokėti palūkanas</t>
  </si>
  <si>
    <t>Grąžinti paskolas</t>
  </si>
  <si>
    <t xml:space="preserve">2019 M KĖDAINIŲ RAJONO SAVIVALDYBĖS TARYBOS PATVIRTINTŲ ASIGNAVIMŲ  PALYGINIMAS PAGAL PROGRAMAS  SU 2020 M  ASIGNAVIMŲ  PROJEKTU </t>
  </si>
  <si>
    <t xml:space="preserve">            Lentelė Nr.</t>
  </si>
  <si>
    <t>(Tūkst.Eur)</t>
  </si>
  <si>
    <t xml:space="preserve"> ES lėšos, spec. tikslinė dotacija</t>
  </si>
  <si>
    <t>iš jų darbo užmokestis</t>
  </si>
  <si>
    <t>Sporto veiklos plėtra</t>
  </si>
  <si>
    <t>9 kart</t>
  </si>
  <si>
    <t>11,2 kart</t>
  </si>
  <si>
    <t>valstybės deleguotom f-jom</t>
  </si>
  <si>
    <t>2020 m. Kėdainių rajono savivaldybės biudžetinių įstaigų išlaidų projektas</t>
  </si>
  <si>
    <t>(savarankiškoms funkcijoms atlikti, įplaukų iš pajamų, gautų už prekes ir paslaugas, už išlaikymą švietimo, socialinės apsaugos ir kitose įstaigose, Europos sąjungos lėšos projektams finansuoti, valstybės biudžeto  specialios  tikslinės dotacijos)</t>
  </si>
  <si>
    <t>tūkst.Eur</t>
  </si>
  <si>
    <t>2020 m</t>
  </si>
  <si>
    <t>Darbdavių socialinė parama</t>
  </si>
  <si>
    <t>KITOS ĮSTAIGOS</t>
  </si>
  <si>
    <t>2020 m. Kėdainių rajono savivaldybės biudžetinių įstaigų savarankiškoms funkcijoms skirtų išlaidų sąmatų projektas</t>
  </si>
  <si>
    <t xml:space="preserve">VISO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</si>
</sst>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0.0;\-0.0;;"/>
    <numFmt numFmtId="167" formatCode="0.0;\-0.0;"/>
    <numFmt numFmtId="168" formatCode="0.0;\-0.00;;"/>
    <numFmt numFmtId="169" formatCode="0.000"/>
  </numFmts>
  <fonts count="38">
    <font>
      <sz val="11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7"/>
      <name val="Times New Roman"/>
      <family val="1"/>
      <charset val="186"/>
    </font>
    <font>
      <sz val="7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i/>
      <sz val="10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8"/>
      <color indexed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7"/>
      <name val="Arial"/>
      <family val="2"/>
      <charset val="186"/>
    </font>
    <font>
      <b/>
      <sz val="7"/>
      <name val="Arial"/>
      <family val="2"/>
      <charset val="186"/>
    </font>
    <font>
      <b/>
      <sz val="7"/>
      <name val="Taim"/>
      <charset val="186"/>
    </font>
    <font>
      <b/>
      <sz val="9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i/>
      <sz val="9"/>
      <color indexed="1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" fillId="0" borderId="0"/>
    <xf numFmtId="0" fontId="15" fillId="0" borderId="0"/>
    <xf numFmtId="0" fontId="14" fillId="0" borderId="0"/>
    <xf numFmtId="0" fontId="1" fillId="0" borderId="0"/>
    <xf numFmtId="0" fontId="16" fillId="0" borderId="0"/>
    <xf numFmtId="0" fontId="7" fillId="0" borderId="0"/>
    <xf numFmtId="0" fontId="17" fillId="0" borderId="0"/>
    <xf numFmtId="0" fontId="3" fillId="0" borderId="0"/>
    <xf numFmtId="0" fontId="3" fillId="0" borderId="0"/>
  </cellStyleXfs>
  <cellXfs count="388">
    <xf numFmtId="0" fontId="0" fillId="0" borderId="0" xfId="0"/>
    <xf numFmtId="0" fontId="5" fillId="0" borderId="0" xfId="0" applyFont="1"/>
    <xf numFmtId="0" fontId="5" fillId="0" borderId="2" xfId="0" applyFont="1" applyBorder="1"/>
    <xf numFmtId="0" fontId="3" fillId="0" borderId="0" xfId="0" applyFont="1"/>
    <xf numFmtId="164" fontId="5" fillId="0" borderId="0" xfId="0" applyNumberFormat="1" applyFont="1"/>
    <xf numFmtId="0" fontId="2" fillId="0" borderId="0" xfId="0" applyFont="1"/>
    <xf numFmtId="0" fontId="5" fillId="0" borderId="2" xfId="0" applyFont="1" applyBorder="1" applyAlignment="1">
      <alignment horizontal="center"/>
    </xf>
    <xf numFmtId="0" fontId="2" fillId="0" borderId="2" xfId="0" applyFont="1" applyBorder="1"/>
    <xf numFmtId="0" fontId="5" fillId="0" borderId="1" xfId="0" applyFont="1" applyBorder="1"/>
    <xf numFmtId="0" fontId="3" fillId="0" borderId="2" xfId="0" applyFont="1" applyBorder="1"/>
    <xf numFmtId="1" fontId="2" fillId="0" borderId="0" xfId="0" applyNumberFormat="1" applyFont="1"/>
    <xf numFmtId="0" fontId="6" fillId="0" borderId="2" xfId="0" applyFont="1" applyBorder="1"/>
    <xf numFmtId="0" fontId="5" fillId="0" borderId="2" xfId="0" applyFont="1" applyBorder="1" applyAlignment="1">
      <alignment wrapText="1"/>
    </xf>
    <xf numFmtId="0" fontId="6" fillId="0" borderId="0" xfId="0" applyFont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5" fillId="0" borderId="2" xfId="0" applyNumberFormat="1" applyFont="1" applyBorder="1"/>
    <xf numFmtId="165" fontId="3" fillId="0" borderId="2" xfId="0" applyNumberFormat="1" applyFont="1" applyBorder="1"/>
    <xf numFmtId="165" fontId="5" fillId="0" borderId="1" xfId="0" applyNumberFormat="1" applyFont="1" applyBorder="1"/>
    <xf numFmtId="165" fontId="6" fillId="0" borderId="2" xfId="0" applyNumberFormat="1" applyFont="1" applyBorder="1"/>
    <xf numFmtId="0" fontId="3" fillId="0" borderId="2" xfId="5" applyFont="1" applyBorder="1" applyAlignment="1">
      <alignment vertical="center" wrapText="1"/>
    </xf>
    <xf numFmtId="165" fontId="5" fillId="0" borderId="0" xfId="0" applyNumberFormat="1" applyFont="1"/>
    <xf numFmtId="165" fontId="2" fillId="0" borderId="0" xfId="0" applyNumberFormat="1" applyFont="1"/>
    <xf numFmtId="0" fontId="2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165" fontId="3" fillId="0" borderId="2" xfId="0" applyNumberFormat="1" applyFont="1" applyBorder="1" applyAlignment="1">
      <alignment vertical="center"/>
    </xf>
    <xf numFmtId="165" fontId="3" fillId="0" borderId="2" xfId="5" applyNumberFormat="1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8" fillId="0" borderId="0" xfId="0" applyFont="1"/>
    <xf numFmtId="0" fontId="9" fillId="0" borderId="0" xfId="0" applyFont="1"/>
    <xf numFmtId="164" fontId="10" fillId="0" borderId="2" xfId="0" applyNumberFormat="1" applyFont="1" applyBorder="1"/>
    <xf numFmtId="166" fontId="10" fillId="0" borderId="2" xfId="0" applyNumberFormat="1" applyFont="1" applyBorder="1"/>
    <xf numFmtId="164" fontId="10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7" xfId="6" applyFont="1" applyBorder="1" applyAlignment="1">
      <alignment vertical="center"/>
    </xf>
    <xf numFmtId="164" fontId="13" fillId="0" borderId="17" xfId="0" applyNumberFormat="1" applyFont="1" applyBorder="1" applyAlignment="1">
      <alignment horizontal="right" vertical="center"/>
    </xf>
    <xf numFmtId="164" fontId="13" fillId="0" borderId="2" xfId="0" applyNumberFormat="1" applyFont="1" applyBorder="1" applyAlignment="1">
      <alignment horizontal="right" vertical="center"/>
    </xf>
    <xf numFmtId="166" fontId="13" fillId="0" borderId="2" xfId="0" applyNumberFormat="1" applyFont="1" applyBorder="1" applyAlignment="1">
      <alignment horizontal="right" vertical="center"/>
    </xf>
    <xf numFmtId="164" fontId="13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64" fontId="12" fillId="0" borderId="17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164" fontId="1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66" fontId="13" fillId="0" borderId="17" xfId="0" applyNumberFormat="1" applyFont="1" applyBorder="1" applyAlignment="1">
      <alignment horizontal="right" vertical="center"/>
    </xf>
    <xf numFmtId="166" fontId="13" fillId="0" borderId="18" xfId="0" applyNumberFormat="1" applyFont="1" applyBorder="1" applyAlignment="1">
      <alignment horizontal="right" vertical="center"/>
    </xf>
    <xf numFmtId="0" fontId="13" fillId="0" borderId="5" xfId="1" applyFont="1" applyBorder="1" applyAlignment="1">
      <alignment horizontal="left" vertical="top"/>
    </xf>
    <xf numFmtId="164" fontId="10" fillId="0" borderId="0" xfId="0" applyNumberFormat="1" applyFont="1" applyAlignment="1">
      <alignment horizontal="right"/>
    </xf>
    <xf numFmtId="164" fontId="21" fillId="0" borderId="0" xfId="0" applyNumberFormat="1" applyFont="1"/>
    <xf numFmtId="164" fontId="9" fillId="0" borderId="27" xfId="3" applyNumberFormat="1" applyFont="1" applyBorder="1" applyAlignment="1" applyProtection="1">
      <alignment horizontal="center" vertical="center"/>
      <protection hidden="1"/>
    </xf>
    <xf numFmtId="0" fontId="22" fillId="0" borderId="0" xfId="0" applyFont="1"/>
    <xf numFmtId="0" fontId="8" fillId="0" borderId="0" xfId="0" applyFont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/>
    </xf>
    <xf numFmtId="165" fontId="2" fillId="0" borderId="2" xfId="0" applyNumberFormat="1" applyFont="1" applyFill="1" applyBorder="1"/>
    <xf numFmtId="4" fontId="5" fillId="0" borderId="2" xfId="0" applyNumberFormat="1" applyFont="1" applyFill="1" applyBorder="1" applyAlignment="1">
      <alignment wrapText="1"/>
    </xf>
    <xf numFmtId="165" fontId="3" fillId="0" borderId="2" xfId="0" applyNumberFormat="1" applyFont="1" applyFill="1" applyBorder="1"/>
    <xf numFmtId="165" fontId="5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6" fillId="0" borderId="2" xfId="0" applyNumberFormat="1" applyFont="1" applyFill="1" applyBorder="1"/>
    <xf numFmtId="165" fontId="5" fillId="0" borderId="2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/>
    <xf numFmtId="1" fontId="6" fillId="0" borderId="0" xfId="0" applyNumberFormat="1" applyFont="1" applyFill="1"/>
    <xf numFmtId="165" fontId="6" fillId="0" borderId="0" xfId="0" applyNumberFormat="1" applyFont="1" applyFill="1"/>
    <xf numFmtId="164" fontId="5" fillId="0" borderId="0" xfId="0" applyNumberFormat="1" applyFont="1" applyFill="1"/>
    <xf numFmtId="165" fontId="2" fillId="0" borderId="2" xfId="0" applyNumberFormat="1" applyFont="1" applyBorder="1"/>
    <xf numFmtId="165" fontId="5" fillId="0" borderId="0" xfId="0" applyNumberFormat="1" applyFont="1" applyFill="1"/>
    <xf numFmtId="165" fontId="5" fillId="0" borderId="2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0" fontId="3" fillId="0" borderId="2" xfId="10" applyFont="1" applyFill="1" applyBorder="1" applyAlignment="1">
      <alignment horizontal="center" vertical="center" wrapText="1"/>
    </xf>
    <xf numFmtId="0" fontId="3" fillId="0" borderId="2" xfId="10" applyFont="1" applyFill="1" applyBorder="1" applyAlignment="1">
      <alignment horizontal="center"/>
    </xf>
    <xf numFmtId="0" fontId="5" fillId="0" borderId="2" xfId="10" applyFont="1" applyFill="1" applyBorder="1" applyAlignment="1">
      <alignment horizontal="center"/>
    </xf>
    <xf numFmtId="0" fontId="3" fillId="0" borderId="2" xfId="10" applyFont="1" applyFill="1" applyBorder="1"/>
    <xf numFmtId="0" fontId="3" fillId="0" borderId="2" xfId="10" applyFont="1" applyFill="1" applyBorder="1" applyAlignment="1">
      <alignment horizontal="left"/>
    </xf>
    <xf numFmtId="0" fontId="3" fillId="0" borderId="2" xfId="10" applyFont="1" applyFill="1" applyBorder="1" applyAlignment="1">
      <alignment horizontal="left" wrapText="1"/>
    </xf>
    <xf numFmtId="0" fontId="5" fillId="0" borderId="2" xfId="10" applyFont="1" applyFill="1" applyBorder="1"/>
    <xf numFmtId="0" fontId="2" fillId="0" borderId="2" xfId="10" applyFont="1" applyFill="1" applyBorder="1" applyAlignment="1">
      <alignment horizontal="left"/>
    </xf>
    <xf numFmtId="0" fontId="2" fillId="0" borderId="2" xfId="10" applyFont="1" applyFill="1" applyBorder="1"/>
    <xf numFmtId="165" fontId="3" fillId="0" borderId="2" xfId="10" applyNumberFormat="1" applyFont="1" applyFill="1" applyBorder="1" applyAlignment="1">
      <alignment horizontal="right"/>
    </xf>
    <xf numFmtId="165" fontId="2" fillId="0" borderId="2" xfId="10" applyNumberFormat="1" applyFont="1" applyFill="1" applyBorder="1" applyAlignment="1">
      <alignment horizontal="right"/>
    </xf>
    <xf numFmtId="165" fontId="5" fillId="0" borderId="2" xfId="1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3" fillId="0" borderId="18" xfId="6" quotePrefix="1" applyNumberFormat="1" applyFont="1" applyBorder="1" applyAlignment="1">
      <alignment horizontal="left" vertical="center"/>
    </xf>
    <xf numFmtId="164" fontId="13" fillId="0" borderId="18" xfId="6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right" vertical="center"/>
    </xf>
    <xf numFmtId="164" fontId="13" fillId="0" borderId="18" xfId="6" applyNumberFormat="1" applyFont="1" applyBorder="1" applyAlignment="1">
      <alignment horizontal="left" vertical="center" wrapText="1"/>
    </xf>
    <xf numFmtId="164" fontId="12" fillId="0" borderId="18" xfId="6" applyNumberFormat="1" applyFont="1" applyBorder="1" applyAlignment="1">
      <alignment horizontal="right" vertical="center" wrapText="1"/>
    </xf>
    <xf numFmtId="0" fontId="24" fillId="0" borderId="17" xfId="6" applyFont="1" applyBorder="1" applyAlignment="1">
      <alignment vertical="center"/>
    </xf>
    <xf numFmtId="0" fontId="13" fillId="0" borderId="18" xfId="1" applyFont="1" applyBorder="1" applyAlignment="1">
      <alignment horizontal="left" vertical="top" wrapText="1"/>
    </xf>
    <xf numFmtId="0" fontId="13" fillId="0" borderId="18" xfId="1" applyFont="1" applyBorder="1" applyAlignment="1">
      <alignment horizontal="left" vertical="top"/>
    </xf>
    <xf numFmtId="0" fontId="25" fillId="0" borderId="19" xfId="6" applyFont="1" applyBorder="1" applyAlignment="1">
      <alignment vertical="center"/>
    </xf>
    <xf numFmtId="0" fontId="12" fillId="0" borderId="23" xfId="1" applyFont="1" applyBorder="1" applyAlignment="1">
      <alignment horizontal="left"/>
    </xf>
    <xf numFmtId="164" fontId="26" fillId="0" borderId="19" xfId="0" applyNumberFormat="1" applyFont="1" applyBorder="1"/>
    <xf numFmtId="164" fontId="26" fillId="0" borderId="20" xfId="0" applyNumberFormat="1" applyFont="1" applyBorder="1"/>
    <xf numFmtId="166" fontId="12" fillId="0" borderId="20" xfId="0" applyNumberFormat="1" applyFont="1" applyBorder="1" applyAlignment="1">
      <alignment horizontal="right" vertical="center"/>
    </xf>
    <xf numFmtId="166" fontId="12" fillId="0" borderId="23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center" vertical="center"/>
    </xf>
    <xf numFmtId="164" fontId="1" fillId="0" borderId="2" xfId="6" applyNumberFormat="1" applyFont="1" applyBorder="1" applyAlignment="1">
      <alignment wrapText="1"/>
    </xf>
    <xf numFmtId="164" fontId="1" fillId="0" borderId="2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left" vertical="top" wrapText="1"/>
    </xf>
    <xf numFmtId="164" fontId="1" fillId="0" borderId="2" xfId="6" applyNumberFormat="1" applyFont="1" applyBorder="1" applyAlignment="1">
      <alignment horizontal="left" wrapText="1"/>
    </xf>
    <xf numFmtId="164" fontId="10" fillId="0" borderId="2" xfId="0" applyNumberFormat="1" applyFont="1" applyBorder="1" applyAlignment="1">
      <alignment horizontal="left" wrapText="1"/>
    </xf>
    <xf numFmtId="0" fontId="27" fillId="0" borderId="0" xfId="0" applyFont="1" applyAlignment="1">
      <alignment wrapText="1"/>
    </xf>
    <xf numFmtId="0" fontId="10" fillId="0" borderId="3" xfId="0" applyFont="1" applyBorder="1" applyAlignment="1">
      <alignment horizontal="center"/>
    </xf>
    <xf numFmtId="164" fontId="9" fillId="0" borderId="2" xfId="0" applyNumberFormat="1" applyFont="1" applyBorder="1"/>
    <xf numFmtId="164" fontId="22" fillId="0" borderId="0" xfId="0" applyNumberFormat="1" applyFont="1"/>
    <xf numFmtId="164" fontId="28" fillId="0" borderId="8" xfId="1" applyNumberFormat="1" applyFont="1" applyBorder="1"/>
    <xf numFmtId="164" fontId="18" fillId="0" borderId="8" xfId="1" applyNumberFormat="1" applyFont="1" applyBorder="1"/>
    <xf numFmtId="0" fontId="18" fillId="0" borderId="8" xfId="0" applyFont="1" applyBorder="1"/>
    <xf numFmtId="0" fontId="5" fillId="0" borderId="8" xfId="0" applyFont="1" applyBorder="1" applyAlignment="1">
      <alignment horizontal="right"/>
    </xf>
    <xf numFmtId="0" fontId="18" fillId="0" borderId="4" xfId="0" applyFont="1" applyBorder="1"/>
    <xf numFmtId="164" fontId="28" fillId="0" borderId="30" xfId="1" applyNumberFormat="1" applyFont="1" applyBorder="1"/>
    <xf numFmtId="164" fontId="3" fillId="0" borderId="4" xfId="1" applyNumberFormat="1" applyBorder="1" applyAlignment="1">
      <alignment horizontal="center"/>
    </xf>
    <xf numFmtId="164" fontId="3" fillId="0" borderId="31" xfId="13" applyNumberFormat="1" applyBorder="1" applyAlignment="1">
      <alignment horizontal="center"/>
    </xf>
    <xf numFmtId="164" fontId="3" fillId="0" borderId="4" xfId="13" applyNumberFormat="1" applyBorder="1" applyAlignment="1">
      <alignment horizontal="center"/>
    </xf>
    <xf numFmtId="164" fontId="3" fillId="0" borderId="30" xfId="13" applyNumberFormat="1" applyBorder="1" applyAlignment="1">
      <alignment horizontal="center"/>
    </xf>
    <xf numFmtId="164" fontId="3" fillId="0" borderId="4" xfId="13" applyNumberForma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25" xfId="13" applyNumberFormat="1" applyBorder="1" applyAlignment="1">
      <alignment horizontal="center"/>
    </xf>
    <xf numFmtId="0" fontId="5" fillId="0" borderId="7" xfId="0" applyFont="1" applyBorder="1"/>
    <xf numFmtId="0" fontId="5" fillId="0" borderId="35" xfId="0" applyFont="1" applyBorder="1"/>
    <xf numFmtId="164" fontId="3" fillId="0" borderId="7" xfId="13" applyNumberFormat="1" applyBorder="1" applyAlignment="1">
      <alignment horizontal="center"/>
    </xf>
    <xf numFmtId="164" fontId="3" fillId="0" borderId="0" xfId="13" applyNumberFormat="1" applyAlignment="1">
      <alignment horizontal="center"/>
    </xf>
    <xf numFmtId="164" fontId="3" fillId="0" borderId="35" xfId="13" applyNumberFormat="1" applyBorder="1" applyAlignment="1">
      <alignment horizontal="center"/>
    </xf>
    <xf numFmtId="164" fontId="3" fillId="0" borderId="35" xfId="13" applyNumberForma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7" xfId="13" applyNumberForma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164" fontId="3" fillId="0" borderId="14" xfId="13" applyNumberFormat="1" applyBorder="1" applyAlignment="1">
      <alignment horizontal="center"/>
    </xf>
    <xf numFmtId="164" fontId="3" fillId="0" borderId="24" xfId="13" applyNumberFormat="1" applyBorder="1" applyAlignment="1">
      <alignment horizontal="center"/>
    </xf>
    <xf numFmtId="164" fontId="3" fillId="0" borderId="26" xfId="13" applyNumberFormat="1" applyBorder="1" applyAlignment="1">
      <alignment horizontal="center"/>
    </xf>
    <xf numFmtId="0" fontId="5" fillId="0" borderId="7" xfId="6" applyFont="1" applyBorder="1"/>
    <xf numFmtId="164" fontId="5" fillId="0" borderId="35" xfId="6" applyNumberFormat="1" applyFont="1" applyBorder="1" applyAlignment="1">
      <alignment horizontal="center"/>
    </xf>
    <xf numFmtId="0" fontId="3" fillId="0" borderId="35" xfId="0" applyFont="1" applyBorder="1"/>
    <xf numFmtId="164" fontId="3" fillId="0" borderId="13" xfId="13" applyNumberFormat="1" applyBorder="1" applyAlignment="1">
      <alignment horizontal="center"/>
    </xf>
    <xf numFmtId="164" fontId="3" fillId="0" borderId="29" xfId="13" applyNumberFormat="1" applyBorder="1" applyAlignment="1">
      <alignment horizontal="center"/>
    </xf>
    <xf numFmtId="164" fontId="5" fillId="0" borderId="35" xfId="6" applyNumberFormat="1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36" xfId="0" applyFont="1" applyBorder="1"/>
    <xf numFmtId="164" fontId="3" fillId="0" borderId="1" xfId="13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21" xfId="13" applyNumberFormat="1" applyBorder="1" applyAlignment="1">
      <alignment horizontal="center"/>
    </xf>
    <xf numFmtId="0" fontId="3" fillId="0" borderId="22" xfId="0" applyFont="1" applyBorder="1"/>
    <xf numFmtId="164" fontId="3" fillId="0" borderId="37" xfId="13" applyNumberForma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 applyAlignment="1">
      <alignment horizontal="center"/>
    </xf>
    <xf numFmtId="164" fontId="3" fillId="0" borderId="36" xfId="13" applyNumberFormat="1" applyBorder="1" applyAlignment="1">
      <alignment horizontal="center"/>
    </xf>
    <xf numFmtId="0" fontId="6" fillId="0" borderId="2" xfId="6" applyFont="1" applyBorder="1" applyAlignment="1">
      <alignment horizontal="center"/>
    </xf>
    <xf numFmtId="1" fontId="6" fillId="0" borderId="2" xfId="6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6" applyFont="1" applyBorder="1"/>
    <xf numFmtId="0" fontId="6" fillId="0" borderId="2" xfId="0" applyFont="1" applyBorder="1" applyAlignment="1">
      <alignment horizontal="left"/>
    </xf>
    <xf numFmtId="166" fontId="6" fillId="0" borderId="2" xfId="13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166" fontId="5" fillId="0" borderId="2" xfId="13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166" fontId="5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166" fontId="5" fillId="0" borderId="2" xfId="6" applyNumberFormat="1" applyFont="1" applyBorder="1" applyAlignment="1">
      <alignment horizontal="right"/>
    </xf>
    <xf numFmtId="166" fontId="6" fillId="0" borderId="2" xfId="13" applyNumberFormat="1" applyFont="1" applyBorder="1" applyAlignment="1">
      <alignment horizontal="right" wrapText="1"/>
    </xf>
    <xf numFmtId="166" fontId="5" fillId="0" borderId="2" xfId="6" applyNumberFormat="1" applyFont="1" applyBorder="1" applyAlignment="1">
      <alignment horizontal="right" wrapText="1"/>
    </xf>
    <xf numFmtId="166" fontId="5" fillId="0" borderId="2" xfId="0" applyNumberFormat="1" applyFont="1" applyBorder="1" applyAlignment="1">
      <alignment horizontal="right" wrapText="1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166" fontId="6" fillId="0" borderId="2" xfId="6" applyNumberFormat="1" applyFont="1" applyBorder="1" applyAlignment="1">
      <alignment horizontal="right"/>
    </xf>
    <xf numFmtId="0" fontId="29" fillId="0" borderId="2" xfId="0" applyFont="1" applyBorder="1" applyAlignment="1">
      <alignment horizontal="left" wrapText="1"/>
    </xf>
    <xf numFmtId="166" fontId="5" fillId="0" borderId="2" xfId="13" applyNumberFormat="1" applyFont="1" applyBorder="1" applyAlignment="1">
      <alignment horizontal="right" wrapText="1"/>
    </xf>
    <xf numFmtId="0" fontId="3" fillId="0" borderId="2" xfId="0" applyFont="1" applyBorder="1" applyAlignment="1">
      <alignment horizontal="left"/>
    </xf>
    <xf numFmtId="166" fontId="3" fillId="0" borderId="2" xfId="13" applyNumberFormat="1" applyBorder="1" applyAlignment="1">
      <alignment horizontal="right" wrapText="1"/>
    </xf>
    <xf numFmtId="166" fontId="2" fillId="0" borderId="2" xfId="13" applyNumberFormat="1" applyFont="1" applyBorder="1" applyAlignment="1">
      <alignment horizontal="right" wrapText="1"/>
    </xf>
    <xf numFmtId="0" fontId="6" fillId="0" borderId="2" xfId="1" applyFont="1" applyBorder="1" applyAlignment="1">
      <alignment horizontal="left" wrapText="1"/>
    </xf>
    <xf numFmtId="166" fontId="5" fillId="0" borderId="2" xfId="6" applyNumberFormat="1" applyFont="1" applyBorder="1"/>
    <xf numFmtId="166" fontId="3" fillId="0" borderId="2" xfId="13" applyNumberFormat="1" applyBorder="1" applyAlignment="1">
      <alignment horizontal="right"/>
    </xf>
    <xf numFmtId="166" fontId="3" fillId="0" borderId="2" xfId="6" applyNumberForma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164" fontId="6" fillId="0" borderId="2" xfId="6" applyNumberFormat="1" applyFont="1" applyBorder="1" applyAlignment="1">
      <alignment horizontal="left" wrapText="1"/>
    </xf>
    <xf numFmtId="164" fontId="5" fillId="0" borderId="2" xfId="6" applyNumberFormat="1" applyFont="1" applyBorder="1" applyAlignment="1">
      <alignment horizontal="left" wrapText="1"/>
    </xf>
    <xf numFmtId="166" fontId="5" fillId="0" borderId="2" xfId="6" applyNumberFormat="1" applyFont="1" applyBorder="1" applyAlignment="1">
      <alignment wrapText="1"/>
    </xf>
    <xf numFmtId="164" fontId="6" fillId="0" borderId="2" xfId="0" applyNumberFormat="1" applyFont="1" applyBorder="1"/>
    <xf numFmtId="164" fontId="5" fillId="0" borderId="2" xfId="6" applyNumberFormat="1" applyFont="1" applyBorder="1" applyAlignment="1">
      <alignment wrapText="1"/>
    </xf>
    <xf numFmtId="0" fontId="5" fillId="0" borderId="2" xfId="6" applyFont="1" applyBorder="1" applyAlignment="1">
      <alignment wrapText="1"/>
    </xf>
    <xf numFmtId="167" fontId="5" fillId="0" borderId="2" xfId="6" applyNumberFormat="1" applyFont="1" applyBorder="1"/>
    <xf numFmtId="168" fontId="5" fillId="0" borderId="2" xfId="6" applyNumberFormat="1" applyFont="1" applyBorder="1"/>
    <xf numFmtId="164" fontId="3" fillId="0" borderId="2" xfId="6" applyNumberFormat="1" applyBorder="1" applyAlignment="1">
      <alignment wrapText="1"/>
    </xf>
    <xf numFmtId="0" fontId="3" fillId="0" borderId="2" xfId="14" applyBorder="1" applyAlignment="1">
      <alignment vertical="center" wrapText="1"/>
    </xf>
    <xf numFmtId="164" fontId="6" fillId="0" borderId="2" xfId="6" applyNumberFormat="1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166" fontId="6" fillId="0" borderId="2" xfId="0" applyNumberFormat="1" applyFont="1" applyBorder="1"/>
    <xf numFmtId="166" fontId="6" fillId="0" borderId="2" xfId="6" applyNumberFormat="1" applyFont="1" applyBorder="1"/>
    <xf numFmtId="164" fontId="6" fillId="0" borderId="2" xfId="6" applyNumberFormat="1" applyFont="1" applyBorder="1"/>
    <xf numFmtId="0" fontId="2" fillId="0" borderId="2" xfId="14" applyFont="1" applyBorder="1" applyAlignment="1">
      <alignment vertical="center" wrapText="1"/>
    </xf>
    <xf numFmtId="164" fontId="6" fillId="0" borderId="2" xfId="6" applyNumberFormat="1" applyFont="1" applyBorder="1" applyAlignment="1">
      <alignment wrapText="1"/>
    </xf>
    <xf numFmtId="164" fontId="5" fillId="0" borderId="2" xfId="0" applyNumberFormat="1" applyFont="1" applyBorder="1"/>
    <xf numFmtId="0" fontId="30" fillId="0" borderId="0" xfId="0" applyFont="1"/>
    <xf numFmtId="0" fontId="31" fillId="0" borderId="0" xfId="0" applyFont="1"/>
    <xf numFmtId="164" fontId="33" fillId="0" borderId="0" xfId="1" applyNumberFormat="1" applyFont="1"/>
    <xf numFmtId="164" fontId="34" fillId="0" borderId="0" xfId="1" applyNumberFormat="1" applyFont="1"/>
    <xf numFmtId="0" fontId="1" fillId="0" borderId="0" xfId="0" applyFont="1"/>
    <xf numFmtId="0" fontId="1" fillId="0" borderId="4" xfId="0" applyFont="1" applyBorder="1"/>
    <xf numFmtId="164" fontId="27" fillId="0" borderId="25" xfId="1" applyNumberFormat="1" applyFont="1" applyBorder="1"/>
    <xf numFmtId="164" fontId="1" fillId="0" borderId="4" xfId="1" applyNumberFormat="1" applyFont="1" applyBorder="1" applyAlignment="1">
      <alignment horizontal="center"/>
    </xf>
    <xf numFmtId="164" fontId="1" fillId="0" borderId="31" xfId="13" applyNumberFormat="1" applyFont="1" applyBorder="1" applyAlignment="1">
      <alignment horizontal="center"/>
    </xf>
    <xf numFmtId="169" fontId="35" fillId="2" borderId="4" xfId="1" applyNumberFormat="1" applyFont="1" applyFill="1" applyBorder="1" applyAlignment="1">
      <alignment vertical="top"/>
    </xf>
    <xf numFmtId="164" fontId="1" fillId="0" borderId="30" xfId="13" applyNumberFormat="1" applyFont="1" applyBorder="1" applyAlignment="1">
      <alignment horizontal="center"/>
    </xf>
    <xf numFmtId="164" fontId="1" fillId="0" borderId="4" xfId="13" applyNumberFormat="1" applyFont="1" applyBorder="1" applyAlignment="1">
      <alignment horizontal="center"/>
    </xf>
    <xf numFmtId="164" fontId="1" fillId="0" borderId="4" xfId="13" applyNumberFormat="1" applyFont="1" applyBorder="1"/>
    <xf numFmtId="0" fontId="1" fillId="0" borderId="4" xfId="0" applyFont="1" applyBorder="1" applyAlignment="1">
      <alignment horizontal="center"/>
    </xf>
    <xf numFmtId="164" fontId="1" fillId="0" borderId="25" xfId="13" applyNumberFormat="1" applyFont="1" applyBorder="1" applyAlignment="1">
      <alignment horizontal="center"/>
    </xf>
    <xf numFmtId="0" fontId="1" fillId="0" borderId="7" xfId="0" applyFont="1" applyBorder="1"/>
    <xf numFmtId="164" fontId="27" fillId="0" borderId="14" xfId="1" applyNumberFormat="1" applyFont="1" applyBorder="1"/>
    <xf numFmtId="164" fontId="1" fillId="0" borderId="7" xfId="13" applyNumberFormat="1" applyFont="1" applyBorder="1" applyAlignment="1">
      <alignment horizontal="center"/>
    </xf>
    <xf numFmtId="164" fontId="1" fillId="0" borderId="0" xfId="13" applyNumberFormat="1" applyFont="1" applyAlignment="1">
      <alignment horizontal="center"/>
    </xf>
    <xf numFmtId="164" fontId="1" fillId="0" borderId="35" xfId="13" applyNumberFormat="1" applyFont="1" applyBorder="1" applyAlignment="1">
      <alignment horizontal="center"/>
    </xf>
    <xf numFmtId="164" fontId="1" fillId="0" borderId="35" xfId="13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7" xfId="13" applyNumberFormat="1" applyFont="1" applyBorder="1"/>
    <xf numFmtId="0" fontId="1" fillId="0" borderId="7" xfId="0" applyFont="1" applyBorder="1" applyAlignment="1">
      <alignment horizontal="center"/>
    </xf>
    <xf numFmtId="164" fontId="1" fillId="0" borderId="14" xfId="13" applyNumberFormat="1" applyFont="1" applyBorder="1" applyAlignment="1">
      <alignment horizontal="center"/>
    </xf>
    <xf numFmtId="164" fontId="1" fillId="0" borderId="24" xfId="13" applyNumberFormat="1" applyFont="1" applyBorder="1" applyAlignment="1">
      <alignment horizontal="center"/>
    </xf>
    <xf numFmtId="164" fontId="1" fillId="0" borderId="26" xfId="13" applyNumberFormat="1" applyFont="1" applyBorder="1" applyAlignment="1">
      <alignment horizontal="center"/>
    </xf>
    <xf numFmtId="0" fontId="1" fillId="0" borderId="7" xfId="6" applyFont="1" applyBorder="1"/>
    <xf numFmtId="164" fontId="1" fillId="0" borderId="14" xfId="6" applyNumberFormat="1" applyFont="1" applyBorder="1" applyAlignment="1">
      <alignment horizontal="center"/>
    </xf>
    <xf numFmtId="164" fontId="1" fillId="0" borderId="7" xfId="13" applyNumberFormat="1" applyFont="1" applyBorder="1" applyAlignment="1">
      <alignment vertical="center"/>
    </xf>
    <xf numFmtId="0" fontId="1" fillId="0" borderId="35" xfId="0" applyFont="1" applyBorder="1"/>
    <xf numFmtId="164" fontId="1" fillId="0" borderId="13" xfId="13" applyNumberFormat="1" applyFont="1" applyBorder="1" applyAlignment="1">
      <alignment horizontal="center"/>
    </xf>
    <xf numFmtId="164" fontId="1" fillId="0" borderId="29" xfId="13" applyNumberFormat="1" applyFont="1" applyBorder="1" applyAlignment="1">
      <alignment horizontal="center"/>
    </xf>
    <xf numFmtId="0" fontId="1" fillId="0" borderId="1" xfId="6" applyFont="1" applyBorder="1"/>
    <xf numFmtId="164" fontId="1" fillId="0" borderId="21" xfId="6" applyNumberFormat="1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36" xfId="0" applyFont="1" applyBorder="1"/>
    <xf numFmtId="164" fontId="1" fillId="0" borderId="1" xfId="13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1" xfId="13" applyNumberFormat="1" applyFont="1" applyBorder="1" applyAlignment="1">
      <alignment horizontal="center"/>
    </xf>
    <xf numFmtId="0" fontId="1" fillId="0" borderId="22" xfId="0" applyFont="1" applyBorder="1"/>
    <xf numFmtId="164" fontId="1" fillId="0" borderId="37" xfId="13" applyNumberFormat="1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164" fontId="1" fillId="0" borderId="36" xfId="13" applyNumberFormat="1" applyFont="1" applyBorder="1" applyAlignment="1">
      <alignment horizontal="center"/>
    </xf>
    <xf numFmtId="0" fontId="27" fillId="0" borderId="1" xfId="6" applyFont="1" applyBorder="1" applyAlignment="1">
      <alignment horizontal="center"/>
    </xf>
    <xf numFmtId="1" fontId="27" fillId="0" borderId="1" xfId="6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1" fillId="0" borderId="2" xfId="6" applyFont="1" applyBorder="1"/>
    <xf numFmtId="0" fontId="1" fillId="0" borderId="2" xfId="0" applyFont="1" applyBorder="1"/>
    <xf numFmtId="164" fontId="1" fillId="0" borderId="2" xfId="13" applyNumberFormat="1" applyFont="1" applyBorder="1" applyAlignment="1">
      <alignment horizontal="right"/>
    </xf>
    <xf numFmtId="166" fontId="1" fillId="0" borderId="2" xfId="13" applyNumberFormat="1" applyFont="1" applyBorder="1" applyAlignment="1">
      <alignment horizontal="right"/>
    </xf>
    <xf numFmtId="164" fontId="27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36" fillId="0" borderId="2" xfId="0" applyFont="1" applyBorder="1" applyAlignment="1">
      <alignment wrapText="1"/>
    </xf>
    <xf numFmtId="0" fontId="36" fillId="0" borderId="2" xfId="0" applyFont="1" applyBorder="1"/>
    <xf numFmtId="164" fontId="1" fillId="0" borderId="2" xfId="13" applyNumberFormat="1" applyFont="1" applyBorder="1" applyAlignment="1">
      <alignment horizontal="right" wrapText="1"/>
    </xf>
    <xf numFmtId="164" fontId="1" fillId="0" borderId="2" xfId="0" applyNumberFormat="1" applyFont="1" applyBorder="1" applyAlignment="1">
      <alignment horizontal="left"/>
    </xf>
    <xf numFmtId="0" fontId="27" fillId="0" borderId="2" xfId="0" applyFont="1" applyBorder="1"/>
    <xf numFmtId="164" fontId="1" fillId="0" borderId="2" xfId="0" applyNumberFormat="1" applyFont="1" applyBorder="1"/>
    <xf numFmtId="167" fontId="1" fillId="0" borderId="2" xfId="13" applyNumberFormat="1" applyFont="1" applyBorder="1" applyAlignment="1">
      <alignment horizontal="right"/>
    </xf>
    <xf numFmtId="0" fontId="37" fillId="0" borderId="2" xfId="0" applyFont="1" applyBorder="1"/>
    <xf numFmtId="164" fontId="27" fillId="0" borderId="2" xfId="6" applyNumberFormat="1" applyFont="1" applyBorder="1" applyAlignment="1">
      <alignment horizontal="right" wrapText="1"/>
    </xf>
    <xf numFmtId="164" fontId="27" fillId="0" borderId="2" xfId="6" applyNumberFormat="1" applyFont="1" applyBorder="1" applyAlignment="1">
      <alignment horizontal="right"/>
    </xf>
    <xf numFmtId="164" fontId="27" fillId="0" borderId="4" xfId="6" applyNumberFormat="1" applyFont="1" applyBorder="1" applyAlignment="1">
      <alignment horizontal="right"/>
    </xf>
    <xf numFmtId="0" fontId="1" fillId="0" borderId="2" xfId="6" applyFont="1" applyBorder="1" applyAlignment="1">
      <alignment wrapText="1"/>
    </xf>
    <xf numFmtId="166" fontId="1" fillId="0" borderId="2" xfId="6" applyNumberFormat="1" applyFont="1" applyBorder="1"/>
    <xf numFmtId="0" fontId="27" fillId="0" borderId="2" xfId="6" applyFont="1" applyBorder="1" applyAlignment="1">
      <alignment horizontal="right"/>
    </xf>
    <xf numFmtId="166" fontId="27" fillId="0" borderId="2" xfId="6" applyNumberFormat="1" applyFont="1" applyBorder="1"/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/>
    <xf numFmtId="2" fontId="3" fillId="0" borderId="0" xfId="0" applyNumberFormat="1" applyFont="1" applyFill="1"/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164" fontId="3" fillId="0" borderId="0" xfId="0" applyNumberFormat="1" applyFont="1" applyFill="1"/>
    <xf numFmtId="0" fontId="3" fillId="0" borderId="2" xfId="0" applyFont="1" applyFill="1" applyBorder="1"/>
    <xf numFmtId="0" fontId="2" fillId="0" borderId="2" xfId="0" applyFont="1" applyFill="1" applyBorder="1" applyAlignment="1">
      <alignment horizontal="right"/>
    </xf>
    <xf numFmtId="164" fontId="2" fillId="0" borderId="2" xfId="0" applyNumberFormat="1" applyFont="1" applyFill="1" applyBorder="1"/>
    <xf numFmtId="0" fontId="19" fillId="0" borderId="0" xfId="0" applyFont="1" applyFill="1"/>
    <xf numFmtId="0" fontId="18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4" fontId="32" fillId="0" borderId="0" xfId="1" applyNumberFormat="1" applyFont="1" applyAlignment="1">
      <alignment horizontal="center" vertical="center"/>
    </xf>
    <xf numFmtId="164" fontId="1" fillId="0" borderId="32" xfId="13" applyNumberFormat="1" applyFont="1" applyBorder="1" applyAlignment="1">
      <alignment horizontal="center"/>
    </xf>
    <xf numFmtId="164" fontId="1" fillId="0" borderId="33" xfId="13" applyNumberFormat="1" applyFont="1" applyBorder="1" applyAlignment="1">
      <alignment horizontal="center"/>
    </xf>
    <xf numFmtId="164" fontId="1" fillId="0" borderId="34" xfId="13" applyNumberFormat="1" applyFont="1" applyBorder="1" applyAlignment="1">
      <alignment horizontal="center"/>
    </xf>
    <xf numFmtId="164" fontId="1" fillId="0" borderId="4" xfId="13" applyNumberFormat="1" applyFont="1" applyBorder="1" applyAlignment="1">
      <alignment horizontal="center" vertical="top" wrapText="1"/>
    </xf>
    <xf numFmtId="164" fontId="1" fillId="0" borderId="7" xfId="13" applyNumberFormat="1" applyFont="1" applyBorder="1" applyAlignment="1">
      <alignment horizontal="center" vertical="top" wrapText="1"/>
    </xf>
    <xf numFmtId="164" fontId="1" fillId="0" borderId="1" xfId="13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wrapText="1"/>
    </xf>
    <xf numFmtId="0" fontId="3" fillId="0" borderId="2" xfId="10" applyFont="1" applyFill="1" applyBorder="1" applyAlignment="1">
      <alignment horizontal="center" wrapText="1"/>
    </xf>
    <xf numFmtId="0" fontId="3" fillId="0" borderId="4" xfId="10" applyFont="1" applyFill="1" applyBorder="1" applyAlignment="1">
      <alignment horizontal="center" vertical="center" wrapText="1"/>
    </xf>
    <xf numFmtId="0" fontId="3" fillId="0" borderId="7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164" fontId="28" fillId="0" borderId="0" xfId="1" applyNumberFormat="1" applyFont="1" applyAlignment="1">
      <alignment horizontal="center"/>
    </xf>
    <xf numFmtId="164" fontId="28" fillId="0" borderId="0" xfId="1" applyNumberFormat="1" applyFont="1" applyAlignment="1">
      <alignment horizontal="center" wrapText="1"/>
    </xf>
    <xf numFmtId="164" fontId="3" fillId="0" borderId="32" xfId="13" applyNumberFormat="1" applyBorder="1" applyAlignment="1">
      <alignment horizontal="center"/>
    </xf>
    <xf numFmtId="164" fontId="3" fillId="0" borderId="33" xfId="13" applyNumberFormat="1" applyBorder="1" applyAlignment="1">
      <alignment horizontal="center"/>
    </xf>
    <xf numFmtId="164" fontId="3" fillId="0" borderId="34" xfId="13" applyNumberFormat="1" applyBorder="1" applyAlignment="1">
      <alignment horizontal="center"/>
    </xf>
    <xf numFmtId="164" fontId="3" fillId="0" borderId="4" xfId="13" applyNumberFormat="1" applyBorder="1" applyAlignment="1">
      <alignment horizontal="center" vertical="top" wrapText="1"/>
    </xf>
    <xf numFmtId="164" fontId="3" fillId="0" borderId="7" xfId="13" applyNumberFormat="1" applyBorder="1" applyAlignment="1">
      <alignment horizontal="center" vertical="top" wrapText="1"/>
    </xf>
    <xf numFmtId="164" fontId="3" fillId="0" borderId="1" xfId="13" applyNumberFormat="1" applyBorder="1" applyAlignment="1">
      <alignment horizontal="center" vertical="top" wrapText="1"/>
    </xf>
  </cellXfs>
  <cellStyles count="15">
    <cellStyle name="Įprastas" xfId="0" builtinId="0"/>
    <cellStyle name="Įprastas 2" xfId="5"/>
    <cellStyle name="Įprastas 3" xfId="4"/>
    <cellStyle name="Įprastas 4" xfId="8"/>
    <cellStyle name="Įprastas 5" xfId="7"/>
    <cellStyle name="Įprastas 6" xfId="10"/>
    <cellStyle name="Įprastas 7" xfId="12"/>
    <cellStyle name="Normal 2" xfId="11"/>
    <cellStyle name="Normal 4" xfId="2"/>
    <cellStyle name="Normal 5" xfId="3"/>
    <cellStyle name="Normal_biudžetas 6" xfId="1"/>
    <cellStyle name="Normal_biudžetas 6_2009 m 02 men biudzetas." xfId="14"/>
    <cellStyle name="Normal_projektas" xfId="13"/>
    <cellStyle name="Normal_Sheet1" xfId="6"/>
    <cellStyle name="Paprastas_2008 m biudžetas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totojas/Desktop/2020%20m_biudzetas/2020%20m%20biudzetas%20PAGRINDI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omenys"/>
      <sheetName val="kriterijai"/>
      <sheetName val="pries mazinima 2018-2019"/>
      <sheetName val="biudzetas"/>
      <sheetName val="mazinimas"/>
      <sheetName val="suvestine patvirtinimui"/>
      <sheetName val="biud patikslintas 2020-2019"/>
      <sheetName val="spec programos1"/>
      <sheetName val="spec prog2"/>
      <sheetName val="nemazinama"/>
      <sheetName val="administracija po sumazinimo"/>
    </sheetNames>
    <sheetDataSet>
      <sheetData sheetId="0" refreshError="1"/>
      <sheetData sheetId="1" refreshError="1">
        <row r="92">
          <cell r="B92" t="str">
            <v>Finansuoti vaikų vasaros poilsio ir užimtumo programas</v>
          </cell>
        </row>
        <row r="93">
          <cell r="B93" t="str">
            <v>Įgyvendinti  Kėdainių rajono savivaldybės mokytojų motyvacijos programą</v>
          </cell>
        </row>
        <row r="94">
          <cell r="B94" t="str">
            <v>Koofinansuoti  švietimo įstaigų dalyvavimą infrastruktūros gerinimo/modernizavimo projektuose</v>
          </cell>
        </row>
        <row r="95">
          <cell r="B95" t="str">
            <v>Organizuoti mokinių maitinimą, taikant pažangias maitinimo formas (švediško stalo principas)</v>
          </cell>
        </row>
        <row r="96">
          <cell r="B96" t="str">
            <v>Skatinti savivaldybės  gabius mokinius</v>
          </cell>
        </row>
        <row r="97">
          <cell r="B97" t="str">
            <v xml:space="preserve">Vykdyti E sveikatos informacinės sistemos diegimo, palaikymo ir tobulinimo VšĮ Kėdainių PSPC  ir VšĮ Kėdainių ligoninėje programą </v>
          </cell>
        </row>
        <row r="98">
          <cell r="B98" t="str">
            <v>Vykdyti VšĮ Kėdainių ligoninės dantų protezavimo programą</v>
          </cell>
        </row>
        <row r="99">
          <cell r="B99" t="str">
            <v>Vykdyti VšĮ Kėdainių ligoninės vaikų slaugos  programą</v>
          </cell>
        </row>
        <row r="100">
          <cell r="B100" t="str">
            <v>Vykdyti  odontologinės priežiūros/pagalbos kokybės gerinimo Kėdainių rajono savivaldybės gyventojams  programą</v>
          </cell>
        </row>
        <row r="101">
          <cell r="B101" t="str">
            <v xml:space="preserve">Vykdyti traumatologinės pagalbos kokybės gerinimo Kėdainių rajono savivaldybės gyventojams  programą </v>
          </cell>
        </row>
        <row r="102">
          <cell r="B102" t="str">
            <v>Vykdyti pirminės asmens sveikatos priežiūros paslaugų prieinamumo ir kokybės užtikrinimo Kėdainių rajono kaimiškųjų vietovių gyventojams programą</v>
          </cell>
        </row>
        <row r="103">
          <cell r="B103" t="str">
            <v>Vykdyti priėmimo - skubios pagalbos skyriuje teikiamos pagalbos kokybės gerinimo Kėdainių rajono savivaldybės gyventojams 2020 m. programą</v>
          </cell>
        </row>
        <row r="104">
          <cell r="B104" t="str">
            <v>Vykdyti endoskopinių paslaugų prieinamumo ir kokybės gerinimo Kėdainių rajono savivaldybėje 2020 m programą</v>
          </cell>
        </row>
        <row r="105">
          <cell r="B105" t="str">
            <v>Vykdyti ambulatorinės akušerinės ir ginekologinės pagalbos kokybės gerinimo Kėdainių rajono savivaldybės moterims  programą</v>
          </cell>
        </row>
        <row r="106">
          <cell r="B106" t="str">
            <v xml:space="preserve">Vykdyti Kėdainių rajono tuberkuliozės prevencijos, ankstyvosios diagnostikos, gydymo ir kontrolės  programą </v>
          </cell>
        </row>
        <row r="107">
          <cell r="B107" t="str">
            <v xml:space="preserve">Vykdyti akušerinės pagalbos kokybės gerinimo Kėdainių rajono savivaldybės moterims  programą </v>
          </cell>
        </row>
        <row r="108">
          <cell r="B108" t="str">
            <v>Įgyvendinti projektą "Sveikos gyvensenos skatinimas Kėdainių rajone"</v>
          </cell>
        </row>
        <row r="109">
          <cell r="B109" t="str">
            <v>Gerinti pirminės asmens sveikatos priežiūros paslaugų teikimo prieinamumą tuberkuliozės srityje</v>
          </cell>
        </row>
        <row r="110">
          <cell r="B110" t="str">
            <v>Vykdyti ultragarsinių diagnostinių paslaugų teikimo efektyvumo gerinimo Kėdainių rajono savivaldybėje  programą</v>
          </cell>
        </row>
        <row r="111">
          <cell r="B111" t="str">
            <v>Organizuoti nemokamą socialiai remtinų vaikų maitinimą ikimokyklinėse įstaigose</v>
          </cell>
        </row>
        <row r="112">
          <cell r="B112" t="str">
            <v>Finansuoti vaikų dienos centrų veiklos programas</v>
          </cell>
        </row>
        <row r="113">
          <cell r="B113" t="str">
            <v>Finansuoti dienos socialinės globos paslaugų teikimo Kėdainių socialinės globos namuose programą</v>
          </cell>
        </row>
        <row r="114">
          <cell r="B114" t="str">
            <v>Kompensuoti nemokamo mokinių maitinimo kainą bendrojo lavinimo mokyklose</v>
          </cell>
        </row>
        <row r="115">
          <cell r="B115" t="str">
            <v>Organizuoti socialinės reabilitacijos paslaugų neįgaliesiems bendruomenėje projektų konkursus</v>
          </cell>
        </row>
        <row r="116">
          <cell r="B116" t="str">
            <v xml:space="preserve">Dengti kainų skirtumą gyventojams už šildymą </v>
          </cell>
        </row>
        <row r="117">
          <cell r="B117" t="str">
            <v xml:space="preserve">Kompensuoti šalto  vandens pardavimo kainą socialiai remtiniems asmenims </v>
          </cell>
        </row>
        <row r="118">
          <cell r="B118" t="str">
            <v>Kompensuoti  karšto vandens pardavimo kainą socialiai remtiniems asmenims</v>
          </cell>
        </row>
        <row r="119">
          <cell r="B119" t="str">
            <v xml:space="preserve">Užtikrinti paslaugų teikimą VšĮ "Gyvenimo namai sutrikusio intelekto asmenims" </v>
          </cell>
        </row>
        <row r="120">
          <cell r="B120" t="str">
            <v xml:space="preserve">Kompensuoti kelionės išlaidas už lengvatinį keleivių vežimą </v>
          </cell>
        </row>
        <row r="121">
          <cell r="B121" t="str">
            <v>Finansuoti strateginių sporto šakų programas</v>
          </cell>
        </row>
        <row r="122">
          <cell r="B122" t="str">
            <v>Finansuoti ir administruoti neįgaliųjų socialinės integracijos per kūno kultūrą ir sportą projektus</v>
          </cell>
        </row>
        <row r="123">
          <cell r="B123" t="str">
            <v xml:space="preserve">Finansuoti fizinio aktyvumo ir sporto veiklos projektus </v>
          </cell>
        </row>
        <row r="124">
          <cell r="B124" t="str">
            <v>Užtikrinti rajono nevyriausybinių organizacijų (įskaitant bendruomenines organizacijas) plėtrą, finansuojant projektus socialinio, pilietinio, kultūros paveldo pažinimo, etninės kultūros puoselėjimo, užimtumo bei verslumo srityse</v>
          </cell>
        </row>
        <row r="125">
          <cell r="B125" t="str">
            <v>Sudaryti sąlygas bendruomeninių organizacijų veiklai</v>
          </cell>
        </row>
        <row r="126">
          <cell r="B126" t="str">
            <v>Finansuoti VšĮ Kėdainių  turizmo ir verslo informacinio centro  veiklos programą</v>
          </cell>
        </row>
        <row r="127">
          <cell r="B127" t="str">
            <v>Įgyvendinti Kėdainių rajono savivaldybės  bažnyčių rėmimo programą</v>
          </cell>
        </row>
        <row r="128">
          <cell r="B128" t="str">
            <v>Finansuoti daugiabučių gyvenamųjų namų savininkų bendrijų rėmimo programą</v>
          </cell>
        </row>
        <row r="129">
          <cell r="B129" t="str">
            <v>Įgyvendinti priemones, finansuojamas iš savivaldybės administracijos direktoriaus rezervo</v>
          </cell>
        </row>
        <row r="130">
          <cell r="B130" t="str">
            <v>Įgyvendinti priemones, finansuojamas iš savivaldybės mero fondo</v>
          </cell>
        </row>
        <row r="131">
          <cell r="B131" t="str">
            <v>Palūkanos bankui</v>
          </cell>
        </row>
        <row r="132">
          <cell r="B132" t="str">
            <v>Paskolos grąžinimas</v>
          </cell>
        </row>
        <row r="133">
          <cell r="B133" t="str">
            <v>Kompensuoti UAB "Kėdbusas" nuostolingus maršrutus</v>
          </cell>
        </row>
        <row r="134">
          <cell r="B134" t="str">
            <v>Dalyvauti Kauno regiono plėtros agentūros veikloje</v>
          </cell>
        </row>
        <row r="135">
          <cell r="B135" t="str">
            <v xml:space="preserve"> Finansuoti  prevencinę programą "Saugios aplinkos kūrimas ir bendruomenės teisėtvarkos kūrimas"</v>
          </cell>
        </row>
        <row r="136">
          <cell r="B136" t="str">
            <v>Kėdainių rajono savivaldybės  investicijų programai</v>
          </cell>
        </row>
        <row r="138">
          <cell r="B138" t="str">
            <v xml:space="preserve">IŠ VISO </v>
          </cell>
        </row>
      </sheetData>
      <sheetData sheetId="2" refreshError="1"/>
      <sheetData sheetId="3" refreshError="1"/>
      <sheetData sheetId="4" refreshError="1">
        <row r="91">
          <cell r="B91" t="str">
            <v>Finansuoti vaikų vasaros poilsio ir užimtumo programas</v>
          </cell>
        </row>
        <row r="92">
          <cell r="B92" t="str">
            <v>Įgyvendinti  Kėdainių rajono savivaldybės mokytojų motyvacijos programą</v>
          </cell>
        </row>
        <row r="93">
          <cell r="B93" t="str">
            <v>Koofinansuoti  švietimo įstaigų dalyvavimą infrastruktūros gerinimo/modernizavimo projektuose</v>
          </cell>
        </row>
        <row r="94">
          <cell r="B94" t="str">
            <v>Organizuoti mokinių maitinimą, taikant pažangias maitinimo formas (švediško stalo principas)</v>
          </cell>
        </row>
        <row r="95">
          <cell r="B95" t="str">
            <v>Skatinti savivaldybės  gabius mokinius</v>
          </cell>
        </row>
        <row r="96">
          <cell r="B96" t="str">
            <v xml:space="preserve">Vykdyti E sveikatos informacinės sistemos diegimo, palaikymo ir tobulinimo VšĮ Kėdainių PSPC  ir VšĮ Kėdainių ligoninėje programą </v>
          </cell>
        </row>
        <row r="97">
          <cell r="B97" t="str">
            <v>Vykdyti VšĮ Kėdainių ligoninės dantų protezavimo programą</v>
          </cell>
        </row>
        <row r="98">
          <cell r="B98" t="str">
            <v>Vykdyti VšĮ Kėdainių ligoninės vaikų slaugos  programą</v>
          </cell>
        </row>
        <row r="99">
          <cell r="B99" t="str">
            <v>Vykdyti  odontologinės priežiūros/pagalbos kokybės gerinimo Kėdainių rajono savivaldybės gyventojams  programą</v>
          </cell>
        </row>
        <row r="100">
          <cell r="B100" t="str">
            <v xml:space="preserve">Vykdyti traumatologinės pagalbos kokybės gerinimo Kėdainių rajono savivaldybės gyventojams  programą </v>
          </cell>
        </row>
        <row r="101">
          <cell r="B101" t="str">
            <v>Vykdyti pirminės asmens sveikatos priežiūros paslaugų prieinamumo ir kokybės užtikrinimo Kėdainių rajono kaimiškųjų vietovių gyventojams programą</v>
          </cell>
        </row>
        <row r="102">
          <cell r="B102" t="str">
            <v>Vykdyti priėmimo - skubios pagalbos skyriuje teikiamos pagalbos kokybės gerinimo Kėdainių rajono savivaldybės gyventojams 2020 m. programą</v>
          </cell>
        </row>
        <row r="103">
          <cell r="B103" t="str">
            <v>Vykdyti endoskopinių paslaugų prieinamumo ir kokybės gerinimo Kėdainių rajono savivaldybėje 2020 m programą</v>
          </cell>
        </row>
        <row r="104">
          <cell r="B104" t="str">
            <v>Vykdyti ambulatorinės akušerinės ir ginekologinės pagalbos kokybės gerinimo Kėdainių rajono savivaldybės moterims  programą</v>
          </cell>
        </row>
        <row r="105">
          <cell r="B105" t="str">
            <v xml:space="preserve">Vykdyti Kėdainių rajono tuberkuliozės prevencijos, ankstyvosios diagnostikos, gydymo ir kontrolės  programą </v>
          </cell>
        </row>
        <row r="106">
          <cell r="B106" t="str">
            <v xml:space="preserve">Vykdyti akušerinės pagalbos kokybės gerinimo Kėdainių rajono savivaldybės moterims  programą </v>
          </cell>
        </row>
        <row r="107">
          <cell r="B107" t="str">
            <v>Įgyvendinti projektą "Sveikos gyvensenos skatinimas Kėdainių rajone"</v>
          </cell>
        </row>
        <row r="108">
          <cell r="B108" t="str">
            <v>Gerinti pirminės asmens sveikatos priežiūros paslaugų teikimo prieinamumą tuberkuliozės srityje</v>
          </cell>
        </row>
        <row r="109">
          <cell r="B109" t="str">
            <v>Vykdyti ultragarsinių diagnostinių paslaugų teikimo efektyvumo gerinimo Kėdainių rajono savivaldybėje  programą</v>
          </cell>
        </row>
        <row r="110">
          <cell r="B110" t="str">
            <v>Organizuoti nemokamą socialiai remtinų vaikų maitinimą ikimokyklinėse įstaigose</v>
          </cell>
        </row>
        <row r="111">
          <cell r="B111" t="str">
            <v>Finansuoti vaikų dienos centrų veiklos programas</v>
          </cell>
        </row>
        <row r="112">
          <cell r="B112" t="str">
            <v>Finansuoti dienos socialinės globos paslaugų teikimo Kėdainių socialinės globos namuose programą</v>
          </cell>
        </row>
        <row r="113">
          <cell r="B113" t="str">
            <v>Kompensuoti nemokamo mokinių maitinimo kainą bendrojo lavinimo mokyklose</v>
          </cell>
        </row>
        <row r="114">
          <cell r="B114" t="str">
            <v>Organizuoti socialinės reabilitacijos paslaugų neįgaliesiems bendruomenėje projektų konkursus</v>
          </cell>
        </row>
        <row r="115">
          <cell r="B115" t="str">
            <v xml:space="preserve">Dengti kainų skirtumą gyventojams už šildymą </v>
          </cell>
        </row>
        <row r="116">
          <cell r="B116" t="str">
            <v xml:space="preserve">Kompensuoti šalto  vandens pardavimo kainą socialiai remtiniems asmenims </v>
          </cell>
        </row>
        <row r="117">
          <cell r="B117" t="str">
            <v>Kompensuoti  karšto vandens pardavimo kainą socialiai remtiniems asmenims</v>
          </cell>
        </row>
        <row r="118">
          <cell r="B118" t="str">
            <v xml:space="preserve">Užtikrinti paslaugų teikimą VšĮ "Gyvenimo namai sutrikusio intelekto asmenims" </v>
          </cell>
        </row>
        <row r="119">
          <cell r="B119" t="str">
            <v xml:space="preserve">Kompensuoti kelionės išlaidas už lengvatinį keleivių vežimą </v>
          </cell>
        </row>
        <row r="120">
          <cell r="B120" t="str">
            <v>Finansuoti strateginių sporto šakų programas</v>
          </cell>
        </row>
        <row r="121">
          <cell r="B121" t="str">
            <v>Finansuoti ir administruoti neįgaliųjų socialinės integracijos per kūno kultūrą ir sportą projektus</v>
          </cell>
        </row>
        <row r="122">
          <cell r="B122" t="str">
            <v xml:space="preserve">Finansuoti fizinio aktyvumo ir sporto veiklos projektus </v>
          </cell>
        </row>
        <row r="124">
          <cell r="B124" t="str">
            <v>Sudaryti sąlygas bendruomeninių organizacijų veiklai</v>
          </cell>
        </row>
        <row r="125">
          <cell r="B125" t="str">
            <v>Finansuoti VšĮ Kėdainių  turizmo ir verslo informacinio centro  veiklos programą</v>
          </cell>
        </row>
        <row r="126">
          <cell r="B126" t="str">
            <v>Įgyvendinti Kėdainių rajono savivaldybės  bažnyčių rėmimo programą</v>
          </cell>
        </row>
        <row r="127">
          <cell r="B127" t="str">
            <v>Finansuoti daugiabučių gyvenamųjų namų savininkų bendrijų rėmimo programą</v>
          </cell>
        </row>
        <row r="128">
          <cell r="B128" t="str">
            <v>Įgyvendinti priemones, finansuojamas iš savivaldybės administracijos direktoriaus rezervo</v>
          </cell>
        </row>
        <row r="129">
          <cell r="B129" t="str">
            <v>Įgyvendinti priemones, finansuojamas iš savivaldybės mero fondo</v>
          </cell>
        </row>
        <row r="130">
          <cell r="B130" t="str">
            <v>Palūkanos bankui</v>
          </cell>
        </row>
        <row r="131">
          <cell r="B131" t="str">
            <v>Paskolos grąžinimas</v>
          </cell>
        </row>
        <row r="132">
          <cell r="B132" t="str">
            <v>Kompensuoti UAB "Kėdbusas" nuostolingus maršrutus</v>
          </cell>
        </row>
        <row r="133">
          <cell r="B133" t="str">
            <v>Dalyvauti Kauno regiono plėtros agentūros veikloje</v>
          </cell>
        </row>
        <row r="134">
          <cell r="B134" t="str">
            <v xml:space="preserve"> Finansuoti  prevencinę programą "Saugios aplinkos kūrimas ir bendruomenės teisėtvarkos kūrimas"</v>
          </cell>
        </row>
        <row r="135">
          <cell r="B135" t="str">
            <v>Kėdainių rajono savivaldybės  investicijų programai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activeCell="L8" sqref="L8"/>
    </sheetView>
  </sheetViews>
  <sheetFormatPr defaultRowHeight="12.75"/>
  <cols>
    <col min="1" max="1" width="48.85546875" style="1" customWidth="1"/>
    <col min="2" max="2" width="13.42578125" style="1" customWidth="1"/>
    <col min="3" max="3" width="13.5703125" style="1" customWidth="1"/>
    <col min="4" max="4" width="11.42578125" style="63" customWidth="1"/>
    <col min="5" max="5" width="7.85546875" style="63" customWidth="1"/>
    <col min="6" max="7" width="9.140625" style="63" customWidth="1"/>
    <col min="8" max="8" width="9.140625" style="63"/>
    <col min="9" max="258" width="9.140625" style="1"/>
    <col min="259" max="259" width="47.7109375" style="1" customWidth="1"/>
    <col min="260" max="261" width="9.140625" style="1"/>
    <col min="262" max="262" width="9.5703125" style="1" bestFit="1" customWidth="1"/>
    <col min="263" max="514" width="9.140625" style="1"/>
    <col min="515" max="515" width="47.7109375" style="1" customWidth="1"/>
    <col min="516" max="517" width="9.140625" style="1"/>
    <col min="518" max="518" width="9.5703125" style="1" bestFit="1" customWidth="1"/>
    <col min="519" max="770" width="9.140625" style="1"/>
    <col min="771" max="771" width="47.7109375" style="1" customWidth="1"/>
    <col min="772" max="773" width="9.140625" style="1"/>
    <col min="774" max="774" width="9.5703125" style="1" bestFit="1" customWidth="1"/>
    <col min="775" max="1026" width="9.140625" style="1"/>
    <col min="1027" max="1027" width="47.7109375" style="1" customWidth="1"/>
    <col min="1028" max="1029" width="9.140625" style="1"/>
    <col min="1030" max="1030" width="9.5703125" style="1" bestFit="1" customWidth="1"/>
    <col min="1031" max="1282" width="9.140625" style="1"/>
    <col min="1283" max="1283" width="47.7109375" style="1" customWidth="1"/>
    <col min="1284" max="1285" width="9.140625" style="1"/>
    <col min="1286" max="1286" width="9.5703125" style="1" bestFit="1" customWidth="1"/>
    <col min="1287" max="1538" width="9.140625" style="1"/>
    <col min="1539" max="1539" width="47.7109375" style="1" customWidth="1"/>
    <col min="1540" max="1541" width="9.140625" style="1"/>
    <col min="1542" max="1542" width="9.5703125" style="1" bestFit="1" customWidth="1"/>
    <col min="1543" max="1794" width="9.140625" style="1"/>
    <col min="1795" max="1795" width="47.7109375" style="1" customWidth="1"/>
    <col min="1796" max="1797" width="9.140625" style="1"/>
    <col min="1798" max="1798" width="9.5703125" style="1" bestFit="1" customWidth="1"/>
    <col min="1799" max="2050" width="9.140625" style="1"/>
    <col min="2051" max="2051" width="47.7109375" style="1" customWidth="1"/>
    <col min="2052" max="2053" width="9.140625" style="1"/>
    <col min="2054" max="2054" width="9.5703125" style="1" bestFit="1" customWidth="1"/>
    <col min="2055" max="2306" width="9.140625" style="1"/>
    <col min="2307" max="2307" width="47.7109375" style="1" customWidth="1"/>
    <col min="2308" max="2309" width="9.140625" style="1"/>
    <col min="2310" max="2310" width="9.5703125" style="1" bestFit="1" customWidth="1"/>
    <col min="2311" max="2562" width="9.140625" style="1"/>
    <col min="2563" max="2563" width="47.7109375" style="1" customWidth="1"/>
    <col min="2564" max="2565" width="9.140625" style="1"/>
    <col min="2566" max="2566" width="9.5703125" style="1" bestFit="1" customWidth="1"/>
    <col min="2567" max="2818" width="9.140625" style="1"/>
    <col min="2819" max="2819" width="47.7109375" style="1" customWidth="1"/>
    <col min="2820" max="2821" width="9.140625" style="1"/>
    <col min="2822" max="2822" width="9.5703125" style="1" bestFit="1" customWidth="1"/>
    <col min="2823" max="3074" width="9.140625" style="1"/>
    <col min="3075" max="3075" width="47.7109375" style="1" customWidth="1"/>
    <col min="3076" max="3077" width="9.140625" style="1"/>
    <col min="3078" max="3078" width="9.5703125" style="1" bestFit="1" customWidth="1"/>
    <col min="3079" max="3330" width="9.140625" style="1"/>
    <col min="3331" max="3331" width="47.7109375" style="1" customWidth="1"/>
    <col min="3332" max="3333" width="9.140625" style="1"/>
    <col min="3334" max="3334" width="9.5703125" style="1" bestFit="1" customWidth="1"/>
    <col min="3335" max="3586" width="9.140625" style="1"/>
    <col min="3587" max="3587" width="47.7109375" style="1" customWidth="1"/>
    <col min="3588" max="3589" width="9.140625" style="1"/>
    <col min="3590" max="3590" width="9.5703125" style="1" bestFit="1" customWidth="1"/>
    <col min="3591" max="3842" width="9.140625" style="1"/>
    <col min="3843" max="3843" width="47.7109375" style="1" customWidth="1"/>
    <col min="3844" max="3845" width="9.140625" style="1"/>
    <col min="3846" max="3846" width="9.5703125" style="1" bestFit="1" customWidth="1"/>
    <col min="3847" max="4098" width="9.140625" style="1"/>
    <col min="4099" max="4099" width="47.7109375" style="1" customWidth="1"/>
    <col min="4100" max="4101" width="9.140625" style="1"/>
    <col min="4102" max="4102" width="9.5703125" style="1" bestFit="1" customWidth="1"/>
    <col min="4103" max="4354" width="9.140625" style="1"/>
    <col min="4355" max="4355" width="47.7109375" style="1" customWidth="1"/>
    <col min="4356" max="4357" width="9.140625" style="1"/>
    <col min="4358" max="4358" width="9.5703125" style="1" bestFit="1" customWidth="1"/>
    <col min="4359" max="4610" width="9.140625" style="1"/>
    <col min="4611" max="4611" width="47.7109375" style="1" customWidth="1"/>
    <col min="4612" max="4613" width="9.140625" style="1"/>
    <col min="4614" max="4614" width="9.5703125" style="1" bestFit="1" customWidth="1"/>
    <col min="4615" max="4866" width="9.140625" style="1"/>
    <col min="4867" max="4867" width="47.7109375" style="1" customWidth="1"/>
    <col min="4868" max="4869" width="9.140625" style="1"/>
    <col min="4870" max="4870" width="9.5703125" style="1" bestFit="1" customWidth="1"/>
    <col min="4871" max="5122" width="9.140625" style="1"/>
    <col min="5123" max="5123" width="47.7109375" style="1" customWidth="1"/>
    <col min="5124" max="5125" width="9.140625" style="1"/>
    <col min="5126" max="5126" width="9.5703125" style="1" bestFit="1" customWidth="1"/>
    <col min="5127" max="5378" width="9.140625" style="1"/>
    <col min="5379" max="5379" width="47.7109375" style="1" customWidth="1"/>
    <col min="5380" max="5381" width="9.140625" style="1"/>
    <col min="5382" max="5382" width="9.5703125" style="1" bestFit="1" customWidth="1"/>
    <col min="5383" max="5634" width="9.140625" style="1"/>
    <col min="5635" max="5635" width="47.7109375" style="1" customWidth="1"/>
    <col min="5636" max="5637" width="9.140625" style="1"/>
    <col min="5638" max="5638" width="9.5703125" style="1" bestFit="1" customWidth="1"/>
    <col min="5639" max="5890" width="9.140625" style="1"/>
    <col min="5891" max="5891" width="47.7109375" style="1" customWidth="1"/>
    <col min="5892" max="5893" width="9.140625" style="1"/>
    <col min="5894" max="5894" width="9.5703125" style="1" bestFit="1" customWidth="1"/>
    <col min="5895" max="6146" width="9.140625" style="1"/>
    <col min="6147" max="6147" width="47.7109375" style="1" customWidth="1"/>
    <col min="6148" max="6149" width="9.140625" style="1"/>
    <col min="6150" max="6150" width="9.5703125" style="1" bestFit="1" customWidth="1"/>
    <col min="6151" max="6402" width="9.140625" style="1"/>
    <col min="6403" max="6403" width="47.7109375" style="1" customWidth="1"/>
    <col min="6404" max="6405" width="9.140625" style="1"/>
    <col min="6406" max="6406" width="9.5703125" style="1" bestFit="1" customWidth="1"/>
    <col min="6407" max="6658" width="9.140625" style="1"/>
    <col min="6659" max="6659" width="47.7109375" style="1" customWidth="1"/>
    <col min="6660" max="6661" width="9.140625" style="1"/>
    <col min="6662" max="6662" width="9.5703125" style="1" bestFit="1" customWidth="1"/>
    <col min="6663" max="6914" width="9.140625" style="1"/>
    <col min="6915" max="6915" width="47.7109375" style="1" customWidth="1"/>
    <col min="6916" max="6917" width="9.140625" style="1"/>
    <col min="6918" max="6918" width="9.5703125" style="1" bestFit="1" customWidth="1"/>
    <col min="6919" max="7170" width="9.140625" style="1"/>
    <col min="7171" max="7171" width="47.7109375" style="1" customWidth="1"/>
    <col min="7172" max="7173" width="9.140625" style="1"/>
    <col min="7174" max="7174" width="9.5703125" style="1" bestFit="1" customWidth="1"/>
    <col min="7175" max="7426" width="9.140625" style="1"/>
    <col min="7427" max="7427" width="47.7109375" style="1" customWidth="1"/>
    <col min="7428" max="7429" width="9.140625" style="1"/>
    <col min="7430" max="7430" width="9.5703125" style="1" bestFit="1" customWidth="1"/>
    <col min="7431" max="7682" width="9.140625" style="1"/>
    <col min="7683" max="7683" width="47.7109375" style="1" customWidth="1"/>
    <col min="7684" max="7685" width="9.140625" style="1"/>
    <col min="7686" max="7686" width="9.5703125" style="1" bestFit="1" customWidth="1"/>
    <col min="7687" max="7938" width="9.140625" style="1"/>
    <col min="7939" max="7939" width="47.7109375" style="1" customWidth="1"/>
    <col min="7940" max="7941" width="9.140625" style="1"/>
    <col min="7942" max="7942" width="9.5703125" style="1" bestFit="1" customWidth="1"/>
    <col min="7943" max="8194" width="9.140625" style="1"/>
    <col min="8195" max="8195" width="47.7109375" style="1" customWidth="1"/>
    <col min="8196" max="8197" width="9.140625" style="1"/>
    <col min="8198" max="8198" width="9.5703125" style="1" bestFit="1" customWidth="1"/>
    <col min="8199" max="8450" width="9.140625" style="1"/>
    <col min="8451" max="8451" width="47.7109375" style="1" customWidth="1"/>
    <col min="8452" max="8453" width="9.140625" style="1"/>
    <col min="8454" max="8454" width="9.5703125" style="1" bestFit="1" customWidth="1"/>
    <col min="8455" max="8706" width="9.140625" style="1"/>
    <col min="8707" max="8707" width="47.7109375" style="1" customWidth="1"/>
    <col min="8708" max="8709" width="9.140625" style="1"/>
    <col min="8710" max="8710" width="9.5703125" style="1" bestFit="1" customWidth="1"/>
    <col min="8711" max="8962" width="9.140625" style="1"/>
    <col min="8963" max="8963" width="47.7109375" style="1" customWidth="1"/>
    <col min="8964" max="8965" width="9.140625" style="1"/>
    <col min="8966" max="8966" width="9.5703125" style="1" bestFit="1" customWidth="1"/>
    <col min="8967" max="9218" width="9.140625" style="1"/>
    <col min="9219" max="9219" width="47.7109375" style="1" customWidth="1"/>
    <col min="9220" max="9221" width="9.140625" style="1"/>
    <col min="9222" max="9222" width="9.5703125" style="1" bestFit="1" customWidth="1"/>
    <col min="9223" max="9474" width="9.140625" style="1"/>
    <col min="9475" max="9475" width="47.7109375" style="1" customWidth="1"/>
    <col min="9476" max="9477" width="9.140625" style="1"/>
    <col min="9478" max="9478" width="9.5703125" style="1" bestFit="1" customWidth="1"/>
    <col min="9479" max="9730" width="9.140625" style="1"/>
    <col min="9731" max="9731" width="47.7109375" style="1" customWidth="1"/>
    <col min="9732" max="9733" width="9.140625" style="1"/>
    <col min="9734" max="9734" width="9.5703125" style="1" bestFit="1" customWidth="1"/>
    <col min="9735" max="9986" width="9.140625" style="1"/>
    <col min="9987" max="9987" width="47.7109375" style="1" customWidth="1"/>
    <col min="9988" max="9989" width="9.140625" style="1"/>
    <col min="9990" max="9990" width="9.5703125" style="1" bestFit="1" customWidth="1"/>
    <col min="9991" max="10242" width="9.140625" style="1"/>
    <col min="10243" max="10243" width="47.7109375" style="1" customWidth="1"/>
    <col min="10244" max="10245" width="9.140625" style="1"/>
    <col min="10246" max="10246" width="9.5703125" style="1" bestFit="1" customWidth="1"/>
    <col min="10247" max="10498" width="9.140625" style="1"/>
    <col min="10499" max="10499" width="47.7109375" style="1" customWidth="1"/>
    <col min="10500" max="10501" width="9.140625" style="1"/>
    <col min="10502" max="10502" width="9.5703125" style="1" bestFit="1" customWidth="1"/>
    <col min="10503" max="10754" width="9.140625" style="1"/>
    <col min="10755" max="10755" width="47.7109375" style="1" customWidth="1"/>
    <col min="10756" max="10757" width="9.140625" style="1"/>
    <col min="10758" max="10758" width="9.5703125" style="1" bestFit="1" customWidth="1"/>
    <col min="10759" max="11010" width="9.140625" style="1"/>
    <col min="11011" max="11011" width="47.7109375" style="1" customWidth="1"/>
    <col min="11012" max="11013" width="9.140625" style="1"/>
    <col min="11014" max="11014" width="9.5703125" style="1" bestFit="1" customWidth="1"/>
    <col min="11015" max="11266" width="9.140625" style="1"/>
    <col min="11267" max="11267" width="47.7109375" style="1" customWidth="1"/>
    <col min="11268" max="11269" width="9.140625" style="1"/>
    <col min="11270" max="11270" width="9.5703125" style="1" bestFit="1" customWidth="1"/>
    <col min="11271" max="11522" width="9.140625" style="1"/>
    <col min="11523" max="11523" width="47.7109375" style="1" customWidth="1"/>
    <col min="11524" max="11525" width="9.140625" style="1"/>
    <col min="11526" max="11526" width="9.5703125" style="1" bestFit="1" customWidth="1"/>
    <col min="11527" max="11778" width="9.140625" style="1"/>
    <col min="11779" max="11779" width="47.7109375" style="1" customWidth="1"/>
    <col min="11780" max="11781" width="9.140625" style="1"/>
    <col min="11782" max="11782" width="9.5703125" style="1" bestFit="1" customWidth="1"/>
    <col min="11783" max="12034" width="9.140625" style="1"/>
    <col min="12035" max="12035" width="47.7109375" style="1" customWidth="1"/>
    <col min="12036" max="12037" width="9.140625" style="1"/>
    <col min="12038" max="12038" width="9.5703125" style="1" bestFit="1" customWidth="1"/>
    <col min="12039" max="12290" width="9.140625" style="1"/>
    <col min="12291" max="12291" width="47.7109375" style="1" customWidth="1"/>
    <col min="12292" max="12293" width="9.140625" style="1"/>
    <col min="12294" max="12294" width="9.5703125" style="1" bestFit="1" customWidth="1"/>
    <col min="12295" max="12546" width="9.140625" style="1"/>
    <col min="12547" max="12547" width="47.7109375" style="1" customWidth="1"/>
    <col min="12548" max="12549" width="9.140625" style="1"/>
    <col min="12550" max="12550" width="9.5703125" style="1" bestFit="1" customWidth="1"/>
    <col min="12551" max="12802" width="9.140625" style="1"/>
    <col min="12803" max="12803" width="47.7109375" style="1" customWidth="1"/>
    <col min="12804" max="12805" width="9.140625" style="1"/>
    <col min="12806" max="12806" width="9.5703125" style="1" bestFit="1" customWidth="1"/>
    <col min="12807" max="13058" width="9.140625" style="1"/>
    <col min="13059" max="13059" width="47.7109375" style="1" customWidth="1"/>
    <col min="13060" max="13061" width="9.140625" style="1"/>
    <col min="13062" max="13062" width="9.5703125" style="1" bestFit="1" customWidth="1"/>
    <col min="13063" max="13314" width="9.140625" style="1"/>
    <col min="13315" max="13315" width="47.7109375" style="1" customWidth="1"/>
    <col min="13316" max="13317" width="9.140625" style="1"/>
    <col min="13318" max="13318" width="9.5703125" style="1" bestFit="1" customWidth="1"/>
    <col min="13319" max="13570" width="9.140625" style="1"/>
    <col min="13571" max="13571" width="47.7109375" style="1" customWidth="1"/>
    <col min="13572" max="13573" width="9.140625" style="1"/>
    <col min="13574" max="13574" width="9.5703125" style="1" bestFit="1" customWidth="1"/>
    <col min="13575" max="13826" width="9.140625" style="1"/>
    <col min="13827" max="13827" width="47.7109375" style="1" customWidth="1"/>
    <col min="13828" max="13829" width="9.140625" style="1"/>
    <col min="13830" max="13830" width="9.5703125" style="1" bestFit="1" customWidth="1"/>
    <col min="13831" max="14082" width="9.140625" style="1"/>
    <col min="14083" max="14083" width="47.7109375" style="1" customWidth="1"/>
    <col min="14084" max="14085" width="9.140625" style="1"/>
    <col min="14086" max="14086" width="9.5703125" style="1" bestFit="1" customWidth="1"/>
    <col min="14087" max="14338" width="9.140625" style="1"/>
    <col min="14339" max="14339" width="47.7109375" style="1" customWidth="1"/>
    <col min="14340" max="14341" width="9.140625" style="1"/>
    <col min="14342" max="14342" width="9.5703125" style="1" bestFit="1" customWidth="1"/>
    <col min="14343" max="14594" width="9.140625" style="1"/>
    <col min="14595" max="14595" width="47.7109375" style="1" customWidth="1"/>
    <col min="14596" max="14597" width="9.140625" style="1"/>
    <col min="14598" max="14598" width="9.5703125" style="1" bestFit="1" customWidth="1"/>
    <col min="14599" max="14850" width="9.140625" style="1"/>
    <col min="14851" max="14851" width="47.7109375" style="1" customWidth="1"/>
    <col min="14852" max="14853" width="9.140625" style="1"/>
    <col min="14854" max="14854" width="9.5703125" style="1" bestFit="1" customWidth="1"/>
    <col min="14855" max="15106" width="9.140625" style="1"/>
    <col min="15107" max="15107" width="47.7109375" style="1" customWidth="1"/>
    <col min="15108" max="15109" width="9.140625" style="1"/>
    <col min="15110" max="15110" width="9.5703125" style="1" bestFit="1" customWidth="1"/>
    <col min="15111" max="15362" width="9.140625" style="1"/>
    <col min="15363" max="15363" width="47.7109375" style="1" customWidth="1"/>
    <col min="15364" max="15365" width="9.140625" style="1"/>
    <col min="15366" max="15366" width="9.5703125" style="1" bestFit="1" customWidth="1"/>
    <col min="15367" max="15618" width="9.140625" style="1"/>
    <col min="15619" max="15619" width="47.7109375" style="1" customWidth="1"/>
    <col min="15620" max="15621" width="9.140625" style="1"/>
    <col min="15622" max="15622" width="9.5703125" style="1" bestFit="1" customWidth="1"/>
    <col min="15623" max="15874" width="9.140625" style="1"/>
    <col min="15875" max="15875" width="47.7109375" style="1" customWidth="1"/>
    <col min="15876" max="15877" width="9.140625" style="1"/>
    <col min="15878" max="15878" width="9.5703125" style="1" bestFit="1" customWidth="1"/>
    <col min="15879" max="16130" width="9.140625" style="1"/>
    <col min="16131" max="16131" width="47.7109375" style="1" customWidth="1"/>
    <col min="16132" max="16133" width="9.140625" style="1"/>
    <col min="16134" max="16134" width="9.5703125" style="1" bestFit="1" customWidth="1"/>
    <col min="16135" max="16384" width="9.140625" style="1"/>
  </cols>
  <sheetData>
    <row r="1" spans="1:13">
      <c r="E1" s="315" t="s">
        <v>0</v>
      </c>
      <c r="F1" s="315"/>
      <c r="G1" s="315"/>
      <c r="H1" s="315"/>
    </row>
    <row r="2" spans="1:13" ht="15.75" customHeight="1">
      <c r="A2" s="316" t="s">
        <v>372</v>
      </c>
      <c r="B2" s="316"/>
      <c r="C2" s="316"/>
      <c r="D2" s="316"/>
      <c r="E2" s="316"/>
      <c r="F2" s="316"/>
      <c r="G2" s="316"/>
      <c r="H2" s="316"/>
    </row>
    <row r="3" spans="1:13">
      <c r="A3" s="5"/>
      <c r="B3" s="5"/>
      <c r="C3" s="5"/>
      <c r="D3" s="64"/>
      <c r="H3" s="65"/>
    </row>
    <row r="4" spans="1:13">
      <c r="A4" s="317"/>
      <c r="B4" s="6" t="s">
        <v>374</v>
      </c>
      <c r="C4" s="6" t="s">
        <v>273</v>
      </c>
      <c r="D4" s="66" t="s">
        <v>273</v>
      </c>
      <c r="E4" s="320" t="s">
        <v>278</v>
      </c>
      <c r="F4" s="320"/>
      <c r="G4" s="320"/>
      <c r="H4" s="320"/>
    </row>
    <row r="5" spans="1:13" ht="27" customHeight="1">
      <c r="A5" s="318"/>
      <c r="B5" s="323" t="s">
        <v>23</v>
      </c>
      <c r="C5" s="323" t="s">
        <v>23</v>
      </c>
      <c r="D5" s="325" t="s">
        <v>24</v>
      </c>
      <c r="E5" s="321" t="s">
        <v>377</v>
      </c>
      <c r="F5" s="322"/>
      <c r="G5" s="321" t="s">
        <v>378</v>
      </c>
      <c r="H5" s="322"/>
    </row>
    <row r="6" spans="1:13" ht="25.5" customHeight="1">
      <c r="A6" s="319"/>
      <c r="B6" s="324"/>
      <c r="C6" s="324"/>
      <c r="D6" s="326"/>
      <c r="E6" s="67" t="s">
        <v>1</v>
      </c>
      <c r="F6" s="68" t="s">
        <v>25</v>
      </c>
      <c r="G6" s="69" t="s">
        <v>1</v>
      </c>
      <c r="H6" s="68" t="s">
        <v>25</v>
      </c>
    </row>
    <row r="7" spans="1:13">
      <c r="A7" s="7" t="s">
        <v>2</v>
      </c>
      <c r="B7" s="14">
        <f>+B9+B10+B16</f>
        <v>28828</v>
      </c>
      <c r="C7" s="14">
        <f>+C9+C10+C16</f>
        <v>25871</v>
      </c>
      <c r="D7" s="70">
        <f t="shared" ref="D7" si="0">+D9+D10+D16</f>
        <v>26228.5</v>
      </c>
      <c r="E7" s="71">
        <f>+B7*100/C7</f>
        <v>111.42978624714932</v>
      </c>
      <c r="F7" s="70">
        <f>+F9+F10+F16</f>
        <v>2957</v>
      </c>
      <c r="G7" s="71">
        <f>+B7*100/D7</f>
        <v>109.91097470309015</v>
      </c>
      <c r="H7" s="70">
        <f>+B7-D7</f>
        <v>2599.5</v>
      </c>
      <c r="I7" s="4"/>
      <c r="J7" s="20"/>
    </row>
    <row r="8" spans="1:13" ht="63.75">
      <c r="A8" s="2" t="s">
        <v>3</v>
      </c>
      <c r="B8" s="25" t="s">
        <v>375</v>
      </c>
      <c r="C8" s="25" t="s">
        <v>274</v>
      </c>
      <c r="D8" s="72"/>
      <c r="E8" s="73"/>
      <c r="F8" s="74"/>
      <c r="G8" s="71"/>
      <c r="H8" s="75"/>
      <c r="I8" s="4"/>
      <c r="J8" s="20"/>
    </row>
    <row r="9" spans="1:13">
      <c r="A9" s="8" t="s">
        <v>4</v>
      </c>
      <c r="B9" s="17">
        <v>26827</v>
      </c>
      <c r="C9" s="17">
        <v>24053</v>
      </c>
      <c r="D9" s="76">
        <v>24053</v>
      </c>
      <c r="E9" s="73">
        <f>+B9*100/C9</f>
        <v>111.5328649232944</v>
      </c>
      <c r="F9" s="74">
        <f>+B9-C9</f>
        <v>2774</v>
      </c>
      <c r="G9" s="73">
        <f>+B9*100/D9</f>
        <v>111.5328649232944</v>
      </c>
      <c r="H9" s="75">
        <f>+B9-D9</f>
        <v>2774</v>
      </c>
      <c r="I9" s="4"/>
      <c r="J9" s="20"/>
      <c r="K9" s="20"/>
    </row>
    <row r="10" spans="1:13">
      <c r="A10" s="2" t="s">
        <v>5</v>
      </c>
      <c r="B10" s="16">
        <f>+B11+B12+B13+B14+B15</f>
        <v>1927</v>
      </c>
      <c r="C10" s="16">
        <f t="shared" ref="C10:D10" si="1">+C11+C12+C13+C14+C15</f>
        <v>1759</v>
      </c>
      <c r="D10" s="16">
        <f t="shared" si="1"/>
        <v>1929.8</v>
      </c>
      <c r="E10" s="73">
        <f t="shared" ref="E10:E15" si="2">+B10*100/C10</f>
        <v>109.55088118249004</v>
      </c>
      <c r="F10" s="16">
        <f>+F11+F12+F13+F14+F15</f>
        <v>168</v>
      </c>
      <c r="G10" s="73">
        <f t="shared" ref="G10:G15" si="3">+B10*100/D10</f>
        <v>99.854907244274017</v>
      </c>
      <c r="H10" s="16">
        <f>+H11+H12+H13+H14+H15</f>
        <v>-2.7999999999999972</v>
      </c>
      <c r="I10" s="4"/>
      <c r="J10" s="20"/>
    </row>
    <row r="11" spans="1:13">
      <c r="A11" s="2" t="s">
        <v>6</v>
      </c>
      <c r="B11" s="15">
        <v>600</v>
      </c>
      <c r="C11" s="15">
        <v>550</v>
      </c>
      <c r="D11" s="74">
        <v>550</v>
      </c>
      <c r="E11" s="73">
        <f t="shared" si="2"/>
        <v>109.09090909090909</v>
      </c>
      <c r="F11" s="74">
        <f t="shared" ref="F11:F15" si="4">+B11-C11</f>
        <v>50</v>
      </c>
      <c r="G11" s="73">
        <f t="shared" si="3"/>
        <v>109.09090909090909</v>
      </c>
      <c r="H11" s="75">
        <f t="shared" ref="H11:H15" si="5">+B11-D11</f>
        <v>50</v>
      </c>
      <c r="I11" s="4"/>
      <c r="J11" s="20"/>
    </row>
    <row r="12" spans="1:13">
      <c r="A12" s="2" t="s">
        <v>7</v>
      </c>
      <c r="B12" s="15">
        <v>987</v>
      </c>
      <c r="C12" s="15">
        <v>880</v>
      </c>
      <c r="D12" s="74">
        <v>1000</v>
      </c>
      <c r="E12" s="73">
        <f t="shared" si="2"/>
        <v>112.15909090909091</v>
      </c>
      <c r="F12" s="74">
        <f t="shared" si="4"/>
        <v>107</v>
      </c>
      <c r="G12" s="73">
        <f t="shared" si="3"/>
        <v>98.7</v>
      </c>
      <c r="H12" s="75">
        <f t="shared" si="5"/>
        <v>-13</v>
      </c>
      <c r="I12" s="4"/>
      <c r="J12" s="20"/>
    </row>
    <row r="13" spans="1:13">
      <c r="A13" s="2" t="s">
        <v>8</v>
      </c>
      <c r="B13" s="15">
        <v>10</v>
      </c>
      <c r="C13" s="15">
        <v>9</v>
      </c>
      <c r="D13" s="74">
        <v>9</v>
      </c>
      <c r="E13" s="73">
        <f t="shared" si="2"/>
        <v>111.11111111111111</v>
      </c>
      <c r="F13" s="74">
        <f t="shared" si="4"/>
        <v>1</v>
      </c>
      <c r="G13" s="73">
        <f t="shared" si="3"/>
        <v>111.11111111111111</v>
      </c>
      <c r="H13" s="75">
        <f t="shared" si="5"/>
        <v>1</v>
      </c>
      <c r="I13" s="4"/>
      <c r="J13" s="20"/>
      <c r="M13" s="4"/>
    </row>
    <row r="14" spans="1:13">
      <c r="A14" s="2" t="s">
        <v>9</v>
      </c>
      <c r="B14" s="15">
        <v>300</v>
      </c>
      <c r="C14" s="15">
        <v>290</v>
      </c>
      <c r="D14" s="74">
        <v>290</v>
      </c>
      <c r="E14" s="73">
        <f t="shared" si="2"/>
        <v>103.44827586206897</v>
      </c>
      <c r="F14" s="74">
        <f t="shared" si="4"/>
        <v>10</v>
      </c>
      <c r="G14" s="73">
        <f t="shared" si="3"/>
        <v>103.44827586206897</v>
      </c>
      <c r="H14" s="75">
        <f t="shared" si="5"/>
        <v>10</v>
      </c>
      <c r="I14" s="4"/>
      <c r="J14" s="20"/>
    </row>
    <row r="15" spans="1:13">
      <c r="A15" s="2" t="s">
        <v>28</v>
      </c>
      <c r="B15" s="15">
        <v>30</v>
      </c>
      <c r="C15" s="15">
        <v>30</v>
      </c>
      <c r="D15" s="74">
        <v>80.8</v>
      </c>
      <c r="E15" s="73">
        <f t="shared" si="2"/>
        <v>100</v>
      </c>
      <c r="F15" s="74">
        <f t="shared" si="4"/>
        <v>0</v>
      </c>
      <c r="G15" s="73">
        <f t="shared" si="3"/>
        <v>37.128712871287128</v>
      </c>
      <c r="H15" s="75">
        <f t="shared" si="5"/>
        <v>-50.8</v>
      </c>
      <c r="I15" s="4"/>
      <c r="J15" s="20"/>
    </row>
    <row r="16" spans="1:13" s="3" customFormat="1">
      <c r="A16" s="9" t="s">
        <v>10</v>
      </c>
      <c r="B16" s="16">
        <f>35+30+9</f>
        <v>74</v>
      </c>
      <c r="C16" s="16">
        <f>35+15+9</f>
        <v>59</v>
      </c>
      <c r="D16" s="73">
        <f>35+15+195.7</f>
        <v>245.7</v>
      </c>
      <c r="E16" s="73">
        <f>+B16*100/C16</f>
        <v>125.42372881355932</v>
      </c>
      <c r="F16" s="74">
        <f>+B16-C16</f>
        <v>15</v>
      </c>
      <c r="G16" s="73">
        <f>+B16*100/D16</f>
        <v>30.11803011803012</v>
      </c>
      <c r="H16" s="75">
        <f>+B16-D16</f>
        <v>-171.7</v>
      </c>
      <c r="I16" s="4"/>
      <c r="J16" s="20"/>
    </row>
    <row r="17" spans="1:12">
      <c r="A17" s="11" t="s">
        <v>226</v>
      </c>
      <c r="B17" s="18">
        <v>35</v>
      </c>
      <c r="C17" s="18">
        <v>73</v>
      </c>
      <c r="D17" s="77">
        <v>79.5</v>
      </c>
      <c r="E17" s="71">
        <f>+B17*100/C17</f>
        <v>47.945205479452056</v>
      </c>
      <c r="F17" s="77">
        <f>+B17-C17</f>
        <v>-38</v>
      </c>
      <c r="G17" s="71">
        <f>+B17*100/D17</f>
        <v>44.025157232704402</v>
      </c>
      <c r="H17" s="70">
        <f t="shared" ref="H17:H47" si="6">+B17-D17</f>
        <v>-44.5</v>
      </c>
      <c r="I17" s="4"/>
      <c r="J17" s="20"/>
    </row>
    <row r="18" spans="1:12">
      <c r="A18" s="11" t="s">
        <v>225</v>
      </c>
      <c r="B18" s="18">
        <v>5804</v>
      </c>
      <c r="C18" s="18">
        <v>7936.2</v>
      </c>
      <c r="D18" s="77">
        <v>7704.4</v>
      </c>
      <c r="E18" s="71">
        <f t="shared" ref="E18:E48" si="7">+B18*100/C18</f>
        <v>73.133237569617705</v>
      </c>
      <c r="F18" s="77">
        <f>+B18-C18</f>
        <v>-2132.1999999999998</v>
      </c>
      <c r="G18" s="71">
        <f t="shared" ref="G18:G23" si="8">+B18*100/D18</f>
        <v>75.333575619126734</v>
      </c>
      <c r="H18" s="70">
        <f t="shared" si="6"/>
        <v>-1900.3999999999996</v>
      </c>
      <c r="I18" s="4"/>
      <c r="J18" s="20"/>
    </row>
    <row r="19" spans="1:12" s="5" customFormat="1">
      <c r="A19" s="7" t="s">
        <v>11</v>
      </c>
      <c r="B19" s="14">
        <f>+B21+B20+B22+B25</f>
        <v>17336.5</v>
      </c>
      <c r="C19" s="14">
        <f t="shared" ref="C19:H19" si="9">+C21+C20+C22+C25</f>
        <v>15991</v>
      </c>
      <c r="D19" s="14">
        <f t="shared" si="9"/>
        <v>19183.7</v>
      </c>
      <c r="E19" s="71">
        <f t="shared" si="7"/>
        <v>108.41410793571384</v>
      </c>
      <c r="F19" s="14">
        <f>+F21+F20+F22+F25</f>
        <v>1345.4999999999993</v>
      </c>
      <c r="G19" s="71">
        <f t="shared" si="8"/>
        <v>90.370992040117386</v>
      </c>
      <c r="H19" s="14">
        <f t="shared" si="9"/>
        <v>-1847.1999999999996</v>
      </c>
      <c r="I19" s="4"/>
      <c r="J19" s="20"/>
      <c r="L19" s="10"/>
    </row>
    <row r="20" spans="1:12">
      <c r="A20" s="2" t="s">
        <v>12</v>
      </c>
      <c r="B20" s="15">
        <v>4254.1000000000004</v>
      </c>
      <c r="C20" s="15">
        <v>3657.5</v>
      </c>
      <c r="D20" s="74">
        <v>3842.3</v>
      </c>
      <c r="E20" s="73">
        <f t="shared" si="7"/>
        <v>116.31168831168833</v>
      </c>
      <c r="F20" s="74">
        <f>+B20-C20</f>
        <v>596.60000000000036</v>
      </c>
      <c r="G20" s="73">
        <f t="shared" si="8"/>
        <v>110.717538974052</v>
      </c>
      <c r="H20" s="75">
        <f t="shared" si="6"/>
        <v>411.80000000000018</v>
      </c>
      <c r="I20" s="4"/>
      <c r="J20" s="20"/>
    </row>
    <row r="21" spans="1:12">
      <c r="A21" s="2" t="s">
        <v>284</v>
      </c>
      <c r="B21" s="15">
        <v>12549.9</v>
      </c>
      <c r="C21" s="15">
        <v>11458.2</v>
      </c>
      <c r="D21" s="74">
        <v>11597.4</v>
      </c>
      <c r="E21" s="73">
        <f t="shared" si="7"/>
        <v>109.52767450384877</v>
      </c>
      <c r="F21" s="74">
        <f>+B21-C21</f>
        <v>1091.6999999999989</v>
      </c>
      <c r="G21" s="73">
        <f t="shared" si="8"/>
        <v>108.21304775208236</v>
      </c>
      <c r="H21" s="75">
        <f t="shared" si="6"/>
        <v>952.5</v>
      </c>
      <c r="I21" s="4"/>
      <c r="J21" s="20"/>
    </row>
    <row r="22" spans="1:12">
      <c r="A22" s="11" t="s">
        <v>251</v>
      </c>
      <c r="B22" s="18">
        <f>+B23</f>
        <v>532.5</v>
      </c>
      <c r="C22" s="18">
        <f>534.4+234.9</f>
        <v>769.3</v>
      </c>
      <c r="D22" s="77">
        <v>3263.2</v>
      </c>
      <c r="E22" s="71">
        <f t="shared" si="7"/>
        <v>69.218770310672042</v>
      </c>
      <c r="F22" s="77">
        <f>+B22-C22</f>
        <v>-236.79999999999995</v>
      </c>
      <c r="G22" s="71">
        <f t="shared" si="8"/>
        <v>16.318337827898997</v>
      </c>
      <c r="H22" s="70">
        <f t="shared" si="6"/>
        <v>-2730.7</v>
      </c>
      <c r="I22" s="4"/>
      <c r="J22" s="20"/>
    </row>
    <row r="23" spans="1:12">
      <c r="A23" s="2" t="s">
        <v>26</v>
      </c>
      <c r="B23" s="15">
        <v>532.5</v>
      </c>
      <c r="C23" s="15">
        <v>534.4</v>
      </c>
      <c r="D23" s="74">
        <v>534.4</v>
      </c>
      <c r="E23" s="73">
        <f t="shared" si="7"/>
        <v>99.644461077844312</v>
      </c>
      <c r="F23" s="74">
        <f>+B23-C23</f>
        <v>-1.8999999999999773</v>
      </c>
      <c r="G23" s="73">
        <f t="shared" si="8"/>
        <v>99.644461077844312</v>
      </c>
      <c r="H23" s="75">
        <f t="shared" si="6"/>
        <v>-1.8999999999999773</v>
      </c>
      <c r="I23" s="4"/>
      <c r="J23" s="20"/>
    </row>
    <row r="24" spans="1:12" ht="25.5">
      <c r="A24" s="19" t="s">
        <v>27</v>
      </c>
      <c r="B24" s="28"/>
      <c r="C24" s="28"/>
      <c r="D24" s="74">
        <f>2114.6+243.9</f>
        <v>2358.5</v>
      </c>
      <c r="E24" s="71"/>
      <c r="F24" s="74"/>
      <c r="G24" s="71"/>
      <c r="H24" s="75">
        <f t="shared" si="6"/>
        <v>-2358.5</v>
      </c>
      <c r="I24" s="4"/>
      <c r="J24" s="20"/>
    </row>
    <row r="25" spans="1:12" s="3" customFormat="1">
      <c r="A25" s="7" t="s">
        <v>376</v>
      </c>
      <c r="B25" s="84"/>
      <c r="C25" s="84">
        <v>106</v>
      </c>
      <c r="D25" s="71">
        <v>480.8</v>
      </c>
      <c r="E25" s="71"/>
      <c r="F25" s="77">
        <f t="shared" ref="F25:F26" si="10">+B25-C25</f>
        <v>-106</v>
      </c>
      <c r="G25" s="71"/>
      <c r="H25" s="70">
        <f t="shared" si="6"/>
        <v>-480.8</v>
      </c>
      <c r="I25" s="4"/>
      <c r="J25" s="20"/>
    </row>
    <row r="26" spans="1:12">
      <c r="A26" s="11" t="s">
        <v>13</v>
      </c>
      <c r="B26" s="18">
        <v>190</v>
      </c>
      <c r="C26" s="18">
        <v>185</v>
      </c>
      <c r="D26" s="77">
        <v>185</v>
      </c>
      <c r="E26" s="71">
        <f t="shared" si="7"/>
        <v>102.70270270270271</v>
      </c>
      <c r="F26" s="77">
        <f t="shared" si="10"/>
        <v>5</v>
      </c>
      <c r="G26" s="71"/>
      <c r="H26" s="70">
        <f t="shared" si="6"/>
        <v>5</v>
      </c>
      <c r="I26" s="4"/>
      <c r="J26" s="20"/>
    </row>
    <row r="27" spans="1:12">
      <c r="A27" s="11" t="s">
        <v>14</v>
      </c>
      <c r="B27" s="18">
        <f>25+25</f>
        <v>50</v>
      </c>
      <c r="C27" s="18">
        <f>25+25</f>
        <v>50</v>
      </c>
      <c r="D27" s="77">
        <f>25+25</f>
        <v>50</v>
      </c>
      <c r="E27" s="71">
        <f t="shared" si="7"/>
        <v>100</v>
      </c>
      <c r="F27" s="77"/>
      <c r="G27" s="71"/>
      <c r="H27" s="75"/>
      <c r="I27" s="4"/>
      <c r="J27" s="20"/>
    </row>
    <row r="28" spans="1:12">
      <c r="A28" s="11" t="s">
        <v>15</v>
      </c>
      <c r="B28" s="18">
        <v>950</v>
      </c>
      <c r="C28" s="18">
        <v>865</v>
      </c>
      <c r="D28" s="77">
        <v>1285</v>
      </c>
      <c r="E28" s="71">
        <f t="shared" si="7"/>
        <v>109.82658959537572</v>
      </c>
      <c r="F28" s="77">
        <f>+B28-C28</f>
        <v>85</v>
      </c>
      <c r="G28" s="71">
        <f t="shared" ref="G28:G37" si="11">+B28*100/D28</f>
        <v>73.929961089494157</v>
      </c>
      <c r="H28" s="70">
        <f t="shared" si="6"/>
        <v>-335</v>
      </c>
      <c r="I28" s="4"/>
      <c r="J28" s="20"/>
    </row>
    <row r="29" spans="1:12" s="5" customFormat="1">
      <c r="A29" s="7" t="s">
        <v>16</v>
      </c>
      <c r="B29" s="14">
        <f>+B31+B30+B32</f>
        <v>1717.4</v>
      </c>
      <c r="C29" s="14">
        <f>+C31+C30+C32</f>
        <v>1621</v>
      </c>
      <c r="D29" s="70">
        <f>+D31+D30+D32</f>
        <v>1675.5</v>
      </c>
      <c r="E29" s="71">
        <f t="shared" si="7"/>
        <v>105.94694632942628</v>
      </c>
      <c r="F29" s="70">
        <f>+F31+F30+F32</f>
        <v>96.4</v>
      </c>
      <c r="G29" s="71">
        <f t="shared" si="11"/>
        <v>102.50074604595643</v>
      </c>
      <c r="H29" s="70">
        <f t="shared" si="6"/>
        <v>41.900000000000091</v>
      </c>
      <c r="I29" s="4"/>
      <c r="J29" s="20"/>
    </row>
    <row r="30" spans="1:12">
      <c r="A30" s="2" t="s">
        <v>255</v>
      </c>
      <c r="B30" s="15">
        <v>215.9</v>
      </c>
      <c r="C30" s="15">
        <v>221.4</v>
      </c>
      <c r="D30" s="74">
        <v>223</v>
      </c>
      <c r="E30" s="73">
        <f t="shared" si="7"/>
        <v>97.515808491418241</v>
      </c>
      <c r="F30" s="74">
        <f>+B30-C30</f>
        <v>-5.5</v>
      </c>
      <c r="G30" s="73">
        <f t="shared" si="11"/>
        <v>96.816143497757849</v>
      </c>
      <c r="H30" s="75">
        <f t="shared" si="6"/>
        <v>-7.0999999999999943</v>
      </c>
      <c r="I30" s="4"/>
      <c r="J30" s="20"/>
    </row>
    <row r="31" spans="1:12">
      <c r="A31" s="2" t="s">
        <v>275</v>
      </c>
      <c r="B31" s="15">
        <v>138.30000000000001</v>
      </c>
      <c r="C31" s="15">
        <v>131.9</v>
      </c>
      <c r="D31" s="74">
        <v>131.30000000000001</v>
      </c>
      <c r="E31" s="73">
        <f t="shared" si="7"/>
        <v>104.85216072782411</v>
      </c>
      <c r="F31" s="74">
        <f>+B31-C31</f>
        <v>6.4000000000000057</v>
      </c>
      <c r="G31" s="73">
        <f t="shared" si="11"/>
        <v>105.33130236100534</v>
      </c>
      <c r="H31" s="75">
        <f t="shared" si="6"/>
        <v>7</v>
      </c>
      <c r="I31" s="4"/>
      <c r="J31" s="20"/>
      <c r="L31" s="1" t="s">
        <v>18</v>
      </c>
    </row>
    <row r="32" spans="1:12" ht="25.5">
      <c r="A32" s="12" t="s">
        <v>276</v>
      </c>
      <c r="B32" s="86">
        <v>1363.2</v>
      </c>
      <c r="C32" s="15">
        <v>1267.7</v>
      </c>
      <c r="D32" s="74">
        <v>1321.2</v>
      </c>
      <c r="E32" s="73">
        <f t="shared" si="7"/>
        <v>107.53332807446556</v>
      </c>
      <c r="F32" s="74">
        <f>+B32-C32</f>
        <v>95.5</v>
      </c>
      <c r="G32" s="73">
        <f t="shared" si="11"/>
        <v>103.17892824704813</v>
      </c>
      <c r="H32" s="75">
        <f t="shared" si="6"/>
        <v>42</v>
      </c>
      <c r="I32" s="4"/>
      <c r="J32" s="20"/>
    </row>
    <row r="33" spans="1:11">
      <c r="A33" s="11" t="s">
        <v>252</v>
      </c>
      <c r="B33" s="18">
        <v>385.4</v>
      </c>
      <c r="C33" s="18">
        <f>867.9-234.9</f>
        <v>633</v>
      </c>
      <c r="D33" s="77">
        <v>713</v>
      </c>
      <c r="E33" s="71">
        <f t="shared" si="7"/>
        <v>60.884676145339654</v>
      </c>
      <c r="F33" s="77">
        <f>+B33-C33</f>
        <v>-247.60000000000002</v>
      </c>
      <c r="G33" s="71">
        <f t="shared" si="11"/>
        <v>54.053295932678822</v>
      </c>
      <c r="H33" s="70">
        <f t="shared" si="6"/>
        <v>-327.60000000000002</v>
      </c>
      <c r="I33" s="4"/>
      <c r="J33" s="20"/>
    </row>
    <row r="34" spans="1:11">
      <c r="A34" s="11" t="s">
        <v>253</v>
      </c>
      <c r="B34" s="18">
        <v>356.6</v>
      </c>
      <c r="C34" s="18">
        <v>436</v>
      </c>
      <c r="D34" s="77">
        <v>510.4</v>
      </c>
      <c r="E34" s="71">
        <f t="shared" si="7"/>
        <v>81.788990825688074</v>
      </c>
      <c r="F34" s="77">
        <f>+B34-C34</f>
        <v>-79.399999999999977</v>
      </c>
      <c r="G34" s="71">
        <f t="shared" si="11"/>
        <v>69.866771159874617</v>
      </c>
      <c r="H34" s="70">
        <f t="shared" si="6"/>
        <v>-153.79999999999995</v>
      </c>
      <c r="I34" s="4"/>
      <c r="J34" s="20"/>
    </row>
    <row r="35" spans="1:11" s="5" customFormat="1">
      <c r="A35" s="22" t="s">
        <v>17</v>
      </c>
      <c r="B35" s="14">
        <f>+B7+B17+B18+B19+B26+B27+B28+B29+B33</f>
        <v>55296.3</v>
      </c>
      <c r="C35" s="14">
        <f>+C7+C17+C18+C19+C26+C27+C28+C29+C33</f>
        <v>53225.2</v>
      </c>
      <c r="D35" s="70">
        <f>+D7+D17+D18+D19+D26+D27+D28+D29+D33</f>
        <v>57104.600000000006</v>
      </c>
      <c r="E35" s="71">
        <f t="shared" si="7"/>
        <v>103.89120191187634</v>
      </c>
      <c r="F35" s="70">
        <f>+F7+F17+F18+F19+F26+F27+F28+F29+F33</f>
        <v>2071.0999999999995</v>
      </c>
      <c r="G35" s="71">
        <f t="shared" si="11"/>
        <v>96.833354931126379</v>
      </c>
      <c r="H35" s="70">
        <f>+H7+H17+H18+H19+H26+H27+H28+H29+H33</f>
        <v>-1808.2999999999993</v>
      </c>
      <c r="I35" s="4"/>
      <c r="J35" s="20"/>
      <c r="K35" s="21"/>
    </row>
    <row r="36" spans="1:11" s="5" customFormat="1" ht="26.25" customHeight="1">
      <c r="A36" s="26" t="s">
        <v>277</v>
      </c>
      <c r="B36" s="14">
        <f>+B35-B18-B34</f>
        <v>49135.700000000004</v>
      </c>
      <c r="C36" s="14">
        <f>+C35-C18-C34</f>
        <v>44853</v>
      </c>
      <c r="D36" s="70">
        <f>+D35-D18-D34</f>
        <v>48889.8</v>
      </c>
      <c r="E36" s="71">
        <f t="shared" si="7"/>
        <v>109.54830223173478</v>
      </c>
      <c r="F36" s="77">
        <f>+B36-C36</f>
        <v>4282.7000000000044</v>
      </c>
      <c r="G36" s="71">
        <f t="shared" si="11"/>
        <v>100.5029678992346</v>
      </c>
      <c r="H36" s="70">
        <f t="shared" si="6"/>
        <v>245.90000000000146</v>
      </c>
      <c r="I36" s="4"/>
      <c r="J36" s="20"/>
      <c r="K36" s="21"/>
    </row>
    <row r="37" spans="1:11" ht="25.5">
      <c r="A37" s="24" t="s">
        <v>373</v>
      </c>
      <c r="B37" s="18">
        <f>SUM(B38:B46)</f>
        <v>7223.4</v>
      </c>
      <c r="C37" s="18">
        <f>SUM(C38:C46)</f>
        <v>6715.5</v>
      </c>
      <c r="D37" s="77">
        <f>SUM(D38:D46)</f>
        <v>6755.6</v>
      </c>
      <c r="E37" s="71">
        <f t="shared" si="7"/>
        <v>107.56310029037301</v>
      </c>
      <c r="F37" s="77">
        <f>+B37-C37</f>
        <v>507.89999999999964</v>
      </c>
      <c r="G37" s="71">
        <f t="shared" si="11"/>
        <v>106.9246254958849</v>
      </c>
      <c r="H37" s="70">
        <f t="shared" si="6"/>
        <v>467.79999999999927</v>
      </c>
      <c r="I37" s="4"/>
      <c r="J37" s="20"/>
    </row>
    <row r="38" spans="1:11">
      <c r="A38" s="2" t="s">
        <v>254</v>
      </c>
      <c r="B38" s="15">
        <v>4853.8</v>
      </c>
      <c r="C38" s="27">
        <v>4788.7</v>
      </c>
      <c r="D38" s="74">
        <v>4848.2</v>
      </c>
      <c r="E38" s="71"/>
      <c r="F38" s="74"/>
      <c r="G38" s="74"/>
      <c r="H38" s="75"/>
      <c r="I38" s="4"/>
      <c r="J38" s="20"/>
    </row>
    <row r="39" spans="1:11">
      <c r="A39" s="2" t="s">
        <v>280</v>
      </c>
      <c r="B39" s="15">
        <v>45.3</v>
      </c>
      <c r="C39" s="27">
        <v>30.5</v>
      </c>
      <c r="D39" s="74">
        <v>30.5</v>
      </c>
      <c r="E39" s="71"/>
      <c r="F39" s="74"/>
      <c r="G39" s="74"/>
      <c r="H39" s="75"/>
      <c r="I39" s="4"/>
      <c r="J39" s="20"/>
    </row>
    <row r="40" spans="1:11">
      <c r="A40" s="2" t="s">
        <v>279</v>
      </c>
      <c r="B40" s="15">
        <v>27.2</v>
      </c>
      <c r="C40" s="27">
        <v>19.5</v>
      </c>
      <c r="D40" s="74">
        <v>19.5</v>
      </c>
      <c r="E40" s="71"/>
      <c r="F40" s="74"/>
      <c r="G40" s="74"/>
      <c r="H40" s="75"/>
      <c r="I40" s="4"/>
      <c r="J40" s="20"/>
    </row>
    <row r="41" spans="1:11" ht="12.75" customHeight="1">
      <c r="A41" s="12" t="s">
        <v>19</v>
      </c>
      <c r="B41" s="86">
        <v>71.099999999999994</v>
      </c>
      <c r="C41" s="27">
        <v>54.2</v>
      </c>
      <c r="D41" s="78">
        <v>54.2</v>
      </c>
      <c r="E41" s="71"/>
      <c r="F41" s="74"/>
      <c r="G41" s="74"/>
      <c r="H41" s="75"/>
      <c r="I41" s="4"/>
      <c r="J41" s="20"/>
    </row>
    <row r="42" spans="1:11">
      <c r="A42" s="9" t="s">
        <v>281</v>
      </c>
      <c r="B42" s="16">
        <v>164.4</v>
      </c>
      <c r="C42" s="27">
        <v>115.6</v>
      </c>
      <c r="D42" s="73">
        <v>115.6</v>
      </c>
      <c r="E42" s="71"/>
      <c r="F42" s="74"/>
      <c r="G42" s="74"/>
      <c r="H42" s="75"/>
      <c r="I42" s="4"/>
      <c r="J42" s="20"/>
    </row>
    <row r="43" spans="1:11">
      <c r="A43" s="9" t="s">
        <v>20</v>
      </c>
      <c r="B43" s="16">
        <v>45</v>
      </c>
      <c r="C43" s="27">
        <v>165.6</v>
      </c>
      <c r="D43" s="73">
        <v>165.6</v>
      </c>
      <c r="E43" s="71"/>
      <c r="F43" s="74"/>
      <c r="G43" s="74"/>
      <c r="H43" s="75"/>
      <c r="I43" s="4"/>
      <c r="J43" s="20"/>
    </row>
    <row r="44" spans="1:11">
      <c r="A44" s="9" t="s">
        <v>227</v>
      </c>
      <c r="B44" s="16">
        <v>235</v>
      </c>
      <c r="C44" s="27">
        <f>(45.6+112.5+187.2+16.5)-303.3</f>
        <v>58.499999999999943</v>
      </c>
      <c r="D44" s="73">
        <v>132.6</v>
      </c>
      <c r="E44" s="71"/>
      <c r="F44" s="74"/>
      <c r="G44" s="74"/>
      <c r="H44" s="75"/>
      <c r="I44" s="4"/>
      <c r="J44" s="20"/>
    </row>
    <row r="45" spans="1:11">
      <c r="A45" s="2" t="s">
        <v>225</v>
      </c>
      <c r="B45" s="15">
        <v>1649.6</v>
      </c>
      <c r="C45" s="27">
        <f>1345.9</f>
        <v>1345.9</v>
      </c>
      <c r="D45" s="73">
        <v>1265.9000000000001</v>
      </c>
      <c r="E45" s="71"/>
      <c r="F45" s="74"/>
      <c r="G45" s="74"/>
      <c r="H45" s="75"/>
      <c r="I45" s="4"/>
      <c r="J45" s="20"/>
    </row>
    <row r="46" spans="1:11">
      <c r="A46" s="2" t="s">
        <v>282</v>
      </c>
      <c r="B46" s="15">
        <v>132</v>
      </c>
      <c r="C46" s="27">
        <f>(64.6+0.8+71.6)</f>
        <v>137</v>
      </c>
      <c r="D46" s="73">
        <v>123.5</v>
      </c>
      <c r="E46" s="71"/>
      <c r="F46" s="74"/>
      <c r="G46" s="74"/>
      <c r="H46" s="75"/>
      <c r="I46" s="4"/>
      <c r="J46" s="20"/>
    </row>
    <row r="47" spans="1:11" ht="15" customHeight="1">
      <c r="A47" s="24" t="s">
        <v>283</v>
      </c>
      <c r="B47" s="87">
        <v>1136.5999999999999</v>
      </c>
      <c r="C47" s="18">
        <v>894.2</v>
      </c>
      <c r="D47" s="77">
        <v>894.2</v>
      </c>
      <c r="E47" s="71">
        <f t="shared" si="7"/>
        <v>127.10802952359649</v>
      </c>
      <c r="F47" s="77">
        <f>+B47-C47</f>
        <v>242.39999999999986</v>
      </c>
      <c r="G47" s="73">
        <f t="shared" ref="G47" si="12">+B47*100/D47</f>
        <v>127.10802952359649</v>
      </c>
      <c r="H47" s="70">
        <f t="shared" si="6"/>
        <v>242.39999999999986</v>
      </c>
      <c r="I47" s="4"/>
      <c r="J47" s="20"/>
    </row>
    <row r="48" spans="1:11">
      <c r="A48" s="23" t="s">
        <v>22</v>
      </c>
      <c r="B48" s="18">
        <f>+B35+B37+B47</f>
        <v>63656.3</v>
      </c>
      <c r="C48" s="18">
        <f>+C35+C37+C47</f>
        <v>60834.899999999994</v>
      </c>
      <c r="D48" s="77">
        <f>+D35+D37+D47</f>
        <v>64754.400000000001</v>
      </c>
      <c r="E48" s="71">
        <f t="shared" si="7"/>
        <v>104.63779836902832</v>
      </c>
      <c r="F48" s="77">
        <f>+F35+F37+F47</f>
        <v>2821.3999999999987</v>
      </c>
      <c r="G48" s="71">
        <f>+C48*100/D48</f>
        <v>93.947129461472869</v>
      </c>
      <c r="H48" s="77">
        <f>+H35+H37+H47</f>
        <v>-1098.1000000000001</v>
      </c>
      <c r="I48" s="4"/>
      <c r="J48" s="20"/>
    </row>
    <row r="49" spans="1:8">
      <c r="A49" s="13"/>
      <c r="B49" s="13"/>
      <c r="C49" s="13"/>
      <c r="D49" s="79"/>
      <c r="E49" s="80"/>
      <c r="F49" s="81"/>
      <c r="G49" s="81"/>
    </row>
    <row r="50" spans="1:8">
      <c r="A50" s="13"/>
      <c r="B50" s="13"/>
      <c r="C50" s="13"/>
      <c r="D50" s="82"/>
      <c r="F50" s="85"/>
      <c r="H50" s="85"/>
    </row>
    <row r="51" spans="1:8">
      <c r="F51" s="85"/>
    </row>
    <row r="52" spans="1:8">
      <c r="D52" s="83"/>
    </row>
    <row r="53" spans="1:8">
      <c r="D53" s="83"/>
    </row>
  </sheetData>
  <mergeCells count="9">
    <mergeCell ref="E1:H1"/>
    <mergeCell ref="A2:H2"/>
    <mergeCell ref="A4:A6"/>
    <mergeCell ref="E4:H4"/>
    <mergeCell ref="E5:F5"/>
    <mergeCell ref="G5:H5"/>
    <mergeCell ref="C5:C6"/>
    <mergeCell ref="D5:D6"/>
    <mergeCell ref="B5:B6"/>
  </mergeCells>
  <pageMargins left="0.9055118110236221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K15" sqref="K15"/>
    </sheetView>
  </sheetViews>
  <sheetFormatPr defaultColWidth="9.28515625" defaultRowHeight="12.75"/>
  <cols>
    <col min="1" max="1" width="3.7109375" style="65" customWidth="1"/>
    <col min="2" max="2" width="57.5703125" style="298" customWidth="1"/>
    <col min="3" max="3" width="12.28515625" style="299" customWidth="1"/>
    <col min="4" max="4" width="10.5703125" style="65" customWidth="1"/>
    <col min="5" max="5" width="11" style="65" customWidth="1"/>
    <col min="6" max="6" width="10.28515625" style="65" customWidth="1"/>
    <col min="7" max="7" width="8.42578125" style="65" customWidth="1"/>
    <col min="8" max="250" width="9.28515625" style="65"/>
    <col min="251" max="251" width="3.7109375" style="65" customWidth="1"/>
    <col min="252" max="252" width="57.5703125" style="65" customWidth="1"/>
    <col min="253" max="253" width="12.28515625" style="65" customWidth="1"/>
    <col min="254" max="254" width="0" style="65" hidden="1" customWidth="1"/>
    <col min="255" max="255" width="10.5703125" style="65" customWidth="1"/>
    <col min="256" max="256" width="11" style="65" customWidth="1"/>
    <col min="257" max="258" width="0" style="65" hidden="1" customWidth="1"/>
    <col min="259" max="259" width="0.28515625" style="65" customWidth="1"/>
    <col min="260" max="260" width="0" style="65" hidden="1" customWidth="1"/>
    <col min="261" max="261" width="10.28515625" style="65" customWidth="1"/>
    <col min="262" max="262" width="8.42578125" style="65" customWidth="1"/>
    <col min="263" max="263" width="0" style="65" hidden="1" customWidth="1"/>
    <col min="264" max="506" width="9.28515625" style="65"/>
    <col min="507" max="507" width="3.7109375" style="65" customWidth="1"/>
    <col min="508" max="508" width="57.5703125" style="65" customWidth="1"/>
    <col min="509" max="509" width="12.28515625" style="65" customWidth="1"/>
    <col min="510" max="510" width="0" style="65" hidden="1" customWidth="1"/>
    <col min="511" max="511" width="10.5703125" style="65" customWidth="1"/>
    <col min="512" max="512" width="11" style="65" customWidth="1"/>
    <col min="513" max="514" width="0" style="65" hidden="1" customWidth="1"/>
    <col min="515" max="515" width="0.28515625" style="65" customWidth="1"/>
    <col min="516" max="516" width="0" style="65" hidden="1" customWidth="1"/>
    <col min="517" max="517" width="10.28515625" style="65" customWidth="1"/>
    <col min="518" max="518" width="8.42578125" style="65" customWidth="1"/>
    <col min="519" max="519" width="0" style="65" hidden="1" customWidth="1"/>
    <col min="520" max="762" width="9.28515625" style="65"/>
    <col min="763" max="763" width="3.7109375" style="65" customWidth="1"/>
    <col min="764" max="764" width="57.5703125" style="65" customWidth="1"/>
    <col min="765" max="765" width="12.28515625" style="65" customWidth="1"/>
    <col min="766" max="766" width="0" style="65" hidden="1" customWidth="1"/>
    <col min="767" max="767" width="10.5703125" style="65" customWidth="1"/>
    <col min="768" max="768" width="11" style="65" customWidth="1"/>
    <col min="769" max="770" width="0" style="65" hidden="1" customWidth="1"/>
    <col min="771" max="771" width="0.28515625" style="65" customWidth="1"/>
    <col min="772" max="772" width="0" style="65" hidden="1" customWidth="1"/>
    <col min="773" max="773" width="10.28515625" style="65" customWidth="1"/>
    <col min="774" max="774" width="8.42578125" style="65" customWidth="1"/>
    <col min="775" max="775" width="0" style="65" hidden="1" customWidth="1"/>
    <col min="776" max="1018" width="9.28515625" style="65"/>
    <col min="1019" max="1019" width="3.7109375" style="65" customWidth="1"/>
    <col min="1020" max="1020" width="57.5703125" style="65" customWidth="1"/>
    <col min="1021" max="1021" width="12.28515625" style="65" customWidth="1"/>
    <col min="1022" max="1022" width="0" style="65" hidden="1" customWidth="1"/>
    <col min="1023" max="1023" width="10.5703125" style="65" customWidth="1"/>
    <col min="1024" max="1024" width="11" style="65" customWidth="1"/>
    <col min="1025" max="1026" width="0" style="65" hidden="1" customWidth="1"/>
    <col min="1027" max="1027" width="0.28515625" style="65" customWidth="1"/>
    <col min="1028" max="1028" width="0" style="65" hidden="1" customWidth="1"/>
    <col min="1029" max="1029" width="10.28515625" style="65" customWidth="1"/>
    <col min="1030" max="1030" width="8.42578125" style="65" customWidth="1"/>
    <col min="1031" max="1031" width="0" style="65" hidden="1" customWidth="1"/>
    <col min="1032" max="1274" width="9.28515625" style="65"/>
    <col min="1275" max="1275" width="3.7109375" style="65" customWidth="1"/>
    <col min="1276" max="1276" width="57.5703125" style="65" customWidth="1"/>
    <col min="1277" max="1277" width="12.28515625" style="65" customWidth="1"/>
    <col min="1278" max="1278" width="0" style="65" hidden="1" customWidth="1"/>
    <col min="1279" max="1279" width="10.5703125" style="65" customWidth="1"/>
    <col min="1280" max="1280" width="11" style="65" customWidth="1"/>
    <col min="1281" max="1282" width="0" style="65" hidden="1" customWidth="1"/>
    <col min="1283" max="1283" width="0.28515625" style="65" customWidth="1"/>
    <col min="1284" max="1284" width="0" style="65" hidden="1" customWidth="1"/>
    <col min="1285" max="1285" width="10.28515625" style="65" customWidth="1"/>
    <col min="1286" max="1286" width="8.42578125" style="65" customWidth="1"/>
    <col min="1287" max="1287" width="0" style="65" hidden="1" customWidth="1"/>
    <col min="1288" max="1530" width="9.28515625" style="65"/>
    <col min="1531" max="1531" width="3.7109375" style="65" customWidth="1"/>
    <col min="1532" max="1532" width="57.5703125" style="65" customWidth="1"/>
    <col min="1533" max="1533" width="12.28515625" style="65" customWidth="1"/>
    <col min="1534" max="1534" width="0" style="65" hidden="1" customWidth="1"/>
    <col min="1535" max="1535" width="10.5703125" style="65" customWidth="1"/>
    <col min="1536" max="1536" width="11" style="65" customWidth="1"/>
    <col min="1537" max="1538" width="0" style="65" hidden="1" customWidth="1"/>
    <col min="1539" max="1539" width="0.28515625" style="65" customWidth="1"/>
    <col min="1540" max="1540" width="0" style="65" hidden="1" customWidth="1"/>
    <col min="1541" max="1541" width="10.28515625" style="65" customWidth="1"/>
    <col min="1542" max="1542" width="8.42578125" style="65" customWidth="1"/>
    <col min="1543" max="1543" width="0" style="65" hidden="1" customWidth="1"/>
    <col min="1544" max="1786" width="9.28515625" style="65"/>
    <col min="1787" max="1787" width="3.7109375" style="65" customWidth="1"/>
    <col min="1788" max="1788" width="57.5703125" style="65" customWidth="1"/>
    <col min="1789" max="1789" width="12.28515625" style="65" customWidth="1"/>
    <col min="1790" max="1790" width="0" style="65" hidden="1" customWidth="1"/>
    <col min="1791" max="1791" width="10.5703125" style="65" customWidth="1"/>
    <col min="1792" max="1792" width="11" style="65" customWidth="1"/>
    <col min="1793" max="1794" width="0" style="65" hidden="1" customWidth="1"/>
    <col min="1795" max="1795" width="0.28515625" style="65" customWidth="1"/>
    <col min="1796" max="1796" width="0" style="65" hidden="1" customWidth="1"/>
    <col min="1797" max="1797" width="10.28515625" style="65" customWidth="1"/>
    <col min="1798" max="1798" width="8.42578125" style="65" customWidth="1"/>
    <col min="1799" max="1799" width="0" style="65" hidden="1" customWidth="1"/>
    <col min="1800" max="2042" width="9.28515625" style="65"/>
    <col min="2043" max="2043" width="3.7109375" style="65" customWidth="1"/>
    <col min="2044" max="2044" width="57.5703125" style="65" customWidth="1"/>
    <col min="2045" max="2045" width="12.28515625" style="65" customWidth="1"/>
    <col min="2046" max="2046" width="0" style="65" hidden="1" customWidth="1"/>
    <col min="2047" max="2047" width="10.5703125" style="65" customWidth="1"/>
    <col min="2048" max="2048" width="11" style="65" customWidth="1"/>
    <col min="2049" max="2050" width="0" style="65" hidden="1" customWidth="1"/>
    <col min="2051" max="2051" width="0.28515625" style="65" customWidth="1"/>
    <col min="2052" max="2052" width="0" style="65" hidden="1" customWidth="1"/>
    <col min="2053" max="2053" width="10.28515625" style="65" customWidth="1"/>
    <col min="2054" max="2054" width="8.42578125" style="65" customWidth="1"/>
    <col min="2055" max="2055" width="0" style="65" hidden="1" customWidth="1"/>
    <col min="2056" max="2298" width="9.28515625" style="65"/>
    <col min="2299" max="2299" width="3.7109375" style="65" customWidth="1"/>
    <col min="2300" max="2300" width="57.5703125" style="65" customWidth="1"/>
    <col min="2301" max="2301" width="12.28515625" style="65" customWidth="1"/>
    <col min="2302" max="2302" width="0" style="65" hidden="1" customWidth="1"/>
    <col min="2303" max="2303" width="10.5703125" style="65" customWidth="1"/>
    <col min="2304" max="2304" width="11" style="65" customWidth="1"/>
    <col min="2305" max="2306" width="0" style="65" hidden="1" customWidth="1"/>
    <col min="2307" max="2307" width="0.28515625" style="65" customWidth="1"/>
    <col min="2308" max="2308" width="0" style="65" hidden="1" customWidth="1"/>
    <col min="2309" max="2309" width="10.28515625" style="65" customWidth="1"/>
    <col min="2310" max="2310" width="8.42578125" style="65" customWidth="1"/>
    <col min="2311" max="2311" width="0" style="65" hidden="1" customWidth="1"/>
    <col min="2312" max="2554" width="9.28515625" style="65"/>
    <col min="2555" max="2555" width="3.7109375" style="65" customWidth="1"/>
    <col min="2556" max="2556" width="57.5703125" style="65" customWidth="1"/>
    <col min="2557" max="2557" width="12.28515625" style="65" customWidth="1"/>
    <col min="2558" max="2558" width="0" style="65" hidden="1" customWidth="1"/>
    <col min="2559" max="2559" width="10.5703125" style="65" customWidth="1"/>
    <col min="2560" max="2560" width="11" style="65" customWidth="1"/>
    <col min="2561" max="2562" width="0" style="65" hidden="1" customWidth="1"/>
    <col min="2563" max="2563" width="0.28515625" style="65" customWidth="1"/>
    <col min="2564" max="2564" width="0" style="65" hidden="1" customWidth="1"/>
    <col min="2565" max="2565" width="10.28515625" style="65" customWidth="1"/>
    <col min="2566" max="2566" width="8.42578125" style="65" customWidth="1"/>
    <col min="2567" max="2567" width="0" style="65" hidden="1" customWidth="1"/>
    <col min="2568" max="2810" width="9.28515625" style="65"/>
    <col min="2811" max="2811" width="3.7109375" style="65" customWidth="1"/>
    <col min="2812" max="2812" width="57.5703125" style="65" customWidth="1"/>
    <col min="2813" max="2813" width="12.28515625" style="65" customWidth="1"/>
    <col min="2814" max="2814" width="0" style="65" hidden="1" customWidth="1"/>
    <col min="2815" max="2815" width="10.5703125" style="65" customWidth="1"/>
    <col min="2816" max="2816" width="11" style="65" customWidth="1"/>
    <col min="2817" max="2818" width="0" style="65" hidden="1" customWidth="1"/>
    <col min="2819" max="2819" width="0.28515625" style="65" customWidth="1"/>
    <col min="2820" max="2820" width="0" style="65" hidden="1" customWidth="1"/>
    <col min="2821" max="2821" width="10.28515625" style="65" customWidth="1"/>
    <col min="2822" max="2822" width="8.42578125" style="65" customWidth="1"/>
    <col min="2823" max="2823" width="0" style="65" hidden="1" customWidth="1"/>
    <col min="2824" max="3066" width="9.28515625" style="65"/>
    <col min="3067" max="3067" width="3.7109375" style="65" customWidth="1"/>
    <col min="3068" max="3068" width="57.5703125" style="65" customWidth="1"/>
    <col min="3069" max="3069" width="12.28515625" style="65" customWidth="1"/>
    <col min="3070" max="3070" width="0" style="65" hidden="1" customWidth="1"/>
    <col min="3071" max="3071" width="10.5703125" style="65" customWidth="1"/>
    <col min="3072" max="3072" width="11" style="65" customWidth="1"/>
    <col min="3073" max="3074" width="0" style="65" hidden="1" customWidth="1"/>
    <col min="3075" max="3075" width="0.28515625" style="65" customWidth="1"/>
    <col min="3076" max="3076" width="0" style="65" hidden="1" customWidth="1"/>
    <col min="3077" max="3077" width="10.28515625" style="65" customWidth="1"/>
    <col min="3078" max="3078" width="8.42578125" style="65" customWidth="1"/>
    <col min="3079" max="3079" width="0" style="65" hidden="1" customWidth="1"/>
    <col min="3080" max="3322" width="9.28515625" style="65"/>
    <col min="3323" max="3323" width="3.7109375" style="65" customWidth="1"/>
    <col min="3324" max="3324" width="57.5703125" style="65" customWidth="1"/>
    <col min="3325" max="3325" width="12.28515625" style="65" customWidth="1"/>
    <col min="3326" max="3326" width="0" style="65" hidden="1" customWidth="1"/>
    <col min="3327" max="3327" width="10.5703125" style="65" customWidth="1"/>
    <col min="3328" max="3328" width="11" style="65" customWidth="1"/>
    <col min="3329" max="3330" width="0" style="65" hidden="1" customWidth="1"/>
    <col min="3331" max="3331" width="0.28515625" style="65" customWidth="1"/>
    <col min="3332" max="3332" width="0" style="65" hidden="1" customWidth="1"/>
    <col min="3333" max="3333" width="10.28515625" style="65" customWidth="1"/>
    <col min="3334" max="3334" width="8.42578125" style="65" customWidth="1"/>
    <col min="3335" max="3335" width="0" style="65" hidden="1" customWidth="1"/>
    <col min="3336" max="3578" width="9.28515625" style="65"/>
    <col min="3579" max="3579" width="3.7109375" style="65" customWidth="1"/>
    <col min="3580" max="3580" width="57.5703125" style="65" customWidth="1"/>
    <col min="3581" max="3581" width="12.28515625" style="65" customWidth="1"/>
    <col min="3582" max="3582" width="0" style="65" hidden="1" customWidth="1"/>
    <col min="3583" max="3583" width="10.5703125" style="65" customWidth="1"/>
    <col min="3584" max="3584" width="11" style="65" customWidth="1"/>
    <col min="3585" max="3586" width="0" style="65" hidden="1" customWidth="1"/>
    <col min="3587" max="3587" width="0.28515625" style="65" customWidth="1"/>
    <col min="3588" max="3588" width="0" style="65" hidden="1" customWidth="1"/>
    <col min="3589" max="3589" width="10.28515625" style="65" customWidth="1"/>
    <col min="3590" max="3590" width="8.42578125" style="65" customWidth="1"/>
    <col min="3591" max="3591" width="0" style="65" hidden="1" customWidth="1"/>
    <col min="3592" max="3834" width="9.28515625" style="65"/>
    <col min="3835" max="3835" width="3.7109375" style="65" customWidth="1"/>
    <col min="3836" max="3836" width="57.5703125" style="65" customWidth="1"/>
    <col min="3837" max="3837" width="12.28515625" style="65" customWidth="1"/>
    <col min="3838" max="3838" width="0" style="65" hidden="1" customWidth="1"/>
    <col min="3839" max="3839" width="10.5703125" style="65" customWidth="1"/>
    <col min="3840" max="3840" width="11" style="65" customWidth="1"/>
    <col min="3841" max="3842" width="0" style="65" hidden="1" customWidth="1"/>
    <col min="3843" max="3843" width="0.28515625" style="65" customWidth="1"/>
    <col min="3844" max="3844" width="0" style="65" hidden="1" customWidth="1"/>
    <col min="3845" max="3845" width="10.28515625" style="65" customWidth="1"/>
    <col min="3846" max="3846" width="8.42578125" style="65" customWidth="1"/>
    <col min="3847" max="3847" width="0" style="65" hidden="1" customWidth="1"/>
    <col min="3848" max="4090" width="9.28515625" style="65"/>
    <col min="4091" max="4091" width="3.7109375" style="65" customWidth="1"/>
    <col min="4092" max="4092" width="57.5703125" style="65" customWidth="1"/>
    <col min="4093" max="4093" width="12.28515625" style="65" customWidth="1"/>
    <col min="4094" max="4094" width="0" style="65" hidden="1" customWidth="1"/>
    <col min="4095" max="4095" width="10.5703125" style="65" customWidth="1"/>
    <col min="4096" max="4096" width="11" style="65" customWidth="1"/>
    <col min="4097" max="4098" width="0" style="65" hidden="1" customWidth="1"/>
    <col min="4099" max="4099" width="0.28515625" style="65" customWidth="1"/>
    <col min="4100" max="4100" width="0" style="65" hidden="1" customWidth="1"/>
    <col min="4101" max="4101" width="10.28515625" style="65" customWidth="1"/>
    <col min="4102" max="4102" width="8.42578125" style="65" customWidth="1"/>
    <col min="4103" max="4103" width="0" style="65" hidden="1" customWidth="1"/>
    <col min="4104" max="4346" width="9.28515625" style="65"/>
    <col min="4347" max="4347" width="3.7109375" style="65" customWidth="1"/>
    <col min="4348" max="4348" width="57.5703125" style="65" customWidth="1"/>
    <col min="4349" max="4349" width="12.28515625" style="65" customWidth="1"/>
    <col min="4350" max="4350" width="0" style="65" hidden="1" customWidth="1"/>
    <col min="4351" max="4351" width="10.5703125" style="65" customWidth="1"/>
    <col min="4352" max="4352" width="11" style="65" customWidth="1"/>
    <col min="4353" max="4354" width="0" style="65" hidden="1" customWidth="1"/>
    <col min="4355" max="4355" width="0.28515625" style="65" customWidth="1"/>
    <col min="4356" max="4356" width="0" style="65" hidden="1" customWidth="1"/>
    <col min="4357" max="4357" width="10.28515625" style="65" customWidth="1"/>
    <col min="4358" max="4358" width="8.42578125" style="65" customWidth="1"/>
    <col min="4359" max="4359" width="0" style="65" hidden="1" customWidth="1"/>
    <col min="4360" max="4602" width="9.28515625" style="65"/>
    <col min="4603" max="4603" width="3.7109375" style="65" customWidth="1"/>
    <col min="4604" max="4604" width="57.5703125" style="65" customWidth="1"/>
    <col min="4605" max="4605" width="12.28515625" style="65" customWidth="1"/>
    <col min="4606" max="4606" width="0" style="65" hidden="1" customWidth="1"/>
    <col min="4607" max="4607" width="10.5703125" style="65" customWidth="1"/>
    <col min="4608" max="4608" width="11" style="65" customWidth="1"/>
    <col min="4609" max="4610" width="0" style="65" hidden="1" customWidth="1"/>
    <col min="4611" max="4611" width="0.28515625" style="65" customWidth="1"/>
    <col min="4612" max="4612" width="0" style="65" hidden="1" customWidth="1"/>
    <col min="4613" max="4613" width="10.28515625" style="65" customWidth="1"/>
    <col min="4614" max="4614" width="8.42578125" style="65" customWidth="1"/>
    <col min="4615" max="4615" width="0" style="65" hidden="1" customWidth="1"/>
    <col min="4616" max="4858" width="9.28515625" style="65"/>
    <col min="4859" max="4859" width="3.7109375" style="65" customWidth="1"/>
    <col min="4860" max="4860" width="57.5703125" style="65" customWidth="1"/>
    <col min="4861" max="4861" width="12.28515625" style="65" customWidth="1"/>
    <col min="4862" max="4862" width="0" style="65" hidden="1" customWidth="1"/>
    <col min="4863" max="4863" width="10.5703125" style="65" customWidth="1"/>
    <col min="4864" max="4864" width="11" style="65" customWidth="1"/>
    <col min="4865" max="4866" width="0" style="65" hidden="1" customWidth="1"/>
    <col min="4867" max="4867" width="0.28515625" style="65" customWidth="1"/>
    <col min="4868" max="4868" width="0" style="65" hidden="1" customWidth="1"/>
    <col min="4869" max="4869" width="10.28515625" style="65" customWidth="1"/>
    <col min="4870" max="4870" width="8.42578125" style="65" customWidth="1"/>
    <col min="4871" max="4871" width="0" style="65" hidden="1" customWidth="1"/>
    <col min="4872" max="5114" width="9.28515625" style="65"/>
    <col min="5115" max="5115" width="3.7109375" style="65" customWidth="1"/>
    <col min="5116" max="5116" width="57.5703125" style="65" customWidth="1"/>
    <col min="5117" max="5117" width="12.28515625" style="65" customWidth="1"/>
    <col min="5118" max="5118" width="0" style="65" hidden="1" customWidth="1"/>
    <col min="5119" max="5119" width="10.5703125" style="65" customWidth="1"/>
    <col min="5120" max="5120" width="11" style="65" customWidth="1"/>
    <col min="5121" max="5122" width="0" style="65" hidden="1" customWidth="1"/>
    <col min="5123" max="5123" width="0.28515625" style="65" customWidth="1"/>
    <col min="5124" max="5124" width="0" style="65" hidden="1" customWidth="1"/>
    <col min="5125" max="5125" width="10.28515625" style="65" customWidth="1"/>
    <col min="5126" max="5126" width="8.42578125" style="65" customWidth="1"/>
    <col min="5127" max="5127" width="0" style="65" hidden="1" customWidth="1"/>
    <col min="5128" max="5370" width="9.28515625" style="65"/>
    <col min="5371" max="5371" width="3.7109375" style="65" customWidth="1"/>
    <col min="5372" max="5372" width="57.5703125" style="65" customWidth="1"/>
    <col min="5373" max="5373" width="12.28515625" style="65" customWidth="1"/>
    <col min="5374" max="5374" width="0" style="65" hidden="1" customWidth="1"/>
    <col min="5375" max="5375" width="10.5703125" style="65" customWidth="1"/>
    <col min="5376" max="5376" width="11" style="65" customWidth="1"/>
    <col min="5377" max="5378" width="0" style="65" hidden="1" customWidth="1"/>
    <col min="5379" max="5379" width="0.28515625" style="65" customWidth="1"/>
    <col min="5380" max="5380" width="0" style="65" hidden="1" customWidth="1"/>
    <col min="5381" max="5381" width="10.28515625" style="65" customWidth="1"/>
    <col min="5382" max="5382" width="8.42578125" style="65" customWidth="1"/>
    <col min="5383" max="5383" width="0" style="65" hidden="1" customWidth="1"/>
    <col min="5384" max="5626" width="9.28515625" style="65"/>
    <col min="5627" max="5627" width="3.7109375" style="65" customWidth="1"/>
    <col min="5628" max="5628" width="57.5703125" style="65" customWidth="1"/>
    <col min="5629" max="5629" width="12.28515625" style="65" customWidth="1"/>
    <col min="5630" max="5630" width="0" style="65" hidden="1" customWidth="1"/>
    <col min="5631" max="5631" width="10.5703125" style="65" customWidth="1"/>
    <col min="5632" max="5632" width="11" style="65" customWidth="1"/>
    <col min="5633" max="5634" width="0" style="65" hidden="1" customWidth="1"/>
    <col min="5635" max="5635" width="0.28515625" style="65" customWidth="1"/>
    <col min="5636" max="5636" width="0" style="65" hidden="1" customWidth="1"/>
    <col min="5637" max="5637" width="10.28515625" style="65" customWidth="1"/>
    <col min="5638" max="5638" width="8.42578125" style="65" customWidth="1"/>
    <col min="5639" max="5639" width="0" style="65" hidden="1" customWidth="1"/>
    <col min="5640" max="5882" width="9.28515625" style="65"/>
    <col min="5883" max="5883" width="3.7109375" style="65" customWidth="1"/>
    <col min="5884" max="5884" width="57.5703125" style="65" customWidth="1"/>
    <col min="5885" max="5885" width="12.28515625" style="65" customWidth="1"/>
    <col min="5886" max="5886" width="0" style="65" hidden="1" customWidth="1"/>
    <col min="5887" max="5887" width="10.5703125" style="65" customWidth="1"/>
    <col min="5888" max="5888" width="11" style="65" customWidth="1"/>
    <col min="5889" max="5890" width="0" style="65" hidden="1" customWidth="1"/>
    <col min="5891" max="5891" width="0.28515625" style="65" customWidth="1"/>
    <col min="5892" max="5892" width="0" style="65" hidden="1" customWidth="1"/>
    <col min="5893" max="5893" width="10.28515625" style="65" customWidth="1"/>
    <col min="5894" max="5894" width="8.42578125" style="65" customWidth="1"/>
    <col min="5895" max="5895" width="0" style="65" hidden="1" customWidth="1"/>
    <col min="5896" max="6138" width="9.28515625" style="65"/>
    <col min="6139" max="6139" width="3.7109375" style="65" customWidth="1"/>
    <col min="6140" max="6140" width="57.5703125" style="65" customWidth="1"/>
    <col min="6141" max="6141" width="12.28515625" style="65" customWidth="1"/>
    <col min="6142" max="6142" width="0" style="65" hidden="1" customWidth="1"/>
    <col min="6143" max="6143" width="10.5703125" style="65" customWidth="1"/>
    <col min="6144" max="6144" width="11" style="65" customWidth="1"/>
    <col min="6145" max="6146" width="0" style="65" hidden="1" customWidth="1"/>
    <col min="6147" max="6147" width="0.28515625" style="65" customWidth="1"/>
    <col min="6148" max="6148" width="0" style="65" hidden="1" customWidth="1"/>
    <col min="6149" max="6149" width="10.28515625" style="65" customWidth="1"/>
    <col min="6150" max="6150" width="8.42578125" style="65" customWidth="1"/>
    <col min="6151" max="6151" width="0" style="65" hidden="1" customWidth="1"/>
    <col min="6152" max="6394" width="9.28515625" style="65"/>
    <col min="6395" max="6395" width="3.7109375" style="65" customWidth="1"/>
    <col min="6396" max="6396" width="57.5703125" style="65" customWidth="1"/>
    <col min="6397" max="6397" width="12.28515625" style="65" customWidth="1"/>
    <col min="6398" max="6398" width="0" style="65" hidden="1" customWidth="1"/>
    <col min="6399" max="6399" width="10.5703125" style="65" customWidth="1"/>
    <col min="6400" max="6400" width="11" style="65" customWidth="1"/>
    <col min="6401" max="6402" width="0" style="65" hidden="1" customWidth="1"/>
    <col min="6403" max="6403" width="0.28515625" style="65" customWidth="1"/>
    <col min="6404" max="6404" width="0" style="65" hidden="1" customWidth="1"/>
    <col min="6405" max="6405" width="10.28515625" style="65" customWidth="1"/>
    <col min="6406" max="6406" width="8.42578125" style="65" customWidth="1"/>
    <col min="6407" max="6407" width="0" style="65" hidden="1" customWidth="1"/>
    <col min="6408" max="6650" width="9.28515625" style="65"/>
    <col min="6651" max="6651" width="3.7109375" style="65" customWidth="1"/>
    <col min="6652" max="6652" width="57.5703125" style="65" customWidth="1"/>
    <col min="6653" max="6653" width="12.28515625" style="65" customWidth="1"/>
    <col min="6654" max="6654" width="0" style="65" hidden="1" customWidth="1"/>
    <col min="6655" max="6655" width="10.5703125" style="65" customWidth="1"/>
    <col min="6656" max="6656" width="11" style="65" customWidth="1"/>
    <col min="6657" max="6658" width="0" style="65" hidden="1" customWidth="1"/>
    <col min="6659" max="6659" width="0.28515625" style="65" customWidth="1"/>
    <col min="6660" max="6660" width="0" style="65" hidden="1" customWidth="1"/>
    <col min="6661" max="6661" width="10.28515625" style="65" customWidth="1"/>
    <col min="6662" max="6662" width="8.42578125" style="65" customWidth="1"/>
    <col min="6663" max="6663" width="0" style="65" hidden="1" customWidth="1"/>
    <col min="6664" max="6906" width="9.28515625" style="65"/>
    <col min="6907" max="6907" width="3.7109375" style="65" customWidth="1"/>
    <col min="6908" max="6908" width="57.5703125" style="65" customWidth="1"/>
    <col min="6909" max="6909" width="12.28515625" style="65" customWidth="1"/>
    <col min="6910" max="6910" width="0" style="65" hidden="1" customWidth="1"/>
    <col min="6911" max="6911" width="10.5703125" style="65" customWidth="1"/>
    <col min="6912" max="6912" width="11" style="65" customWidth="1"/>
    <col min="6913" max="6914" width="0" style="65" hidden="1" customWidth="1"/>
    <col min="6915" max="6915" width="0.28515625" style="65" customWidth="1"/>
    <col min="6916" max="6916" width="0" style="65" hidden="1" customWidth="1"/>
    <col min="6917" max="6917" width="10.28515625" style="65" customWidth="1"/>
    <col min="6918" max="6918" width="8.42578125" style="65" customWidth="1"/>
    <col min="6919" max="6919" width="0" style="65" hidden="1" customWidth="1"/>
    <col min="6920" max="7162" width="9.28515625" style="65"/>
    <col min="7163" max="7163" width="3.7109375" style="65" customWidth="1"/>
    <col min="7164" max="7164" width="57.5703125" style="65" customWidth="1"/>
    <col min="7165" max="7165" width="12.28515625" style="65" customWidth="1"/>
    <col min="7166" max="7166" width="0" style="65" hidden="1" customWidth="1"/>
    <col min="7167" max="7167" width="10.5703125" style="65" customWidth="1"/>
    <col min="7168" max="7168" width="11" style="65" customWidth="1"/>
    <col min="7169" max="7170" width="0" style="65" hidden="1" customWidth="1"/>
    <col min="7171" max="7171" width="0.28515625" style="65" customWidth="1"/>
    <col min="7172" max="7172" width="0" style="65" hidden="1" customWidth="1"/>
    <col min="7173" max="7173" width="10.28515625" style="65" customWidth="1"/>
    <col min="7174" max="7174" width="8.42578125" style="65" customWidth="1"/>
    <col min="7175" max="7175" width="0" style="65" hidden="1" customWidth="1"/>
    <col min="7176" max="7418" width="9.28515625" style="65"/>
    <col min="7419" max="7419" width="3.7109375" style="65" customWidth="1"/>
    <col min="7420" max="7420" width="57.5703125" style="65" customWidth="1"/>
    <col min="7421" max="7421" width="12.28515625" style="65" customWidth="1"/>
    <col min="7422" max="7422" width="0" style="65" hidden="1" customWidth="1"/>
    <col min="7423" max="7423" width="10.5703125" style="65" customWidth="1"/>
    <col min="7424" max="7424" width="11" style="65" customWidth="1"/>
    <col min="7425" max="7426" width="0" style="65" hidden="1" customWidth="1"/>
    <col min="7427" max="7427" width="0.28515625" style="65" customWidth="1"/>
    <col min="7428" max="7428" width="0" style="65" hidden="1" customWidth="1"/>
    <col min="7429" max="7429" width="10.28515625" style="65" customWidth="1"/>
    <col min="7430" max="7430" width="8.42578125" style="65" customWidth="1"/>
    <col min="7431" max="7431" width="0" style="65" hidden="1" customWidth="1"/>
    <col min="7432" max="7674" width="9.28515625" style="65"/>
    <col min="7675" max="7675" width="3.7109375" style="65" customWidth="1"/>
    <col min="7676" max="7676" width="57.5703125" style="65" customWidth="1"/>
    <col min="7677" max="7677" width="12.28515625" style="65" customWidth="1"/>
    <col min="7678" max="7678" width="0" style="65" hidden="1" customWidth="1"/>
    <col min="7679" max="7679" width="10.5703125" style="65" customWidth="1"/>
    <col min="7680" max="7680" width="11" style="65" customWidth="1"/>
    <col min="7681" max="7682" width="0" style="65" hidden="1" customWidth="1"/>
    <col min="7683" max="7683" width="0.28515625" style="65" customWidth="1"/>
    <col min="7684" max="7684" width="0" style="65" hidden="1" customWidth="1"/>
    <col min="7685" max="7685" width="10.28515625" style="65" customWidth="1"/>
    <col min="7686" max="7686" width="8.42578125" style="65" customWidth="1"/>
    <col min="7687" max="7687" width="0" style="65" hidden="1" customWidth="1"/>
    <col min="7688" max="7930" width="9.28515625" style="65"/>
    <col min="7931" max="7931" width="3.7109375" style="65" customWidth="1"/>
    <col min="7932" max="7932" width="57.5703125" style="65" customWidth="1"/>
    <col min="7933" max="7933" width="12.28515625" style="65" customWidth="1"/>
    <col min="7934" max="7934" width="0" style="65" hidden="1" customWidth="1"/>
    <col min="7935" max="7935" width="10.5703125" style="65" customWidth="1"/>
    <col min="7936" max="7936" width="11" style="65" customWidth="1"/>
    <col min="7937" max="7938" width="0" style="65" hidden="1" customWidth="1"/>
    <col min="7939" max="7939" width="0.28515625" style="65" customWidth="1"/>
    <col min="7940" max="7940" width="0" style="65" hidden="1" customWidth="1"/>
    <col min="7941" max="7941" width="10.28515625" style="65" customWidth="1"/>
    <col min="7942" max="7942" width="8.42578125" style="65" customWidth="1"/>
    <col min="7943" max="7943" width="0" style="65" hidden="1" customWidth="1"/>
    <col min="7944" max="8186" width="9.28515625" style="65"/>
    <col min="8187" max="8187" width="3.7109375" style="65" customWidth="1"/>
    <col min="8188" max="8188" width="57.5703125" style="65" customWidth="1"/>
    <col min="8189" max="8189" width="12.28515625" style="65" customWidth="1"/>
    <col min="8190" max="8190" width="0" style="65" hidden="1" customWidth="1"/>
    <col min="8191" max="8191" width="10.5703125" style="65" customWidth="1"/>
    <col min="8192" max="8192" width="11" style="65" customWidth="1"/>
    <col min="8193" max="8194" width="0" style="65" hidden="1" customWidth="1"/>
    <col min="8195" max="8195" width="0.28515625" style="65" customWidth="1"/>
    <col min="8196" max="8196" width="0" style="65" hidden="1" customWidth="1"/>
    <col min="8197" max="8197" width="10.28515625" style="65" customWidth="1"/>
    <col min="8198" max="8198" width="8.42578125" style="65" customWidth="1"/>
    <col min="8199" max="8199" width="0" style="65" hidden="1" customWidth="1"/>
    <col min="8200" max="8442" width="9.28515625" style="65"/>
    <col min="8443" max="8443" width="3.7109375" style="65" customWidth="1"/>
    <col min="8444" max="8444" width="57.5703125" style="65" customWidth="1"/>
    <col min="8445" max="8445" width="12.28515625" style="65" customWidth="1"/>
    <col min="8446" max="8446" width="0" style="65" hidden="1" customWidth="1"/>
    <col min="8447" max="8447" width="10.5703125" style="65" customWidth="1"/>
    <col min="8448" max="8448" width="11" style="65" customWidth="1"/>
    <col min="8449" max="8450" width="0" style="65" hidden="1" customWidth="1"/>
    <col min="8451" max="8451" width="0.28515625" style="65" customWidth="1"/>
    <col min="8452" max="8452" width="0" style="65" hidden="1" customWidth="1"/>
    <col min="8453" max="8453" width="10.28515625" style="65" customWidth="1"/>
    <col min="8454" max="8454" width="8.42578125" style="65" customWidth="1"/>
    <col min="8455" max="8455" width="0" style="65" hidden="1" customWidth="1"/>
    <col min="8456" max="8698" width="9.28515625" style="65"/>
    <col min="8699" max="8699" width="3.7109375" style="65" customWidth="1"/>
    <col min="8700" max="8700" width="57.5703125" style="65" customWidth="1"/>
    <col min="8701" max="8701" width="12.28515625" style="65" customWidth="1"/>
    <col min="8702" max="8702" width="0" style="65" hidden="1" customWidth="1"/>
    <col min="8703" max="8703" width="10.5703125" style="65" customWidth="1"/>
    <col min="8704" max="8704" width="11" style="65" customWidth="1"/>
    <col min="8705" max="8706" width="0" style="65" hidden="1" customWidth="1"/>
    <col min="8707" max="8707" width="0.28515625" style="65" customWidth="1"/>
    <col min="8708" max="8708" width="0" style="65" hidden="1" customWidth="1"/>
    <col min="8709" max="8709" width="10.28515625" style="65" customWidth="1"/>
    <col min="8710" max="8710" width="8.42578125" style="65" customWidth="1"/>
    <col min="8711" max="8711" width="0" style="65" hidden="1" customWidth="1"/>
    <col min="8712" max="8954" width="9.28515625" style="65"/>
    <col min="8955" max="8955" width="3.7109375" style="65" customWidth="1"/>
    <col min="8956" max="8956" width="57.5703125" style="65" customWidth="1"/>
    <col min="8957" max="8957" width="12.28515625" style="65" customWidth="1"/>
    <col min="8958" max="8958" width="0" style="65" hidden="1" customWidth="1"/>
    <col min="8959" max="8959" width="10.5703125" style="65" customWidth="1"/>
    <col min="8960" max="8960" width="11" style="65" customWidth="1"/>
    <col min="8961" max="8962" width="0" style="65" hidden="1" customWidth="1"/>
    <col min="8963" max="8963" width="0.28515625" style="65" customWidth="1"/>
    <col min="8964" max="8964" width="0" style="65" hidden="1" customWidth="1"/>
    <col min="8965" max="8965" width="10.28515625" style="65" customWidth="1"/>
    <col min="8966" max="8966" width="8.42578125" style="65" customWidth="1"/>
    <col min="8967" max="8967" width="0" style="65" hidden="1" customWidth="1"/>
    <col min="8968" max="9210" width="9.28515625" style="65"/>
    <col min="9211" max="9211" width="3.7109375" style="65" customWidth="1"/>
    <col min="9212" max="9212" width="57.5703125" style="65" customWidth="1"/>
    <col min="9213" max="9213" width="12.28515625" style="65" customWidth="1"/>
    <col min="9214" max="9214" width="0" style="65" hidden="1" customWidth="1"/>
    <col min="9215" max="9215" width="10.5703125" style="65" customWidth="1"/>
    <col min="9216" max="9216" width="11" style="65" customWidth="1"/>
    <col min="9217" max="9218" width="0" style="65" hidden="1" customWidth="1"/>
    <col min="9219" max="9219" width="0.28515625" style="65" customWidth="1"/>
    <col min="9220" max="9220" width="0" style="65" hidden="1" customWidth="1"/>
    <col min="9221" max="9221" width="10.28515625" style="65" customWidth="1"/>
    <col min="9222" max="9222" width="8.42578125" style="65" customWidth="1"/>
    <col min="9223" max="9223" width="0" style="65" hidden="1" customWidth="1"/>
    <col min="9224" max="9466" width="9.28515625" style="65"/>
    <col min="9467" max="9467" width="3.7109375" style="65" customWidth="1"/>
    <col min="9468" max="9468" width="57.5703125" style="65" customWidth="1"/>
    <col min="9469" max="9469" width="12.28515625" style="65" customWidth="1"/>
    <col min="9470" max="9470" width="0" style="65" hidden="1" customWidth="1"/>
    <col min="9471" max="9471" width="10.5703125" style="65" customWidth="1"/>
    <col min="9472" max="9472" width="11" style="65" customWidth="1"/>
    <col min="9473" max="9474" width="0" style="65" hidden="1" customWidth="1"/>
    <col min="9475" max="9475" width="0.28515625" style="65" customWidth="1"/>
    <col min="9476" max="9476" width="0" style="65" hidden="1" customWidth="1"/>
    <col min="9477" max="9477" width="10.28515625" style="65" customWidth="1"/>
    <col min="9478" max="9478" width="8.42578125" style="65" customWidth="1"/>
    <col min="9479" max="9479" width="0" style="65" hidden="1" customWidth="1"/>
    <col min="9480" max="9722" width="9.28515625" style="65"/>
    <col min="9723" max="9723" width="3.7109375" style="65" customWidth="1"/>
    <col min="9724" max="9724" width="57.5703125" style="65" customWidth="1"/>
    <col min="9725" max="9725" width="12.28515625" style="65" customWidth="1"/>
    <col min="9726" max="9726" width="0" style="65" hidden="1" customWidth="1"/>
    <col min="9727" max="9727" width="10.5703125" style="65" customWidth="1"/>
    <col min="9728" max="9728" width="11" style="65" customWidth="1"/>
    <col min="9729" max="9730" width="0" style="65" hidden="1" customWidth="1"/>
    <col min="9731" max="9731" width="0.28515625" style="65" customWidth="1"/>
    <col min="9732" max="9732" width="0" style="65" hidden="1" customWidth="1"/>
    <col min="9733" max="9733" width="10.28515625" style="65" customWidth="1"/>
    <col min="9734" max="9734" width="8.42578125" style="65" customWidth="1"/>
    <col min="9735" max="9735" width="0" style="65" hidden="1" customWidth="1"/>
    <col min="9736" max="9978" width="9.28515625" style="65"/>
    <col min="9979" max="9979" width="3.7109375" style="65" customWidth="1"/>
    <col min="9980" max="9980" width="57.5703125" style="65" customWidth="1"/>
    <col min="9981" max="9981" width="12.28515625" style="65" customWidth="1"/>
    <col min="9982" max="9982" width="0" style="65" hidden="1" customWidth="1"/>
    <col min="9983" max="9983" width="10.5703125" style="65" customWidth="1"/>
    <col min="9984" max="9984" width="11" style="65" customWidth="1"/>
    <col min="9985" max="9986" width="0" style="65" hidden="1" customWidth="1"/>
    <col min="9987" max="9987" width="0.28515625" style="65" customWidth="1"/>
    <col min="9988" max="9988" width="0" style="65" hidden="1" customWidth="1"/>
    <col min="9989" max="9989" width="10.28515625" style="65" customWidth="1"/>
    <col min="9990" max="9990" width="8.42578125" style="65" customWidth="1"/>
    <col min="9991" max="9991" width="0" style="65" hidden="1" customWidth="1"/>
    <col min="9992" max="10234" width="9.28515625" style="65"/>
    <col min="10235" max="10235" width="3.7109375" style="65" customWidth="1"/>
    <col min="10236" max="10236" width="57.5703125" style="65" customWidth="1"/>
    <col min="10237" max="10237" width="12.28515625" style="65" customWidth="1"/>
    <col min="10238" max="10238" width="0" style="65" hidden="1" customWidth="1"/>
    <col min="10239" max="10239" width="10.5703125" style="65" customWidth="1"/>
    <col min="10240" max="10240" width="11" style="65" customWidth="1"/>
    <col min="10241" max="10242" width="0" style="65" hidden="1" customWidth="1"/>
    <col min="10243" max="10243" width="0.28515625" style="65" customWidth="1"/>
    <col min="10244" max="10244" width="0" style="65" hidden="1" customWidth="1"/>
    <col min="10245" max="10245" width="10.28515625" style="65" customWidth="1"/>
    <col min="10246" max="10246" width="8.42578125" style="65" customWidth="1"/>
    <col min="10247" max="10247" width="0" style="65" hidden="1" customWidth="1"/>
    <col min="10248" max="10490" width="9.28515625" style="65"/>
    <col min="10491" max="10491" width="3.7109375" style="65" customWidth="1"/>
    <col min="10492" max="10492" width="57.5703125" style="65" customWidth="1"/>
    <col min="10493" max="10493" width="12.28515625" style="65" customWidth="1"/>
    <col min="10494" max="10494" width="0" style="65" hidden="1" customWidth="1"/>
    <col min="10495" max="10495" width="10.5703125" style="65" customWidth="1"/>
    <col min="10496" max="10496" width="11" style="65" customWidth="1"/>
    <col min="10497" max="10498" width="0" style="65" hidden="1" customWidth="1"/>
    <col min="10499" max="10499" width="0.28515625" style="65" customWidth="1"/>
    <col min="10500" max="10500" width="0" style="65" hidden="1" customWidth="1"/>
    <col min="10501" max="10501" width="10.28515625" style="65" customWidth="1"/>
    <col min="10502" max="10502" width="8.42578125" style="65" customWidth="1"/>
    <col min="10503" max="10503" width="0" style="65" hidden="1" customWidth="1"/>
    <col min="10504" max="10746" width="9.28515625" style="65"/>
    <col min="10747" max="10747" width="3.7109375" style="65" customWidth="1"/>
    <col min="10748" max="10748" width="57.5703125" style="65" customWidth="1"/>
    <col min="10749" max="10749" width="12.28515625" style="65" customWidth="1"/>
    <col min="10750" max="10750" width="0" style="65" hidden="1" customWidth="1"/>
    <col min="10751" max="10751" width="10.5703125" style="65" customWidth="1"/>
    <col min="10752" max="10752" width="11" style="65" customWidth="1"/>
    <col min="10753" max="10754" width="0" style="65" hidden="1" customWidth="1"/>
    <col min="10755" max="10755" width="0.28515625" style="65" customWidth="1"/>
    <col min="10756" max="10756" width="0" style="65" hidden="1" customWidth="1"/>
    <col min="10757" max="10757" width="10.28515625" style="65" customWidth="1"/>
    <col min="10758" max="10758" width="8.42578125" style="65" customWidth="1"/>
    <col min="10759" max="10759" width="0" style="65" hidden="1" customWidth="1"/>
    <col min="10760" max="11002" width="9.28515625" style="65"/>
    <col min="11003" max="11003" width="3.7109375" style="65" customWidth="1"/>
    <col min="11004" max="11004" width="57.5703125" style="65" customWidth="1"/>
    <col min="11005" max="11005" width="12.28515625" style="65" customWidth="1"/>
    <col min="11006" max="11006" width="0" style="65" hidden="1" customWidth="1"/>
    <col min="11007" max="11007" width="10.5703125" style="65" customWidth="1"/>
    <col min="11008" max="11008" width="11" style="65" customWidth="1"/>
    <col min="11009" max="11010" width="0" style="65" hidden="1" customWidth="1"/>
    <col min="11011" max="11011" width="0.28515625" style="65" customWidth="1"/>
    <col min="11012" max="11012" width="0" style="65" hidden="1" customWidth="1"/>
    <col min="11013" max="11013" width="10.28515625" style="65" customWidth="1"/>
    <col min="11014" max="11014" width="8.42578125" style="65" customWidth="1"/>
    <col min="11015" max="11015" width="0" style="65" hidden="1" customWidth="1"/>
    <col min="11016" max="11258" width="9.28515625" style="65"/>
    <col min="11259" max="11259" width="3.7109375" style="65" customWidth="1"/>
    <col min="11260" max="11260" width="57.5703125" style="65" customWidth="1"/>
    <col min="11261" max="11261" width="12.28515625" style="65" customWidth="1"/>
    <col min="11262" max="11262" width="0" style="65" hidden="1" customWidth="1"/>
    <col min="11263" max="11263" width="10.5703125" style="65" customWidth="1"/>
    <col min="11264" max="11264" width="11" style="65" customWidth="1"/>
    <col min="11265" max="11266" width="0" style="65" hidden="1" customWidth="1"/>
    <col min="11267" max="11267" width="0.28515625" style="65" customWidth="1"/>
    <col min="11268" max="11268" width="0" style="65" hidden="1" customWidth="1"/>
    <col min="11269" max="11269" width="10.28515625" style="65" customWidth="1"/>
    <col min="11270" max="11270" width="8.42578125" style="65" customWidth="1"/>
    <col min="11271" max="11271" width="0" style="65" hidden="1" customWidth="1"/>
    <col min="11272" max="11514" width="9.28515625" style="65"/>
    <col min="11515" max="11515" width="3.7109375" style="65" customWidth="1"/>
    <col min="11516" max="11516" width="57.5703125" style="65" customWidth="1"/>
    <col min="11517" max="11517" width="12.28515625" style="65" customWidth="1"/>
    <col min="11518" max="11518" width="0" style="65" hidden="1" customWidth="1"/>
    <col min="11519" max="11519" width="10.5703125" style="65" customWidth="1"/>
    <col min="11520" max="11520" width="11" style="65" customWidth="1"/>
    <col min="11521" max="11522" width="0" style="65" hidden="1" customWidth="1"/>
    <col min="11523" max="11523" width="0.28515625" style="65" customWidth="1"/>
    <col min="11524" max="11524" width="0" style="65" hidden="1" customWidth="1"/>
    <col min="11525" max="11525" width="10.28515625" style="65" customWidth="1"/>
    <col min="11526" max="11526" width="8.42578125" style="65" customWidth="1"/>
    <col min="11527" max="11527" width="0" style="65" hidden="1" customWidth="1"/>
    <col min="11528" max="11770" width="9.28515625" style="65"/>
    <col min="11771" max="11771" width="3.7109375" style="65" customWidth="1"/>
    <col min="11772" max="11772" width="57.5703125" style="65" customWidth="1"/>
    <col min="11773" max="11773" width="12.28515625" style="65" customWidth="1"/>
    <col min="11774" max="11774" width="0" style="65" hidden="1" customWidth="1"/>
    <col min="11775" max="11775" width="10.5703125" style="65" customWidth="1"/>
    <col min="11776" max="11776" width="11" style="65" customWidth="1"/>
    <col min="11777" max="11778" width="0" style="65" hidden="1" customWidth="1"/>
    <col min="11779" max="11779" width="0.28515625" style="65" customWidth="1"/>
    <col min="11780" max="11780" width="0" style="65" hidden="1" customWidth="1"/>
    <col min="11781" max="11781" width="10.28515625" style="65" customWidth="1"/>
    <col min="11782" max="11782" width="8.42578125" style="65" customWidth="1"/>
    <col min="11783" max="11783" width="0" style="65" hidden="1" customWidth="1"/>
    <col min="11784" max="12026" width="9.28515625" style="65"/>
    <col min="12027" max="12027" width="3.7109375" style="65" customWidth="1"/>
    <col min="12028" max="12028" width="57.5703125" style="65" customWidth="1"/>
    <col min="12029" max="12029" width="12.28515625" style="65" customWidth="1"/>
    <col min="12030" max="12030" width="0" style="65" hidden="1" customWidth="1"/>
    <col min="12031" max="12031" width="10.5703125" style="65" customWidth="1"/>
    <col min="12032" max="12032" width="11" style="65" customWidth="1"/>
    <col min="12033" max="12034" width="0" style="65" hidden="1" customWidth="1"/>
    <col min="12035" max="12035" width="0.28515625" style="65" customWidth="1"/>
    <col min="12036" max="12036" width="0" style="65" hidden="1" customWidth="1"/>
    <col min="12037" max="12037" width="10.28515625" style="65" customWidth="1"/>
    <col min="12038" max="12038" width="8.42578125" style="65" customWidth="1"/>
    <col min="12039" max="12039" width="0" style="65" hidden="1" customWidth="1"/>
    <col min="12040" max="12282" width="9.28515625" style="65"/>
    <col min="12283" max="12283" width="3.7109375" style="65" customWidth="1"/>
    <col min="12284" max="12284" width="57.5703125" style="65" customWidth="1"/>
    <col min="12285" max="12285" width="12.28515625" style="65" customWidth="1"/>
    <col min="12286" max="12286" width="0" style="65" hidden="1" customWidth="1"/>
    <col min="12287" max="12287" width="10.5703125" style="65" customWidth="1"/>
    <col min="12288" max="12288" width="11" style="65" customWidth="1"/>
    <col min="12289" max="12290" width="0" style="65" hidden="1" customWidth="1"/>
    <col min="12291" max="12291" width="0.28515625" style="65" customWidth="1"/>
    <col min="12292" max="12292" width="0" style="65" hidden="1" customWidth="1"/>
    <col min="12293" max="12293" width="10.28515625" style="65" customWidth="1"/>
    <col min="12294" max="12294" width="8.42578125" style="65" customWidth="1"/>
    <col min="12295" max="12295" width="0" style="65" hidden="1" customWidth="1"/>
    <col min="12296" max="12538" width="9.28515625" style="65"/>
    <col min="12539" max="12539" width="3.7109375" style="65" customWidth="1"/>
    <col min="12540" max="12540" width="57.5703125" style="65" customWidth="1"/>
    <col min="12541" max="12541" width="12.28515625" style="65" customWidth="1"/>
    <col min="12542" max="12542" width="0" style="65" hidden="1" customWidth="1"/>
    <col min="12543" max="12543" width="10.5703125" style="65" customWidth="1"/>
    <col min="12544" max="12544" width="11" style="65" customWidth="1"/>
    <col min="12545" max="12546" width="0" style="65" hidden="1" customWidth="1"/>
    <col min="12547" max="12547" width="0.28515625" style="65" customWidth="1"/>
    <col min="12548" max="12548" width="0" style="65" hidden="1" customWidth="1"/>
    <col min="12549" max="12549" width="10.28515625" style="65" customWidth="1"/>
    <col min="12550" max="12550" width="8.42578125" style="65" customWidth="1"/>
    <col min="12551" max="12551" width="0" style="65" hidden="1" customWidth="1"/>
    <col min="12552" max="12794" width="9.28515625" style="65"/>
    <col min="12795" max="12795" width="3.7109375" style="65" customWidth="1"/>
    <col min="12796" max="12796" width="57.5703125" style="65" customWidth="1"/>
    <col min="12797" max="12797" width="12.28515625" style="65" customWidth="1"/>
    <col min="12798" max="12798" width="0" style="65" hidden="1" customWidth="1"/>
    <col min="12799" max="12799" width="10.5703125" style="65" customWidth="1"/>
    <col min="12800" max="12800" width="11" style="65" customWidth="1"/>
    <col min="12801" max="12802" width="0" style="65" hidden="1" customWidth="1"/>
    <col min="12803" max="12803" width="0.28515625" style="65" customWidth="1"/>
    <col min="12804" max="12804" width="0" style="65" hidden="1" customWidth="1"/>
    <col min="12805" max="12805" width="10.28515625" style="65" customWidth="1"/>
    <col min="12806" max="12806" width="8.42578125" style="65" customWidth="1"/>
    <col min="12807" max="12807" width="0" style="65" hidden="1" customWidth="1"/>
    <col min="12808" max="13050" width="9.28515625" style="65"/>
    <col min="13051" max="13051" width="3.7109375" style="65" customWidth="1"/>
    <col min="13052" max="13052" width="57.5703125" style="65" customWidth="1"/>
    <col min="13053" max="13053" width="12.28515625" style="65" customWidth="1"/>
    <col min="13054" max="13054" width="0" style="65" hidden="1" customWidth="1"/>
    <col min="13055" max="13055" width="10.5703125" style="65" customWidth="1"/>
    <col min="13056" max="13056" width="11" style="65" customWidth="1"/>
    <col min="13057" max="13058" width="0" style="65" hidden="1" customWidth="1"/>
    <col min="13059" max="13059" width="0.28515625" style="65" customWidth="1"/>
    <col min="13060" max="13060" width="0" style="65" hidden="1" customWidth="1"/>
    <col min="13061" max="13061" width="10.28515625" style="65" customWidth="1"/>
    <col min="13062" max="13062" width="8.42578125" style="65" customWidth="1"/>
    <col min="13063" max="13063" width="0" style="65" hidden="1" customWidth="1"/>
    <col min="13064" max="13306" width="9.28515625" style="65"/>
    <col min="13307" max="13307" width="3.7109375" style="65" customWidth="1"/>
    <col min="13308" max="13308" width="57.5703125" style="65" customWidth="1"/>
    <col min="13309" max="13309" width="12.28515625" style="65" customWidth="1"/>
    <col min="13310" max="13310" width="0" style="65" hidden="1" customWidth="1"/>
    <col min="13311" max="13311" width="10.5703125" style="65" customWidth="1"/>
    <col min="13312" max="13312" width="11" style="65" customWidth="1"/>
    <col min="13313" max="13314" width="0" style="65" hidden="1" customWidth="1"/>
    <col min="13315" max="13315" width="0.28515625" style="65" customWidth="1"/>
    <col min="13316" max="13316" width="0" style="65" hidden="1" customWidth="1"/>
    <col min="13317" max="13317" width="10.28515625" style="65" customWidth="1"/>
    <col min="13318" max="13318" width="8.42578125" style="65" customWidth="1"/>
    <col min="13319" max="13319" width="0" style="65" hidden="1" customWidth="1"/>
    <col min="13320" max="13562" width="9.28515625" style="65"/>
    <col min="13563" max="13563" width="3.7109375" style="65" customWidth="1"/>
    <col min="13564" max="13564" width="57.5703125" style="65" customWidth="1"/>
    <col min="13565" max="13565" width="12.28515625" style="65" customWidth="1"/>
    <col min="13566" max="13566" width="0" style="65" hidden="1" customWidth="1"/>
    <col min="13567" max="13567" width="10.5703125" style="65" customWidth="1"/>
    <col min="13568" max="13568" width="11" style="65" customWidth="1"/>
    <col min="13569" max="13570" width="0" style="65" hidden="1" customWidth="1"/>
    <col min="13571" max="13571" width="0.28515625" style="65" customWidth="1"/>
    <col min="13572" max="13572" width="0" style="65" hidden="1" customWidth="1"/>
    <col min="13573" max="13573" width="10.28515625" style="65" customWidth="1"/>
    <col min="13574" max="13574" width="8.42578125" style="65" customWidth="1"/>
    <col min="13575" max="13575" width="0" style="65" hidden="1" customWidth="1"/>
    <col min="13576" max="13818" width="9.28515625" style="65"/>
    <col min="13819" max="13819" width="3.7109375" style="65" customWidth="1"/>
    <col min="13820" max="13820" width="57.5703125" style="65" customWidth="1"/>
    <col min="13821" max="13821" width="12.28515625" style="65" customWidth="1"/>
    <col min="13822" max="13822" width="0" style="65" hidden="1" customWidth="1"/>
    <col min="13823" max="13823" width="10.5703125" style="65" customWidth="1"/>
    <col min="13824" max="13824" width="11" style="65" customWidth="1"/>
    <col min="13825" max="13826" width="0" style="65" hidden="1" customWidth="1"/>
    <col min="13827" max="13827" width="0.28515625" style="65" customWidth="1"/>
    <col min="13828" max="13828" width="0" style="65" hidden="1" customWidth="1"/>
    <col min="13829" max="13829" width="10.28515625" style="65" customWidth="1"/>
    <col min="13830" max="13830" width="8.42578125" style="65" customWidth="1"/>
    <col min="13831" max="13831" width="0" style="65" hidden="1" customWidth="1"/>
    <col min="13832" max="14074" width="9.28515625" style="65"/>
    <col min="14075" max="14075" width="3.7109375" style="65" customWidth="1"/>
    <col min="14076" max="14076" width="57.5703125" style="65" customWidth="1"/>
    <col min="14077" max="14077" width="12.28515625" style="65" customWidth="1"/>
    <col min="14078" max="14078" width="0" style="65" hidden="1" customWidth="1"/>
    <col min="14079" max="14079" width="10.5703125" style="65" customWidth="1"/>
    <col min="14080" max="14080" width="11" style="65" customWidth="1"/>
    <col min="14081" max="14082" width="0" style="65" hidden="1" customWidth="1"/>
    <col min="14083" max="14083" width="0.28515625" style="65" customWidth="1"/>
    <col min="14084" max="14084" width="0" style="65" hidden="1" customWidth="1"/>
    <col min="14085" max="14085" width="10.28515625" style="65" customWidth="1"/>
    <col min="14086" max="14086" width="8.42578125" style="65" customWidth="1"/>
    <col min="14087" max="14087" width="0" style="65" hidden="1" customWidth="1"/>
    <col min="14088" max="14330" width="9.28515625" style="65"/>
    <col min="14331" max="14331" width="3.7109375" style="65" customWidth="1"/>
    <col min="14332" max="14332" width="57.5703125" style="65" customWidth="1"/>
    <col min="14333" max="14333" width="12.28515625" style="65" customWidth="1"/>
    <col min="14334" max="14334" width="0" style="65" hidden="1" customWidth="1"/>
    <col min="14335" max="14335" width="10.5703125" style="65" customWidth="1"/>
    <col min="14336" max="14336" width="11" style="65" customWidth="1"/>
    <col min="14337" max="14338" width="0" style="65" hidden="1" customWidth="1"/>
    <col min="14339" max="14339" width="0.28515625" style="65" customWidth="1"/>
    <col min="14340" max="14340" width="0" style="65" hidden="1" customWidth="1"/>
    <col min="14341" max="14341" width="10.28515625" style="65" customWidth="1"/>
    <col min="14342" max="14342" width="8.42578125" style="65" customWidth="1"/>
    <col min="14343" max="14343" width="0" style="65" hidden="1" customWidth="1"/>
    <col min="14344" max="14586" width="9.28515625" style="65"/>
    <col min="14587" max="14587" width="3.7109375" style="65" customWidth="1"/>
    <col min="14588" max="14588" width="57.5703125" style="65" customWidth="1"/>
    <col min="14589" max="14589" width="12.28515625" style="65" customWidth="1"/>
    <col min="14590" max="14590" width="0" style="65" hidden="1" customWidth="1"/>
    <col min="14591" max="14591" width="10.5703125" style="65" customWidth="1"/>
    <col min="14592" max="14592" width="11" style="65" customWidth="1"/>
    <col min="14593" max="14594" width="0" style="65" hidden="1" customWidth="1"/>
    <col min="14595" max="14595" width="0.28515625" style="65" customWidth="1"/>
    <col min="14596" max="14596" width="0" style="65" hidden="1" customWidth="1"/>
    <col min="14597" max="14597" width="10.28515625" style="65" customWidth="1"/>
    <col min="14598" max="14598" width="8.42578125" style="65" customWidth="1"/>
    <col min="14599" max="14599" width="0" style="65" hidden="1" customWidth="1"/>
    <col min="14600" max="14842" width="9.28515625" style="65"/>
    <col min="14843" max="14843" width="3.7109375" style="65" customWidth="1"/>
    <col min="14844" max="14844" width="57.5703125" style="65" customWidth="1"/>
    <col min="14845" max="14845" width="12.28515625" style="65" customWidth="1"/>
    <col min="14846" max="14846" width="0" style="65" hidden="1" customWidth="1"/>
    <col min="14847" max="14847" width="10.5703125" style="65" customWidth="1"/>
    <col min="14848" max="14848" width="11" style="65" customWidth="1"/>
    <col min="14849" max="14850" width="0" style="65" hidden="1" customWidth="1"/>
    <col min="14851" max="14851" width="0.28515625" style="65" customWidth="1"/>
    <col min="14852" max="14852" width="0" style="65" hidden="1" customWidth="1"/>
    <col min="14853" max="14853" width="10.28515625" style="65" customWidth="1"/>
    <col min="14854" max="14854" width="8.42578125" style="65" customWidth="1"/>
    <col min="14855" max="14855" width="0" style="65" hidden="1" customWidth="1"/>
    <col min="14856" max="15098" width="9.28515625" style="65"/>
    <col min="15099" max="15099" width="3.7109375" style="65" customWidth="1"/>
    <col min="15100" max="15100" width="57.5703125" style="65" customWidth="1"/>
    <col min="15101" max="15101" width="12.28515625" style="65" customWidth="1"/>
    <col min="15102" max="15102" width="0" style="65" hidden="1" customWidth="1"/>
    <col min="15103" max="15103" width="10.5703125" style="65" customWidth="1"/>
    <col min="15104" max="15104" width="11" style="65" customWidth="1"/>
    <col min="15105" max="15106" width="0" style="65" hidden="1" customWidth="1"/>
    <col min="15107" max="15107" width="0.28515625" style="65" customWidth="1"/>
    <col min="15108" max="15108" width="0" style="65" hidden="1" customWidth="1"/>
    <col min="15109" max="15109" width="10.28515625" style="65" customWidth="1"/>
    <col min="15110" max="15110" width="8.42578125" style="65" customWidth="1"/>
    <col min="15111" max="15111" width="0" style="65" hidden="1" customWidth="1"/>
    <col min="15112" max="15354" width="9.28515625" style="65"/>
    <col min="15355" max="15355" width="3.7109375" style="65" customWidth="1"/>
    <col min="15356" max="15356" width="57.5703125" style="65" customWidth="1"/>
    <col min="15357" max="15357" width="12.28515625" style="65" customWidth="1"/>
    <col min="15358" max="15358" width="0" style="65" hidden="1" customWidth="1"/>
    <col min="15359" max="15359" width="10.5703125" style="65" customWidth="1"/>
    <col min="15360" max="15360" width="11" style="65" customWidth="1"/>
    <col min="15361" max="15362" width="0" style="65" hidden="1" customWidth="1"/>
    <col min="15363" max="15363" width="0.28515625" style="65" customWidth="1"/>
    <col min="15364" max="15364" width="0" style="65" hidden="1" customWidth="1"/>
    <col min="15365" max="15365" width="10.28515625" style="65" customWidth="1"/>
    <col min="15366" max="15366" width="8.42578125" style="65" customWidth="1"/>
    <col min="15367" max="15367" width="0" style="65" hidden="1" customWidth="1"/>
    <col min="15368" max="15610" width="9.28515625" style="65"/>
    <col min="15611" max="15611" width="3.7109375" style="65" customWidth="1"/>
    <col min="15612" max="15612" width="57.5703125" style="65" customWidth="1"/>
    <col min="15613" max="15613" width="12.28515625" style="65" customWidth="1"/>
    <col min="15614" max="15614" width="0" style="65" hidden="1" customWidth="1"/>
    <col min="15615" max="15615" width="10.5703125" style="65" customWidth="1"/>
    <col min="15616" max="15616" width="11" style="65" customWidth="1"/>
    <col min="15617" max="15618" width="0" style="65" hidden="1" customWidth="1"/>
    <col min="15619" max="15619" width="0.28515625" style="65" customWidth="1"/>
    <col min="15620" max="15620" width="0" style="65" hidden="1" customWidth="1"/>
    <col min="15621" max="15621" width="10.28515625" style="65" customWidth="1"/>
    <col min="15622" max="15622" width="8.42578125" style="65" customWidth="1"/>
    <col min="15623" max="15623" width="0" style="65" hidden="1" customWidth="1"/>
    <col min="15624" max="15866" width="9.28515625" style="65"/>
    <col min="15867" max="15867" width="3.7109375" style="65" customWidth="1"/>
    <col min="15868" max="15868" width="57.5703125" style="65" customWidth="1"/>
    <col min="15869" max="15869" width="12.28515625" style="65" customWidth="1"/>
    <col min="15870" max="15870" width="0" style="65" hidden="1" customWidth="1"/>
    <col min="15871" max="15871" width="10.5703125" style="65" customWidth="1"/>
    <col min="15872" max="15872" width="11" style="65" customWidth="1"/>
    <col min="15873" max="15874" width="0" style="65" hidden="1" customWidth="1"/>
    <col min="15875" max="15875" width="0.28515625" style="65" customWidth="1"/>
    <col min="15876" max="15876" width="0" style="65" hidden="1" customWidth="1"/>
    <col min="15877" max="15877" width="10.28515625" style="65" customWidth="1"/>
    <col min="15878" max="15878" width="8.42578125" style="65" customWidth="1"/>
    <col min="15879" max="15879" width="0" style="65" hidden="1" customWidth="1"/>
    <col min="15880" max="16122" width="9.28515625" style="65"/>
    <col min="16123" max="16123" width="3.7109375" style="65" customWidth="1"/>
    <col min="16124" max="16124" width="57.5703125" style="65" customWidth="1"/>
    <col min="16125" max="16125" width="12.28515625" style="65" customWidth="1"/>
    <col min="16126" max="16126" width="0" style="65" hidden="1" customWidth="1"/>
    <col min="16127" max="16127" width="10.5703125" style="65" customWidth="1"/>
    <col min="16128" max="16128" width="11" style="65" customWidth="1"/>
    <col min="16129" max="16130" width="0" style="65" hidden="1" customWidth="1"/>
    <col min="16131" max="16131" width="0.28515625" style="65" customWidth="1"/>
    <col min="16132" max="16132" width="0" style="65" hidden="1" customWidth="1"/>
    <col min="16133" max="16133" width="10.28515625" style="65" customWidth="1"/>
    <col min="16134" max="16134" width="8.42578125" style="65" customWidth="1"/>
    <col min="16135" max="16135" width="0" style="65" hidden="1" customWidth="1"/>
    <col min="16136" max="16384" width="9.28515625" style="65"/>
  </cols>
  <sheetData>
    <row r="1" spans="1:9">
      <c r="G1" s="327" t="s">
        <v>141</v>
      </c>
      <c r="H1" s="327"/>
    </row>
    <row r="2" spans="1:9">
      <c r="A2" s="330" t="s">
        <v>379</v>
      </c>
      <c r="B2" s="330"/>
      <c r="C2" s="330"/>
      <c r="D2" s="330"/>
      <c r="E2" s="330"/>
      <c r="F2" s="330"/>
      <c r="G2" s="330"/>
      <c r="H2" s="330"/>
    </row>
    <row r="3" spans="1:9">
      <c r="A3" s="300"/>
      <c r="B3" s="300"/>
      <c r="C3" s="300"/>
      <c r="D3" s="300"/>
      <c r="E3" s="300"/>
      <c r="F3" s="300"/>
      <c r="G3" s="300"/>
      <c r="H3" s="300"/>
    </row>
    <row r="4" spans="1:9" ht="1.1499999999999999" customHeight="1"/>
    <row r="5" spans="1:9" ht="21" customHeight="1">
      <c r="A5" s="331" t="s">
        <v>29</v>
      </c>
      <c r="B5" s="332" t="s">
        <v>30</v>
      </c>
      <c r="C5" s="332" t="s">
        <v>31</v>
      </c>
      <c r="D5" s="332" t="s">
        <v>380</v>
      </c>
      <c r="E5" s="331" t="s">
        <v>381</v>
      </c>
      <c r="F5" s="331" t="s">
        <v>382</v>
      </c>
      <c r="G5" s="328" t="s">
        <v>32</v>
      </c>
      <c r="H5" s="329"/>
    </row>
    <row r="6" spans="1:9" ht="47.45" customHeight="1">
      <c r="A6" s="331"/>
      <c r="B6" s="332"/>
      <c r="C6" s="332"/>
      <c r="D6" s="332"/>
      <c r="E6" s="331"/>
      <c r="F6" s="331"/>
      <c r="G6" s="301" t="s">
        <v>256</v>
      </c>
      <c r="H6" s="301" t="s">
        <v>257</v>
      </c>
    </row>
    <row r="7" spans="1:9">
      <c r="A7" s="302">
        <v>1</v>
      </c>
      <c r="B7" s="302">
        <v>2</v>
      </c>
      <c r="C7" s="302">
        <v>3</v>
      </c>
      <c r="D7" s="302">
        <v>4</v>
      </c>
      <c r="E7" s="302">
        <v>5</v>
      </c>
      <c r="F7" s="297">
        <v>6</v>
      </c>
      <c r="G7" s="297">
        <v>7</v>
      </c>
      <c r="H7" s="297">
        <v>8</v>
      </c>
    </row>
    <row r="8" spans="1:9">
      <c r="A8" s="303"/>
      <c r="B8" s="304" t="s">
        <v>33</v>
      </c>
      <c r="C8" s="305" t="s">
        <v>34</v>
      </c>
      <c r="D8" s="306">
        <v>0.8</v>
      </c>
      <c r="E8" s="306">
        <v>0.8</v>
      </c>
      <c r="F8" s="306">
        <v>0.8</v>
      </c>
      <c r="G8" s="306">
        <f t="shared" ref="G8:G32" si="0">+D8-E8</f>
        <v>0</v>
      </c>
      <c r="H8" s="306">
        <f t="shared" ref="H8:H32" si="1">+D8-F8</f>
        <v>0</v>
      </c>
      <c r="I8" s="307"/>
    </row>
    <row r="9" spans="1:9">
      <c r="A9" s="303"/>
      <c r="B9" s="304" t="s">
        <v>35</v>
      </c>
      <c r="C9" s="305" t="s">
        <v>34</v>
      </c>
      <c r="D9" s="306">
        <v>44.8</v>
      </c>
      <c r="E9" s="306">
        <v>43.5</v>
      </c>
      <c r="F9" s="306">
        <v>43.5</v>
      </c>
      <c r="G9" s="306">
        <f t="shared" si="0"/>
        <v>1.2999999999999972</v>
      </c>
      <c r="H9" s="306">
        <f t="shared" si="1"/>
        <v>1.2999999999999972</v>
      </c>
      <c r="I9" s="307"/>
    </row>
    <row r="10" spans="1:9">
      <c r="A10" s="303"/>
      <c r="B10" s="308" t="s">
        <v>36</v>
      </c>
      <c r="C10" s="297" t="s">
        <v>34</v>
      </c>
      <c r="D10" s="306">
        <v>0.6</v>
      </c>
      <c r="E10" s="306">
        <v>0.6</v>
      </c>
      <c r="F10" s="306">
        <v>0.6</v>
      </c>
      <c r="G10" s="306">
        <f t="shared" si="0"/>
        <v>0</v>
      </c>
      <c r="H10" s="306">
        <f t="shared" si="1"/>
        <v>0</v>
      </c>
      <c r="I10" s="307"/>
    </row>
    <row r="11" spans="1:9">
      <c r="A11" s="303"/>
      <c r="B11" s="304" t="s">
        <v>38</v>
      </c>
      <c r="C11" s="305" t="s">
        <v>37</v>
      </c>
      <c r="D11" s="306">
        <v>20.2</v>
      </c>
      <c r="E11" s="306">
        <v>17</v>
      </c>
      <c r="F11" s="306">
        <v>21</v>
      </c>
      <c r="G11" s="306">
        <f t="shared" si="0"/>
        <v>3.1999999999999993</v>
      </c>
      <c r="H11" s="306">
        <f t="shared" si="1"/>
        <v>-0.80000000000000071</v>
      </c>
      <c r="I11" s="307"/>
    </row>
    <row r="12" spans="1:9">
      <c r="A12" s="303"/>
      <c r="B12" s="304" t="s">
        <v>39</v>
      </c>
      <c r="C12" s="305" t="s">
        <v>37</v>
      </c>
      <c r="D12" s="306">
        <v>8.1999999999999993</v>
      </c>
      <c r="E12" s="306">
        <v>8.1</v>
      </c>
      <c r="F12" s="306">
        <v>8.1</v>
      </c>
      <c r="G12" s="306">
        <f t="shared" si="0"/>
        <v>9.9999999999999645E-2</v>
      </c>
      <c r="H12" s="306">
        <f t="shared" si="1"/>
        <v>9.9999999999999645E-2</v>
      </c>
      <c r="I12" s="307"/>
    </row>
    <row r="13" spans="1:9">
      <c r="A13" s="303"/>
      <c r="B13" s="304" t="s">
        <v>40</v>
      </c>
      <c r="C13" s="305" t="s">
        <v>37</v>
      </c>
      <c r="D13" s="306">
        <v>32</v>
      </c>
      <c r="E13" s="306">
        <v>32.700000000000003</v>
      </c>
      <c r="F13" s="306">
        <v>32.700000000000003</v>
      </c>
      <c r="G13" s="306">
        <f t="shared" si="0"/>
        <v>-0.70000000000000284</v>
      </c>
      <c r="H13" s="306">
        <f t="shared" si="1"/>
        <v>-0.70000000000000284</v>
      </c>
      <c r="I13" s="307"/>
    </row>
    <row r="14" spans="1:9" ht="25.5">
      <c r="A14" s="303"/>
      <c r="B14" s="309" t="s">
        <v>41</v>
      </c>
      <c r="C14" s="305" t="s">
        <v>42</v>
      </c>
      <c r="D14" s="306">
        <v>0</v>
      </c>
      <c r="E14" s="306">
        <v>0.1</v>
      </c>
      <c r="F14" s="306">
        <v>0.1</v>
      </c>
      <c r="G14" s="306">
        <f t="shared" si="0"/>
        <v>-0.1</v>
      </c>
      <c r="H14" s="306">
        <f t="shared" si="1"/>
        <v>-0.1</v>
      </c>
      <c r="I14" s="307"/>
    </row>
    <row r="15" spans="1:9">
      <c r="A15" s="303"/>
      <c r="B15" s="304" t="s">
        <v>43</v>
      </c>
      <c r="C15" s="305" t="s">
        <v>37</v>
      </c>
      <c r="D15" s="306">
        <v>12.3</v>
      </c>
      <c r="E15" s="306">
        <v>12.2</v>
      </c>
      <c r="F15" s="306">
        <v>12.2</v>
      </c>
      <c r="G15" s="306">
        <f t="shared" si="0"/>
        <v>0.10000000000000142</v>
      </c>
      <c r="H15" s="306">
        <f t="shared" si="1"/>
        <v>0.10000000000000142</v>
      </c>
      <c r="I15" s="307"/>
    </row>
    <row r="16" spans="1:9">
      <c r="A16" s="303"/>
      <c r="B16" s="304" t="s">
        <v>44</v>
      </c>
      <c r="C16" s="305" t="s">
        <v>37</v>
      </c>
      <c r="D16" s="306">
        <v>13</v>
      </c>
      <c r="E16" s="306">
        <v>12.9</v>
      </c>
      <c r="F16" s="306">
        <v>12.9</v>
      </c>
      <c r="G16" s="306">
        <f t="shared" si="0"/>
        <v>9.9999999999999645E-2</v>
      </c>
      <c r="H16" s="306">
        <f t="shared" si="1"/>
        <v>9.9999999999999645E-2</v>
      </c>
      <c r="I16" s="307"/>
    </row>
    <row r="17" spans="1:9">
      <c r="A17" s="303"/>
      <c r="B17" s="304" t="s">
        <v>45</v>
      </c>
      <c r="C17" s="305" t="s">
        <v>46</v>
      </c>
      <c r="D17" s="306">
        <v>13.1</v>
      </c>
      <c r="E17" s="306">
        <v>9.1999999999999993</v>
      </c>
      <c r="F17" s="306">
        <v>9.1999999999999993</v>
      </c>
      <c r="G17" s="306">
        <f t="shared" si="0"/>
        <v>3.9000000000000004</v>
      </c>
      <c r="H17" s="306">
        <f t="shared" si="1"/>
        <v>3.9000000000000004</v>
      </c>
      <c r="I17" s="307"/>
    </row>
    <row r="18" spans="1:9">
      <c r="A18" s="303"/>
      <c r="B18" s="304" t="s">
        <v>47</v>
      </c>
      <c r="C18" s="301" t="s">
        <v>48</v>
      </c>
      <c r="D18" s="306">
        <v>42.3</v>
      </c>
      <c r="E18" s="306">
        <v>40.299999999999997</v>
      </c>
      <c r="F18" s="306">
        <v>40.299999999999997</v>
      </c>
      <c r="G18" s="306">
        <f t="shared" si="0"/>
        <v>2</v>
      </c>
      <c r="H18" s="306">
        <f t="shared" si="1"/>
        <v>2</v>
      </c>
      <c r="I18" s="307"/>
    </row>
    <row r="19" spans="1:9">
      <c r="A19" s="303"/>
      <c r="B19" s="309" t="s">
        <v>49</v>
      </c>
      <c r="C19" s="305" t="s">
        <v>50</v>
      </c>
      <c r="D19" s="306">
        <v>960.2</v>
      </c>
      <c r="E19" s="306">
        <v>778.9</v>
      </c>
      <c r="F19" s="306">
        <v>778.9</v>
      </c>
      <c r="G19" s="306">
        <f t="shared" si="0"/>
        <v>181.30000000000007</v>
      </c>
      <c r="H19" s="306">
        <f t="shared" si="1"/>
        <v>181.30000000000007</v>
      </c>
      <c r="I19" s="307"/>
    </row>
    <row r="20" spans="1:9" ht="25.5">
      <c r="A20" s="303"/>
      <c r="B20" s="304" t="s">
        <v>383</v>
      </c>
      <c r="C20" s="305" t="s">
        <v>51</v>
      </c>
      <c r="D20" s="306">
        <v>135</v>
      </c>
      <c r="E20" s="306">
        <v>121.4</v>
      </c>
      <c r="F20" s="306">
        <v>121.4</v>
      </c>
      <c r="G20" s="306">
        <f t="shared" si="0"/>
        <v>13.599999999999994</v>
      </c>
      <c r="H20" s="306">
        <f t="shared" si="1"/>
        <v>13.599999999999994</v>
      </c>
      <c r="I20" s="307"/>
    </row>
    <row r="21" spans="1:9" ht="25.5">
      <c r="A21" s="303"/>
      <c r="B21" s="304" t="s">
        <v>52</v>
      </c>
      <c r="C21" s="305" t="s">
        <v>53</v>
      </c>
      <c r="D21" s="306">
        <v>360</v>
      </c>
      <c r="E21" s="306">
        <v>358</v>
      </c>
      <c r="F21" s="306">
        <v>358</v>
      </c>
      <c r="G21" s="306">
        <f t="shared" si="0"/>
        <v>2</v>
      </c>
      <c r="H21" s="306">
        <f t="shared" si="1"/>
        <v>2</v>
      </c>
      <c r="I21" s="307"/>
    </row>
    <row r="22" spans="1:9">
      <c r="A22" s="303"/>
      <c r="B22" s="309" t="s">
        <v>54</v>
      </c>
      <c r="C22" s="305" t="s">
        <v>224</v>
      </c>
      <c r="D22" s="306">
        <v>201.7</v>
      </c>
      <c r="E22" s="306">
        <v>205.2</v>
      </c>
      <c r="F22" s="306">
        <v>205.2</v>
      </c>
      <c r="G22" s="306">
        <f t="shared" si="0"/>
        <v>-3.5</v>
      </c>
      <c r="H22" s="306">
        <f t="shared" si="1"/>
        <v>-3.5</v>
      </c>
      <c r="I22" s="307"/>
    </row>
    <row r="23" spans="1:9">
      <c r="A23" s="303"/>
      <c r="B23" s="309" t="s">
        <v>285</v>
      </c>
      <c r="C23" s="305" t="s">
        <v>286</v>
      </c>
      <c r="D23" s="306">
        <v>17.7</v>
      </c>
      <c r="E23" s="306">
        <v>13.9</v>
      </c>
      <c r="F23" s="306">
        <v>13.9</v>
      </c>
      <c r="G23" s="306">
        <f t="shared" si="0"/>
        <v>3.7999999999999989</v>
      </c>
      <c r="H23" s="306">
        <f t="shared" si="1"/>
        <v>3.7999999999999989</v>
      </c>
      <c r="I23" s="307"/>
    </row>
    <row r="24" spans="1:9" ht="25.5">
      <c r="A24" s="303"/>
      <c r="B24" s="309" t="s">
        <v>55</v>
      </c>
      <c r="C24" s="305" t="s">
        <v>56</v>
      </c>
      <c r="D24" s="306">
        <v>0.1</v>
      </c>
      <c r="E24" s="306">
        <v>0.1</v>
      </c>
      <c r="F24" s="306">
        <v>0.1</v>
      </c>
      <c r="G24" s="306">
        <f t="shared" si="0"/>
        <v>0</v>
      </c>
      <c r="H24" s="306">
        <f t="shared" si="1"/>
        <v>0</v>
      </c>
      <c r="I24" s="307"/>
    </row>
    <row r="25" spans="1:9">
      <c r="A25" s="303"/>
      <c r="B25" s="309" t="s">
        <v>57</v>
      </c>
      <c r="C25" s="305" t="s">
        <v>58</v>
      </c>
      <c r="D25" s="306">
        <v>554.29999999999995</v>
      </c>
      <c r="E25" s="306">
        <v>355.1</v>
      </c>
      <c r="F25" s="306">
        <v>622.9</v>
      </c>
      <c r="G25" s="306">
        <f t="shared" si="0"/>
        <v>199.19999999999993</v>
      </c>
      <c r="H25" s="306">
        <f t="shared" si="1"/>
        <v>-68.600000000000023</v>
      </c>
      <c r="I25" s="307"/>
    </row>
    <row r="26" spans="1:9" ht="15" customHeight="1">
      <c r="A26" s="303"/>
      <c r="B26" s="308" t="s">
        <v>258</v>
      </c>
      <c r="C26" s="302" t="s">
        <v>59</v>
      </c>
      <c r="D26" s="306">
        <v>592.70000000000005</v>
      </c>
      <c r="E26" s="306">
        <v>467</v>
      </c>
      <c r="F26" s="306">
        <v>467</v>
      </c>
      <c r="G26" s="306">
        <f t="shared" si="0"/>
        <v>125.70000000000005</v>
      </c>
      <c r="H26" s="306">
        <f t="shared" si="1"/>
        <v>125.70000000000005</v>
      </c>
      <c r="I26" s="307"/>
    </row>
    <row r="27" spans="1:9" ht="45.6" customHeight="1">
      <c r="A27" s="303"/>
      <c r="B27" s="304" t="s">
        <v>60</v>
      </c>
      <c r="C27" s="301" t="s">
        <v>259</v>
      </c>
      <c r="D27" s="306">
        <v>282.10000000000002</v>
      </c>
      <c r="E27" s="306">
        <v>289.2</v>
      </c>
      <c r="F27" s="306">
        <v>241.7</v>
      </c>
      <c r="G27" s="306">
        <f t="shared" si="0"/>
        <v>-7.0999999999999659</v>
      </c>
      <c r="H27" s="306">
        <f t="shared" si="1"/>
        <v>40.400000000000034</v>
      </c>
      <c r="I27" s="307"/>
    </row>
    <row r="28" spans="1:9" ht="25.5">
      <c r="A28" s="303"/>
      <c r="B28" s="309" t="s">
        <v>260</v>
      </c>
      <c r="C28" s="305" t="s">
        <v>61</v>
      </c>
      <c r="D28" s="306">
        <v>500.1</v>
      </c>
      <c r="E28" s="306">
        <v>418.1</v>
      </c>
      <c r="F28" s="306">
        <v>378.6</v>
      </c>
      <c r="G28" s="306">
        <f t="shared" si="0"/>
        <v>82</v>
      </c>
      <c r="H28" s="306">
        <f t="shared" si="1"/>
        <v>121.5</v>
      </c>
      <c r="I28" s="307"/>
    </row>
    <row r="29" spans="1:9">
      <c r="A29" s="303"/>
      <c r="B29" s="309" t="s">
        <v>62</v>
      </c>
      <c r="C29" s="305" t="s">
        <v>63</v>
      </c>
      <c r="D29" s="306">
        <v>267.10000000000002</v>
      </c>
      <c r="E29" s="306">
        <v>278.10000000000002</v>
      </c>
      <c r="F29" s="306">
        <v>278.10000000000002</v>
      </c>
      <c r="G29" s="306">
        <f t="shared" si="0"/>
        <v>-11</v>
      </c>
      <c r="H29" s="306">
        <f t="shared" si="1"/>
        <v>-11</v>
      </c>
      <c r="I29" s="307"/>
    </row>
    <row r="30" spans="1:9">
      <c r="A30" s="303"/>
      <c r="B30" s="309" t="s">
        <v>64</v>
      </c>
      <c r="C30" s="305" t="s">
        <v>63</v>
      </c>
      <c r="D30" s="306">
        <v>133.30000000000001</v>
      </c>
      <c r="E30" s="306">
        <v>135.1</v>
      </c>
      <c r="F30" s="306">
        <v>135.1</v>
      </c>
      <c r="G30" s="306">
        <f t="shared" si="0"/>
        <v>-1.7999999999999829</v>
      </c>
      <c r="H30" s="306">
        <f t="shared" si="1"/>
        <v>-1.7999999999999829</v>
      </c>
      <c r="I30" s="307"/>
    </row>
    <row r="31" spans="1:9">
      <c r="A31" s="303"/>
      <c r="B31" s="309" t="s">
        <v>261</v>
      </c>
      <c r="C31" s="305" t="s">
        <v>228</v>
      </c>
      <c r="D31" s="306">
        <v>2.9</v>
      </c>
      <c r="E31" s="306">
        <v>2.9910000000000001</v>
      </c>
      <c r="F31" s="306">
        <v>3</v>
      </c>
      <c r="G31" s="306">
        <f t="shared" si="0"/>
        <v>-9.1000000000000192E-2</v>
      </c>
      <c r="H31" s="306">
        <f t="shared" si="1"/>
        <v>-0.10000000000000009</v>
      </c>
      <c r="I31" s="307"/>
    </row>
    <row r="32" spans="1:9">
      <c r="A32" s="303"/>
      <c r="B32" s="298" t="s">
        <v>384</v>
      </c>
      <c r="C32" s="305" t="s">
        <v>63</v>
      </c>
      <c r="D32" s="306">
        <v>59.6</v>
      </c>
      <c r="E32" s="310">
        <v>57</v>
      </c>
      <c r="F32" s="306">
        <v>57</v>
      </c>
      <c r="G32" s="306">
        <f t="shared" si="0"/>
        <v>2.6000000000000014</v>
      </c>
      <c r="H32" s="306">
        <f t="shared" si="1"/>
        <v>2.6000000000000014</v>
      </c>
      <c r="I32" s="307"/>
    </row>
    <row r="33" spans="1:9" ht="15.75" customHeight="1">
      <c r="A33" s="311"/>
      <c r="B33" s="312" t="s">
        <v>65</v>
      </c>
      <c r="C33" s="311"/>
      <c r="D33" s="313">
        <f>SUM(D8:D32)</f>
        <v>4254.0999999999995</v>
      </c>
      <c r="E33" s="313">
        <f>SUM(E8:E32)</f>
        <v>3657.4909999999995</v>
      </c>
      <c r="F33" s="313">
        <f>SUM(F8:F32)</f>
        <v>3842.2999999999997</v>
      </c>
      <c r="G33" s="313">
        <f>SUM(G8:G32)</f>
        <v>596.60900000000015</v>
      </c>
      <c r="H33" s="313">
        <f>SUM(H8:H32)</f>
        <v>411.80000000000018</v>
      </c>
      <c r="I33" s="307"/>
    </row>
    <row r="34" spans="1:9">
      <c r="B34" s="65"/>
      <c r="C34" s="65"/>
      <c r="D34" s="307"/>
    </row>
    <row r="35" spans="1:9">
      <c r="B35" s="65"/>
      <c r="C35" s="65"/>
      <c r="D35" s="307"/>
    </row>
    <row r="36" spans="1:9">
      <c r="B36" s="65"/>
      <c r="C36" s="65"/>
      <c r="F36" s="307"/>
    </row>
    <row r="37" spans="1:9">
      <c r="B37" s="65"/>
      <c r="C37" s="65"/>
    </row>
    <row r="38" spans="1:9">
      <c r="B38" s="65"/>
      <c r="C38" s="65"/>
    </row>
    <row r="39" spans="1:9">
      <c r="B39" s="65"/>
      <c r="C39" s="65"/>
    </row>
    <row r="40" spans="1:9">
      <c r="B40" s="65"/>
      <c r="C40" s="65"/>
    </row>
    <row r="41" spans="1:9">
      <c r="B41" s="65"/>
      <c r="C41" s="65"/>
    </row>
    <row r="42" spans="1:9">
      <c r="B42" s="65"/>
      <c r="C42" s="65"/>
    </row>
    <row r="43" spans="1:9">
      <c r="B43" s="65"/>
      <c r="C43" s="65"/>
    </row>
    <row r="44" spans="1:9">
      <c r="B44" s="65"/>
      <c r="C44" s="65"/>
    </row>
    <row r="45" spans="1:9">
      <c r="B45" s="65"/>
      <c r="C45" s="65"/>
      <c r="D45" s="310"/>
      <c r="E45" s="310"/>
    </row>
    <row r="46" spans="1:9">
      <c r="B46" s="65"/>
      <c r="C46" s="65"/>
      <c r="F46" s="314"/>
      <c r="G46" s="314"/>
      <c r="H46" s="314"/>
    </row>
    <row r="47" spans="1:9">
      <c r="B47" s="65"/>
      <c r="C47" s="65"/>
    </row>
    <row r="48" spans="1:9">
      <c r="B48" s="65"/>
      <c r="C48" s="65"/>
    </row>
    <row r="49" spans="2:3">
      <c r="B49" s="65"/>
      <c r="C49" s="65"/>
    </row>
    <row r="51" spans="2:3">
      <c r="B51" s="310"/>
    </row>
  </sheetData>
  <mergeCells count="9">
    <mergeCell ref="G1:H1"/>
    <mergeCell ref="G5:H5"/>
    <mergeCell ref="A2:H2"/>
    <mergeCell ref="A5:A6"/>
    <mergeCell ref="B5:B6"/>
    <mergeCell ref="C5:C6"/>
    <mergeCell ref="D5:D6"/>
    <mergeCell ref="E5:E6"/>
    <mergeCell ref="F5:F6"/>
  </mergeCells>
  <pageMargins left="0.9055118110236221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zoomScaleNormal="100" workbookViewId="0">
      <selection activeCell="I38" sqref="I38"/>
    </sheetView>
  </sheetViews>
  <sheetFormatPr defaultColWidth="8.85546875" defaultRowHeight="12"/>
  <cols>
    <col min="1" max="1" width="3" style="227" customWidth="1"/>
    <col min="2" max="2" width="24.85546875" style="227" customWidth="1"/>
    <col min="3" max="4" width="8.85546875" style="227"/>
    <col min="5" max="5" width="7.5703125" style="227" customWidth="1"/>
    <col min="6" max="6" width="7" style="227" customWidth="1"/>
    <col min="7" max="7" width="6.5703125" style="227" customWidth="1"/>
    <col min="8" max="8" width="10.7109375" style="227" customWidth="1"/>
    <col min="9" max="13" width="8.85546875" style="227"/>
    <col min="14" max="14" width="11.140625" style="227" customWidth="1"/>
    <col min="15" max="15" width="7.140625" style="227" customWidth="1"/>
    <col min="16" max="16" width="6.28515625" style="227" customWidth="1"/>
    <col min="17" max="17" width="7.140625" style="227" customWidth="1"/>
    <col min="18" max="19" width="8" style="227" customWidth="1"/>
    <col min="20" max="20" width="9.7109375" style="227" customWidth="1"/>
    <col min="21" max="23" width="8.85546875" style="227"/>
    <col min="24" max="24" width="6.28515625" style="227" customWidth="1"/>
    <col min="25" max="16384" width="8.85546875" style="227"/>
  </cols>
  <sheetData>
    <row r="1" spans="1:24">
      <c r="W1" s="228" t="s">
        <v>142</v>
      </c>
      <c r="X1" s="228"/>
    </row>
    <row r="2" spans="1:24" ht="13.5">
      <c r="B2" s="333" t="s">
        <v>437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</row>
    <row r="3" spans="1:24" ht="12.75" thickBot="1">
      <c r="A3" s="228"/>
      <c r="B3" s="229"/>
      <c r="C3" s="229"/>
      <c r="D3" s="229"/>
      <c r="E3" s="229"/>
      <c r="F3" s="229"/>
      <c r="G3" s="229"/>
      <c r="H3" s="229"/>
      <c r="I3" s="230"/>
      <c r="J3" s="229"/>
      <c r="K3" s="229"/>
      <c r="L3" s="229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31" t="s">
        <v>433</v>
      </c>
    </row>
    <row r="4" spans="1:24">
      <c r="A4" s="232"/>
      <c r="B4" s="233"/>
      <c r="C4" s="234" t="s">
        <v>434</v>
      </c>
      <c r="D4" s="235" t="s">
        <v>147</v>
      </c>
      <c r="E4" s="236">
        <v>76.3</v>
      </c>
      <c r="F4" s="237" t="s">
        <v>149</v>
      </c>
      <c r="G4" s="237" t="s">
        <v>150</v>
      </c>
      <c r="H4" s="238" t="s">
        <v>341</v>
      </c>
      <c r="I4" s="238" t="s">
        <v>342</v>
      </c>
      <c r="J4" s="239" t="s">
        <v>343</v>
      </c>
      <c r="K4" s="238" t="s">
        <v>154</v>
      </c>
      <c r="L4" s="238" t="s">
        <v>156</v>
      </c>
      <c r="M4" s="240" t="s">
        <v>344</v>
      </c>
      <c r="N4" s="232" t="s">
        <v>345</v>
      </c>
      <c r="O4" s="241" t="s">
        <v>144</v>
      </c>
      <c r="P4" s="334" t="s">
        <v>143</v>
      </c>
      <c r="Q4" s="335"/>
      <c r="R4" s="335"/>
      <c r="S4" s="336"/>
      <c r="T4" s="237" t="s">
        <v>346</v>
      </c>
      <c r="U4" s="238" t="s">
        <v>155</v>
      </c>
      <c r="V4" s="238" t="s">
        <v>158</v>
      </c>
      <c r="W4" s="337" t="s">
        <v>435</v>
      </c>
      <c r="X4" s="238" t="s">
        <v>159</v>
      </c>
    </row>
    <row r="5" spans="1:24">
      <c r="A5" s="242"/>
      <c r="B5" s="243"/>
      <c r="C5" s="244" t="s">
        <v>146</v>
      </c>
      <c r="D5" s="245" t="s">
        <v>161</v>
      </c>
      <c r="E5" s="244" t="s">
        <v>148</v>
      </c>
      <c r="F5" s="246" t="s">
        <v>163</v>
      </c>
      <c r="G5" s="247"/>
      <c r="H5" s="244" t="s">
        <v>347</v>
      </c>
      <c r="I5" s="248" t="s">
        <v>348</v>
      </c>
      <c r="J5" s="249" t="s">
        <v>349</v>
      </c>
      <c r="K5" s="244" t="s">
        <v>350</v>
      </c>
      <c r="L5" s="244" t="s">
        <v>166</v>
      </c>
      <c r="M5" s="250" t="s">
        <v>351</v>
      </c>
      <c r="N5" s="242" t="s">
        <v>352</v>
      </c>
      <c r="O5" s="251" t="s">
        <v>157</v>
      </c>
      <c r="P5" s="252" t="s">
        <v>151</v>
      </c>
      <c r="Q5" s="238" t="s">
        <v>152</v>
      </c>
      <c r="R5" s="238" t="s">
        <v>153</v>
      </c>
      <c r="S5" s="253" t="s">
        <v>353</v>
      </c>
      <c r="T5" s="246" t="s">
        <v>354</v>
      </c>
      <c r="U5" s="244" t="s">
        <v>355</v>
      </c>
      <c r="V5" s="244"/>
      <c r="W5" s="338"/>
      <c r="X5" s="244"/>
    </row>
    <row r="6" spans="1:24">
      <c r="A6" s="254"/>
      <c r="B6" s="255" t="s">
        <v>145</v>
      </c>
      <c r="C6" s="244" t="s">
        <v>160</v>
      </c>
      <c r="D6" s="231"/>
      <c r="E6" s="256" t="s">
        <v>162</v>
      </c>
      <c r="F6" s="257"/>
      <c r="G6" s="257"/>
      <c r="H6" s="250" t="s">
        <v>356</v>
      </c>
      <c r="I6" s="244" t="s">
        <v>357</v>
      </c>
      <c r="J6" s="242" t="s">
        <v>358</v>
      </c>
      <c r="K6" s="242" t="s">
        <v>359</v>
      </c>
      <c r="L6" s="244"/>
      <c r="M6" s="250" t="s">
        <v>360</v>
      </c>
      <c r="N6" s="242" t="s">
        <v>361</v>
      </c>
      <c r="O6" s="251" t="s">
        <v>167</v>
      </c>
      <c r="P6" s="258" t="s">
        <v>164</v>
      </c>
      <c r="Q6" s="242"/>
      <c r="R6" s="244" t="s">
        <v>165</v>
      </c>
      <c r="S6" s="259" t="s">
        <v>362</v>
      </c>
      <c r="T6" s="246" t="s">
        <v>355</v>
      </c>
      <c r="U6" s="244" t="s">
        <v>168</v>
      </c>
      <c r="V6" s="244"/>
      <c r="W6" s="338"/>
      <c r="X6" s="244"/>
    </row>
    <row r="7" spans="1:24" ht="12.75" thickBot="1">
      <c r="A7" s="260"/>
      <c r="B7" s="261"/>
      <c r="C7" s="262"/>
      <c r="D7" s="263"/>
      <c r="E7" s="262"/>
      <c r="F7" s="264"/>
      <c r="G7" s="246"/>
      <c r="H7" s="250" t="s">
        <v>168</v>
      </c>
      <c r="I7" s="244"/>
      <c r="J7" s="249" t="s">
        <v>168</v>
      </c>
      <c r="K7" s="242" t="s">
        <v>363</v>
      </c>
      <c r="L7" s="265"/>
      <c r="M7" s="266" t="s">
        <v>364</v>
      </c>
      <c r="N7" s="262" t="s">
        <v>365</v>
      </c>
      <c r="O7" s="267"/>
      <c r="P7" s="268"/>
      <c r="Q7" s="269"/>
      <c r="R7" s="270"/>
      <c r="S7" s="271" t="s">
        <v>163</v>
      </c>
      <c r="T7" s="272" t="s">
        <v>168</v>
      </c>
      <c r="U7" s="265"/>
      <c r="V7" s="265"/>
      <c r="W7" s="339"/>
      <c r="X7" s="265"/>
    </row>
    <row r="8" spans="1:24">
      <c r="A8" s="273">
        <v>1</v>
      </c>
      <c r="B8" s="274">
        <v>2</v>
      </c>
      <c r="C8" s="273">
        <v>3</v>
      </c>
      <c r="D8" s="273">
        <v>4</v>
      </c>
      <c r="E8" s="273">
        <v>5</v>
      </c>
      <c r="F8" s="273">
        <v>6</v>
      </c>
      <c r="G8" s="275">
        <v>7</v>
      </c>
      <c r="H8" s="275">
        <v>8</v>
      </c>
      <c r="I8" s="275">
        <v>9</v>
      </c>
      <c r="J8" s="275">
        <v>10</v>
      </c>
      <c r="K8" s="275">
        <v>11</v>
      </c>
      <c r="L8" s="275">
        <v>12</v>
      </c>
      <c r="M8" s="275">
        <v>13</v>
      </c>
      <c r="N8" s="275">
        <v>14</v>
      </c>
      <c r="O8" s="275">
        <v>15</v>
      </c>
      <c r="P8" s="275">
        <v>16</v>
      </c>
      <c r="Q8" s="275">
        <v>17</v>
      </c>
      <c r="R8" s="275">
        <v>18</v>
      </c>
      <c r="S8" s="275">
        <v>19</v>
      </c>
      <c r="T8" s="275">
        <v>20</v>
      </c>
      <c r="U8" s="275">
        <v>21</v>
      </c>
      <c r="V8" s="275">
        <v>23</v>
      </c>
      <c r="W8" s="275">
        <v>24</v>
      </c>
      <c r="X8" s="275">
        <v>25</v>
      </c>
    </row>
    <row r="9" spans="1:24">
      <c r="A9" s="276">
        <v>1</v>
      </c>
      <c r="B9" s="277" t="s">
        <v>169</v>
      </c>
      <c r="C9" s="278">
        <v>327.40000000000003</v>
      </c>
      <c r="D9" s="279">
        <v>285.7</v>
      </c>
      <c r="E9" s="279">
        <v>4.0999999999999996</v>
      </c>
      <c r="F9" s="279">
        <v>37.6</v>
      </c>
      <c r="G9" s="279">
        <v>0</v>
      </c>
      <c r="H9" s="279">
        <v>0.2</v>
      </c>
      <c r="I9" s="279">
        <v>0.8</v>
      </c>
      <c r="J9" s="279">
        <v>0.1</v>
      </c>
      <c r="K9" s="279">
        <v>0.2</v>
      </c>
      <c r="L9" s="279">
        <v>0.1</v>
      </c>
      <c r="M9" s="279">
        <v>0</v>
      </c>
      <c r="N9" s="279">
        <v>2.1</v>
      </c>
      <c r="O9" s="279">
        <v>0.3</v>
      </c>
      <c r="P9" s="279">
        <v>13</v>
      </c>
      <c r="Q9" s="279">
        <v>6.1</v>
      </c>
      <c r="R9" s="279">
        <v>2.7</v>
      </c>
      <c r="S9" s="279">
        <v>4.5</v>
      </c>
      <c r="T9" s="279">
        <v>0.7</v>
      </c>
      <c r="U9" s="279">
        <v>5.2</v>
      </c>
      <c r="V9" s="279">
        <v>0</v>
      </c>
      <c r="W9" s="279">
        <v>1.6</v>
      </c>
      <c r="X9" s="279">
        <v>0</v>
      </c>
    </row>
    <row r="10" spans="1:24">
      <c r="A10" s="276">
        <v>2</v>
      </c>
      <c r="B10" s="277" t="s">
        <v>170</v>
      </c>
      <c r="C10" s="278">
        <v>350.3</v>
      </c>
      <c r="D10" s="279">
        <v>307</v>
      </c>
      <c r="E10" s="279">
        <v>4.5</v>
      </c>
      <c r="F10" s="279">
        <v>38.800000000000004</v>
      </c>
      <c r="G10" s="279">
        <v>0</v>
      </c>
      <c r="H10" s="279">
        <v>0.2</v>
      </c>
      <c r="I10" s="279">
        <v>0.8</v>
      </c>
      <c r="J10" s="279">
        <v>0.1</v>
      </c>
      <c r="K10" s="279">
        <v>0.2</v>
      </c>
      <c r="L10" s="279">
        <v>0.1</v>
      </c>
      <c r="M10" s="279">
        <v>0</v>
      </c>
      <c r="N10" s="279">
        <v>2.1</v>
      </c>
      <c r="O10" s="279">
        <v>0.4</v>
      </c>
      <c r="P10" s="279">
        <v>11.4</v>
      </c>
      <c r="Q10" s="279">
        <v>8.5</v>
      </c>
      <c r="R10" s="279">
        <v>2.8</v>
      </c>
      <c r="S10" s="279">
        <v>4.9000000000000004</v>
      </c>
      <c r="T10" s="279">
        <v>0.7</v>
      </c>
      <c r="U10" s="279">
        <v>5</v>
      </c>
      <c r="V10" s="279">
        <v>0</v>
      </c>
      <c r="W10" s="279">
        <v>1.6</v>
      </c>
      <c r="X10" s="279">
        <v>0</v>
      </c>
    </row>
    <row r="11" spans="1:24">
      <c r="A11" s="276">
        <v>3</v>
      </c>
      <c r="B11" s="277" t="s">
        <v>262</v>
      </c>
      <c r="C11" s="278">
        <v>328.7</v>
      </c>
      <c r="D11" s="279">
        <v>285.2</v>
      </c>
      <c r="E11" s="279">
        <v>4.0999999999999996</v>
      </c>
      <c r="F11" s="279">
        <v>39.4</v>
      </c>
      <c r="G11" s="279">
        <v>0</v>
      </c>
      <c r="H11" s="279">
        <v>0.2</v>
      </c>
      <c r="I11" s="279">
        <v>0.8</v>
      </c>
      <c r="J11" s="279">
        <v>0.1</v>
      </c>
      <c r="K11" s="279">
        <v>0.3</v>
      </c>
      <c r="L11" s="279">
        <v>0.1</v>
      </c>
      <c r="M11" s="279">
        <v>0</v>
      </c>
      <c r="N11" s="279">
        <v>2.1</v>
      </c>
      <c r="O11" s="279">
        <v>0.3</v>
      </c>
      <c r="P11" s="279">
        <v>13.4</v>
      </c>
      <c r="Q11" s="279">
        <v>5.8</v>
      </c>
      <c r="R11" s="279">
        <v>3.2</v>
      </c>
      <c r="S11" s="279">
        <v>5.3</v>
      </c>
      <c r="T11" s="279">
        <v>0.8</v>
      </c>
      <c r="U11" s="279">
        <v>5.2</v>
      </c>
      <c r="V11" s="279">
        <v>0</v>
      </c>
      <c r="W11" s="279">
        <v>1.7999999999999998</v>
      </c>
      <c r="X11" s="279">
        <v>0</v>
      </c>
    </row>
    <row r="12" spans="1:24">
      <c r="A12" s="276">
        <v>4</v>
      </c>
      <c r="B12" s="277" t="s">
        <v>263</v>
      </c>
      <c r="C12" s="278">
        <v>343.2</v>
      </c>
      <c r="D12" s="279">
        <v>298</v>
      </c>
      <c r="E12" s="279">
        <v>4.3</v>
      </c>
      <c r="F12" s="279">
        <v>40.899999999999991</v>
      </c>
      <c r="G12" s="279">
        <v>0</v>
      </c>
      <c r="H12" s="279">
        <v>0.2</v>
      </c>
      <c r="I12" s="279">
        <v>0.8</v>
      </c>
      <c r="J12" s="279">
        <v>0.1</v>
      </c>
      <c r="K12" s="279">
        <v>0.3</v>
      </c>
      <c r="L12" s="279">
        <v>0.1</v>
      </c>
      <c r="M12" s="279">
        <v>0</v>
      </c>
      <c r="N12" s="279">
        <v>2.1</v>
      </c>
      <c r="O12" s="279">
        <v>0.3</v>
      </c>
      <c r="P12" s="279">
        <v>13.7</v>
      </c>
      <c r="Q12" s="279">
        <v>6.2</v>
      </c>
      <c r="R12" s="279">
        <v>3.7</v>
      </c>
      <c r="S12" s="279">
        <v>5.8000000000000007</v>
      </c>
      <c r="T12" s="279">
        <v>0.8</v>
      </c>
      <c r="U12" s="279">
        <v>5</v>
      </c>
      <c r="V12" s="279">
        <v>0</v>
      </c>
      <c r="W12" s="279">
        <v>1.7999999999999998</v>
      </c>
      <c r="X12" s="279">
        <v>0</v>
      </c>
    </row>
    <row r="13" spans="1:24">
      <c r="A13" s="276">
        <v>5</v>
      </c>
      <c r="B13" s="277" t="s">
        <v>171</v>
      </c>
      <c r="C13" s="278">
        <v>348.5</v>
      </c>
      <c r="D13" s="279">
        <v>302.5</v>
      </c>
      <c r="E13" s="279">
        <v>4.4000000000000004</v>
      </c>
      <c r="F13" s="279">
        <v>41.6</v>
      </c>
      <c r="G13" s="279">
        <v>0</v>
      </c>
      <c r="H13" s="279">
        <v>0.2</v>
      </c>
      <c r="I13" s="279">
        <v>0.8</v>
      </c>
      <c r="J13" s="279">
        <v>0.1</v>
      </c>
      <c r="K13" s="279">
        <v>0.3</v>
      </c>
      <c r="L13" s="279">
        <v>0.1</v>
      </c>
      <c r="M13" s="279">
        <v>0</v>
      </c>
      <c r="N13" s="279">
        <v>2.1</v>
      </c>
      <c r="O13" s="279">
        <v>0.4</v>
      </c>
      <c r="P13" s="279">
        <v>14.7</v>
      </c>
      <c r="Q13" s="279">
        <v>5.9</v>
      </c>
      <c r="R13" s="279">
        <v>3.4</v>
      </c>
      <c r="S13" s="279">
        <v>5.6999999999999993</v>
      </c>
      <c r="T13" s="279">
        <v>0.8</v>
      </c>
      <c r="U13" s="279">
        <v>5.5</v>
      </c>
      <c r="V13" s="279">
        <v>0</v>
      </c>
      <c r="W13" s="279">
        <v>1.6</v>
      </c>
      <c r="X13" s="279">
        <v>0</v>
      </c>
    </row>
    <row r="14" spans="1:24">
      <c r="A14" s="276">
        <v>6</v>
      </c>
      <c r="B14" s="277" t="s">
        <v>172</v>
      </c>
      <c r="C14" s="278">
        <v>360.30000000000007</v>
      </c>
      <c r="D14" s="279">
        <v>314.60000000000002</v>
      </c>
      <c r="E14" s="279">
        <v>4.5999999999999996</v>
      </c>
      <c r="F14" s="279">
        <v>41.1</v>
      </c>
      <c r="G14" s="279">
        <v>0</v>
      </c>
      <c r="H14" s="279">
        <v>0.2</v>
      </c>
      <c r="I14" s="279">
        <v>0.8</v>
      </c>
      <c r="J14" s="279">
        <v>0.1</v>
      </c>
      <c r="K14" s="279">
        <v>0.2</v>
      </c>
      <c r="L14" s="279">
        <v>0.1</v>
      </c>
      <c r="M14" s="279">
        <v>0</v>
      </c>
      <c r="N14" s="279">
        <v>2.2999999999999998</v>
      </c>
      <c r="O14" s="279">
        <v>0.4</v>
      </c>
      <c r="P14" s="279">
        <v>16.600000000000001</v>
      </c>
      <c r="Q14" s="279">
        <v>6.4</v>
      </c>
      <c r="R14" s="279">
        <v>2.4</v>
      </c>
      <c r="S14" s="279">
        <v>4.0999999999999996</v>
      </c>
      <c r="T14" s="279">
        <v>0.5</v>
      </c>
      <c r="U14" s="279">
        <v>4.5999999999999996</v>
      </c>
      <c r="V14" s="279">
        <v>0</v>
      </c>
      <c r="W14" s="279">
        <v>2.4</v>
      </c>
      <c r="X14" s="279">
        <v>0</v>
      </c>
    </row>
    <row r="15" spans="1:24">
      <c r="A15" s="276">
        <v>7</v>
      </c>
      <c r="B15" s="277" t="s">
        <v>173</v>
      </c>
      <c r="C15" s="278">
        <v>362.2</v>
      </c>
      <c r="D15" s="279">
        <v>308.5</v>
      </c>
      <c r="E15" s="279">
        <v>4.5</v>
      </c>
      <c r="F15" s="279">
        <v>49.2</v>
      </c>
      <c r="G15" s="279">
        <v>0</v>
      </c>
      <c r="H15" s="279">
        <v>0.2</v>
      </c>
      <c r="I15" s="279">
        <v>0.8</v>
      </c>
      <c r="J15" s="279">
        <v>0.1</v>
      </c>
      <c r="K15" s="279">
        <v>0.3</v>
      </c>
      <c r="L15" s="279">
        <v>0.1</v>
      </c>
      <c r="M15" s="279">
        <v>0</v>
      </c>
      <c r="N15" s="279">
        <v>2.8</v>
      </c>
      <c r="O15" s="279">
        <v>0.4</v>
      </c>
      <c r="P15" s="279">
        <v>18.3</v>
      </c>
      <c r="Q15" s="279">
        <v>9.8000000000000007</v>
      </c>
      <c r="R15" s="279">
        <v>3.6</v>
      </c>
      <c r="S15" s="279">
        <v>5.8000000000000007</v>
      </c>
      <c r="T15" s="279">
        <v>0.8</v>
      </c>
      <c r="U15" s="279">
        <v>4.5</v>
      </c>
      <c r="V15" s="279">
        <v>0</v>
      </c>
      <c r="W15" s="279">
        <v>1.7000000000000002</v>
      </c>
      <c r="X15" s="279">
        <v>0</v>
      </c>
    </row>
    <row r="16" spans="1:24">
      <c r="A16" s="276">
        <v>8</v>
      </c>
      <c r="B16" s="277" t="s">
        <v>174</v>
      </c>
      <c r="C16" s="278">
        <v>284.7</v>
      </c>
      <c r="D16" s="279">
        <v>241.3</v>
      </c>
      <c r="E16" s="279">
        <v>3.5</v>
      </c>
      <c r="F16" s="279">
        <v>39.9</v>
      </c>
      <c r="G16" s="279">
        <v>0</v>
      </c>
      <c r="H16" s="279">
        <v>0.2</v>
      </c>
      <c r="I16" s="279">
        <v>0.5</v>
      </c>
      <c r="J16" s="279">
        <v>0.1</v>
      </c>
      <c r="K16" s="279">
        <v>0.3</v>
      </c>
      <c r="L16" s="279">
        <v>0.1</v>
      </c>
      <c r="M16" s="279">
        <v>0</v>
      </c>
      <c r="N16" s="279">
        <v>2.2999999999999998</v>
      </c>
      <c r="O16" s="279">
        <v>0.3</v>
      </c>
      <c r="P16" s="279">
        <v>12.8</v>
      </c>
      <c r="Q16" s="279">
        <v>7</v>
      </c>
      <c r="R16" s="279">
        <v>3.1</v>
      </c>
      <c r="S16" s="279">
        <v>5.3999999999999995</v>
      </c>
      <c r="T16" s="279">
        <v>0.8</v>
      </c>
      <c r="U16" s="279">
        <v>5.5</v>
      </c>
      <c r="V16" s="279">
        <v>0</v>
      </c>
      <c r="W16" s="279">
        <v>1.5</v>
      </c>
      <c r="X16" s="279">
        <v>0</v>
      </c>
    </row>
    <row r="17" spans="1:24">
      <c r="A17" s="276">
        <v>9</v>
      </c>
      <c r="B17" s="280" t="s">
        <v>438</v>
      </c>
      <c r="C17" s="280">
        <v>2705.2999999999997</v>
      </c>
      <c r="D17" s="280">
        <v>2342.8000000000002</v>
      </c>
      <c r="E17" s="280">
        <v>34</v>
      </c>
      <c r="F17" s="280">
        <v>328.49999999999994</v>
      </c>
      <c r="G17" s="280">
        <v>0</v>
      </c>
      <c r="H17" s="280">
        <v>1.5999999999999999</v>
      </c>
      <c r="I17" s="280">
        <v>6.1</v>
      </c>
      <c r="J17" s="280">
        <v>0.79999999999999993</v>
      </c>
      <c r="K17" s="280">
        <v>2.1</v>
      </c>
      <c r="L17" s="280">
        <v>0.79999999999999993</v>
      </c>
      <c r="M17" s="280">
        <v>0</v>
      </c>
      <c r="N17" s="280">
        <v>17.900000000000002</v>
      </c>
      <c r="O17" s="280">
        <v>2.8</v>
      </c>
      <c r="P17" s="280">
        <v>113.9</v>
      </c>
      <c r="Q17" s="280">
        <v>55.7</v>
      </c>
      <c r="R17" s="280">
        <v>24.900000000000002</v>
      </c>
      <c r="S17" s="280">
        <v>41.499999999999993</v>
      </c>
      <c r="T17" s="280">
        <v>5.8999999999999995</v>
      </c>
      <c r="U17" s="280">
        <v>40.5</v>
      </c>
      <c r="V17" s="280">
        <v>0</v>
      </c>
      <c r="W17" s="280">
        <v>14</v>
      </c>
      <c r="X17" s="280">
        <v>0</v>
      </c>
    </row>
    <row r="18" spans="1:24">
      <c r="A18" s="276">
        <v>10</v>
      </c>
      <c r="B18" s="277" t="s">
        <v>176</v>
      </c>
      <c r="C18" s="278">
        <v>303.7</v>
      </c>
      <c r="D18" s="279">
        <v>237.4</v>
      </c>
      <c r="E18" s="279">
        <v>3.5</v>
      </c>
      <c r="F18" s="279">
        <v>62.8</v>
      </c>
      <c r="G18" s="279">
        <v>0</v>
      </c>
      <c r="H18" s="279">
        <v>0.3</v>
      </c>
      <c r="I18" s="279">
        <v>1.3</v>
      </c>
      <c r="J18" s="279">
        <v>1.2</v>
      </c>
      <c r="K18" s="279">
        <v>0</v>
      </c>
      <c r="L18" s="279">
        <v>0.3</v>
      </c>
      <c r="M18" s="279">
        <v>0</v>
      </c>
      <c r="N18" s="279">
        <v>4.3</v>
      </c>
      <c r="O18" s="279">
        <v>0.3</v>
      </c>
      <c r="P18" s="279">
        <v>19.899999999999999</v>
      </c>
      <c r="Q18" s="279">
        <v>13.5</v>
      </c>
      <c r="R18" s="279">
        <v>2.2000000000000002</v>
      </c>
      <c r="S18" s="279">
        <v>6.2</v>
      </c>
      <c r="T18" s="279">
        <v>1.5</v>
      </c>
      <c r="U18" s="279">
        <v>10.399999999999999</v>
      </c>
      <c r="V18" s="279">
        <v>0</v>
      </c>
      <c r="W18" s="279">
        <v>1.4000000000000001</v>
      </c>
      <c r="X18" s="279">
        <v>0</v>
      </c>
    </row>
    <row r="19" spans="1:24">
      <c r="A19" s="276">
        <v>11</v>
      </c>
      <c r="B19" s="277" t="s">
        <v>94</v>
      </c>
      <c r="C19" s="278">
        <v>287.89999999999998</v>
      </c>
      <c r="D19" s="279">
        <v>187.6</v>
      </c>
      <c r="E19" s="279">
        <v>2.5</v>
      </c>
      <c r="F19" s="279">
        <v>97.800000000000011</v>
      </c>
      <c r="G19" s="279">
        <v>0</v>
      </c>
      <c r="H19" s="279">
        <v>0.2</v>
      </c>
      <c r="I19" s="279">
        <v>1.3</v>
      </c>
      <c r="J19" s="279">
        <v>0.8</v>
      </c>
      <c r="K19" s="279">
        <v>0</v>
      </c>
      <c r="L19" s="279">
        <v>0.3</v>
      </c>
      <c r="M19" s="279">
        <v>0</v>
      </c>
      <c r="N19" s="279">
        <v>2.4</v>
      </c>
      <c r="O19" s="279">
        <v>0.2</v>
      </c>
      <c r="P19" s="279">
        <v>13.5</v>
      </c>
      <c r="Q19" s="279">
        <v>5.6</v>
      </c>
      <c r="R19" s="279">
        <v>2.6</v>
      </c>
      <c r="S19" s="279">
        <v>6.4</v>
      </c>
      <c r="T19" s="279">
        <v>1.9</v>
      </c>
      <c r="U19" s="279">
        <v>60.7</v>
      </c>
      <c r="V19" s="279">
        <v>0</v>
      </c>
      <c r="W19" s="279">
        <v>1.9</v>
      </c>
      <c r="X19" s="279">
        <v>0</v>
      </c>
    </row>
    <row r="20" spans="1:24">
      <c r="A20" s="276">
        <v>12</v>
      </c>
      <c r="B20" s="277" t="s">
        <v>177</v>
      </c>
      <c r="C20" s="278">
        <v>636.30000000000007</v>
      </c>
      <c r="D20" s="279">
        <v>523.4</v>
      </c>
      <c r="E20" s="279">
        <v>7.7</v>
      </c>
      <c r="F20" s="279">
        <v>105.20000000000002</v>
      </c>
      <c r="G20" s="279">
        <v>0</v>
      </c>
      <c r="H20" s="279">
        <v>0.3</v>
      </c>
      <c r="I20" s="279">
        <v>1.3</v>
      </c>
      <c r="J20" s="279">
        <v>15.1</v>
      </c>
      <c r="K20" s="279">
        <v>0.2</v>
      </c>
      <c r="L20" s="279">
        <v>0.5</v>
      </c>
      <c r="M20" s="279">
        <v>0</v>
      </c>
      <c r="N20" s="279">
        <v>5.3</v>
      </c>
      <c r="O20" s="279">
        <v>0.6</v>
      </c>
      <c r="P20" s="279">
        <v>30.4</v>
      </c>
      <c r="Q20" s="279">
        <v>22.5</v>
      </c>
      <c r="R20" s="279">
        <v>3.3</v>
      </c>
      <c r="S20" s="279">
        <v>7.2</v>
      </c>
      <c r="T20" s="279">
        <v>1.4</v>
      </c>
      <c r="U20" s="279">
        <v>7.4</v>
      </c>
      <c r="V20" s="279">
        <v>0</v>
      </c>
      <c r="W20" s="279">
        <v>9.6999999999999993</v>
      </c>
      <c r="X20" s="279">
        <v>0</v>
      </c>
    </row>
    <row r="21" spans="1:24">
      <c r="A21" s="276">
        <v>13</v>
      </c>
      <c r="B21" s="277" t="s">
        <v>178</v>
      </c>
      <c r="C21" s="278">
        <v>393.69999999999993</v>
      </c>
      <c r="D21" s="279">
        <v>299.59999999999997</v>
      </c>
      <c r="E21" s="279">
        <v>4.3999999999999995</v>
      </c>
      <c r="F21" s="279">
        <v>89.7</v>
      </c>
      <c r="G21" s="279">
        <v>0</v>
      </c>
      <c r="H21" s="279">
        <v>0.2</v>
      </c>
      <c r="I21" s="279">
        <v>1.3</v>
      </c>
      <c r="J21" s="279">
        <v>20.9</v>
      </c>
      <c r="K21" s="279">
        <v>0</v>
      </c>
      <c r="L21" s="279">
        <v>0.4</v>
      </c>
      <c r="M21" s="279">
        <v>0</v>
      </c>
      <c r="N21" s="279">
        <v>4.3</v>
      </c>
      <c r="O21" s="279">
        <v>0.3</v>
      </c>
      <c r="P21" s="279">
        <v>28.1</v>
      </c>
      <c r="Q21" s="279">
        <v>12.4</v>
      </c>
      <c r="R21" s="279">
        <v>1.7</v>
      </c>
      <c r="S21" s="279">
        <v>5.3</v>
      </c>
      <c r="T21" s="279">
        <v>1.1000000000000001</v>
      </c>
      <c r="U21" s="279">
        <v>5.7</v>
      </c>
      <c r="V21" s="279">
        <v>0</v>
      </c>
      <c r="W21" s="279">
        <v>8</v>
      </c>
      <c r="X21" s="279">
        <v>0</v>
      </c>
    </row>
    <row r="22" spans="1:24" ht="24">
      <c r="A22" s="276">
        <v>14</v>
      </c>
      <c r="B22" s="281" t="s">
        <v>179</v>
      </c>
      <c r="C22" s="278">
        <v>587</v>
      </c>
      <c r="D22" s="279">
        <v>467</v>
      </c>
      <c r="E22" s="279">
        <v>7.1</v>
      </c>
      <c r="F22" s="279">
        <v>112.89999999999999</v>
      </c>
      <c r="G22" s="279">
        <v>0</v>
      </c>
      <c r="H22" s="279">
        <v>0.2</v>
      </c>
      <c r="I22" s="279">
        <v>1.4</v>
      </c>
      <c r="J22" s="279">
        <v>34.5</v>
      </c>
      <c r="K22" s="279">
        <v>0.1</v>
      </c>
      <c r="L22" s="279">
        <v>0.5</v>
      </c>
      <c r="M22" s="279">
        <v>0</v>
      </c>
      <c r="N22" s="279">
        <v>4.3</v>
      </c>
      <c r="O22" s="279">
        <v>0.5</v>
      </c>
      <c r="P22" s="279">
        <v>34</v>
      </c>
      <c r="Q22" s="279">
        <v>13.2</v>
      </c>
      <c r="R22" s="279">
        <v>2.4</v>
      </c>
      <c r="S22" s="279">
        <v>5.8000000000000007</v>
      </c>
      <c r="T22" s="279">
        <v>1.1000000000000001</v>
      </c>
      <c r="U22" s="279">
        <v>7.6</v>
      </c>
      <c r="V22" s="279">
        <v>0</v>
      </c>
      <c r="W22" s="279">
        <v>7.3</v>
      </c>
      <c r="X22" s="279">
        <v>0</v>
      </c>
    </row>
    <row r="23" spans="1:24">
      <c r="A23" s="276">
        <v>15</v>
      </c>
      <c r="B23" s="277" t="s">
        <v>180</v>
      </c>
      <c r="C23" s="278">
        <v>326.10000000000002</v>
      </c>
      <c r="D23" s="279">
        <v>233.7</v>
      </c>
      <c r="E23" s="279">
        <v>3.3</v>
      </c>
      <c r="F23" s="279">
        <v>89.1</v>
      </c>
      <c r="G23" s="279">
        <v>0</v>
      </c>
      <c r="H23" s="279">
        <v>0.2</v>
      </c>
      <c r="I23" s="279">
        <v>1.3</v>
      </c>
      <c r="J23" s="279">
        <v>19.899999999999999</v>
      </c>
      <c r="K23" s="279">
        <v>0</v>
      </c>
      <c r="L23" s="279">
        <v>0.4</v>
      </c>
      <c r="M23" s="279">
        <v>0</v>
      </c>
      <c r="N23" s="279">
        <v>4.7</v>
      </c>
      <c r="O23" s="279">
        <v>0.3</v>
      </c>
      <c r="P23" s="279">
        <v>26.3</v>
      </c>
      <c r="Q23" s="279">
        <v>14.3</v>
      </c>
      <c r="R23" s="279">
        <v>1.4</v>
      </c>
      <c r="S23" s="279">
        <v>3.9</v>
      </c>
      <c r="T23" s="279">
        <v>0.8</v>
      </c>
      <c r="U23" s="279">
        <v>5.5</v>
      </c>
      <c r="V23" s="279">
        <v>0</v>
      </c>
      <c r="W23" s="279">
        <v>10.1</v>
      </c>
      <c r="X23" s="279">
        <v>0</v>
      </c>
    </row>
    <row r="24" spans="1:24" ht="24">
      <c r="A24" s="276">
        <v>16</v>
      </c>
      <c r="B24" s="282" t="s">
        <v>181</v>
      </c>
      <c r="C24" s="278">
        <v>426.09999999999997</v>
      </c>
      <c r="D24" s="279">
        <v>291.7</v>
      </c>
      <c r="E24" s="279">
        <v>4.2</v>
      </c>
      <c r="F24" s="279">
        <v>130.19999999999999</v>
      </c>
      <c r="G24" s="279">
        <v>0</v>
      </c>
      <c r="H24" s="279">
        <v>0.5</v>
      </c>
      <c r="I24" s="279">
        <v>1.5</v>
      </c>
      <c r="J24" s="279">
        <v>5.8000000000000007</v>
      </c>
      <c r="K24" s="279">
        <v>0</v>
      </c>
      <c r="L24" s="279">
        <v>0.3</v>
      </c>
      <c r="M24" s="279">
        <v>0</v>
      </c>
      <c r="N24" s="279">
        <v>5.7</v>
      </c>
      <c r="O24" s="279">
        <v>0.3</v>
      </c>
      <c r="P24" s="279">
        <v>42.6</v>
      </c>
      <c r="Q24" s="279">
        <v>25.9</v>
      </c>
      <c r="R24" s="279">
        <v>8.1999999999999993</v>
      </c>
      <c r="S24" s="279">
        <v>10</v>
      </c>
      <c r="T24" s="279">
        <v>3.3</v>
      </c>
      <c r="U24" s="279">
        <v>23.8</v>
      </c>
      <c r="V24" s="279">
        <v>0</v>
      </c>
      <c r="W24" s="279">
        <v>2.2999999999999998</v>
      </c>
      <c r="X24" s="279">
        <v>0</v>
      </c>
    </row>
    <row r="25" spans="1:24">
      <c r="A25" s="276">
        <v>17</v>
      </c>
      <c r="B25" s="283" t="s">
        <v>182</v>
      </c>
      <c r="C25" s="278">
        <v>299.89999999999998</v>
      </c>
      <c r="D25" s="279">
        <v>219.7</v>
      </c>
      <c r="E25" s="279">
        <v>3.2</v>
      </c>
      <c r="F25" s="279">
        <v>77.000000000000014</v>
      </c>
      <c r="G25" s="279">
        <v>0</v>
      </c>
      <c r="H25" s="279">
        <v>0.5</v>
      </c>
      <c r="I25" s="279">
        <v>1.5</v>
      </c>
      <c r="J25" s="279">
        <v>0.8</v>
      </c>
      <c r="K25" s="279">
        <v>0</v>
      </c>
      <c r="L25" s="279">
        <v>0.3</v>
      </c>
      <c r="M25" s="279">
        <v>0</v>
      </c>
      <c r="N25" s="279">
        <v>4.7</v>
      </c>
      <c r="O25" s="279">
        <v>0.2</v>
      </c>
      <c r="P25" s="279">
        <v>19.2</v>
      </c>
      <c r="Q25" s="279">
        <v>13.5</v>
      </c>
      <c r="R25" s="279">
        <v>4</v>
      </c>
      <c r="S25" s="279">
        <v>10.7</v>
      </c>
      <c r="T25" s="279">
        <v>3</v>
      </c>
      <c r="U25" s="279">
        <v>17.200000000000003</v>
      </c>
      <c r="V25" s="279">
        <v>0</v>
      </c>
      <c r="W25" s="279">
        <v>1.4000000000000001</v>
      </c>
      <c r="X25" s="279">
        <v>0</v>
      </c>
    </row>
    <row r="26" spans="1:24">
      <c r="A26" s="276">
        <v>18</v>
      </c>
      <c r="B26" s="283" t="s">
        <v>183</v>
      </c>
      <c r="C26" s="278">
        <v>309</v>
      </c>
      <c r="D26" s="279">
        <v>230.7</v>
      </c>
      <c r="E26" s="279">
        <v>3.3</v>
      </c>
      <c r="F26" s="279">
        <v>75</v>
      </c>
      <c r="G26" s="279">
        <v>0</v>
      </c>
      <c r="H26" s="279">
        <v>0.4</v>
      </c>
      <c r="I26" s="279">
        <v>1.3</v>
      </c>
      <c r="J26" s="279">
        <v>7.2</v>
      </c>
      <c r="K26" s="279">
        <v>0</v>
      </c>
      <c r="L26" s="279">
        <v>0.4</v>
      </c>
      <c r="M26" s="279">
        <v>0</v>
      </c>
      <c r="N26" s="279">
        <v>3.5</v>
      </c>
      <c r="O26" s="279">
        <v>0.2</v>
      </c>
      <c r="P26" s="279">
        <v>29.5</v>
      </c>
      <c r="Q26" s="279">
        <v>9.1999999999999993</v>
      </c>
      <c r="R26" s="279">
        <v>2.4</v>
      </c>
      <c r="S26" s="279">
        <v>6.9</v>
      </c>
      <c r="T26" s="279">
        <v>1.8</v>
      </c>
      <c r="U26" s="279">
        <v>11</v>
      </c>
      <c r="V26" s="279">
        <v>0</v>
      </c>
      <c r="W26" s="279">
        <v>1.2</v>
      </c>
      <c r="X26" s="279">
        <v>0</v>
      </c>
    </row>
    <row r="27" spans="1:24">
      <c r="A27" s="276">
        <v>19</v>
      </c>
      <c r="B27" s="277" t="s">
        <v>102</v>
      </c>
      <c r="C27" s="278">
        <v>186.5</v>
      </c>
      <c r="D27" s="279">
        <v>144.1</v>
      </c>
      <c r="E27" s="279">
        <v>2.2999999999999998</v>
      </c>
      <c r="F27" s="279">
        <v>40.099999999999994</v>
      </c>
      <c r="G27" s="279">
        <v>0</v>
      </c>
      <c r="H27" s="279">
        <v>0.2</v>
      </c>
      <c r="I27" s="279">
        <v>0.5</v>
      </c>
      <c r="J27" s="279">
        <v>7.5</v>
      </c>
      <c r="K27" s="279">
        <v>0</v>
      </c>
      <c r="L27" s="279">
        <v>0.1</v>
      </c>
      <c r="M27" s="279">
        <v>0</v>
      </c>
      <c r="N27" s="279">
        <v>2.4</v>
      </c>
      <c r="O27" s="279">
        <v>0.2</v>
      </c>
      <c r="P27" s="279">
        <v>14.2</v>
      </c>
      <c r="Q27" s="279">
        <v>5.5</v>
      </c>
      <c r="R27" s="279">
        <v>0.8</v>
      </c>
      <c r="S27" s="279">
        <v>2</v>
      </c>
      <c r="T27" s="279">
        <v>0.4</v>
      </c>
      <c r="U27" s="279">
        <v>1.9</v>
      </c>
      <c r="V27" s="279">
        <v>0</v>
      </c>
      <c r="W27" s="279">
        <v>4.4000000000000004</v>
      </c>
      <c r="X27" s="279">
        <v>0</v>
      </c>
    </row>
    <row r="28" spans="1:24">
      <c r="A28" s="276">
        <v>20</v>
      </c>
      <c r="B28" s="277" t="s">
        <v>103</v>
      </c>
      <c r="C28" s="278">
        <v>554.69999999999993</v>
      </c>
      <c r="D28" s="279">
        <v>429.9</v>
      </c>
      <c r="E28" s="279">
        <v>6.3</v>
      </c>
      <c r="F28" s="279">
        <v>118.49999999999999</v>
      </c>
      <c r="G28" s="279">
        <v>0</v>
      </c>
      <c r="H28" s="279">
        <v>0.2</v>
      </c>
      <c r="I28" s="279">
        <v>0.8</v>
      </c>
      <c r="J28" s="279">
        <v>19.5</v>
      </c>
      <c r="K28" s="279">
        <v>0.3</v>
      </c>
      <c r="L28" s="279">
        <v>0.2</v>
      </c>
      <c r="M28" s="279">
        <v>0</v>
      </c>
      <c r="N28" s="279">
        <v>3.8</v>
      </c>
      <c r="O28" s="279">
        <v>0.5</v>
      </c>
      <c r="P28" s="279">
        <v>55.9</v>
      </c>
      <c r="Q28" s="279">
        <v>15.2</v>
      </c>
      <c r="R28" s="279">
        <v>3.1</v>
      </c>
      <c r="S28" s="279">
        <v>7.3</v>
      </c>
      <c r="T28" s="279">
        <v>1.1000000000000001</v>
      </c>
      <c r="U28" s="279">
        <v>5.5</v>
      </c>
      <c r="V28" s="279">
        <v>0</v>
      </c>
      <c r="W28" s="279">
        <v>5.0999999999999996</v>
      </c>
      <c r="X28" s="279">
        <v>0</v>
      </c>
    </row>
    <row r="29" spans="1:24">
      <c r="A29" s="276">
        <v>21</v>
      </c>
      <c r="B29" s="277" t="s">
        <v>104</v>
      </c>
      <c r="C29" s="278">
        <v>126.19999999999999</v>
      </c>
      <c r="D29" s="279">
        <v>92.1</v>
      </c>
      <c r="E29" s="279">
        <v>1.5</v>
      </c>
      <c r="F29" s="279">
        <v>32.599999999999994</v>
      </c>
      <c r="G29" s="279">
        <v>0</v>
      </c>
      <c r="H29" s="279">
        <v>0.1</v>
      </c>
      <c r="I29" s="279">
        <v>0.5</v>
      </c>
      <c r="J29" s="279">
        <v>9</v>
      </c>
      <c r="K29" s="279">
        <v>0</v>
      </c>
      <c r="L29" s="279">
        <v>0.1</v>
      </c>
      <c r="M29" s="279">
        <v>0</v>
      </c>
      <c r="N29" s="279">
        <v>2.1</v>
      </c>
      <c r="O29" s="279">
        <v>0.1</v>
      </c>
      <c r="P29" s="279">
        <v>10.4</v>
      </c>
      <c r="Q29" s="279">
        <v>3.7</v>
      </c>
      <c r="R29" s="279">
        <v>0.5</v>
      </c>
      <c r="S29" s="279">
        <v>1.6</v>
      </c>
      <c r="T29" s="279">
        <v>0.3</v>
      </c>
      <c r="U29" s="279">
        <v>1.7</v>
      </c>
      <c r="V29" s="279">
        <v>0</v>
      </c>
      <c r="W29" s="279">
        <v>2.5</v>
      </c>
      <c r="X29" s="279">
        <v>0</v>
      </c>
    </row>
    <row r="30" spans="1:24" ht="24">
      <c r="A30" s="276">
        <v>22</v>
      </c>
      <c r="B30" s="281" t="s">
        <v>105</v>
      </c>
      <c r="C30" s="278">
        <v>167.7</v>
      </c>
      <c r="D30" s="279">
        <v>137.1</v>
      </c>
      <c r="E30" s="279">
        <v>2.1</v>
      </c>
      <c r="F30" s="279">
        <v>28.499999999999996</v>
      </c>
      <c r="G30" s="279">
        <v>0</v>
      </c>
      <c r="H30" s="279">
        <v>0.2</v>
      </c>
      <c r="I30" s="279">
        <v>0.5</v>
      </c>
      <c r="J30" s="279">
        <v>6.3</v>
      </c>
      <c r="K30" s="279">
        <v>0</v>
      </c>
      <c r="L30" s="279">
        <v>0.1</v>
      </c>
      <c r="M30" s="279">
        <v>0</v>
      </c>
      <c r="N30" s="279">
        <v>2.1</v>
      </c>
      <c r="O30" s="279">
        <v>0.2</v>
      </c>
      <c r="P30" s="279">
        <v>7.8</v>
      </c>
      <c r="Q30" s="279">
        <v>4</v>
      </c>
      <c r="R30" s="279">
        <v>0.8</v>
      </c>
      <c r="S30" s="279">
        <v>1.9</v>
      </c>
      <c r="T30" s="279">
        <v>0.4</v>
      </c>
      <c r="U30" s="279">
        <v>1.8</v>
      </c>
      <c r="V30" s="279">
        <v>0</v>
      </c>
      <c r="W30" s="279">
        <v>2.4</v>
      </c>
      <c r="X30" s="279">
        <v>0</v>
      </c>
    </row>
    <row r="31" spans="1:24">
      <c r="A31" s="276">
        <v>23</v>
      </c>
      <c r="B31" s="277" t="s">
        <v>106</v>
      </c>
      <c r="C31" s="278">
        <v>157</v>
      </c>
      <c r="D31" s="279">
        <v>120.6</v>
      </c>
      <c r="E31" s="279">
        <v>1.7</v>
      </c>
      <c r="F31" s="279">
        <v>34.699999999999996</v>
      </c>
      <c r="G31" s="279">
        <v>0</v>
      </c>
      <c r="H31" s="279">
        <v>0.1</v>
      </c>
      <c r="I31" s="279">
        <v>0.5</v>
      </c>
      <c r="J31" s="279">
        <v>10.5</v>
      </c>
      <c r="K31" s="279">
        <v>0</v>
      </c>
      <c r="L31" s="279">
        <v>0.1</v>
      </c>
      <c r="M31" s="279">
        <v>0</v>
      </c>
      <c r="N31" s="279">
        <v>2</v>
      </c>
      <c r="O31" s="279">
        <v>0.2</v>
      </c>
      <c r="P31" s="279">
        <v>9.6</v>
      </c>
      <c r="Q31" s="279">
        <v>3.9</v>
      </c>
      <c r="R31" s="279">
        <v>0.5</v>
      </c>
      <c r="S31" s="279">
        <v>1.5</v>
      </c>
      <c r="T31" s="279">
        <v>0.2</v>
      </c>
      <c r="U31" s="279">
        <v>1.5</v>
      </c>
      <c r="V31" s="279">
        <v>0</v>
      </c>
      <c r="W31" s="279">
        <v>4.0999999999999996</v>
      </c>
      <c r="X31" s="279">
        <v>0</v>
      </c>
    </row>
    <row r="32" spans="1:24" ht="24">
      <c r="A32" s="276">
        <v>24</v>
      </c>
      <c r="B32" s="281" t="s">
        <v>107</v>
      </c>
      <c r="C32" s="284">
        <v>323.70000000000005</v>
      </c>
      <c r="D32" s="279">
        <v>234.6</v>
      </c>
      <c r="E32" s="279">
        <v>3.4</v>
      </c>
      <c r="F32" s="279">
        <v>85.700000000000017</v>
      </c>
      <c r="G32" s="279">
        <v>0</v>
      </c>
      <c r="H32" s="279">
        <v>0.3</v>
      </c>
      <c r="I32" s="279">
        <v>1.3</v>
      </c>
      <c r="J32" s="279">
        <v>1.2</v>
      </c>
      <c r="K32" s="279">
        <v>0</v>
      </c>
      <c r="L32" s="279">
        <v>0.3</v>
      </c>
      <c r="M32" s="279">
        <v>0</v>
      </c>
      <c r="N32" s="279">
        <v>4.2</v>
      </c>
      <c r="O32" s="279">
        <v>0.3</v>
      </c>
      <c r="P32" s="279">
        <v>44.5</v>
      </c>
      <c r="Q32" s="279">
        <v>12.7</v>
      </c>
      <c r="R32" s="279">
        <v>2.4</v>
      </c>
      <c r="S32" s="279">
        <v>3.2</v>
      </c>
      <c r="T32" s="279">
        <v>1.7</v>
      </c>
      <c r="U32" s="279">
        <v>12.4</v>
      </c>
      <c r="V32" s="279">
        <v>0</v>
      </c>
      <c r="W32" s="279">
        <v>1.2</v>
      </c>
      <c r="X32" s="279">
        <v>0</v>
      </c>
    </row>
    <row r="33" spans="1:24">
      <c r="A33" s="276">
        <v>25</v>
      </c>
      <c r="B33" s="281" t="s">
        <v>74</v>
      </c>
      <c r="C33" s="284">
        <v>0.1</v>
      </c>
      <c r="D33" s="279">
        <v>0</v>
      </c>
      <c r="E33" s="279">
        <v>0</v>
      </c>
      <c r="F33" s="279">
        <v>0.1</v>
      </c>
      <c r="G33" s="279">
        <v>0</v>
      </c>
      <c r="H33" s="279">
        <v>0</v>
      </c>
      <c r="I33" s="279">
        <v>0</v>
      </c>
      <c r="J33" s="279">
        <v>0</v>
      </c>
      <c r="K33" s="279">
        <v>0</v>
      </c>
      <c r="L33" s="279">
        <v>0</v>
      </c>
      <c r="M33" s="279">
        <v>0</v>
      </c>
      <c r="N33" s="279">
        <v>0</v>
      </c>
      <c r="O33" s="279">
        <v>0</v>
      </c>
      <c r="P33" s="279">
        <v>0</v>
      </c>
      <c r="Q33" s="279">
        <v>0</v>
      </c>
      <c r="R33" s="279">
        <v>0</v>
      </c>
      <c r="S33" s="279">
        <v>0</v>
      </c>
      <c r="T33" s="279">
        <v>0</v>
      </c>
      <c r="U33" s="279">
        <v>0</v>
      </c>
      <c r="V33" s="279">
        <v>0</v>
      </c>
      <c r="W33" s="279">
        <v>0.1</v>
      </c>
      <c r="X33" s="279">
        <v>0</v>
      </c>
    </row>
    <row r="34" spans="1:24">
      <c r="A34" s="276">
        <v>26</v>
      </c>
      <c r="B34" s="277" t="s">
        <v>108</v>
      </c>
      <c r="C34" s="278">
        <v>209.6</v>
      </c>
      <c r="D34" s="279">
        <v>205.2</v>
      </c>
      <c r="E34" s="279">
        <v>3</v>
      </c>
      <c r="F34" s="279">
        <v>1.4000000000000001</v>
      </c>
      <c r="G34" s="279">
        <v>0</v>
      </c>
      <c r="H34" s="279">
        <v>0</v>
      </c>
      <c r="I34" s="279">
        <v>0</v>
      </c>
      <c r="J34" s="279">
        <v>0</v>
      </c>
      <c r="K34" s="279">
        <v>0</v>
      </c>
      <c r="L34" s="279">
        <v>0</v>
      </c>
      <c r="M34" s="279">
        <v>0</v>
      </c>
      <c r="N34" s="279">
        <v>0</v>
      </c>
      <c r="O34" s="279">
        <v>0</v>
      </c>
      <c r="P34" s="279">
        <v>0</v>
      </c>
      <c r="Q34" s="279">
        <v>0</v>
      </c>
      <c r="R34" s="279">
        <v>0</v>
      </c>
      <c r="S34" s="279">
        <v>0</v>
      </c>
      <c r="T34" s="279">
        <v>0</v>
      </c>
      <c r="U34" s="279">
        <v>0</v>
      </c>
      <c r="V34" s="279">
        <v>0</v>
      </c>
      <c r="W34" s="279">
        <v>1.4000000000000001</v>
      </c>
      <c r="X34" s="279">
        <v>0</v>
      </c>
    </row>
    <row r="35" spans="1:24">
      <c r="A35" s="276">
        <v>27</v>
      </c>
      <c r="B35" s="277" t="s">
        <v>109</v>
      </c>
      <c r="C35" s="278">
        <v>249.6</v>
      </c>
      <c r="D35" s="279">
        <v>244.8</v>
      </c>
      <c r="E35" s="279">
        <v>3.6</v>
      </c>
      <c r="F35" s="279">
        <v>1.2</v>
      </c>
      <c r="G35" s="279">
        <v>0</v>
      </c>
      <c r="H35" s="279">
        <v>0</v>
      </c>
      <c r="I35" s="279">
        <v>0</v>
      </c>
      <c r="J35" s="279">
        <v>0</v>
      </c>
      <c r="K35" s="279">
        <v>0</v>
      </c>
      <c r="L35" s="279">
        <v>0</v>
      </c>
      <c r="M35" s="279">
        <v>0</v>
      </c>
      <c r="N35" s="279">
        <v>0</v>
      </c>
      <c r="O35" s="279">
        <v>0</v>
      </c>
      <c r="P35" s="279">
        <v>0</v>
      </c>
      <c r="Q35" s="279">
        <v>0</v>
      </c>
      <c r="R35" s="279">
        <v>0</v>
      </c>
      <c r="S35" s="279">
        <v>0</v>
      </c>
      <c r="T35" s="279">
        <v>0</v>
      </c>
      <c r="U35" s="279">
        <v>0</v>
      </c>
      <c r="V35" s="279">
        <v>0</v>
      </c>
      <c r="W35" s="279">
        <v>1.2</v>
      </c>
      <c r="X35" s="279">
        <v>0</v>
      </c>
    </row>
    <row r="36" spans="1:24">
      <c r="A36" s="276">
        <v>28</v>
      </c>
      <c r="B36" s="277" t="s">
        <v>110</v>
      </c>
      <c r="C36" s="278">
        <v>679.1</v>
      </c>
      <c r="D36" s="279">
        <v>665.1</v>
      </c>
      <c r="E36" s="279">
        <v>9.6999999999999993</v>
      </c>
      <c r="F36" s="279">
        <v>4.3</v>
      </c>
      <c r="G36" s="279">
        <v>0</v>
      </c>
      <c r="H36" s="279">
        <v>0</v>
      </c>
      <c r="I36" s="279">
        <v>0</v>
      </c>
      <c r="J36" s="279">
        <v>0</v>
      </c>
      <c r="K36" s="279">
        <v>0</v>
      </c>
      <c r="L36" s="279">
        <v>0</v>
      </c>
      <c r="M36" s="279">
        <v>0</v>
      </c>
      <c r="N36" s="279">
        <v>0</v>
      </c>
      <c r="O36" s="279">
        <v>0</v>
      </c>
      <c r="P36" s="279">
        <v>0</v>
      </c>
      <c r="Q36" s="279">
        <v>0</v>
      </c>
      <c r="R36" s="279">
        <v>0</v>
      </c>
      <c r="S36" s="279">
        <v>0</v>
      </c>
      <c r="T36" s="279">
        <v>0</v>
      </c>
      <c r="U36" s="279">
        <v>0</v>
      </c>
      <c r="V36" s="279">
        <v>0</v>
      </c>
      <c r="W36" s="279">
        <v>4.3</v>
      </c>
      <c r="X36" s="279">
        <v>0</v>
      </c>
    </row>
    <row r="37" spans="1:24">
      <c r="A37" s="276">
        <v>29</v>
      </c>
      <c r="B37" s="277" t="s">
        <v>184</v>
      </c>
      <c r="C37" s="278">
        <v>545.20000000000005</v>
      </c>
      <c r="D37" s="279">
        <v>389.3</v>
      </c>
      <c r="E37" s="279">
        <v>5.7</v>
      </c>
      <c r="F37" s="279">
        <v>150.19999999999999</v>
      </c>
      <c r="G37" s="279">
        <v>0</v>
      </c>
      <c r="H37" s="279">
        <v>0.2</v>
      </c>
      <c r="I37" s="279">
        <v>1.4</v>
      </c>
      <c r="J37" s="279">
        <v>5.3</v>
      </c>
      <c r="K37" s="279">
        <v>0</v>
      </c>
      <c r="L37" s="279">
        <v>0.4</v>
      </c>
      <c r="M37" s="279">
        <v>0</v>
      </c>
      <c r="N37" s="279">
        <v>7.1</v>
      </c>
      <c r="O37" s="279">
        <v>0.5</v>
      </c>
      <c r="P37" s="279">
        <v>59.9</v>
      </c>
      <c r="Q37" s="279">
        <v>51.9</v>
      </c>
      <c r="R37" s="279">
        <v>6.8</v>
      </c>
      <c r="S37" s="279">
        <v>4.2</v>
      </c>
      <c r="T37" s="279">
        <v>1.7</v>
      </c>
      <c r="U37" s="279">
        <v>8.8000000000000007</v>
      </c>
      <c r="V37" s="279">
        <v>0</v>
      </c>
      <c r="W37" s="279">
        <v>2</v>
      </c>
      <c r="X37" s="279">
        <v>0</v>
      </c>
    </row>
    <row r="38" spans="1:24">
      <c r="A38" s="276">
        <v>30</v>
      </c>
      <c r="B38" s="283" t="s">
        <v>111</v>
      </c>
      <c r="C38" s="278">
        <v>115.7</v>
      </c>
      <c r="D38" s="279">
        <v>97.1</v>
      </c>
      <c r="E38" s="279">
        <v>1.4</v>
      </c>
      <c r="F38" s="279">
        <v>17.2</v>
      </c>
      <c r="G38" s="279">
        <v>0</v>
      </c>
      <c r="H38" s="279">
        <v>0</v>
      </c>
      <c r="I38" s="279">
        <v>0.8</v>
      </c>
      <c r="J38" s="279">
        <v>0</v>
      </c>
      <c r="K38" s="279">
        <v>0</v>
      </c>
      <c r="L38" s="279">
        <v>0.3</v>
      </c>
      <c r="M38" s="279">
        <v>0</v>
      </c>
      <c r="N38" s="279">
        <v>1.4</v>
      </c>
      <c r="O38" s="279">
        <v>0.1</v>
      </c>
      <c r="P38" s="279">
        <v>2.4</v>
      </c>
      <c r="Q38" s="279">
        <v>1.1000000000000001</v>
      </c>
      <c r="R38" s="279">
        <v>0.1</v>
      </c>
      <c r="S38" s="279">
        <v>0.30000000000000004</v>
      </c>
      <c r="T38" s="279">
        <v>0.5</v>
      </c>
      <c r="U38" s="279">
        <v>9.6999999999999993</v>
      </c>
      <c r="V38" s="279">
        <v>0</v>
      </c>
      <c r="W38" s="279">
        <v>0.5</v>
      </c>
      <c r="X38" s="279">
        <v>0</v>
      </c>
    </row>
    <row r="39" spans="1:24">
      <c r="A39" s="276">
        <v>31</v>
      </c>
      <c r="B39" s="280" t="s">
        <v>438</v>
      </c>
      <c r="C39" s="280">
        <v>6884.8</v>
      </c>
      <c r="D39" s="280">
        <v>5450.7</v>
      </c>
      <c r="E39" s="280">
        <v>79.900000000000006</v>
      </c>
      <c r="F39" s="280">
        <v>1354.2000000000003</v>
      </c>
      <c r="G39" s="280">
        <v>0</v>
      </c>
      <c r="H39" s="280">
        <v>4.1000000000000005</v>
      </c>
      <c r="I39" s="280">
        <v>18.5</v>
      </c>
      <c r="J39" s="280">
        <v>165.5</v>
      </c>
      <c r="K39" s="280">
        <v>0.60000000000000009</v>
      </c>
      <c r="L39" s="280">
        <v>5</v>
      </c>
      <c r="M39" s="280">
        <v>0</v>
      </c>
      <c r="N39" s="280">
        <v>64.300000000000011</v>
      </c>
      <c r="O39" s="280">
        <v>5</v>
      </c>
      <c r="P39" s="280">
        <v>448.19999999999993</v>
      </c>
      <c r="Q39" s="280">
        <v>228.09999999999997</v>
      </c>
      <c r="R39" s="280">
        <v>43.199999999999996</v>
      </c>
      <c r="S39" s="280">
        <v>84.4</v>
      </c>
      <c r="T39" s="280">
        <v>22.2</v>
      </c>
      <c r="U39" s="280">
        <v>192.60000000000002</v>
      </c>
      <c r="V39" s="280">
        <v>0</v>
      </c>
      <c r="W39" s="280">
        <v>72.5</v>
      </c>
      <c r="X39" s="280">
        <v>0</v>
      </c>
    </row>
    <row r="40" spans="1:24">
      <c r="A40" s="276">
        <v>32</v>
      </c>
      <c r="B40" s="277" t="s">
        <v>186</v>
      </c>
      <c r="C40" s="278">
        <v>595.20000000000005</v>
      </c>
      <c r="D40" s="279">
        <v>458.5</v>
      </c>
      <c r="E40" s="279">
        <v>6.7</v>
      </c>
      <c r="F40" s="279">
        <v>130</v>
      </c>
      <c r="G40" s="279">
        <v>0</v>
      </c>
      <c r="H40" s="279">
        <v>0.1</v>
      </c>
      <c r="I40" s="279">
        <v>2.1</v>
      </c>
      <c r="J40" s="279">
        <v>6.5</v>
      </c>
      <c r="K40" s="279">
        <v>0</v>
      </c>
      <c r="L40" s="279">
        <v>0.2</v>
      </c>
      <c r="M40" s="279">
        <v>0</v>
      </c>
      <c r="N40" s="279">
        <v>3.1</v>
      </c>
      <c r="O40" s="279">
        <v>0.5</v>
      </c>
      <c r="P40" s="279">
        <v>23.5</v>
      </c>
      <c r="Q40" s="279">
        <v>8.5</v>
      </c>
      <c r="R40" s="279">
        <v>0.9</v>
      </c>
      <c r="S40" s="279">
        <v>1.5</v>
      </c>
      <c r="T40" s="279">
        <v>0.9</v>
      </c>
      <c r="U40" s="279">
        <v>79.900000000000006</v>
      </c>
      <c r="V40" s="279">
        <v>0</v>
      </c>
      <c r="W40" s="279">
        <v>2.2999999999999998</v>
      </c>
      <c r="X40" s="279">
        <v>0</v>
      </c>
    </row>
    <row r="41" spans="1:24">
      <c r="A41" s="276">
        <v>33</v>
      </c>
      <c r="B41" s="277" t="s">
        <v>113</v>
      </c>
      <c r="C41" s="278">
        <v>192.60000000000002</v>
      </c>
      <c r="D41" s="279">
        <v>157.5</v>
      </c>
      <c r="E41" s="279">
        <v>2.2999999999999998</v>
      </c>
      <c r="F41" s="279">
        <v>32.799999999999997</v>
      </c>
      <c r="G41" s="279">
        <v>0</v>
      </c>
      <c r="H41" s="279">
        <v>0</v>
      </c>
      <c r="I41" s="279">
        <v>0.4</v>
      </c>
      <c r="J41" s="279">
        <v>0</v>
      </c>
      <c r="K41" s="279">
        <v>0</v>
      </c>
      <c r="L41" s="279">
        <v>0.1</v>
      </c>
      <c r="M41" s="279">
        <v>0</v>
      </c>
      <c r="N41" s="279">
        <v>2</v>
      </c>
      <c r="O41" s="279">
        <v>0.2</v>
      </c>
      <c r="P41" s="279">
        <v>7.2</v>
      </c>
      <c r="Q41" s="279">
        <v>3.8</v>
      </c>
      <c r="R41" s="279">
        <v>0.2</v>
      </c>
      <c r="S41" s="279">
        <v>0.4</v>
      </c>
      <c r="T41" s="279">
        <v>0.2</v>
      </c>
      <c r="U41" s="279">
        <v>17.5</v>
      </c>
      <c r="V41" s="279">
        <v>0</v>
      </c>
      <c r="W41" s="279">
        <v>0.8</v>
      </c>
      <c r="X41" s="279">
        <v>0</v>
      </c>
    </row>
    <row r="42" spans="1:24">
      <c r="A42" s="276">
        <v>34</v>
      </c>
      <c r="B42" s="277" t="s">
        <v>114</v>
      </c>
      <c r="C42" s="278">
        <v>139.1</v>
      </c>
      <c r="D42" s="279">
        <v>104.1</v>
      </c>
      <c r="E42" s="279">
        <v>1.6</v>
      </c>
      <c r="F42" s="279">
        <v>33.4</v>
      </c>
      <c r="G42" s="279">
        <v>0</v>
      </c>
      <c r="H42" s="279">
        <v>0</v>
      </c>
      <c r="I42" s="279">
        <v>0.2</v>
      </c>
      <c r="J42" s="279">
        <v>0</v>
      </c>
      <c r="K42" s="279">
        <v>0</v>
      </c>
      <c r="L42" s="279">
        <v>0.1</v>
      </c>
      <c r="M42" s="279">
        <v>0</v>
      </c>
      <c r="N42" s="279">
        <v>1.9</v>
      </c>
      <c r="O42" s="279">
        <v>0.2</v>
      </c>
      <c r="P42" s="279">
        <v>6.3</v>
      </c>
      <c r="Q42" s="279">
        <v>5.3</v>
      </c>
      <c r="R42" s="279">
        <v>0.2</v>
      </c>
      <c r="S42" s="279">
        <v>0.4</v>
      </c>
      <c r="T42" s="279">
        <v>0.2</v>
      </c>
      <c r="U42" s="279">
        <v>18.099999999999998</v>
      </c>
      <c r="V42" s="279">
        <v>0</v>
      </c>
      <c r="W42" s="279">
        <v>0.5</v>
      </c>
      <c r="X42" s="279">
        <v>0</v>
      </c>
    </row>
    <row r="43" spans="1:24">
      <c r="A43" s="276">
        <v>35</v>
      </c>
      <c r="B43" s="277" t="s">
        <v>115</v>
      </c>
      <c r="C43" s="278">
        <v>126.5</v>
      </c>
      <c r="D43" s="279">
        <v>97.6</v>
      </c>
      <c r="E43" s="279">
        <v>1.5</v>
      </c>
      <c r="F43" s="279">
        <v>27.4</v>
      </c>
      <c r="G43" s="279">
        <v>0</v>
      </c>
      <c r="H43" s="279">
        <v>0</v>
      </c>
      <c r="I43" s="279">
        <v>0.2</v>
      </c>
      <c r="J43" s="279">
        <v>0</v>
      </c>
      <c r="K43" s="279">
        <v>0</v>
      </c>
      <c r="L43" s="279">
        <v>0.1</v>
      </c>
      <c r="M43" s="279">
        <v>0</v>
      </c>
      <c r="N43" s="279">
        <v>2</v>
      </c>
      <c r="O43" s="279">
        <v>0.1</v>
      </c>
      <c r="P43" s="279">
        <v>3.6</v>
      </c>
      <c r="Q43" s="279">
        <v>4</v>
      </c>
      <c r="R43" s="279">
        <v>0.2</v>
      </c>
      <c r="S43" s="279">
        <v>0.4</v>
      </c>
      <c r="T43" s="279">
        <v>0.2</v>
      </c>
      <c r="U43" s="279">
        <v>16.100000000000001</v>
      </c>
      <c r="V43" s="279">
        <v>0</v>
      </c>
      <c r="W43" s="279">
        <v>0.5</v>
      </c>
      <c r="X43" s="279">
        <v>0</v>
      </c>
    </row>
    <row r="44" spans="1:24">
      <c r="A44" s="276">
        <v>36</v>
      </c>
      <c r="B44" s="277" t="s">
        <v>116</v>
      </c>
      <c r="C44" s="278">
        <v>87.6</v>
      </c>
      <c r="D44" s="279">
        <v>74</v>
      </c>
      <c r="E44" s="279">
        <v>1.1000000000000001</v>
      </c>
      <c r="F44" s="279">
        <v>12.5</v>
      </c>
      <c r="G44" s="279">
        <v>0</v>
      </c>
      <c r="H44" s="279">
        <v>0</v>
      </c>
      <c r="I44" s="279">
        <v>0.2</v>
      </c>
      <c r="J44" s="279">
        <v>0</v>
      </c>
      <c r="K44" s="279">
        <v>0</v>
      </c>
      <c r="L44" s="279">
        <v>0.1</v>
      </c>
      <c r="M44" s="279">
        <v>0</v>
      </c>
      <c r="N44" s="279">
        <v>0</v>
      </c>
      <c r="O44" s="279">
        <v>0.1</v>
      </c>
      <c r="P44" s="279">
        <v>0</v>
      </c>
      <c r="Q44" s="279">
        <v>0</v>
      </c>
      <c r="R44" s="279">
        <v>0</v>
      </c>
      <c r="S44" s="279">
        <v>0.30000000000000004</v>
      </c>
      <c r="T44" s="279">
        <v>0.2</v>
      </c>
      <c r="U44" s="279">
        <v>11.2</v>
      </c>
      <c r="V44" s="279">
        <v>0</v>
      </c>
      <c r="W44" s="279">
        <v>0.4</v>
      </c>
      <c r="X44" s="279">
        <v>0</v>
      </c>
    </row>
    <row r="45" spans="1:24">
      <c r="A45" s="276">
        <v>37</v>
      </c>
      <c r="B45" s="277" t="s">
        <v>117</v>
      </c>
      <c r="C45" s="278">
        <v>81.400000000000006</v>
      </c>
      <c r="D45" s="279">
        <v>64.8</v>
      </c>
      <c r="E45" s="279">
        <v>0.9</v>
      </c>
      <c r="F45" s="279">
        <v>15.700000000000001</v>
      </c>
      <c r="G45" s="279">
        <v>0</v>
      </c>
      <c r="H45" s="279">
        <v>0</v>
      </c>
      <c r="I45" s="279">
        <v>0.2</v>
      </c>
      <c r="J45" s="279">
        <v>0</v>
      </c>
      <c r="K45" s="279">
        <v>0</v>
      </c>
      <c r="L45" s="279">
        <v>0.1</v>
      </c>
      <c r="M45" s="279">
        <v>0</v>
      </c>
      <c r="N45" s="279">
        <v>1.4</v>
      </c>
      <c r="O45" s="279">
        <v>0.1</v>
      </c>
      <c r="P45" s="279">
        <v>2.2999999999999998</v>
      </c>
      <c r="Q45" s="279">
        <v>1.4</v>
      </c>
      <c r="R45" s="279">
        <v>0.1</v>
      </c>
      <c r="S45" s="279">
        <v>0.30000000000000004</v>
      </c>
      <c r="T45" s="279">
        <v>0.2</v>
      </c>
      <c r="U45" s="279">
        <v>9.3000000000000007</v>
      </c>
      <c r="V45" s="279">
        <v>0</v>
      </c>
      <c r="W45" s="279">
        <v>0.30000000000000004</v>
      </c>
      <c r="X45" s="279">
        <v>0</v>
      </c>
    </row>
    <row r="46" spans="1:24" ht="24">
      <c r="A46" s="276">
        <v>38</v>
      </c>
      <c r="B46" s="281" t="s">
        <v>187</v>
      </c>
      <c r="C46" s="278">
        <v>867.4</v>
      </c>
      <c r="D46" s="279">
        <v>747.6</v>
      </c>
      <c r="E46" s="279">
        <v>10.9</v>
      </c>
      <c r="F46" s="279">
        <v>108.90000000000002</v>
      </c>
      <c r="G46" s="279">
        <v>0</v>
      </c>
      <c r="H46" s="279">
        <v>0</v>
      </c>
      <c r="I46" s="279">
        <v>11.9</v>
      </c>
      <c r="J46" s="279">
        <v>1.4</v>
      </c>
      <c r="K46" s="279">
        <v>0</v>
      </c>
      <c r="L46" s="279">
        <v>1.2</v>
      </c>
      <c r="M46" s="279">
        <v>0</v>
      </c>
      <c r="N46" s="279">
        <v>3.8</v>
      </c>
      <c r="O46" s="279">
        <v>0.8</v>
      </c>
      <c r="P46" s="279">
        <v>19.3</v>
      </c>
      <c r="Q46" s="279">
        <v>10.199999999999999</v>
      </c>
      <c r="R46" s="279">
        <v>1.6</v>
      </c>
      <c r="S46" s="279">
        <v>1.5</v>
      </c>
      <c r="T46" s="279">
        <v>2.2000000000000002</v>
      </c>
      <c r="U46" s="279">
        <v>51.2</v>
      </c>
      <c r="V46" s="279">
        <v>0</v>
      </c>
      <c r="W46" s="279">
        <v>3.8</v>
      </c>
      <c r="X46" s="279">
        <v>0</v>
      </c>
    </row>
    <row r="47" spans="1:24">
      <c r="A47" s="276">
        <v>39</v>
      </c>
      <c r="B47" s="277" t="s">
        <v>119</v>
      </c>
      <c r="C47" s="278">
        <v>647.20000000000005</v>
      </c>
      <c r="D47" s="279">
        <v>341.1</v>
      </c>
      <c r="E47" s="279">
        <v>5</v>
      </c>
      <c r="F47" s="279">
        <v>301.09999999999997</v>
      </c>
      <c r="G47" s="279">
        <v>0</v>
      </c>
      <c r="H47" s="279">
        <v>0</v>
      </c>
      <c r="I47" s="279">
        <v>2.1</v>
      </c>
      <c r="J47" s="279">
        <v>1.2</v>
      </c>
      <c r="K47" s="279">
        <v>0</v>
      </c>
      <c r="L47" s="279">
        <v>0.1</v>
      </c>
      <c r="M47" s="279">
        <v>0</v>
      </c>
      <c r="N47" s="279">
        <v>2.8</v>
      </c>
      <c r="O47" s="279">
        <v>0.4</v>
      </c>
      <c r="P47" s="279">
        <v>14.5</v>
      </c>
      <c r="Q47" s="279">
        <v>9.8000000000000007</v>
      </c>
      <c r="R47" s="279">
        <v>0.8</v>
      </c>
      <c r="S47" s="279">
        <v>0.89999999999999991</v>
      </c>
      <c r="T47" s="279">
        <v>0.3</v>
      </c>
      <c r="U47" s="279">
        <v>266.5</v>
      </c>
      <c r="V47" s="279">
        <v>0</v>
      </c>
      <c r="W47" s="279">
        <v>1.7000000000000002</v>
      </c>
      <c r="X47" s="279">
        <v>0</v>
      </c>
    </row>
    <row r="48" spans="1:24">
      <c r="A48" s="276">
        <v>40</v>
      </c>
      <c r="B48" s="277" t="s">
        <v>120</v>
      </c>
      <c r="C48" s="278">
        <v>13.2</v>
      </c>
      <c r="D48" s="279">
        <v>8.4</v>
      </c>
      <c r="E48" s="279">
        <v>0.1</v>
      </c>
      <c r="F48" s="279">
        <v>4.7</v>
      </c>
      <c r="G48" s="279">
        <v>0</v>
      </c>
      <c r="H48" s="279">
        <v>0</v>
      </c>
      <c r="I48" s="279">
        <v>0.4</v>
      </c>
      <c r="J48" s="279">
        <v>0</v>
      </c>
      <c r="K48" s="279">
        <v>3.8</v>
      </c>
      <c r="L48" s="279">
        <v>0</v>
      </c>
      <c r="M48" s="279">
        <v>0</v>
      </c>
      <c r="N48" s="279">
        <v>0</v>
      </c>
      <c r="O48" s="279">
        <v>0</v>
      </c>
      <c r="P48" s="279">
        <v>0</v>
      </c>
      <c r="Q48" s="279">
        <v>0</v>
      </c>
      <c r="R48" s="279">
        <v>0</v>
      </c>
      <c r="S48" s="279">
        <v>0</v>
      </c>
      <c r="T48" s="279">
        <v>0</v>
      </c>
      <c r="U48" s="279">
        <v>0.5</v>
      </c>
      <c r="V48" s="279">
        <v>0</v>
      </c>
      <c r="W48" s="279">
        <v>0</v>
      </c>
      <c r="X48" s="279">
        <v>0</v>
      </c>
    </row>
    <row r="49" spans="1:24">
      <c r="A49" s="276">
        <v>41</v>
      </c>
      <c r="B49" s="277" t="s">
        <v>188</v>
      </c>
      <c r="C49" s="278">
        <v>684.5</v>
      </c>
      <c r="D49" s="279">
        <v>480.7</v>
      </c>
      <c r="E49" s="279">
        <v>7</v>
      </c>
      <c r="F49" s="279">
        <v>196.8</v>
      </c>
      <c r="G49" s="279">
        <v>0</v>
      </c>
      <c r="H49" s="279">
        <v>0.1</v>
      </c>
      <c r="I49" s="279">
        <v>0.6</v>
      </c>
      <c r="J49" s="279">
        <v>1.9</v>
      </c>
      <c r="K49" s="279">
        <v>0.5</v>
      </c>
      <c r="L49" s="279">
        <v>0.1</v>
      </c>
      <c r="M49" s="279">
        <v>0</v>
      </c>
      <c r="N49" s="279">
        <v>1.9</v>
      </c>
      <c r="O49" s="279">
        <v>0.6</v>
      </c>
      <c r="P49" s="279">
        <v>10.5</v>
      </c>
      <c r="Q49" s="279">
        <v>2</v>
      </c>
      <c r="R49" s="279">
        <v>1.4</v>
      </c>
      <c r="S49" s="279">
        <v>1</v>
      </c>
      <c r="T49" s="279">
        <v>0.4</v>
      </c>
      <c r="U49" s="279">
        <v>10</v>
      </c>
      <c r="V49" s="279">
        <v>163.4</v>
      </c>
      <c r="W49" s="279">
        <v>2.4</v>
      </c>
      <c r="X49" s="279">
        <v>0</v>
      </c>
    </row>
    <row r="50" spans="1:24">
      <c r="A50" s="276">
        <v>42</v>
      </c>
      <c r="B50" s="277" t="s">
        <v>122</v>
      </c>
      <c r="C50" s="278">
        <v>194.7</v>
      </c>
      <c r="D50" s="279">
        <v>150.30000000000001</v>
      </c>
      <c r="E50" s="279">
        <v>2.2000000000000002</v>
      </c>
      <c r="F50" s="279">
        <v>42.199999999999996</v>
      </c>
      <c r="G50" s="279">
        <v>10.5</v>
      </c>
      <c r="H50" s="279">
        <v>3.4</v>
      </c>
      <c r="I50" s="279">
        <v>0.5</v>
      </c>
      <c r="J50" s="279">
        <v>0.5</v>
      </c>
      <c r="K50" s="279">
        <v>3.4</v>
      </c>
      <c r="L50" s="279">
        <v>0</v>
      </c>
      <c r="M50" s="279">
        <v>0</v>
      </c>
      <c r="N50" s="279">
        <v>1.5</v>
      </c>
      <c r="O50" s="279">
        <v>0.2</v>
      </c>
      <c r="P50" s="279">
        <v>8.3000000000000007</v>
      </c>
      <c r="Q50" s="279">
        <v>6.1</v>
      </c>
      <c r="R50" s="279">
        <v>3.2</v>
      </c>
      <c r="S50" s="279">
        <v>2.9000000000000004</v>
      </c>
      <c r="T50" s="279">
        <v>0.1</v>
      </c>
      <c r="U50" s="279">
        <v>0.8</v>
      </c>
      <c r="V50" s="279">
        <v>0</v>
      </c>
      <c r="W50" s="279">
        <v>0.8</v>
      </c>
      <c r="X50" s="279">
        <v>0</v>
      </c>
    </row>
    <row r="51" spans="1:24" ht="21" customHeight="1">
      <c r="A51" s="276">
        <v>43</v>
      </c>
      <c r="B51" s="281" t="s">
        <v>123</v>
      </c>
      <c r="C51" s="278">
        <v>250.8</v>
      </c>
      <c r="D51" s="279">
        <v>206.9</v>
      </c>
      <c r="E51" s="279">
        <v>3</v>
      </c>
      <c r="F51" s="279">
        <v>40.9</v>
      </c>
      <c r="G51" s="279">
        <v>9.5</v>
      </c>
      <c r="H51" s="279">
        <v>0.6</v>
      </c>
      <c r="I51" s="279">
        <v>0.8</v>
      </c>
      <c r="J51" s="279">
        <v>1.3</v>
      </c>
      <c r="K51" s="279">
        <v>3.4</v>
      </c>
      <c r="L51" s="279">
        <v>0.1</v>
      </c>
      <c r="M51" s="279">
        <v>0</v>
      </c>
      <c r="N51" s="279">
        <v>1.3</v>
      </c>
      <c r="O51" s="279">
        <v>0.2</v>
      </c>
      <c r="P51" s="279">
        <v>9.1999999999999993</v>
      </c>
      <c r="Q51" s="279">
        <v>4.2</v>
      </c>
      <c r="R51" s="279">
        <v>3.6</v>
      </c>
      <c r="S51" s="279">
        <v>4</v>
      </c>
      <c r="T51" s="279">
        <v>0.2</v>
      </c>
      <c r="U51" s="279">
        <v>1.5</v>
      </c>
      <c r="V51" s="279">
        <v>0</v>
      </c>
      <c r="W51" s="279">
        <v>1</v>
      </c>
      <c r="X51" s="279">
        <v>0</v>
      </c>
    </row>
    <row r="52" spans="1:24">
      <c r="A52" s="276">
        <v>44</v>
      </c>
      <c r="B52" s="277" t="s">
        <v>189</v>
      </c>
      <c r="C52" s="278">
        <v>355.8</v>
      </c>
      <c r="D52" s="279">
        <v>295</v>
      </c>
      <c r="E52" s="279">
        <v>4.3</v>
      </c>
      <c r="F52" s="279">
        <v>56.500000000000007</v>
      </c>
      <c r="G52" s="279">
        <v>19.5</v>
      </c>
      <c r="H52" s="279">
        <v>3.7</v>
      </c>
      <c r="I52" s="279">
        <v>0.8</v>
      </c>
      <c r="J52" s="279">
        <v>2.4</v>
      </c>
      <c r="K52" s="279">
        <v>3.2</v>
      </c>
      <c r="L52" s="279">
        <v>0.1</v>
      </c>
      <c r="M52" s="279">
        <v>0</v>
      </c>
      <c r="N52" s="279">
        <v>1.8</v>
      </c>
      <c r="O52" s="279">
        <v>0.2</v>
      </c>
      <c r="P52" s="279">
        <v>6.6</v>
      </c>
      <c r="Q52" s="279">
        <v>7.1</v>
      </c>
      <c r="R52" s="279">
        <v>3</v>
      </c>
      <c r="S52" s="279">
        <v>3.6999999999999997</v>
      </c>
      <c r="T52" s="279">
        <v>0.2</v>
      </c>
      <c r="U52" s="279">
        <v>2.7</v>
      </c>
      <c r="V52" s="279">
        <v>0</v>
      </c>
      <c r="W52" s="279">
        <v>1.5</v>
      </c>
      <c r="X52" s="279">
        <v>0</v>
      </c>
    </row>
    <row r="53" spans="1:24">
      <c r="A53" s="276">
        <v>45</v>
      </c>
      <c r="B53" s="277" t="s">
        <v>264</v>
      </c>
      <c r="C53" s="284">
        <v>945.2</v>
      </c>
      <c r="D53" s="279">
        <v>666.2</v>
      </c>
      <c r="E53" s="279">
        <v>9.6999999999999993</v>
      </c>
      <c r="F53" s="279">
        <v>269.3</v>
      </c>
      <c r="G53" s="279">
        <v>11.1</v>
      </c>
      <c r="H53" s="279">
        <v>1</v>
      </c>
      <c r="I53" s="279">
        <v>0.6</v>
      </c>
      <c r="J53" s="279">
        <v>41.400000000000006</v>
      </c>
      <c r="K53" s="279">
        <v>1.9</v>
      </c>
      <c r="L53" s="279">
        <v>0.1</v>
      </c>
      <c r="M53" s="279">
        <v>0</v>
      </c>
      <c r="N53" s="279">
        <v>2.4</v>
      </c>
      <c r="O53" s="279">
        <v>0.8</v>
      </c>
      <c r="P53" s="279">
        <v>10.9</v>
      </c>
      <c r="Q53" s="279">
        <v>10.4</v>
      </c>
      <c r="R53" s="279">
        <v>6.9</v>
      </c>
      <c r="S53" s="279">
        <v>7.1000000000000005</v>
      </c>
      <c r="T53" s="279">
        <v>1</v>
      </c>
      <c r="U53" s="279">
        <v>152.5</v>
      </c>
      <c r="V53" s="279">
        <v>0</v>
      </c>
      <c r="W53" s="279">
        <v>3.3</v>
      </c>
      <c r="X53" s="279">
        <v>17.899999999999999</v>
      </c>
    </row>
    <row r="54" spans="1:24">
      <c r="A54" s="276">
        <v>46</v>
      </c>
      <c r="B54" s="277" t="s">
        <v>190</v>
      </c>
      <c r="C54" s="278">
        <v>44.000000000000007</v>
      </c>
      <c r="D54" s="279">
        <v>43.2</v>
      </c>
      <c r="E54" s="279">
        <v>0.6</v>
      </c>
      <c r="F54" s="279">
        <v>0.2</v>
      </c>
      <c r="G54" s="279">
        <v>0</v>
      </c>
      <c r="H54" s="279">
        <v>0</v>
      </c>
      <c r="I54" s="279">
        <v>0</v>
      </c>
      <c r="J54" s="279">
        <v>0</v>
      </c>
      <c r="K54" s="279">
        <v>0</v>
      </c>
      <c r="L54" s="279">
        <v>0</v>
      </c>
      <c r="M54" s="279">
        <v>0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79">
        <v>0</v>
      </c>
      <c r="T54" s="279">
        <v>0</v>
      </c>
      <c r="U54" s="279">
        <v>0</v>
      </c>
      <c r="V54" s="279">
        <v>0</v>
      </c>
      <c r="W54" s="279">
        <v>0.2</v>
      </c>
      <c r="X54" s="279">
        <v>0</v>
      </c>
    </row>
    <row r="55" spans="1:24">
      <c r="A55" s="276">
        <v>47</v>
      </c>
      <c r="B55" s="277" t="s">
        <v>126</v>
      </c>
      <c r="C55" s="278">
        <v>119.5</v>
      </c>
      <c r="D55" s="279">
        <v>109.1</v>
      </c>
      <c r="E55" s="279">
        <v>2.7</v>
      </c>
      <c r="F55" s="279">
        <v>7.6999999999999993</v>
      </c>
      <c r="G55" s="279">
        <v>0</v>
      </c>
      <c r="H55" s="279">
        <v>0</v>
      </c>
      <c r="I55" s="279">
        <v>0.4</v>
      </c>
      <c r="J55" s="279">
        <v>1.1000000000000001</v>
      </c>
      <c r="K55" s="279">
        <v>0</v>
      </c>
      <c r="L55" s="279">
        <v>0.5</v>
      </c>
      <c r="M55" s="279">
        <v>0</v>
      </c>
      <c r="N55" s="279">
        <v>0</v>
      </c>
      <c r="O55" s="279">
        <v>1.5</v>
      </c>
      <c r="P55" s="279">
        <v>0.6</v>
      </c>
      <c r="Q55" s="279">
        <v>0.5</v>
      </c>
      <c r="R55" s="279">
        <v>0.1</v>
      </c>
      <c r="S55" s="279">
        <v>0.2</v>
      </c>
      <c r="T55" s="279">
        <v>0.3</v>
      </c>
      <c r="U55" s="279">
        <v>2</v>
      </c>
      <c r="V55" s="279">
        <v>0</v>
      </c>
      <c r="W55" s="279">
        <v>0.5</v>
      </c>
      <c r="X55" s="279">
        <v>0</v>
      </c>
    </row>
    <row r="56" spans="1:24">
      <c r="A56" s="276">
        <v>48</v>
      </c>
      <c r="B56" s="280" t="s">
        <v>438</v>
      </c>
      <c r="C56" s="280">
        <v>5344.7</v>
      </c>
      <c r="D56" s="280">
        <v>4004.9999999999995</v>
      </c>
      <c r="E56" s="280">
        <v>59.6</v>
      </c>
      <c r="F56" s="280">
        <v>1280.1000000000001</v>
      </c>
      <c r="G56" s="280">
        <v>50.6</v>
      </c>
      <c r="H56" s="280">
        <v>8.9</v>
      </c>
      <c r="I56" s="280">
        <v>21.400000000000002</v>
      </c>
      <c r="J56" s="280">
        <v>57.70000000000001</v>
      </c>
      <c r="K56" s="280">
        <v>16.2</v>
      </c>
      <c r="L56" s="280">
        <v>2.9000000000000004</v>
      </c>
      <c r="M56" s="280">
        <v>0</v>
      </c>
      <c r="N56" s="280">
        <v>25.9</v>
      </c>
      <c r="O56" s="280">
        <v>5.9</v>
      </c>
      <c r="P56" s="280">
        <v>122.8</v>
      </c>
      <c r="Q56" s="280">
        <v>73.300000000000011</v>
      </c>
      <c r="R56" s="280">
        <v>22.200000000000003</v>
      </c>
      <c r="S56" s="280">
        <v>24.6</v>
      </c>
      <c r="T56" s="280">
        <v>6.6</v>
      </c>
      <c r="U56" s="280">
        <v>639.79999999999995</v>
      </c>
      <c r="V56" s="280">
        <v>163.4</v>
      </c>
      <c r="W56" s="280">
        <v>20</v>
      </c>
      <c r="X56" s="280">
        <v>17.899999999999999</v>
      </c>
    </row>
    <row r="57" spans="1:24">
      <c r="A57" s="276">
        <v>49</v>
      </c>
      <c r="B57" s="285" t="s">
        <v>191</v>
      </c>
      <c r="C57" s="278">
        <v>5246.6999999999989</v>
      </c>
      <c r="D57" s="278">
        <v>2386</v>
      </c>
      <c r="E57" s="278">
        <v>38.6</v>
      </c>
      <c r="F57" s="278">
        <v>2822.0999999999995</v>
      </c>
      <c r="G57" s="278">
        <v>0</v>
      </c>
      <c r="H57" s="278">
        <v>0.2</v>
      </c>
      <c r="I57" s="278">
        <v>12.9</v>
      </c>
      <c r="J57" s="278">
        <v>142.30000000000001</v>
      </c>
      <c r="K57" s="278">
        <v>1.4000000000000001</v>
      </c>
      <c r="L57" s="278">
        <v>16.5</v>
      </c>
      <c r="M57" s="278">
        <v>40</v>
      </c>
      <c r="N57" s="278">
        <v>111.9</v>
      </c>
      <c r="O57" s="278">
        <v>8.9</v>
      </c>
      <c r="P57" s="278">
        <v>28.3</v>
      </c>
      <c r="Q57" s="278">
        <v>22.9</v>
      </c>
      <c r="R57" s="278">
        <v>2.1</v>
      </c>
      <c r="S57" s="278">
        <v>3.2</v>
      </c>
      <c r="T57" s="278">
        <v>131.30000000000001</v>
      </c>
      <c r="U57" s="278">
        <v>1631.4999999999998</v>
      </c>
      <c r="V57" s="278">
        <v>560</v>
      </c>
      <c r="W57" s="279">
        <v>12</v>
      </c>
      <c r="X57" s="279">
        <v>96.699999999999989</v>
      </c>
    </row>
    <row r="58" spans="1:24">
      <c r="A58" s="276">
        <v>50</v>
      </c>
      <c r="B58" s="286" t="s">
        <v>128</v>
      </c>
      <c r="C58" s="280">
        <v>1896.9</v>
      </c>
      <c r="D58" s="280">
        <v>330.5</v>
      </c>
      <c r="E58" s="280">
        <v>4.8</v>
      </c>
      <c r="F58" s="280">
        <v>1561.6</v>
      </c>
      <c r="G58" s="280">
        <v>0</v>
      </c>
      <c r="H58" s="280">
        <v>0</v>
      </c>
      <c r="I58" s="280">
        <v>1.8</v>
      </c>
      <c r="J58" s="280">
        <v>21.1</v>
      </c>
      <c r="K58" s="280">
        <v>0</v>
      </c>
      <c r="L58" s="280">
        <v>0.1</v>
      </c>
      <c r="M58" s="280">
        <v>854.9</v>
      </c>
      <c r="N58" s="280">
        <v>40.300000000000004</v>
      </c>
      <c r="O58" s="280">
        <v>0.4</v>
      </c>
      <c r="P58" s="280">
        <v>7.5</v>
      </c>
      <c r="Q58" s="280">
        <v>3.8</v>
      </c>
      <c r="R58" s="280">
        <v>0.2</v>
      </c>
      <c r="S58" s="280">
        <v>0.89999999999999991</v>
      </c>
      <c r="T58" s="280">
        <v>0.3</v>
      </c>
      <c r="U58" s="280">
        <v>43.6</v>
      </c>
      <c r="V58" s="280">
        <v>585</v>
      </c>
      <c r="W58" s="280">
        <v>1.7000000000000002</v>
      </c>
      <c r="X58" s="280">
        <v>0</v>
      </c>
    </row>
    <row r="59" spans="1:24">
      <c r="A59" s="276">
        <v>51</v>
      </c>
      <c r="B59" s="287" t="s">
        <v>192</v>
      </c>
      <c r="C59" s="278">
        <v>948</v>
      </c>
      <c r="D59" s="279">
        <v>330.5</v>
      </c>
      <c r="E59" s="279">
        <v>4.8</v>
      </c>
      <c r="F59" s="279">
        <v>612.70000000000005</v>
      </c>
      <c r="G59" s="279">
        <v>0</v>
      </c>
      <c r="H59" s="279">
        <v>0</v>
      </c>
      <c r="I59" s="279">
        <v>1.8</v>
      </c>
      <c r="J59" s="279">
        <v>5.8</v>
      </c>
      <c r="K59" s="279">
        <v>0</v>
      </c>
      <c r="L59" s="279">
        <v>0.1</v>
      </c>
      <c r="M59" s="279">
        <v>0</v>
      </c>
      <c r="N59" s="279">
        <v>2.1</v>
      </c>
      <c r="O59" s="279">
        <v>0.4</v>
      </c>
      <c r="P59" s="279">
        <v>7.5</v>
      </c>
      <c r="Q59" s="279">
        <v>3.8</v>
      </c>
      <c r="R59" s="279">
        <v>0.2</v>
      </c>
      <c r="S59" s="279">
        <v>0.89999999999999991</v>
      </c>
      <c r="T59" s="279">
        <v>0.3</v>
      </c>
      <c r="U59" s="279">
        <v>3.1</v>
      </c>
      <c r="V59" s="279">
        <v>585</v>
      </c>
      <c r="W59" s="279">
        <v>1.7000000000000002</v>
      </c>
      <c r="X59" s="279">
        <v>0</v>
      </c>
    </row>
    <row r="60" spans="1:24">
      <c r="A60" s="276">
        <v>52</v>
      </c>
      <c r="B60" s="287" t="s">
        <v>193</v>
      </c>
      <c r="C60" s="278">
        <v>948.9</v>
      </c>
      <c r="D60" s="279"/>
      <c r="E60" s="279">
        <v>0</v>
      </c>
      <c r="F60" s="279">
        <v>948.9</v>
      </c>
      <c r="G60" s="279">
        <v>0</v>
      </c>
      <c r="H60" s="279">
        <v>0</v>
      </c>
      <c r="I60" s="279">
        <v>0</v>
      </c>
      <c r="J60" s="279">
        <v>15.3</v>
      </c>
      <c r="K60" s="279">
        <v>0</v>
      </c>
      <c r="L60" s="279">
        <v>0</v>
      </c>
      <c r="M60" s="279">
        <v>854.9</v>
      </c>
      <c r="N60" s="279">
        <v>38.200000000000003</v>
      </c>
      <c r="O60" s="279">
        <v>0</v>
      </c>
      <c r="P60" s="279">
        <v>0</v>
      </c>
      <c r="Q60" s="279">
        <v>0</v>
      </c>
      <c r="R60" s="279">
        <v>0</v>
      </c>
      <c r="S60" s="279">
        <v>0</v>
      </c>
      <c r="T60" s="279">
        <v>0</v>
      </c>
      <c r="U60" s="288">
        <v>40.5</v>
      </c>
      <c r="V60" s="279">
        <v>0</v>
      </c>
      <c r="W60" s="279">
        <v>0</v>
      </c>
      <c r="X60" s="279">
        <v>0</v>
      </c>
    </row>
    <row r="61" spans="1:24">
      <c r="A61" s="276">
        <v>53</v>
      </c>
      <c r="B61" s="286" t="s">
        <v>129</v>
      </c>
      <c r="C61" s="280">
        <v>441.69999999999993</v>
      </c>
      <c r="D61" s="280">
        <v>173.7</v>
      </c>
      <c r="E61" s="280">
        <v>2.6</v>
      </c>
      <c r="F61" s="280">
        <v>265.39999999999998</v>
      </c>
      <c r="G61" s="280">
        <v>0</v>
      </c>
      <c r="H61" s="280">
        <v>0</v>
      </c>
      <c r="I61" s="280">
        <v>1.2</v>
      </c>
      <c r="J61" s="280">
        <v>6.9</v>
      </c>
      <c r="K61" s="280">
        <v>0</v>
      </c>
      <c r="L61" s="280">
        <v>0.1</v>
      </c>
      <c r="M61" s="280">
        <v>50.5</v>
      </c>
      <c r="N61" s="280">
        <v>1.3</v>
      </c>
      <c r="O61" s="280">
        <v>0.2</v>
      </c>
      <c r="P61" s="280">
        <v>1.7</v>
      </c>
      <c r="Q61" s="280">
        <v>0.8</v>
      </c>
      <c r="R61" s="280">
        <v>0.1</v>
      </c>
      <c r="S61" s="280">
        <v>0.30000000000000004</v>
      </c>
      <c r="T61" s="280">
        <v>0.3</v>
      </c>
      <c r="U61" s="280">
        <v>2.1</v>
      </c>
      <c r="V61" s="280">
        <v>199</v>
      </c>
      <c r="W61" s="280">
        <v>0.89999999999999991</v>
      </c>
      <c r="X61" s="280">
        <v>0</v>
      </c>
    </row>
    <row r="62" spans="1:24">
      <c r="A62" s="276">
        <v>54</v>
      </c>
      <c r="B62" s="287" t="s">
        <v>192</v>
      </c>
      <c r="C62" s="278">
        <v>388.29999999999995</v>
      </c>
      <c r="D62" s="279">
        <v>173.7</v>
      </c>
      <c r="E62" s="279">
        <v>2.6</v>
      </c>
      <c r="F62" s="279">
        <v>212</v>
      </c>
      <c r="G62" s="279">
        <v>0</v>
      </c>
      <c r="H62" s="279">
        <v>0</v>
      </c>
      <c r="I62" s="279">
        <v>1.2</v>
      </c>
      <c r="J62" s="279">
        <v>4</v>
      </c>
      <c r="K62" s="279">
        <v>0</v>
      </c>
      <c r="L62" s="279">
        <v>0.1</v>
      </c>
      <c r="M62" s="279">
        <v>0</v>
      </c>
      <c r="N62" s="279">
        <v>1.3</v>
      </c>
      <c r="O62" s="279">
        <v>0.2</v>
      </c>
      <c r="P62" s="279">
        <v>1.7</v>
      </c>
      <c r="Q62" s="279">
        <v>0.8</v>
      </c>
      <c r="R62" s="279">
        <v>0.1</v>
      </c>
      <c r="S62" s="279">
        <v>0.30000000000000004</v>
      </c>
      <c r="T62" s="279">
        <v>0.3</v>
      </c>
      <c r="U62" s="279">
        <v>2.1</v>
      </c>
      <c r="V62" s="279">
        <v>199</v>
      </c>
      <c r="W62" s="279">
        <v>0.89999999999999991</v>
      </c>
      <c r="X62" s="279">
        <v>0</v>
      </c>
    </row>
    <row r="63" spans="1:24">
      <c r="A63" s="276">
        <v>55</v>
      </c>
      <c r="B63" s="287" t="s">
        <v>193</v>
      </c>
      <c r="C63" s="278">
        <v>53.4</v>
      </c>
      <c r="D63" s="279"/>
      <c r="E63" s="279"/>
      <c r="F63" s="279">
        <v>53.4</v>
      </c>
      <c r="G63" s="279">
        <v>0</v>
      </c>
      <c r="H63" s="279">
        <v>0</v>
      </c>
      <c r="I63" s="279">
        <v>0</v>
      </c>
      <c r="J63" s="279">
        <v>2.9</v>
      </c>
      <c r="K63" s="279">
        <v>0</v>
      </c>
      <c r="L63" s="279">
        <v>0</v>
      </c>
      <c r="M63" s="279">
        <v>50.5</v>
      </c>
      <c r="N63" s="279">
        <v>0</v>
      </c>
      <c r="O63" s="279">
        <v>0</v>
      </c>
      <c r="P63" s="279">
        <v>0</v>
      </c>
      <c r="Q63" s="279">
        <v>0</v>
      </c>
      <c r="R63" s="279">
        <v>0</v>
      </c>
      <c r="S63" s="279">
        <v>0</v>
      </c>
      <c r="T63" s="279">
        <v>0</v>
      </c>
      <c r="U63" s="279">
        <v>0</v>
      </c>
      <c r="V63" s="279">
        <v>0</v>
      </c>
      <c r="W63" s="279">
        <v>0</v>
      </c>
      <c r="X63" s="279">
        <v>0</v>
      </c>
    </row>
    <row r="64" spans="1:24">
      <c r="A64" s="276">
        <v>56</v>
      </c>
      <c r="B64" s="286" t="s">
        <v>130</v>
      </c>
      <c r="C64" s="280">
        <v>333.3</v>
      </c>
      <c r="D64" s="280">
        <v>166.6</v>
      </c>
      <c r="E64" s="280">
        <v>2.4</v>
      </c>
      <c r="F64" s="280">
        <v>164.3</v>
      </c>
      <c r="G64" s="280">
        <v>0</v>
      </c>
      <c r="H64" s="280">
        <v>0</v>
      </c>
      <c r="I64" s="280">
        <v>1.2</v>
      </c>
      <c r="J64" s="280">
        <v>9.3999999999999986</v>
      </c>
      <c r="K64" s="280">
        <v>0</v>
      </c>
      <c r="L64" s="280">
        <v>0.1</v>
      </c>
      <c r="M64" s="280">
        <v>26.700000000000003</v>
      </c>
      <c r="N64" s="280">
        <v>1.9</v>
      </c>
      <c r="O64" s="280">
        <v>0.2</v>
      </c>
      <c r="P64" s="280">
        <v>11</v>
      </c>
      <c r="Q64" s="280">
        <v>3.8</v>
      </c>
      <c r="R64" s="280">
        <v>0.4</v>
      </c>
      <c r="S64" s="280">
        <v>0.6</v>
      </c>
      <c r="T64" s="280">
        <v>0.3</v>
      </c>
      <c r="U64" s="280">
        <v>1.9</v>
      </c>
      <c r="V64" s="280">
        <v>106</v>
      </c>
      <c r="W64" s="280">
        <v>0.8</v>
      </c>
      <c r="X64" s="280">
        <v>0</v>
      </c>
    </row>
    <row r="65" spans="1:24">
      <c r="A65" s="276">
        <v>57</v>
      </c>
      <c r="B65" s="287" t="s">
        <v>192</v>
      </c>
      <c r="C65" s="278">
        <v>302.8</v>
      </c>
      <c r="D65" s="279">
        <v>166.6</v>
      </c>
      <c r="E65" s="279">
        <v>2.4</v>
      </c>
      <c r="F65" s="279">
        <v>133.80000000000001</v>
      </c>
      <c r="G65" s="279">
        <v>0</v>
      </c>
      <c r="H65" s="279">
        <v>0</v>
      </c>
      <c r="I65" s="279">
        <v>1.2</v>
      </c>
      <c r="J65" s="279">
        <v>5.6</v>
      </c>
      <c r="K65" s="279">
        <v>0</v>
      </c>
      <c r="L65" s="279">
        <v>0.1</v>
      </c>
      <c r="M65" s="279">
        <v>0</v>
      </c>
      <c r="N65" s="279">
        <v>1.9</v>
      </c>
      <c r="O65" s="279">
        <v>0.2</v>
      </c>
      <c r="P65" s="279">
        <v>11</v>
      </c>
      <c r="Q65" s="279">
        <v>3.8</v>
      </c>
      <c r="R65" s="279">
        <v>0.4</v>
      </c>
      <c r="S65" s="279">
        <v>0.6</v>
      </c>
      <c r="T65" s="279">
        <v>0.3</v>
      </c>
      <c r="U65" s="279">
        <v>1.9</v>
      </c>
      <c r="V65" s="279">
        <v>106</v>
      </c>
      <c r="W65" s="279">
        <v>0.8</v>
      </c>
      <c r="X65" s="279">
        <v>0</v>
      </c>
    </row>
    <row r="66" spans="1:24">
      <c r="A66" s="276">
        <v>58</v>
      </c>
      <c r="B66" s="287" t="s">
        <v>193</v>
      </c>
      <c r="C66" s="278">
        <v>30.500000000000004</v>
      </c>
      <c r="D66" s="279"/>
      <c r="E66" s="279"/>
      <c r="F66" s="279">
        <v>30.500000000000004</v>
      </c>
      <c r="G66" s="279">
        <v>0</v>
      </c>
      <c r="H66" s="279">
        <v>0</v>
      </c>
      <c r="I66" s="279">
        <v>0</v>
      </c>
      <c r="J66" s="279">
        <v>3.8</v>
      </c>
      <c r="K66" s="279">
        <v>0</v>
      </c>
      <c r="L66" s="279">
        <v>0</v>
      </c>
      <c r="M66" s="279">
        <v>26.700000000000003</v>
      </c>
      <c r="N66" s="279">
        <v>0</v>
      </c>
      <c r="O66" s="279">
        <v>0</v>
      </c>
      <c r="P66" s="279">
        <v>0</v>
      </c>
      <c r="Q66" s="279">
        <v>0</v>
      </c>
      <c r="R66" s="279">
        <v>0</v>
      </c>
      <c r="S66" s="279">
        <v>0</v>
      </c>
      <c r="T66" s="279">
        <v>0</v>
      </c>
      <c r="U66" s="279">
        <v>0</v>
      </c>
      <c r="V66" s="279">
        <v>0</v>
      </c>
      <c r="W66" s="279"/>
      <c r="X66" s="279">
        <v>0</v>
      </c>
    </row>
    <row r="67" spans="1:24">
      <c r="A67" s="276">
        <v>59</v>
      </c>
      <c r="B67" s="286" t="s">
        <v>131</v>
      </c>
      <c r="C67" s="280">
        <v>241.9</v>
      </c>
      <c r="D67" s="280">
        <v>131.19999999999999</v>
      </c>
      <c r="E67" s="280">
        <v>1.9</v>
      </c>
      <c r="F67" s="280">
        <v>108.80000000000001</v>
      </c>
      <c r="G67" s="280">
        <v>0</v>
      </c>
      <c r="H67" s="280">
        <v>0</v>
      </c>
      <c r="I67" s="280">
        <v>1.2</v>
      </c>
      <c r="J67" s="280">
        <v>6.6</v>
      </c>
      <c r="K67" s="280">
        <v>0</v>
      </c>
      <c r="L67" s="280">
        <v>0.1</v>
      </c>
      <c r="M67" s="280">
        <v>38.6</v>
      </c>
      <c r="N67" s="280">
        <v>1.6</v>
      </c>
      <c r="O67" s="280">
        <v>0.2</v>
      </c>
      <c r="P67" s="280">
        <v>7.1</v>
      </c>
      <c r="Q67" s="280">
        <v>1.9</v>
      </c>
      <c r="R67" s="280">
        <v>0.2</v>
      </c>
      <c r="S67" s="280">
        <v>0.4</v>
      </c>
      <c r="T67" s="280">
        <v>0.3</v>
      </c>
      <c r="U67" s="280">
        <v>3.9</v>
      </c>
      <c r="V67" s="280">
        <v>46</v>
      </c>
      <c r="W67" s="280">
        <v>0.7</v>
      </c>
      <c r="X67" s="280">
        <v>0</v>
      </c>
    </row>
    <row r="68" spans="1:24">
      <c r="A68" s="276">
        <v>60</v>
      </c>
      <c r="B68" s="287" t="s">
        <v>192</v>
      </c>
      <c r="C68" s="278">
        <v>203.3</v>
      </c>
      <c r="D68" s="279">
        <v>131.19999999999999</v>
      </c>
      <c r="E68" s="279">
        <v>1.9</v>
      </c>
      <c r="F68" s="279">
        <v>70.2</v>
      </c>
      <c r="G68" s="279">
        <v>0</v>
      </c>
      <c r="H68" s="279">
        <v>0</v>
      </c>
      <c r="I68" s="279">
        <v>1.2</v>
      </c>
      <c r="J68" s="279">
        <v>6.6</v>
      </c>
      <c r="K68" s="279">
        <v>0</v>
      </c>
      <c r="L68" s="279">
        <v>0.1</v>
      </c>
      <c r="M68" s="279">
        <v>0</v>
      </c>
      <c r="N68" s="279">
        <v>1.6</v>
      </c>
      <c r="O68" s="279">
        <v>0.2</v>
      </c>
      <c r="P68" s="279">
        <v>7.1</v>
      </c>
      <c r="Q68" s="279">
        <v>1.9</v>
      </c>
      <c r="R68" s="279">
        <v>0.2</v>
      </c>
      <c r="S68" s="279">
        <v>0.4</v>
      </c>
      <c r="T68" s="279">
        <v>0.3</v>
      </c>
      <c r="U68" s="279">
        <v>3.9</v>
      </c>
      <c r="V68" s="279">
        <v>46</v>
      </c>
      <c r="W68" s="279">
        <v>0.7</v>
      </c>
      <c r="X68" s="279">
        <v>0</v>
      </c>
    </row>
    <row r="69" spans="1:24">
      <c r="A69" s="276">
        <v>61</v>
      </c>
      <c r="B69" s="287" t="s">
        <v>193</v>
      </c>
      <c r="C69" s="278">
        <v>38.6</v>
      </c>
      <c r="D69" s="279"/>
      <c r="E69" s="279"/>
      <c r="F69" s="279">
        <v>38.6</v>
      </c>
      <c r="G69" s="279">
        <v>0</v>
      </c>
      <c r="H69" s="279">
        <v>0</v>
      </c>
      <c r="I69" s="279">
        <v>0</v>
      </c>
      <c r="J69" s="279">
        <v>0</v>
      </c>
      <c r="K69" s="279">
        <v>0</v>
      </c>
      <c r="L69" s="279">
        <v>0</v>
      </c>
      <c r="M69" s="279">
        <v>38.6</v>
      </c>
      <c r="N69" s="279">
        <v>0</v>
      </c>
      <c r="O69" s="279">
        <v>0</v>
      </c>
      <c r="P69" s="279">
        <v>0</v>
      </c>
      <c r="Q69" s="279">
        <v>0</v>
      </c>
      <c r="R69" s="279">
        <v>0</v>
      </c>
      <c r="S69" s="279">
        <v>0</v>
      </c>
      <c r="T69" s="279">
        <v>0</v>
      </c>
      <c r="U69" s="279">
        <v>0</v>
      </c>
      <c r="V69" s="279">
        <v>0</v>
      </c>
      <c r="W69" s="279"/>
      <c r="X69" s="279">
        <v>0</v>
      </c>
    </row>
    <row r="70" spans="1:24">
      <c r="A70" s="276">
        <v>62</v>
      </c>
      <c r="B70" s="286" t="s">
        <v>132</v>
      </c>
      <c r="C70" s="280">
        <v>338</v>
      </c>
      <c r="D70" s="280">
        <v>147.6</v>
      </c>
      <c r="E70" s="280">
        <v>2.2999999999999998</v>
      </c>
      <c r="F70" s="280">
        <v>188.09999999999997</v>
      </c>
      <c r="G70" s="280">
        <v>0</v>
      </c>
      <c r="H70" s="280">
        <v>0</v>
      </c>
      <c r="I70" s="280">
        <v>1.2</v>
      </c>
      <c r="J70" s="280">
        <v>6.1</v>
      </c>
      <c r="K70" s="280">
        <v>0</v>
      </c>
      <c r="L70" s="280">
        <v>0.1</v>
      </c>
      <c r="M70" s="280">
        <v>43</v>
      </c>
      <c r="N70" s="280">
        <v>1.3</v>
      </c>
      <c r="O70" s="280">
        <v>0.2</v>
      </c>
      <c r="P70" s="280">
        <v>1.9</v>
      </c>
      <c r="Q70" s="280">
        <v>0.9</v>
      </c>
      <c r="R70" s="280">
        <v>0.2</v>
      </c>
      <c r="S70" s="280">
        <v>0.6</v>
      </c>
      <c r="T70" s="280">
        <v>0.3</v>
      </c>
      <c r="U70" s="280">
        <v>1.5999999999999999</v>
      </c>
      <c r="V70" s="280">
        <v>130</v>
      </c>
      <c r="W70" s="280">
        <v>0.7</v>
      </c>
      <c r="X70" s="280">
        <v>0</v>
      </c>
    </row>
    <row r="71" spans="1:24">
      <c r="A71" s="276">
        <v>63</v>
      </c>
      <c r="B71" s="287" t="s">
        <v>192</v>
      </c>
      <c r="C71" s="278">
        <v>293.2</v>
      </c>
      <c r="D71" s="279">
        <v>147.6</v>
      </c>
      <c r="E71" s="279">
        <v>2.2999999999999998</v>
      </c>
      <c r="F71" s="279">
        <v>143.29999999999998</v>
      </c>
      <c r="G71" s="279">
        <v>0</v>
      </c>
      <c r="H71" s="279">
        <v>0</v>
      </c>
      <c r="I71" s="279">
        <v>1.2</v>
      </c>
      <c r="J71" s="279">
        <v>4.3</v>
      </c>
      <c r="K71" s="279">
        <v>0</v>
      </c>
      <c r="L71" s="279">
        <v>0.1</v>
      </c>
      <c r="M71" s="279">
        <v>0</v>
      </c>
      <c r="N71" s="279">
        <v>1.3</v>
      </c>
      <c r="O71" s="279">
        <v>0.2</v>
      </c>
      <c r="P71" s="279">
        <v>1.9</v>
      </c>
      <c r="Q71" s="279">
        <v>0.9</v>
      </c>
      <c r="R71" s="279">
        <v>0.2</v>
      </c>
      <c r="S71" s="279">
        <v>0.6</v>
      </c>
      <c r="T71" s="279">
        <v>0.3</v>
      </c>
      <c r="U71" s="279">
        <v>1.5999999999999999</v>
      </c>
      <c r="V71" s="279">
        <v>130</v>
      </c>
      <c r="W71" s="279">
        <v>0.7</v>
      </c>
      <c r="X71" s="279">
        <v>0</v>
      </c>
    </row>
    <row r="72" spans="1:24">
      <c r="A72" s="276">
        <v>64</v>
      </c>
      <c r="B72" s="287" t="s">
        <v>193</v>
      </c>
      <c r="C72" s="278">
        <v>44.8</v>
      </c>
      <c r="D72" s="279"/>
      <c r="E72" s="279"/>
      <c r="F72" s="279">
        <v>44.8</v>
      </c>
      <c r="G72" s="279">
        <v>0</v>
      </c>
      <c r="H72" s="279">
        <v>0</v>
      </c>
      <c r="I72" s="279">
        <v>0</v>
      </c>
      <c r="J72" s="279">
        <v>1.8</v>
      </c>
      <c r="K72" s="279">
        <v>0</v>
      </c>
      <c r="L72" s="279">
        <v>0</v>
      </c>
      <c r="M72" s="279">
        <v>43</v>
      </c>
      <c r="N72" s="279">
        <v>0</v>
      </c>
      <c r="O72" s="279">
        <v>0</v>
      </c>
      <c r="P72" s="279">
        <v>0</v>
      </c>
      <c r="Q72" s="279">
        <v>0</v>
      </c>
      <c r="R72" s="279">
        <v>0</v>
      </c>
      <c r="S72" s="279">
        <v>0</v>
      </c>
      <c r="T72" s="279">
        <v>0</v>
      </c>
      <c r="U72" s="279">
        <v>0</v>
      </c>
      <c r="V72" s="279">
        <v>0</v>
      </c>
      <c r="W72" s="279"/>
      <c r="X72" s="279">
        <v>0</v>
      </c>
    </row>
    <row r="73" spans="1:24">
      <c r="A73" s="276">
        <v>65</v>
      </c>
      <c r="B73" s="286" t="s">
        <v>133</v>
      </c>
      <c r="C73" s="280">
        <v>263.60000000000002</v>
      </c>
      <c r="D73" s="280">
        <v>130.30000000000001</v>
      </c>
      <c r="E73" s="280">
        <v>1.9</v>
      </c>
      <c r="F73" s="280">
        <v>131.4</v>
      </c>
      <c r="G73" s="280">
        <v>0</v>
      </c>
      <c r="H73" s="280">
        <v>0</v>
      </c>
      <c r="I73" s="280">
        <v>1.2</v>
      </c>
      <c r="J73" s="280">
        <v>2.2000000000000002</v>
      </c>
      <c r="K73" s="280">
        <v>0</v>
      </c>
      <c r="L73" s="280">
        <v>0.1</v>
      </c>
      <c r="M73" s="280">
        <v>33.4</v>
      </c>
      <c r="N73" s="280">
        <v>1.5</v>
      </c>
      <c r="O73" s="280">
        <v>0.2</v>
      </c>
      <c r="P73" s="280">
        <v>8.9</v>
      </c>
      <c r="Q73" s="280">
        <v>2.1</v>
      </c>
      <c r="R73" s="280">
        <v>0.2</v>
      </c>
      <c r="S73" s="280">
        <v>0.7</v>
      </c>
      <c r="T73" s="280">
        <v>0.3</v>
      </c>
      <c r="U73" s="280">
        <v>1.9000000000000001</v>
      </c>
      <c r="V73" s="280">
        <v>78</v>
      </c>
      <c r="W73" s="280">
        <v>0.7</v>
      </c>
      <c r="X73" s="280">
        <v>0</v>
      </c>
    </row>
    <row r="74" spans="1:24">
      <c r="A74" s="276">
        <v>66</v>
      </c>
      <c r="B74" s="287" t="s">
        <v>192</v>
      </c>
      <c r="C74" s="278">
        <v>230.20000000000002</v>
      </c>
      <c r="D74" s="279">
        <v>130.30000000000001</v>
      </c>
      <c r="E74" s="279">
        <v>1.9</v>
      </c>
      <c r="F74" s="279">
        <v>98</v>
      </c>
      <c r="G74" s="279">
        <v>0</v>
      </c>
      <c r="H74" s="279">
        <v>0</v>
      </c>
      <c r="I74" s="279">
        <v>1.2</v>
      </c>
      <c r="J74" s="279">
        <v>2.2000000000000002</v>
      </c>
      <c r="K74" s="279">
        <v>0</v>
      </c>
      <c r="L74" s="279">
        <v>0.1</v>
      </c>
      <c r="M74" s="279">
        <v>0</v>
      </c>
      <c r="N74" s="279">
        <v>1.5</v>
      </c>
      <c r="O74" s="279">
        <v>0.2</v>
      </c>
      <c r="P74" s="279">
        <v>8.9</v>
      </c>
      <c r="Q74" s="279">
        <v>2.1</v>
      </c>
      <c r="R74" s="279">
        <v>0.2</v>
      </c>
      <c r="S74" s="279">
        <v>0.7</v>
      </c>
      <c r="T74" s="279">
        <v>0.3</v>
      </c>
      <c r="U74" s="279">
        <v>1.9000000000000001</v>
      </c>
      <c r="V74" s="279">
        <v>78</v>
      </c>
      <c r="W74" s="279">
        <v>0.7</v>
      </c>
      <c r="X74" s="279">
        <v>0</v>
      </c>
    </row>
    <row r="75" spans="1:24">
      <c r="A75" s="276">
        <v>67</v>
      </c>
      <c r="B75" s="287" t="s">
        <v>193</v>
      </c>
      <c r="C75" s="278">
        <v>33.4</v>
      </c>
      <c r="D75" s="279"/>
      <c r="E75" s="279"/>
      <c r="F75" s="279">
        <v>33.4</v>
      </c>
      <c r="G75" s="279">
        <v>0</v>
      </c>
      <c r="H75" s="279">
        <v>0</v>
      </c>
      <c r="I75" s="279">
        <v>0</v>
      </c>
      <c r="J75" s="279">
        <v>0</v>
      </c>
      <c r="K75" s="279">
        <v>0</v>
      </c>
      <c r="L75" s="279">
        <v>0</v>
      </c>
      <c r="M75" s="279">
        <v>33.4</v>
      </c>
      <c r="N75" s="279">
        <v>0</v>
      </c>
      <c r="O75" s="279">
        <v>0</v>
      </c>
      <c r="P75" s="279">
        <v>0</v>
      </c>
      <c r="Q75" s="279">
        <v>0</v>
      </c>
      <c r="R75" s="279">
        <v>0</v>
      </c>
      <c r="S75" s="279">
        <v>0</v>
      </c>
      <c r="T75" s="279">
        <v>0</v>
      </c>
      <c r="U75" s="279">
        <v>0</v>
      </c>
      <c r="V75" s="279">
        <v>0</v>
      </c>
      <c r="W75" s="279"/>
      <c r="X75" s="279">
        <v>0</v>
      </c>
    </row>
    <row r="76" spans="1:24">
      <c r="A76" s="276">
        <v>68</v>
      </c>
      <c r="B76" s="286" t="s">
        <v>134</v>
      </c>
      <c r="C76" s="280">
        <v>213.5</v>
      </c>
      <c r="D76" s="280">
        <v>96.4</v>
      </c>
      <c r="E76" s="280">
        <v>1.5</v>
      </c>
      <c r="F76" s="280">
        <v>115.6</v>
      </c>
      <c r="G76" s="280">
        <v>0</v>
      </c>
      <c r="H76" s="280">
        <v>0</v>
      </c>
      <c r="I76" s="280">
        <v>1.2</v>
      </c>
      <c r="J76" s="280">
        <v>6.3</v>
      </c>
      <c r="K76" s="280">
        <v>0</v>
      </c>
      <c r="L76" s="280">
        <v>0.1</v>
      </c>
      <c r="M76" s="280">
        <v>21.3</v>
      </c>
      <c r="N76" s="280">
        <v>1.4</v>
      </c>
      <c r="O76" s="280">
        <v>0.1</v>
      </c>
      <c r="P76" s="280">
        <v>4.2</v>
      </c>
      <c r="Q76" s="280">
        <v>1.1000000000000001</v>
      </c>
      <c r="R76" s="280">
        <v>0.2</v>
      </c>
      <c r="S76" s="280">
        <v>0.4</v>
      </c>
      <c r="T76" s="280">
        <v>0.2</v>
      </c>
      <c r="U76" s="280">
        <v>1.6</v>
      </c>
      <c r="V76" s="280">
        <v>77</v>
      </c>
      <c r="W76" s="280">
        <v>0.5</v>
      </c>
      <c r="X76" s="280">
        <v>0</v>
      </c>
    </row>
    <row r="77" spans="1:24">
      <c r="A77" s="276">
        <v>69</v>
      </c>
      <c r="B77" s="287" t="s">
        <v>192</v>
      </c>
      <c r="C77" s="278">
        <v>192.2</v>
      </c>
      <c r="D77" s="279">
        <v>96.4</v>
      </c>
      <c r="E77" s="279">
        <v>1.5</v>
      </c>
      <c r="F77" s="279">
        <v>94.3</v>
      </c>
      <c r="G77" s="279">
        <v>0</v>
      </c>
      <c r="H77" s="279">
        <v>0</v>
      </c>
      <c r="I77" s="279">
        <v>1.2</v>
      </c>
      <c r="J77" s="279">
        <v>6.3</v>
      </c>
      <c r="K77" s="279">
        <v>0</v>
      </c>
      <c r="L77" s="279">
        <v>0.1</v>
      </c>
      <c r="M77" s="279">
        <v>0</v>
      </c>
      <c r="N77" s="279">
        <v>1.4</v>
      </c>
      <c r="O77" s="279">
        <v>0.1</v>
      </c>
      <c r="P77" s="279">
        <v>4.2</v>
      </c>
      <c r="Q77" s="279">
        <v>1.1000000000000001</v>
      </c>
      <c r="R77" s="279">
        <v>0.2</v>
      </c>
      <c r="S77" s="279">
        <v>0.4</v>
      </c>
      <c r="T77" s="279">
        <v>0.2</v>
      </c>
      <c r="U77" s="279">
        <v>1.6</v>
      </c>
      <c r="V77" s="279">
        <v>77</v>
      </c>
      <c r="W77" s="279">
        <v>0.5</v>
      </c>
      <c r="X77" s="279">
        <v>0</v>
      </c>
    </row>
    <row r="78" spans="1:24">
      <c r="A78" s="276">
        <v>70</v>
      </c>
      <c r="B78" s="287" t="s">
        <v>193</v>
      </c>
      <c r="C78" s="278">
        <v>21.3</v>
      </c>
      <c r="D78" s="279"/>
      <c r="E78" s="279"/>
      <c r="F78" s="279">
        <v>21.3</v>
      </c>
      <c r="G78" s="279">
        <v>0</v>
      </c>
      <c r="H78" s="279">
        <v>0</v>
      </c>
      <c r="I78" s="279">
        <v>0</v>
      </c>
      <c r="J78" s="279">
        <v>0</v>
      </c>
      <c r="K78" s="279">
        <v>0</v>
      </c>
      <c r="L78" s="279">
        <v>0</v>
      </c>
      <c r="M78" s="279">
        <v>21.3</v>
      </c>
      <c r="N78" s="279">
        <v>0</v>
      </c>
      <c r="O78" s="279">
        <v>0</v>
      </c>
      <c r="P78" s="279">
        <v>0</v>
      </c>
      <c r="Q78" s="279">
        <v>0</v>
      </c>
      <c r="R78" s="279">
        <v>0</v>
      </c>
      <c r="S78" s="279">
        <v>0</v>
      </c>
      <c r="T78" s="279">
        <v>0</v>
      </c>
      <c r="U78" s="279">
        <v>0</v>
      </c>
      <c r="V78" s="279">
        <v>0</v>
      </c>
      <c r="W78" s="279"/>
      <c r="X78" s="279">
        <v>0</v>
      </c>
    </row>
    <row r="79" spans="1:24">
      <c r="A79" s="276">
        <v>71</v>
      </c>
      <c r="B79" s="286" t="s">
        <v>135</v>
      </c>
      <c r="C79" s="280">
        <v>230.6</v>
      </c>
      <c r="D79" s="280">
        <v>127.9</v>
      </c>
      <c r="E79" s="280">
        <v>1.9</v>
      </c>
      <c r="F79" s="280">
        <v>100.79999999999998</v>
      </c>
      <c r="G79" s="280">
        <v>0</v>
      </c>
      <c r="H79" s="280">
        <v>0</v>
      </c>
      <c r="I79" s="280">
        <v>1.2</v>
      </c>
      <c r="J79" s="280">
        <v>5.8</v>
      </c>
      <c r="K79" s="280">
        <v>0</v>
      </c>
      <c r="L79" s="280">
        <v>0.1</v>
      </c>
      <c r="M79" s="280">
        <v>22.9</v>
      </c>
      <c r="N79" s="280">
        <v>1.4</v>
      </c>
      <c r="O79" s="280">
        <v>0.2</v>
      </c>
      <c r="P79" s="280">
        <v>2.1</v>
      </c>
      <c r="Q79" s="280">
        <v>0.9</v>
      </c>
      <c r="R79" s="280">
        <v>0.2</v>
      </c>
      <c r="S79" s="280">
        <v>0.6</v>
      </c>
      <c r="T79" s="280">
        <v>0.2</v>
      </c>
      <c r="U79" s="280">
        <v>1.6</v>
      </c>
      <c r="V79" s="280">
        <v>63</v>
      </c>
      <c r="W79" s="280">
        <v>0.6</v>
      </c>
      <c r="X79" s="280">
        <v>0</v>
      </c>
    </row>
    <row r="80" spans="1:24">
      <c r="A80" s="276">
        <v>72</v>
      </c>
      <c r="B80" s="287" t="s">
        <v>192</v>
      </c>
      <c r="C80" s="278">
        <v>207.7</v>
      </c>
      <c r="D80" s="279">
        <v>127.9</v>
      </c>
      <c r="E80" s="279">
        <v>1.9</v>
      </c>
      <c r="F80" s="279">
        <v>77.899999999999991</v>
      </c>
      <c r="G80" s="279">
        <v>0</v>
      </c>
      <c r="H80" s="279">
        <v>0</v>
      </c>
      <c r="I80" s="279">
        <v>1.2</v>
      </c>
      <c r="J80" s="279">
        <v>5.8</v>
      </c>
      <c r="K80" s="279">
        <v>0</v>
      </c>
      <c r="L80" s="279">
        <v>0.1</v>
      </c>
      <c r="M80" s="279">
        <v>0</v>
      </c>
      <c r="N80" s="279">
        <v>1.4</v>
      </c>
      <c r="O80" s="279">
        <v>0.2</v>
      </c>
      <c r="P80" s="279">
        <v>2.1</v>
      </c>
      <c r="Q80" s="279">
        <v>0.9</v>
      </c>
      <c r="R80" s="279">
        <v>0.2</v>
      </c>
      <c r="S80" s="279">
        <v>0.6</v>
      </c>
      <c r="T80" s="279">
        <v>0.2</v>
      </c>
      <c r="U80" s="279">
        <v>1.6</v>
      </c>
      <c r="V80" s="279">
        <v>63</v>
      </c>
      <c r="W80" s="279">
        <v>0.6</v>
      </c>
      <c r="X80" s="279">
        <v>0</v>
      </c>
    </row>
    <row r="81" spans="1:24">
      <c r="A81" s="276">
        <v>73</v>
      </c>
      <c r="B81" s="287" t="s">
        <v>193</v>
      </c>
      <c r="C81" s="278">
        <v>22.9</v>
      </c>
      <c r="D81" s="279"/>
      <c r="E81" s="279"/>
      <c r="F81" s="279">
        <v>22.9</v>
      </c>
      <c r="G81" s="279">
        <v>0</v>
      </c>
      <c r="H81" s="279">
        <v>0</v>
      </c>
      <c r="I81" s="279">
        <v>0</v>
      </c>
      <c r="J81" s="279">
        <v>0</v>
      </c>
      <c r="K81" s="279">
        <v>0</v>
      </c>
      <c r="L81" s="279">
        <v>0</v>
      </c>
      <c r="M81" s="279">
        <v>22.9</v>
      </c>
      <c r="N81" s="279">
        <v>0</v>
      </c>
      <c r="O81" s="279">
        <v>0</v>
      </c>
      <c r="P81" s="279">
        <v>0</v>
      </c>
      <c r="Q81" s="279">
        <v>0</v>
      </c>
      <c r="R81" s="279">
        <v>0</v>
      </c>
      <c r="S81" s="279">
        <v>0</v>
      </c>
      <c r="T81" s="279">
        <v>0</v>
      </c>
      <c r="U81" s="279">
        <v>0</v>
      </c>
      <c r="V81" s="279">
        <v>0</v>
      </c>
      <c r="W81" s="279"/>
      <c r="X81" s="279">
        <v>0</v>
      </c>
    </row>
    <row r="82" spans="1:24">
      <c r="A82" s="276">
        <v>74</v>
      </c>
      <c r="B82" s="286" t="s">
        <v>136</v>
      </c>
      <c r="C82" s="280">
        <v>265.60000000000002</v>
      </c>
      <c r="D82" s="280">
        <v>132.19999999999999</v>
      </c>
      <c r="E82" s="280">
        <v>1.9</v>
      </c>
      <c r="F82" s="280">
        <v>131.5</v>
      </c>
      <c r="G82" s="280">
        <v>0</v>
      </c>
      <c r="H82" s="280">
        <v>0</v>
      </c>
      <c r="I82" s="280">
        <v>1.2</v>
      </c>
      <c r="J82" s="280">
        <v>7.7</v>
      </c>
      <c r="K82" s="280">
        <v>0</v>
      </c>
      <c r="L82" s="280">
        <v>0.1</v>
      </c>
      <c r="M82" s="280">
        <v>23.599999999999998</v>
      </c>
      <c r="N82" s="280">
        <v>2.1</v>
      </c>
      <c r="O82" s="280">
        <v>0.2</v>
      </c>
      <c r="P82" s="280">
        <v>8</v>
      </c>
      <c r="Q82" s="280">
        <v>4.8</v>
      </c>
      <c r="R82" s="280">
        <v>0.2</v>
      </c>
      <c r="S82" s="280">
        <v>0.6</v>
      </c>
      <c r="T82" s="280">
        <v>0.3</v>
      </c>
      <c r="U82" s="280">
        <v>2</v>
      </c>
      <c r="V82" s="280">
        <v>80</v>
      </c>
      <c r="W82" s="280">
        <v>0.7</v>
      </c>
      <c r="X82" s="280">
        <v>0</v>
      </c>
    </row>
    <row r="83" spans="1:24">
      <c r="A83" s="276">
        <v>75</v>
      </c>
      <c r="B83" s="287" t="s">
        <v>192</v>
      </c>
      <c r="C83" s="278">
        <v>242</v>
      </c>
      <c r="D83" s="279">
        <v>132.19999999999999</v>
      </c>
      <c r="E83" s="279">
        <v>1.9</v>
      </c>
      <c r="F83" s="279">
        <v>107.9</v>
      </c>
      <c r="G83" s="279">
        <v>0</v>
      </c>
      <c r="H83" s="279">
        <v>0</v>
      </c>
      <c r="I83" s="279">
        <v>1.2</v>
      </c>
      <c r="J83" s="279">
        <v>7.7</v>
      </c>
      <c r="K83" s="279">
        <v>0</v>
      </c>
      <c r="L83" s="279">
        <v>0.1</v>
      </c>
      <c r="M83" s="279">
        <v>0</v>
      </c>
      <c r="N83" s="279">
        <v>2.1</v>
      </c>
      <c r="O83" s="279">
        <v>0.2</v>
      </c>
      <c r="P83" s="279">
        <v>8</v>
      </c>
      <c r="Q83" s="279">
        <v>4.8</v>
      </c>
      <c r="R83" s="279">
        <v>0.2</v>
      </c>
      <c r="S83" s="279">
        <v>0.6</v>
      </c>
      <c r="T83" s="279">
        <v>0.3</v>
      </c>
      <c r="U83" s="279">
        <v>2</v>
      </c>
      <c r="V83" s="279">
        <v>80</v>
      </c>
      <c r="W83" s="279">
        <v>0.7</v>
      </c>
      <c r="X83" s="279">
        <v>0</v>
      </c>
    </row>
    <row r="84" spans="1:24">
      <c r="A84" s="276">
        <v>76</v>
      </c>
      <c r="B84" s="287" t="s">
        <v>193</v>
      </c>
      <c r="C84" s="278">
        <v>23.599999999999998</v>
      </c>
      <c r="D84" s="279"/>
      <c r="E84" s="279"/>
      <c r="F84" s="279">
        <v>23.599999999999998</v>
      </c>
      <c r="G84" s="279">
        <v>0</v>
      </c>
      <c r="H84" s="279">
        <v>0</v>
      </c>
      <c r="I84" s="279">
        <v>0</v>
      </c>
      <c r="J84" s="279">
        <v>0</v>
      </c>
      <c r="K84" s="279">
        <v>0</v>
      </c>
      <c r="L84" s="279">
        <v>0</v>
      </c>
      <c r="M84" s="279">
        <v>23.599999999999998</v>
      </c>
      <c r="N84" s="279">
        <v>0</v>
      </c>
      <c r="O84" s="279">
        <v>0</v>
      </c>
      <c r="P84" s="279">
        <v>0</v>
      </c>
      <c r="Q84" s="279">
        <v>0</v>
      </c>
      <c r="R84" s="279">
        <v>0</v>
      </c>
      <c r="S84" s="279">
        <v>0</v>
      </c>
      <c r="T84" s="279">
        <v>0</v>
      </c>
      <c r="U84" s="279">
        <v>0</v>
      </c>
      <c r="V84" s="279">
        <v>0</v>
      </c>
      <c r="W84" s="279"/>
      <c r="X84" s="279">
        <v>0</v>
      </c>
    </row>
    <row r="85" spans="1:24">
      <c r="A85" s="276">
        <v>77</v>
      </c>
      <c r="B85" s="286" t="s">
        <v>137</v>
      </c>
      <c r="C85" s="280">
        <v>215.7</v>
      </c>
      <c r="D85" s="280">
        <v>118.5</v>
      </c>
      <c r="E85" s="280">
        <v>1.7</v>
      </c>
      <c r="F85" s="280">
        <v>95.5</v>
      </c>
      <c r="G85" s="280">
        <v>0</v>
      </c>
      <c r="H85" s="280">
        <v>0</v>
      </c>
      <c r="I85" s="280">
        <v>1.2</v>
      </c>
      <c r="J85" s="280">
        <v>8</v>
      </c>
      <c r="K85" s="280">
        <v>0</v>
      </c>
      <c r="L85" s="280">
        <v>0.1</v>
      </c>
      <c r="M85" s="280">
        <v>33.5</v>
      </c>
      <c r="N85" s="280">
        <v>1.4</v>
      </c>
      <c r="O85" s="280">
        <v>0.2</v>
      </c>
      <c r="P85" s="280">
        <v>3.2</v>
      </c>
      <c r="Q85" s="280">
        <v>1.1000000000000001</v>
      </c>
      <c r="R85" s="280">
        <v>0.1</v>
      </c>
      <c r="S85" s="280">
        <v>0.30000000000000004</v>
      </c>
      <c r="T85" s="280">
        <v>0.2</v>
      </c>
      <c r="U85" s="280">
        <v>1.6</v>
      </c>
      <c r="V85" s="280">
        <v>44</v>
      </c>
      <c r="W85" s="280">
        <v>0.6</v>
      </c>
      <c r="X85" s="280">
        <v>0</v>
      </c>
    </row>
    <row r="86" spans="1:24">
      <c r="A86" s="276">
        <v>78</v>
      </c>
      <c r="B86" s="287" t="s">
        <v>192</v>
      </c>
      <c r="C86" s="278">
        <v>182.2</v>
      </c>
      <c r="D86" s="279">
        <v>118.5</v>
      </c>
      <c r="E86" s="279">
        <v>1.7</v>
      </c>
      <c r="F86" s="279">
        <v>62</v>
      </c>
      <c r="G86" s="279">
        <v>0</v>
      </c>
      <c r="H86" s="279">
        <v>0</v>
      </c>
      <c r="I86" s="279">
        <v>1.2</v>
      </c>
      <c r="J86" s="279">
        <v>8</v>
      </c>
      <c r="K86" s="279">
        <v>0</v>
      </c>
      <c r="L86" s="279">
        <v>0.1</v>
      </c>
      <c r="M86" s="279">
        <v>0</v>
      </c>
      <c r="N86" s="279">
        <v>1.4</v>
      </c>
      <c r="O86" s="279">
        <v>0.2</v>
      </c>
      <c r="P86" s="279">
        <v>3.2</v>
      </c>
      <c r="Q86" s="279">
        <v>1.1000000000000001</v>
      </c>
      <c r="R86" s="279">
        <v>0.1</v>
      </c>
      <c r="S86" s="279">
        <v>0.30000000000000004</v>
      </c>
      <c r="T86" s="279">
        <v>0.2</v>
      </c>
      <c r="U86" s="279">
        <v>1.6</v>
      </c>
      <c r="V86" s="279">
        <v>44</v>
      </c>
      <c r="W86" s="279">
        <v>0.6</v>
      </c>
      <c r="X86" s="279">
        <v>0</v>
      </c>
    </row>
    <row r="87" spans="1:24">
      <c r="A87" s="276">
        <v>79</v>
      </c>
      <c r="B87" s="287" t="s">
        <v>193</v>
      </c>
      <c r="C87" s="278">
        <v>33.5</v>
      </c>
      <c r="D87" s="279"/>
      <c r="E87" s="279"/>
      <c r="F87" s="279">
        <v>33.5</v>
      </c>
      <c r="G87" s="279">
        <v>0</v>
      </c>
      <c r="H87" s="279">
        <v>0</v>
      </c>
      <c r="I87" s="279">
        <v>0</v>
      </c>
      <c r="J87" s="279">
        <v>0</v>
      </c>
      <c r="K87" s="279">
        <v>0</v>
      </c>
      <c r="L87" s="279">
        <v>0</v>
      </c>
      <c r="M87" s="279">
        <v>33.5</v>
      </c>
      <c r="N87" s="279">
        <v>0</v>
      </c>
      <c r="O87" s="279">
        <v>0</v>
      </c>
      <c r="P87" s="279">
        <v>0</v>
      </c>
      <c r="Q87" s="279">
        <v>0</v>
      </c>
      <c r="R87" s="279">
        <v>0</v>
      </c>
      <c r="S87" s="279">
        <v>0</v>
      </c>
      <c r="T87" s="279">
        <v>0</v>
      </c>
      <c r="U87" s="279">
        <v>0</v>
      </c>
      <c r="V87" s="279">
        <v>0</v>
      </c>
      <c r="W87" s="279"/>
      <c r="X87" s="279">
        <v>0</v>
      </c>
    </row>
    <row r="88" spans="1:24">
      <c r="A88" s="276">
        <v>80</v>
      </c>
      <c r="B88" s="289" t="s">
        <v>138</v>
      </c>
      <c r="C88" s="280">
        <v>389</v>
      </c>
      <c r="D88" s="280">
        <v>207.7</v>
      </c>
      <c r="E88" s="280">
        <v>3.1</v>
      </c>
      <c r="F88" s="280">
        <v>178.2</v>
      </c>
      <c r="G88" s="280">
        <v>0</v>
      </c>
      <c r="H88" s="280">
        <v>0</v>
      </c>
      <c r="I88" s="280">
        <v>1.2</v>
      </c>
      <c r="J88" s="280">
        <v>7.8</v>
      </c>
      <c r="K88" s="280">
        <v>0</v>
      </c>
      <c r="L88" s="280">
        <v>0.1</v>
      </c>
      <c r="M88" s="280">
        <v>44.5</v>
      </c>
      <c r="N88" s="280">
        <v>2.9</v>
      </c>
      <c r="O88" s="280">
        <v>0.2</v>
      </c>
      <c r="P88" s="280">
        <v>31.4</v>
      </c>
      <c r="Q88" s="280">
        <v>7.6</v>
      </c>
      <c r="R88" s="280">
        <v>10.8</v>
      </c>
      <c r="S88" s="280">
        <v>0.6</v>
      </c>
      <c r="T88" s="280">
        <v>0.4</v>
      </c>
      <c r="U88" s="280">
        <v>2.7</v>
      </c>
      <c r="V88" s="280">
        <v>67</v>
      </c>
      <c r="W88" s="280">
        <v>1</v>
      </c>
      <c r="X88" s="280">
        <v>0</v>
      </c>
    </row>
    <row r="89" spans="1:24">
      <c r="A89" s="276">
        <v>81</v>
      </c>
      <c r="B89" s="287" t="s">
        <v>192</v>
      </c>
      <c r="C89" s="278">
        <v>331.7</v>
      </c>
      <c r="D89" s="279">
        <v>207.7</v>
      </c>
      <c r="E89" s="279">
        <v>3.1</v>
      </c>
      <c r="F89" s="279">
        <v>120.9</v>
      </c>
      <c r="G89" s="279">
        <v>0</v>
      </c>
      <c r="H89" s="279">
        <v>0</v>
      </c>
      <c r="I89" s="279">
        <v>1.2</v>
      </c>
      <c r="J89" s="279">
        <v>5</v>
      </c>
      <c r="K89" s="279">
        <v>0</v>
      </c>
      <c r="L89" s="279">
        <v>0.1</v>
      </c>
      <c r="M89" s="279">
        <v>0</v>
      </c>
      <c r="N89" s="279">
        <v>2.9</v>
      </c>
      <c r="O89" s="279">
        <v>0.2</v>
      </c>
      <c r="P89" s="279">
        <v>31.4</v>
      </c>
      <c r="Q89" s="279">
        <v>7.6</v>
      </c>
      <c r="R89" s="279">
        <v>0.8</v>
      </c>
      <c r="S89" s="279">
        <v>0.6</v>
      </c>
      <c r="T89" s="279">
        <v>0.4</v>
      </c>
      <c r="U89" s="279">
        <v>2.7</v>
      </c>
      <c r="V89" s="279">
        <v>67</v>
      </c>
      <c r="W89" s="279">
        <v>1</v>
      </c>
      <c r="X89" s="279">
        <v>0</v>
      </c>
    </row>
    <row r="90" spans="1:24">
      <c r="A90" s="276">
        <v>82</v>
      </c>
      <c r="B90" s="287" t="s">
        <v>193</v>
      </c>
      <c r="C90" s="278">
        <v>57.3</v>
      </c>
      <c r="D90" s="279"/>
      <c r="E90" s="279"/>
      <c r="F90" s="279">
        <v>57.3</v>
      </c>
      <c r="G90" s="279">
        <v>0</v>
      </c>
      <c r="H90" s="279">
        <v>0</v>
      </c>
      <c r="I90" s="279">
        <v>0</v>
      </c>
      <c r="J90" s="279">
        <v>2.8</v>
      </c>
      <c r="K90" s="279">
        <v>0</v>
      </c>
      <c r="L90" s="279">
        <v>0</v>
      </c>
      <c r="M90" s="279">
        <v>44.5</v>
      </c>
      <c r="N90" s="279">
        <v>0</v>
      </c>
      <c r="O90" s="279">
        <v>0</v>
      </c>
      <c r="P90" s="279">
        <v>0</v>
      </c>
      <c r="Q90" s="279">
        <v>0</v>
      </c>
      <c r="R90" s="279">
        <v>10</v>
      </c>
      <c r="S90" s="279">
        <v>0</v>
      </c>
      <c r="T90" s="279">
        <v>0</v>
      </c>
      <c r="U90" s="279">
        <v>0</v>
      </c>
      <c r="V90" s="279">
        <v>0</v>
      </c>
      <c r="W90" s="279"/>
      <c r="X90" s="279">
        <v>0</v>
      </c>
    </row>
    <row r="91" spans="1:24">
      <c r="A91" s="276">
        <v>83</v>
      </c>
      <c r="B91" s="290" t="s">
        <v>438</v>
      </c>
      <c r="C91" s="291">
        <v>10076.5</v>
      </c>
      <c r="D91" s="291">
        <v>4148.6000000000004</v>
      </c>
      <c r="E91" s="291">
        <v>64.599999999999994</v>
      </c>
      <c r="F91" s="291">
        <v>5863.2999999999993</v>
      </c>
      <c r="G91" s="291">
        <v>0</v>
      </c>
      <c r="H91" s="291">
        <v>0.2</v>
      </c>
      <c r="I91" s="291">
        <v>26.7</v>
      </c>
      <c r="J91" s="291">
        <v>230.20000000000002</v>
      </c>
      <c r="K91" s="291">
        <v>1.4000000000000001</v>
      </c>
      <c r="L91" s="291">
        <v>17.600000000000001</v>
      </c>
      <c r="M91" s="291">
        <v>1232.9000000000001</v>
      </c>
      <c r="N91" s="291">
        <v>169</v>
      </c>
      <c r="O91" s="291">
        <v>11.2</v>
      </c>
      <c r="P91" s="291">
        <v>115.3</v>
      </c>
      <c r="Q91" s="291">
        <v>51.7</v>
      </c>
      <c r="R91" s="291">
        <v>14.899999999999995</v>
      </c>
      <c r="S91" s="291">
        <v>9.1999999999999993</v>
      </c>
      <c r="T91" s="291">
        <v>134.4</v>
      </c>
      <c r="U91" s="291">
        <v>1695.9999999999998</v>
      </c>
      <c r="V91" s="291">
        <v>2035</v>
      </c>
      <c r="W91" s="291">
        <v>20.9</v>
      </c>
      <c r="X91" s="291">
        <v>96.699999999999989</v>
      </c>
    </row>
    <row r="92" spans="1:24">
      <c r="A92" s="276">
        <v>84</v>
      </c>
      <c r="B92" s="292" t="s">
        <v>79</v>
      </c>
      <c r="C92" s="292">
        <v>25011.3</v>
      </c>
      <c r="D92" s="292">
        <v>15947.099999999999</v>
      </c>
      <c r="E92" s="292">
        <v>238.1</v>
      </c>
      <c r="F92" s="292">
        <v>8826.1</v>
      </c>
      <c r="G92" s="292">
        <v>50.6</v>
      </c>
      <c r="H92" s="292">
        <v>14.799999999999999</v>
      </c>
      <c r="I92" s="292">
        <v>72.699999999999989</v>
      </c>
      <c r="J92" s="292">
        <v>454.20000000000005</v>
      </c>
      <c r="K92" s="292">
        <v>20.3</v>
      </c>
      <c r="L92" s="292">
        <v>26.3</v>
      </c>
      <c r="M92" s="292">
        <v>1232.9000000000001</v>
      </c>
      <c r="N92" s="292">
        <v>277.10000000000002</v>
      </c>
      <c r="O92" s="292">
        <v>24.900000000000002</v>
      </c>
      <c r="P92" s="292">
        <v>800.19999999999993</v>
      </c>
      <c r="Q92" s="292">
        <v>408.79999999999995</v>
      </c>
      <c r="R92" s="292">
        <v>105.19999999999999</v>
      </c>
      <c r="S92" s="292">
        <v>159.69999999999999</v>
      </c>
      <c r="T92" s="292">
        <v>169.1</v>
      </c>
      <c r="U92" s="292">
        <v>2568.8999999999996</v>
      </c>
      <c r="V92" s="292">
        <v>2198.4</v>
      </c>
      <c r="W92" s="292">
        <v>127.4</v>
      </c>
      <c r="X92" s="292">
        <v>114.6</v>
      </c>
    </row>
    <row r="93" spans="1:24" ht="24">
      <c r="A93" s="276">
        <v>85</v>
      </c>
      <c r="B93" s="293" t="str">
        <f>+[1]kriterijai!B92</f>
        <v>Finansuoti vaikų vasaros poilsio ir užimtumo programas</v>
      </c>
      <c r="C93" s="294">
        <v>25</v>
      </c>
      <c r="D93" s="294">
        <v>0</v>
      </c>
      <c r="E93" s="294">
        <v>0</v>
      </c>
      <c r="F93" s="294">
        <v>25</v>
      </c>
      <c r="G93" s="294">
        <v>0</v>
      </c>
      <c r="H93" s="294">
        <v>0</v>
      </c>
      <c r="I93" s="294">
        <v>0</v>
      </c>
      <c r="J93" s="294">
        <v>0</v>
      </c>
      <c r="K93" s="294">
        <v>0</v>
      </c>
      <c r="L93" s="294">
        <v>0</v>
      </c>
      <c r="M93" s="294">
        <v>0</v>
      </c>
      <c r="N93" s="294">
        <v>0</v>
      </c>
      <c r="O93" s="294">
        <v>0</v>
      </c>
      <c r="P93" s="294">
        <v>0</v>
      </c>
      <c r="Q93" s="294">
        <v>0</v>
      </c>
      <c r="R93" s="294">
        <v>0</v>
      </c>
      <c r="S93" s="294">
        <v>0</v>
      </c>
      <c r="T93" s="294">
        <v>0</v>
      </c>
      <c r="U93" s="294">
        <v>25</v>
      </c>
      <c r="V93" s="294">
        <v>0</v>
      </c>
      <c r="W93" s="294">
        <v>0</v>
      </c>
      <c r="X93" s="294">
        <v>0</v>
      </c>
    </row>
    <row r="94" spans="1:24" ht="36">
      <c r="A94" s="276">
        <v>86</v>
      </c>
      <c r="B94" s="293" t="str">
        <f>+[1]kriterijai!B93</f>
        <v>Įgyvendinti  Kėdainių rajono savivaldybės mokytojų motyvacijos programą</v>
      </c>
      <c r="C94" s="294">
        <v>16</v>
      </c>
      <c r="D94" s="294">
        <v>0</v>
      </c>
      <c r="E94" s="294">
        <v>0</v>
      </c>
      <c r="F94" s="294">
        <v>16</v>
      </c>
      <c r="G94" s="294">
        <v>0</v>
      </c>
      <c r="H94" s="294">
        <v>0</v>
      </c>
      <c r="I94" s="294">
        <v>0</v>
      </c>
      <c r="J94" s="294">
        <v>0</v>
      </c>
      <c r="K94" s="294">
        <v>0</v>
      </c>
      <c r="L94" s="294">
        <v>0</v>
      </c>
      <c r="M94" s="294">
        <v>0</v>
      </c>
      <c r="N94" s="294">
        <v>0</v>
      </c>
      <c r="O94" s="294">
        <v>0</v>
      </c>
      <c r="P94" s="294">
        <v>0</v>
      </c>
      <c r="Q94" s="294">
        <v>0</v>
      </c>
      <c r="R94" s="294">
        <v>0</v>
      </c>
      <c r="S94" s="294">
        <v>0</v>
      </c>
      <c r="T94" s="294">
        <v>0</v>
      </c>
      <c r="U94" s="294">
        <v>16</v>
      </c>
      <c r="V94" s="294">
        <v>0</v>
      </c>
      <c r="W94" s="294">
        <v>0</v>
      </c>
      <c r="X94" s="294">
        <v>0</v>
      </c>
    </row>
    <row r="95" spans="1:24" ht="48">
      <c r="A95" s="276">
        <v>87</v>
      </c>
      <c r="B95" s="293" t="str">
        <f>+[1]kriterijai!B94</f>
        <v>Koofinansuoti  švietimo įstaigų dalyvavimą infrastruktūros gerinimo/modernizavimo projektuose</v>
      </c>
      <c r="C95" s="294">
        <v>20</v>
      </c>
      <c r="D95" s="294">
        <v>0</v>
      </c>
      <c r="E95" s="294">
        <v>0</v>
      </c>
      <c r="F95" s="294">
        <v>20</v>
      </c>
      <c r="G95" s="294">
        <v>0</v>
      </c>
      <c r="H95" s="294">
        <v>0</v>
      </c>
      <c r="I95" s="294">
        <v>0</v>
      </c>
      <c r="J95" s="294">
        <v>0</v>
      </c>
      <c r="K95" s="294">
        <v>0</v>
      </c>
      <c r="L95" s="294">
        <v>0</v>
      </c>
      <c r="M95" s="294">
        <v>0</v>
      </c>
      <c r="N95" s="294">
        <v>0</v>
      </c>
      <c r="O95" s="294">
        <v>0</v>
      </c>
      <c r="P95" s="294">
        <v>0</v>
      </c>
      <c r="Q95" s="294">
        <v>0</v>
      </c>
      <c r="R95" s="294">
        <v>0</v>
      </c>
      <c r="S95" s="294">
        <v>0</v>
      </c>
      <c r="T95" s="294">
        <v>0</v>
      </c>
      <c r="U95" s="294">
        <v>20</v>
      </c>
      <c r="V95" s="294">
        <v>0</v>
      </c>
      <c r="W95" s="294">
        <v>0</v>
      </c>
      <c r="X95" s="294">
        <v>0</v>
      </c>
    </row>
    <row r="96" spans="1:24" ht="36">
      <c r="A96" s="276">
        <v>88</v>
      </c>
      <c r="B96" s="293" t="str">
        <f>+[1]kriterijai!B95</f>
        <v>Organizuoti mokinių maitinimą, taikant pažangias maitinimo formas (švediško stalo principas)</v>
      </c>
      <c r="C96" s="294">
        <v>14</v>
      </c>
      <c r="D96" s="294">
        <v>0</v>
      </c>
      <c r="E96" s="294">
        <v>0</v>
      </c>
      <c r="F96" s="294">
        <v>14</v>
      </c>
      <c r="G96" s="294">
        <v>0</v>
      </c>
      <c r="H96" s="294">
        <v>0</v>
      </c>
      <c r="I96" s="294">
        <v>0</v>
      </c>
      <c r="J96" s="294">
        <v>0</v>
      </c>
      <c r="K96" s="294">
        <v>0</v>
      </c>
      <c r="L96" s="294">
        <v>0</v>
      </c>
      <c r="M96" s="294">
        <v>0</v>
      </c>
      <c r="N96" s="294">
        <v>0</v>
      </c>
      <c r="O96" s="294">
        <v>0</v>
      </c>
      <c r="P96" s="294">
        <v>0</v>
      </c>
      <c r="Q96" s="294">
        <v>0</v>
      </c>
      <c r="R96" s="294">
        <v>0</v>
      </c>
      <c r="S96" s="294">
        <v>0</v>
      </c>
      <c r="T96" s="294">
        <v>0</v>
      </c>
      <c r="U96" s="294">
        <v>14</v>
      </c>
      <c r="V96" s="294">
        <v>0</v>
      </c>
      <c r="W96" s="294">
        <v>0</v>
      </c>
      <c r="X96" s="294">
        <v>0</v>
      </c>
    </row>
    <row r="97" spans="1:24" ht="24">
      <c r="A97" s="276">
        <v>89</v>
      </c>
      <c r="B97" s="293" t="str">
        <f>+[1]kriterijai!B96</f>
        <v>Skatinti savivaldybės  gabius mokinius</v>
      </c>
      <c r="C97" s="294">
        <v>14</v>
      </c>
      <c r="D97" s="294">
        <v>0</v>
      </c>
      <c r="E97" s="294">
        <v>0</v>
      </c>
      <c r="F97" s="294">
        <v>14</v>
      </c>
      <c r="G97" s="294">
        <v>0</v>
      </c>
      <c r="H97" s="294">
        <v>0</v>
      </c>
      <c r="I97" s="294">
        <v>0</v>
      </c>
      <c r="J97" s="294">
        <v>0</v>
      </c>
      <c r="K97" s="294">
        <v>0</v>
      </c>
      <c r="L97" s="294">
        <v>0</v>
      </c>
      <c r="M97" s="294">
        <v>0</v>
      </c>
      <c r="N97" s="294">
        <v>0</v>
      </c>
      <c r="O97" s="294">
        <v>0</v>
      </c>
      <c r="P97" s="294">
        <v>0</v>
      </c>
      <c r="Q97" s="294">
        <v>0</v>
      </c>
      <c r="R97" s="294">
        <v>0</v>
      </c>
      <c r="S97" s="294">
        <v>0</v>
      </c>
      <c r="T97" s="294">
        <v>0</v>
      </c>
      <c r="U97" s="294">
        <v>14</v>
      </c>
      <c r="V97" s="294">
        <v>0</v>
      </c>
      <c r="W97" s="294">
        <v>0</v>
      </c>
      <c r="X97" s="294">
        <v>0</v>
      </c>
    </row>
    <row r="98" spans="1:24" ht="48">
      <c r="A98" s="276">
        <v>90</v>
      </c>
      <c r="B98" s="293" t="str">
        <f>+[1]kriterijai!B97</f>
        <v xml:space="preserve">Vykdyti E sveikatos informacinės sistemos diegimo, palaikymo ir tobulinimo VšĮ Kėdainių PSPC  ir VšĮ Kėdainių ligoninėje programą </v>
      </c>
      <c r="C98" s="294">
        <v>30</v>
      </c>
      <c r="D98" s="294">
        <v>0</v>
      </c>
      <c r="E98" s="294">
        <v>0</v>
      </c>
      <c r="F98" s="294">
        <v>30</v>
      </c>
      <c r="G98" s="294">
        <v>0</v>
      </c>
      <c r="H98" s="294">
        <v>0</v>
      </c>
      <c r="I98" s="294">
        <v>0</v>
      </c>
      <c r="J98" s="294">
        <v>0</v>
      </c>
      <c r="K98" s="294">
        <v>0</v>
      </c>
      <c r="L98" s="294">
        <v>0</v>
      </c>
      <c r="M98" s="294">
        <v>0</v>
      </c>
      <c r="N98" s="294">
        <v>0</v>
      </c>
      <c r="O98" s="294">
        <v>0</v>
      </c>
      <c r="P98" s="294">
        <v>0</v>
      </c>
      <c r="Q98" s="294">
        <v>0</v>
      </c>
      <c r="R98" s="294">
        <v>0</v>
      </c>
      <c r="S98" s="294">
        <v>0</v>
      </c>
      <c r="T98" s="294">
        <v>0</v>
      </c>
      <c r="U98" s="294">
        <v>30</v>
      </c>
      <c r="V98" s="294">
        <v>0</v>
      </c>
      <c r="W98" s="294">
        <v>0</v>
      </c>
      <c r="X98" s="294">
        <v>0</v>
      </c>
    </row>
    <row r="99" spans="1:24" ht="24">
      <c r="A99" s="276">
        <v>91</v>
      </c>
      <c r="B99" s="293" t="str">
        <f>+[1]kriterijai!B98</f>
        <v>Vykdyti VšĮ Kėdainių ligoninės dantų protezavimo programą</v>
      </c>
      <c r="C99" s="294">
        <v>40</v>
      </c>
      <c r="D99" s="294">
        <v>0</v>
      </c>
      <c r="E99" s="294">
        <v>0</v>
      </c>
      <c r="F99" s="294">
        <v>40</v>
      </c>
      <c r="G99" s="294">
        <v>0</v>
      </c>
      <c r="H99" s="294">
        <v>0</v>
      </c>
      <c r="I99" s="294">
        <v>0</v>
      </c>
      <c r="J99" s="294">
        <v>0</v>
      </c>
      <c r="K99" s="294">
        <v>0</v>
      </c>
      <c r="L99" s="294">
        <v>0</v>
      </c>
      <c r="M99" s="294">
        <v>0</v>
      </c>
      <c r="N99" s="294">
        <v>0</v>
      </c>
      <c r="O99" s="294">
        <v>0</v>
      </c>
      <c r="P99" s="294">
        <v>0</v>
      </c>
      <c r="Q99" s="294">
        <v>0</v>
      </c>
      <c r="R99" s="294">
        <v>0</v>
      </c>
      <c r="S99" s="294">
        <v>0</v>
      </c>
      <c r="T99" s="294">
        <v>0</v>
      </c>
      <c r="U99" s="294">
        <v>40</v>
      </c>
      <c r="V99" s="294">
        <v>0</v>
      </c>
      <c r="W99" s="294">
        <v>0</v>
      </c>
      <c r="X99" s="294">
        <v>0</v>
      </c>
    </row>
    <row r="100" spans="1:24" ht="24">
      <c r="A100" s="276">
        <v>92</v>
      </c>
      <c r="B100" s="293" t="str">
        <f>+[1]kriterijai!B99</f>
        <v>Vykdyti VšĮ Kėdainių ligoninės vaikų slaugos  programą</v>
      </c>
      <c r="C100" s="294">
        <v>15.3</v>
      </c>
      <c r="D100" s="294">
        <v>0</v>
      </c>
      <c r="E100" s="294">
        <v>0</v>
      </c>
      <c r="F100" s="294">
        <v>15.3</v>
      </c>
      <c r="G100" s="294">
        <v>0</v>
      </c>
      <c r="H100" s="294">
        <v>0</v>
      </c>
      <c r="I100" s="294">
        <v>0</v>
      </c>
      <c r="J100" s="294">
        <v>0</v>
      </c>
      <c r="K100" s="294">
        <v>0</v>
      </c>
      <c r="L100" s="294">
        <v>0</v>
      </c>
      <c r="M100" s="294">
        <v>0</v>
      </c>
      <c r="N100" s="294">
        <v>0</v>
      </c>
      <c r="O100" s="294">
        <v>0</v>
      </c>
      <c r="P100" s="294">
        <v>0</v>
      </c>
      <c r="Q100" s="294">
        <v>0</v>
      </c>
      <c r="R100" s="294">
        <v>0</v>
      </c>
      <c r="S100" s="294">
        <v>0</v>
      </c>
      <c r="T100" s="294">
        <v>0</v>
      </c>
      <c r="U100" s="294">
        <v>15.3</v>
      </c>
      <c r="V100" s="294">
        <v>0</v>
      </c>
      <c r="W100" s="294">
        <v>0</v>
      </c>
      <c r="X100" s="294">
        <v>0</v>
      </c>
    </row>
    <row r="101" spans="1:24" ht="62.45" customHeight="1">
      <c r="A101" s="276">
        <v>93</v>
      </c>
      <c r="B101" s="293" t="str">
        <f>+[1]kriterijai!B100</f>
        <v>Vykdyti  odontologinės priežiūros/pagalbos kokybės gerinimo Kėdainių rajono savivaldybės gyventojams  programą</v>
      </c>
      <c r="C101" s="294">
        <v>18</v>
      </c>
      <c r="D101" s="294">
        <v>0</v>
      </c>
      <c r="E101" s="294">
        <v>0</v>
      </c>
      <c r="F101" s="294">
        <v>18</v>
      </c>
      <c r="G101" s="294">
        <v>0</v>
      </c>
      <c r="H101" s="294">
        <v>0</v>
      </c>
      <c r="I101" s="294">
        <v>0</v>
      </c>
      <c r="J101" s="294">
        <v>0</v>
      </c>
      <c r="K101" s="294">
        <v>0</v>
      </c>
      <c r="L101" s="294">
        <v>0</v>
      </c>
      <c r="M101" s="294">
        <v>0</v>
      </c>
      <c r="N101" s="294">
        <v>0</v>
      </c>
      <c r="O101" s="294">
        <v>0</v>
      </c>
      <c r="P101" s="294">
        <v>0</v>
      </c>
      <c r="Q101" s="294">
        <v>0</v>
      </c>
      <c r="R101" s="294">
        <v>0</v>
      </c>
      <c r="S101" s="294">
        <v>0</v>
      </c>
      <c r="T101" s="294">
        <v>0</v>
      </c>
      <c r="U101" s="294">
        <v>18</v>
      </c>
      <c r="V101" s="294">
        <v>0</v>
      </c>
      <c r="W101" s="294">
        <v>0</v>
      </c>
      <c r="X101" s="294">
        <v>0</v>
      </c>
    </row>
    <row r="102" spans="1:24" ht="49.9" customHeight="1">
      <c r="A102" s="276">
        <v>94</v>
      </c>
      <c r="B102" s="293" t="str">
        <f>+[1]kriterijai!B101</f>
        <v xml:space="preserve">Vykdyti traumatologinės pagalbos kokybės gerinimo Kėdainių rajono savivaldybės gyventojams  programą </v>
      </c>
      <c r="C102" s="294">
        <v>18.600000000000001</v>
      </c>
      <c r="D102" s="294">
        <v>0</v>
      </c>
      <c r="E102" s="294">
        <v>0</v>
      </c>
      <c r="F102" s="294">
        <v>18.600000000000001</v>
      </c>
      <c r="G102" s="294">
        <v>0</v>
      </c>
      <c r="H102" s="294">
        <v>0</v>
      </c>
      <c r="I102" s="294">
        <v>0</v>
      </c>
      <c r="J102" s="294">
        <v>0</v>
      </c>
      <c r="K102" s="294">
        <v>0</v>
      </c>
      <c r="L102" s="294">
        <v>0</v>
      </c>
      <c r="M102" s="294">
        <v>0</v>
      </c>
      <c r="N102" s="294">
        <v>0</v>
      </c>
      <c r="O102" s="294">
        <v>0</v>
      </c>
      <c r="P102" s="294">
        <v>0</v>
      </c>
      <c r="Q102" s="294">
        <v>0</v>
      </c>
      <c r="R102" s="294">
        <v>0</v>
      </c>
      <c r="S102" s="294">
        <v>0</v>
      </c>
      <c r="T102" s="294">
        <v>0</v>
      </c>
      <c r="U102" s="294">
        <v>18.600000000000001</v>
      </c>
      <c r="V102" s="294">
        <v>0</v>
      </c>
      <c r="W102" s="294">
        <v>0</v>
      </c>
      <c r="X102" s="294">
        <v>0</v>
      </c>
    </row>
    <row r="103" spans="1:24" ht="72">
      <c r="A103" s="276">
        <v>95</v>
      </c>
      <c r="B103" s="293" t="str">
        <f>+[1]kriterijai!B102</f>
        <v>Vykdyti pirminės asmens sveikatos priežiūros paslaugų prieinamumo ir kokybės užtikrinimo Kėdainių rajono kaimiškųjų vietovių gyventojams programą</v>
      </c>
      <c r="C103" s="294">
        <v>30</v>
      </c>
      <c r="D103" s="294">
        <v>0</v>
      </c>
      <c r="E103" s="294">
        <v>0</v>
      </c>
      <c r="F103" s="294">
        <v>30</v>
      </c>
      <c r="G103" s="294">
        <v>0</v>
      </c>
      <c r="H103" s="294">
        <v>0</v>
      </c>
      <c r="I103" s="294">
        <v>0</v>
      </c>
      <c r="J103" s="294">
        <v>0</v>
      </c>
      <c r="K103" s="294">
        <v>0</v>
      </c>
      <c r="L103" s="294">
        <v>0</v>
      </c>
      <c r="M103" s="294">
        <v>0</v>
      </c>
      <c r="N103" s="294">
        <v>0</v>
      </c>
      <c r="O103" s="294">
        <v>0</v>
      </c>
      <c r="P103" s="294">
        <v>0</v>
      </c>
      <c r="Q103" s="294">
        <v>0</v>
      </c>
      <c r="R103" s="294">
        <v>0</v>
      </c>
      <c r="S103" s="294">
        <v>0</v>
      </c>
      <c r="T103" s="294">
        <v>0</v>
      </c>
      <c r="U103" s="294">
        <v>30</v>
      </c>
      <c r="V103" s="294">
        <v>0</v>
      </c>
      <c r="W103" s="294">
        <v>0</v>
      </c>
      <c r="X103" s="294">
        <v>0</v>
      </c>
    </row>
    <row r="104" spans="1:24" ht="60">
      <c r="A104" s="276">
        <v>96</v>
      </c>
      <c r="B104" s="293" t="str">
        <f>+[1]kriterijai!B103</f>
        <v>Vykdyti priėmimo - skubios pagalbos skyriuje teikiamos pagalbos kokybės gerinimo Kėdainių rajono savivaldybės gyventojams 2020 m. programą</v>
      </c>
      <c r="C104" s="294">
        <v>25.8</v>
      </c>
      <c r="D104" s="294">
        <v>0</v>
      </c>
      <c r="E104" s="294">
        <v>0</v>
      </c>
      <c r="F104" s="294">
        <v>25.8</v>
      </c>
      <c r="G104" s="294">
        <v>0</v>
      </c>
      <c r="H104" s="294">
        <v>0</v>
      </c>
      <c r="I104" s="294">
        <v>0</v>
      </c>
      <c r="J104" s="294">
        <v>0</v>
      </c>
      <c r="K104" s="294">
        <v>0</v>
      </c>
      <c r="L104" s="294">
        <v>0</v>
      </c>
      <c r="M104" s="294">
        <v>0</v>
      </c>
      <c r="N104" s="294">
        <v>0</v>
      </c>
      <c r="O104" s="294">
        <v>0</v>
      </c>
      <c r="P104" s="294">
        <v>0</v>
      </c>
      <c r="Q104" s="294">
        <v>0</v>
      </c>
      <c r="R104" s="294">
        <v>0</v>
      </c>
      <c r="S104" s="294">
        <v>0</v>
      </c>
      <c r="T104" s="294">
        <v>0</v>
      </c>
      <c r="U104" s="294">
        <v>25.8</v>
      </c>
      <c r="V104" s="294">
        <v>0</v>
      </c>
      <c r="W104" s="294">
        <v>0</v>
      </c>
      <c r="X104" s="294">
        <v>0</v>
      </c>
    </row>
    <row r="105" spans="1:24" ht="48">
      <c r="A105" s="276">
        <v>97</v>
      </c>
      <c r="B105" s="293" t="str">
        <f>+[1]kriterijai!B104</f>
        <v>Vykdyti endoskopinių paslaugų prieinamumo ir kokybės gerinimo Kėdainių rajono savivaldybėje 2020 m programą</v>
      </c>
      <c r="C105" s="294">
        <v>37.200000000000003</v>
      </c>
      <c r="D105" s="294">
        <v>0</v>
      </c>
      <c r="E105" s="294">
        <v>0</v>
      </c>
      <c r="F105" s="294">
        <v>37.200000000000003</v>
      </c>
      <c r="G105" s="294">
        <v>0</v>
      </c>
      <c r="H105" s="294">
        <v>0</v>
      </c>
      <c r="I105" s="294">
        <v>0</v>
      </c>
      <c r="J105" s="294">
        <v>0</v>
      </c>
      <c r="K105" s="294">
        <v>0</v>
      </c>
      <c r="L105" s="294">
        <v>0</v>
      </c>
      <c r="M105" s="294">
        <v>0</v>
      </c>
      <c r="N105" s="294">
        <v>0</v>
      </c>
      <c r="O105" s="294">
        <v>0</v>
      </c>
      <c r="P105" s="294">
        <v>0</v>
      </c>
      <c r="Q105" s="294">
        <v>0</v>
      </c>
      <c r="R105" s="294">
        <v>0</v>
      </c>
      <c r="S105" s="294">
        <v>0</v>
      </c>
      <c r="T105" s="294">
        <v>0</v>
      </c>
      <c r="U105" s="294">
        <v>37.200000000000003</v>
      </c>
      <c r="V105" s="294">
        <v>0</v>
      </c>
      <c r="W105" s="294">
        <v>0</v>
      </c>
      <c r="X105" s="294">
        <v>0</v>
      </c>
    </row>
    <row r="106" spans="1:24" ht="48">
      <c r="A106" s="276">
        <v>98</v>
      </c>
      <c r="B106" s="293" t="str">
        <f>+[1]kriterijai!B105</f>
        <v>Vykdyti ambulatorinės akušerinės ir ginekologinės pagalbos kokybės gerinimo Kėdainių rajono savivaldybės moterims  programą</v>
      </c>
      <c r="C106" s="294">
        <v>8</v>
      </c>
      <c r="D106" s="294">
        <v>0</v>
      </c>
      <c r="E106" s="294">
        <v>0</v>
      </c>
      <c r="F106" s="294">
        <v>8</v>
      </c>
      <c r="G106" s="294">
        <v>0</v>
      </c>
      <c r="H106" s="294">
        <v>0</v>
      </c>
      <c r="I106" s="294">
        <v>0</v>
      </c>
      <c r="J106" s="294">
        <v>0</v>
      </c>
      <c r="K106" s="294">
        <v>0</v>
      </c>
      <c r="L106" s="294">
        <v>0</v>
      </c>
      <c r="M106" s="294">
        <v>0</v>
      </c>
      <c r="N106" s="294">
        <v>0</v>
      </c>
      <c r="O106" s="294">
        <v>0</v>
      </c>
      <c r="P106" s="294">
        <v>0</v>
      </c>
      <c r="Q106" s="294">
        <v>0</v>
      </c>
      <c r="R106" s="294">
        <v>0</v>
      </c>
      <c r="S106" s="294">
        <v>0</v>
      </c>
      <c r="T106" s="294">
        <v>0</v>
      </c>
      <c r="U106" s="294">
        <v>8</v>
      </c>
      <c r="V106" s="294">
        <v>0</v>
      </c>
      <c r="W106" s="294">
        <v>0</v>
      </c>
      <c r="X106" s="294">
        <v>0</v>
      </c>
    </row>
    <row r="107" spans="1:24" ht="48">
      <c r="A107" s="276">
        <v>99</v>
      </c>
      <c r="B107" s="293" t="str">
        <f>+[1]kriterijai!B106</f>
        <v xml:space="preserve">Vykdyti Kėdainių rajono tuberkuliozės prevencijos, ankstyvosios diagnostikos, gydymo ir kontrolės  programą </v>
      </c>
      <c r="C107" s="294">
        <v>42.3</v>
      </c>
      <c r="D107" s="294">
        <v>0</v>
      </c>
      <c r="E107" s="294">
        <v>0</v>
      </c>
      <c r="F107" s="294">
        <v>42.3</v>
      </c>
      <c r="G107" s="294">
        <v>0</v>
      </c>
      <c r="H107" s="294">
        <v>0</v>
      </c>
      <c r="I107" s="294">
        <v>0</v>
      </c>
      <c r="J107" s="294">
        <v>0</v>
      </c>
      <c r="K107" s="294">
        <v>0</v>
      </c>
      <c r="L107" s="294">
        <v>0</v>
      </c>
      <c r="M107" s="294">
        <v>0</v>
      </c>
      <c r="N107" s="294">
        <v>0</v>
      </c>
      <c r="O107" s="294">
        <v>0</v>
      </c>
      <c r="P107" s="294">
        <v>0</v>
      </c>
      <c r="Q107" s="294">
        <v>0</v>
      </c>
      <c r="R107" s="294">
        <v>0</v>
      </c>
      <c r="S107" s="294">
        <v>0</v>
      </c>
      <c r="T107" s="294">
        <v>0</v>
      </c>
      <c r="U107" s="294">
        <v>42.3</v>
      </c>
      <c r="V107" s="294">
        <v>0</v>
      </c>
      <c r="W107" s="294">
        <v>0</v>
      </c>
      <c r="X107" s="294">
        <v>0</v>
      </c>
    </row>
    <row r="108" spans="1:24" ht="36">
      <c r="A108" s="276">
        <v>100</v>
      </c>
      <c r="B108" s="293" t="str">
        <f>+[1]kriterijai!B107</f>
        <v xml:space="preserve">Vykdyti akušerinės pagalbos kokybės gerinimo Kėdainių rajono savivaldybės moterims  programą </v>
      </c>
      <c r="C108" s="294">
        <v>42.9</v>
      </c>
      <c r="D108" s="294">
        <v>0</v>
      </c>
      <c r="E108" s="294">
        <v>0</v>
      </c>
      <c r="F108" s="294">
        <v>42.9</v>
      </c>
      <c r="G108" s="294">
        <v>0</v>
      </c>
      <c r="H108" s="294">
        <v>0</v>
      </c>
      <c r="I108" s="294">
        <v>0</v>
      </c>
      <c r="J108" s="294">
        <v>0</v>
      </c>
      <c r="K108" s="294">
        <v>0</v>
      </c>
      <c r="L108" s="294">
        <v>0</v>
      </c>
      <c r="M108" s="294">
        <v>0</v>
      </c>
      <c r="N108" s="294">
        <v>0</v>
      </c>
      <c r="O108" s="294">
        <v>0</v>
      </c>
      <c r="P108" s="294">
        <v>0</v>
      </c>
      <c r="Q108" s="294">
        <v>0</v>
      </c>
      <c r="R108" s="294">
        <v>0</v>
      </c>
      <c r="S108" s="294">
        <v>0</v>
      </c>
      <c r="T108" s="294">
        <v>0</v>
      </c>
      <c r="U108" s="294">
        <v>42.9</v>
      </c>
      <c r="V108" s="294">
        <v>0</v>
      </c>
      <c r="W108" s="294">
        <v>0</v>
      </c>
      <c r="X108" s="294">
        <v>0</v>
      </c>
    </row>
    <row r="109" spans="1:24" ht="36">
      <c r="A109" s="276">
        <v>101</v>
      </c>
      <c r="B109" s="293" t="str">
        <f>+[1]kriterijai!B108</f>
        <v>Įgyvendinti projektą "Sveikos gyvensenos skatinimas Kėdainių rajone"</v>
      </c>
      <c r="C109" s="294">
        <v>2.4</v>
      </c>
      <c r="D109" s="294">
        <v>0</v>
      </c>
      <c r="E109" s="294">
        <v>0</v>
      </c>
      <c r="F109" s="294">
        <v>2.4</v>
      </c>
      <c r="G109" s="294">
        <v>0</v>
      </c>
      <c r="H109" s="294">
        <v>0</v>
      </c>
      <c r="I109" s="294">
        <v>0</v>
      </c>
      <c r="J109" s="294">
        <v>0</v>
      </c>
      <c r="K109" s="294">
        <v>0</v>
      </c>
      <c r="L109" s="294">
        <v>0</v>
      </c>
      <c r="M109" s="294">
        <v>0</v>
      </c>
      <c r="N109" s="294">
        <v>0</v>
      </c>
      <c r="O109" s="294">
        <v>0</v>
      </c>
      <c r="P109" s="294">
        <v>0</v>
      </c>
      <c r="Q109" s="294">
        <v>0</v>
      </c>
      <c r="R109" s="294">
        <v>0</v>
      </c>
      <c r="S109" s="294">
        <v>0</v>
      </c>
      <c r="T109" s="294">
        <v>0</v>
      </c>
      <c r="U109" s="294">
        <v>2.4</v>
      </c>
      <c r="V109" s="294">
        <v>0</v>
      </c>
      <c r="W109" s="294">
        <v>0</v>
      </c>
      <c r="X109" s="294">
        <v>0</v>
      </c>
    </row>
    <row r="110" spans="1:24" ht="36" customHeight="1">
      <c r="A110" s="276">
        <v>102</v>
      </c>
      <c r="B110" s="293" t="str">
        <f>+[1]kriterijai!B109</f>
        <v>Gerinti pirminės asmens sveikatos priežiūros paslaugų teikimo prieinamumą tuberkuliozės srityje</v>
      </c>
      <c r="C110" s="294">
        <v>0.3</v>
      </c>
      <c r="D110" s="294">
        <v>0</v>
      </c>
      <c r="E110" s="294">
        <v>0</v>
      </c>
      <c r="F110" s="294">
        <v>0.3</v>
      </c>
      <c r="G110" s="294">
        <v>0</v>
      </c>
      <c r="H110" s="294">
        <v>0</v>
      </c>
      <c r="I110" s="294">
        <v>0</v>
      </c>
      <c r="J110" s="294">
        <v>0</v>
      </c>
      <c r="K110" s="294">
        <v>0</v>
      </c>
      <c r="L110" s="294">
        <v>0</v>
      </c>
      <c r="M110" s="294">
        <v>0</v>
      </c>
      <c r="N110" s="294">
        <v>0</v>
      </c>
      <c r="O110" s="294">
        <v>0</v>
      </c>
      <c r="P110" s="294">
        <v>0</v>
      </c>
      <c r="Q110" s="294">
        <v>0</v>
      </c>
      <c r="R110" s="294">
        <v>0</v>
      </c>
      <c r="S110" s="294">
        <v>0</v>
      </c>
      <c r="T110" s="294">
        <v>0</v>
      </c>
      <c r="U110" s="294">
        <v>0.3</v>
      </c>
      <c r="V110" s="294">
        <v>0</v>
      </c>
      <c r="W110" s="294">
        <v>0</v>
      </c>
      <c r="X110" s="294">
        <v>0</v>
      </c>
    </row>
    <row r="111" spans="1:24" ht="48">
      <c r="A111" s="276">
        <v>103</v>
      </c>
      <c r="B111" s="293" t="str">
        <f>+[1]kriterijai!B110</f>
        <v>Vykdyti ultragarsinių diagnostinių paslaugų teikimo efektyvumo gerinimo Kėdainių rajono savivaldybėje  programą</v>
      </c>
      <c r="C111" s="294">
        <v>10.3</v>
      </c>
      <c r="D111" s="294">
        <v>0</v>
      </c>
      <c r="E111" s="294">
        <v>0</v>
      </c>
      <c r="F111" s="294">
        <v>10.3</v>
      </c>
      <c r="G111" s="294">
        <v>0</v>
      </c>
      <c r="H111" s="294">
        <v>0</v>
      </c>
      <c r="I111" s="294">
        <v>0</v>
      </c>
      <c r="J111" s="294">
        <v>0</v>
      </c>
      <c r="K111" s="294">
        <v>0</v>
      </c>
      <c r="L111" s="294">
        <v>0</v>
      </c>
      <c r="M111" s="294">
        <v>0</v>
      </c>
      <c r="N111" s="294">
        <v>0</v>
      </c>
      <c r="O111" s="294">
        <v>0</v>
      </c>
      <c r="P111" s="294">
        <v>0</v>
      </c>
      <c r="Q111" s="294">
        <v>0</v>
      </c>
      <c r="R111" s="294">
        <v>0</v>
      </c>
      <c r="S111" s="294">
        <v>0</v>
      </c>
      <c r="T111" s="294">
        <v>0</v>
      </c>
      <c r="U111" s="294">
        <v>10.3</v>
      </c>
      <c r="V111" s="294">
        <v>0</v>
      </c>
      <c r="W111" s="294">
        <v>0</v>
      </c>
      <c r="X111" s="294">
        <v>0</v>
      </c>
    </row>
    <row r="112" spans="1:24" ht="36">
      <c r="A112" s="276">
        <v>104</v>
      </c>
      <c r="B112" s="293" t="str">
        <f>+[1]kriterijai!B111</f>
        <v>Organizuoti nemokamą socialiai remtinų vaikų maitinimą ikimokyklinėse įstaigose</v>
      </c>
      <c r="C112" s="294">
        <v>50</v>
      </c>
      <c r="D112" s="294">
        <v>0</v>
      </c>
      <c r="E112" s="294">
        <v>0</v>
      </c>
      <c r="F112" s="294">
        <v>50</v>
      </c>
      <c r="G112" s="294">
        <v>0</v>
      </c>
      <c r="H112" s="294">
        <v>0</v>
      </c>
      <c r="I112" s="294">
        <v>0</v>
      </c>
      <c r="J112" s="294">
        <v>0</v>
      </c>
      <c r="K112" s="294">
        <v>0</v>
      </c>
      <c r="L112" s="294">
        <v>0</v>
      </c>
      <c r="M112" s="294">
        <v>0</v>
      </c>
      <c r="N112" s="294">
        <v>0</v>
      </c>
      <c r="O112" s="294">
        <v>0</v>
      </c>
      <c r="P112" s="294">
        <v>0</v>
      </c>
      <c r="Q112" s="294">
        <v>0</v>
      </c>
      <c r="R112" s="294">
        <v>0</v>
      </c>
      <c r="S112" s="294">
        <v>0</v>
      </c>
      <c r="T112" s="294">
        <v>0</v>
      </c>
      <c r="U112" s="294">
        <v>50</v>
      </c>
      <c r="V112" s="294">
        <v>0</v>
      </c>
      <c r="W112" s="294">
        <v>0</v>
      </c>
      <c r="X112" s="294">
        <v>0</v>
      </c>
    </row>
    <row r="113" spans="1:24" ht="24">
      <c r="A113" s="276">
        <v>105</v>
      </c>
      <c r="B113" s="293" t="str">
        <f>+[1]kriterijai!B112</f>
        <v>Finansuoti vaikų dienos centrų veiklos programas</v>
      </c>
      <c r="C113" s="294">
        <v>33.4</v>
      </c>
      <c r="D113" s="294">
        <v>0</v>
      </c>
      <c r="E113" s="294">
        <v>0</v>
      </c>
      <c r="F113" s="294">
        <v>33.4</v>
      </c>
      <c r="G113" s="294">
        <v>0</v>
      </c>
      <c r="H113" s="294">
        <v>0</v>
      </c>
      <c r="I113" s="294">
        <v>0</v>
      </c>
      <c r="J113" s="294">
        <v>0</v>
      </c>
      <c r="K113" s="294">
        <v>0</v>
      </c>
      <c r="L113" s="294">
        <v>0</v>
      </c>
      <c r="M113" s="294">
        <v>0</v>
      </c>
      <c r="N113" s="294">
        <v>0</v>
      </c>
      <c r="O113" s="294">
        <v>0</v>
      </c>
      <c r="P113" s="294">
        <v>0</v>
      </c>
      <c r="Q113" s="294">
        <v>0</v>
      </c>
      <c r="R113" s="294">
        <v>0</v>
      </c>
      <c r="S113" s="294">
        <v>0</v>
      </c>
      <c r="T113" s="294">
        <v>0</v>
      </c>
      <c r="U113" s="294">
        <v>33.4</v>
      </c>
      <c r="V113" s="294">
        <v>0</v>
      </c>
      <c r="W113" s="294">
        <v>0</v>
      </c>
      <c r="X113" s="294">
        <v>0</v>
      </c>
    </row>
    <row r="114" spans="1:24" ht="48">
      <c r="A114" s="276">
        <v>106</v>
      </c>
      <c r="B114" s="293" t="str">
        <f>+[1]kriterijai!B113</f>
        <v>Finansuoti dienos socialinės globos paslaugų teikimo Kėdainių socialinės globos namuose programą</v>
      </c>
      <c r="C114" s="294">
        <v>5</v>
      </c>
      <c r="D114" s="294">
        <v>0</v>
      </c>
      <c r="E114" s="294">
        <v>0</v>
      </c>
      <c r="F114" s="294">
        <v>5</v>
      </c>
      <c r="G114" s="294">
        <v>0</v>
      </c>
      <c r="H114" s="294">
        <v>0</v>
      </c>
      <c r="I114" s="294">
        <v>0</v>
      </c>
      <c r="J114" s="294">
        <v>0</v>
      </c>
      <c r="K114" s="294">
        <v>0</v>
      </c>
      <c r="L114" s="294">
        <v>0</v>
      </c>
      <c r="M114" s="294">
        <v>0</v>
      </c>
      <c r="N114" s="294">
        <v>0</v>
      </c>
      <c r="O114" s="294">
        <v>0</v>
      </c>
      <c r="P114" s="294">
        <v>0</v>
      </c>
      <c r="Q114" s="294">
        <v>0</v>
      </c>
      <c r="R114" s="294">
        <v>0</v>
      </c>
      <c r="S114" s="294">
        <v>0</v>
      </c>
      <c r="T114" s="294">
        <v>0</v>
      </c>
      <c r="U114" s="294">
        <v>5</v>
      </c>
      <c r="V114" s="294">
        <v>0</v>
      </c>
      <c r="W114" s="294">
        <v>0</v>
      </c>
      <c r="X114" s="294">
        <v>0</v>
      </c>
    </row>
    <row r="115" spans="1:24" ht="36">
      <c r="A115" s="276">
        <v>107</v>
      </c>
      <c r="B115" s="293" t="str">
        <f>+[1]kriterijai!B114</f>
        <v>Kompensuoti nemokamo mokinių maitinimo kainą bendrojo lavinimo mokyklose</v>
      </c>
      <c r="C115" s="294">
        <v>71</v>
      </c>
      <c r="D115" s="294">
        <v>0</v>
      </c>
      <c r="E115" s="294">
        <v>0</v>
      </c>
      <c r="F115" s="294">
        <v>71</v>
      </c>
      <c r="G115" s="294">
        <v>0</v>
      </c>
      <c r="H115" s="294">
        <v>0</v>
      </c>
      <c r="I115" s="294">
        <v>0</v>
      </c>
      <c r="J115" s="294">
        <v>0</v>
      </c>
      <c r="K115" s="294">
        <v>0</v>
      </c>
      <c r="L115" s="294">
        <v>0</v>
      </c>
      <c r="M115" s="294">
        <v>0</v>
      </c>
      <c r="N115" s="294">
        <v>0</v>
      </c>
      <c r="O115" s="294">
        <v>0</v>
      </c>
      <c r="P115" s="294">
        <v>0</v>
      </c>
      <c r="Q115" s="294">
        <v>0</v>
      </c>
      <c r="R115" s="294">
        <v>0</v>
      </c>
      <c r="S115" s="294">
        <v>0</v>
      </c>
      <c r="T115" s="294">
        <v>0</v>
      </c>
      <c r="U115" s="294">
        <v>71</v>
      </c>
      <c r="V115" s="294">
        <v>0</v>
      </c>
      <c r="W115" s="294">
        <v>0</v>
      </c>
      <c r="X115" s="294">
        <v>0</v>
      </c>
    </row>
    <row r="116" spans="1:24" ht="36.6" customHeight="1">
      <c r="A116" s="276">
        <v>108</v>
      </c>
      <c r="B116" s="293" t="str">
        <f>+[1]kriterijai!B115</f>
        <v>Organizuoti socialinės reabilitacijos paslaugų neįgaliesiems bendruomenėje projektų konkursus</v>
      </c>
      <c r="C116" s="294">
        <v>15.1</v>
      </c>
      <c r="D116" s="294">
        <v>0</v>
      </c>
      <c r="E116" s="294">
        <v>0</v>
      </c>
      <c r="F116" s="294">
        <v>15.1</v>
      </c>
      <c r="G116" s="294">
        <v>0</v>
      </c>
      <c r="H116" s="294">
        <v>0</v>
      </c>
      <c r="I116" s="294">
        <v>0</v>
      </c>
      <c r="J116" s="294">
        <v>0</v>
      </c>
      <c r="K116" s="294">
        <v>0</v>
      </c>
      <c r="L116" s="294">
        <v>0</v>
      </c>
      <c r="M116" s="294">
        <v>0</v>
      </c>
      <c r="N116" s="294">
        <v>0</v>
      </c>
      <c r="O116" s="294">
        <v>0</v>
      </c>
      <c r="P116" s="294">
        <v>0</v>
      </c>
      <c r="Q116" s="294">
        <v>0</v>
      </c>
      <c r="R116" s="294">
        <v>0</v>
      </c>
      <c r="S116" s="294">
        <v>0</v>
      </c>
      <c r="T116" s="294">
        <v>0</v>
      </c>
      <c r="U116" s="294">
        <v>15.1</v>
      </c>
      <c r="V116" s="294">
        <v>0</v>
      </c>
      <c r="W116" s="294">
        <v>0</v>
      </c>
      <c r="X116" s="294">
        <v>0</v>
      </c>
    </row>
    <row r="117" spans="1:24" ht="24">
      <c r="A117" s="276">
        <v>109</v>
      </c>
      <c r="B117" s="293" t="str">
        <f>+[1]kriterijai!B116</f>
        <v xml:space="preserve">Dengti kainų skirtumą gyventojams už šildymą </v>
      </c>
      <c r="C117" s="294">
        <v>52</v>
      </c>
      <c r="D117" s="294">
        <v>0</v>
      </c>
      <c r="E117" s="294">
        <v>0</v>
      </c>
      <c r="F117" s="294">
        <v>52</v>
      </c>
      <c r="G117" s="294">
        <v>0</v>
      </c>
      <c r="H117" s="294">
        <v>0</v>
      </c>
      <c r="I117" s="294">
        <v>0</v>
      </c>
      <c r="J117" s="294">
        <v>0</v>
      </c>
      <c r="K117" s="294">
        <v>0</v>
      </c>
      <c r="L117" s="294">
        <v>0</v>
      </c>
      <c r="M117" s="294">
        <v>0</v>
      </c>
      <c r="N117" s="294">
        <v>0</v>
      </c>
      <c r="O117" s="294">
        <v>0</v>
      </c>
      <c r="P117" s="294">
        <v>0</v>
      </c>
      <c r="Q117" s="294">
        <v>0</v>
      </c>
      <c r="R117" s="294">
        <v>0</v>
      </c>
      <c r="S117" s="294">
        <v>0</v>
      </c>
      <c r="T117" s="294">
        <v>0</v>
      </c>
      <c r="U117" s="294">
        <v>52</v>
      </c>
      <c r="V117" s="294">
        <v>0</v>
      </c>
      <c r="W117" s="294">
        <v>0</v>
      </c>
      <c r="X117" s="294">
        <v>0</v>
      </c>
    </row>
    <row r="118" spans="1:24" ht="36">
      <c r="A118" s="276">
        <v>110</v>
      </c>
      <c r="B118" s="293" t="str">
        <f>+[1]kriterijai!B117</f>
        <v xml:space="preserve">Kompensuoti šalto  vandens pardavimo kainą socialiai remtiniems asmenims </v>
      </c>
      <c r="C118" s="294">
        <v>85</v>
      </c>
      <c r="D118" s="294">
        <v>0</v>
      </c>
      <c r="E118" s="294">
        <v>0</v>
      </c>
      <c r="F118" s="294">
        <v>85</v>
      </c>
      <c r="G118" s="294">
        <v>0</v>
      </c>
      <c r="H118" s="294">
        <v>0</v>
      </c>
      <c r="I118" s="294">
        <v>0</v>
      </c>
      <c r="J118" s="294">
        <v>0</v>
      </c>
      <c r="K118" s="294">
        <v>0</v>
      </c>
      <c r="L118" s="294">
        <v>0</v>
      </c>
      <c r="M118" s="294">
        <v>0</v>
      </c>
      <c r="N118" s="294">
        <v>0</v>
      </c>
      <c r="O118" s="294">
        <v>0</v>
      </c>
      <c r="P118" s="294">
        <v>0</v>
      </c>
      <c r="Q118" s="294">
        <v>0</v>
      </c>
      <c r="R118" s="294">
        <v>0</v>
      </c>
      <c r="S118" s="294">
        <v>0</v>
      </c>
      <c r="T118" s="294">
        <v>0</v>
      </c>
      <c r="U118" s="294">
        <v>85</v>
      </c>
      <c r="V118" s="294">
        <v>0</v>
      </c>
      <c r="W118" s="294">
        <v>0</v>
      </c>
      <c r="X118" s="294">
        <v>0</v>
      </c>
    </row>
    <row r="119" spans="1:24" ht="36">
      <c r="A119" s="276">
        <v>111</v>
      </c>
      <c r="B119" s="293" t="str">
        <f>+[1]kriterijai!B118</f>
        <v>Kompensuoti  karšto vandens pardavimo kainą socialiai remtiniems asmenims</v>
      </c>
      <c r="C119" s="294">
        <v>40</v>
      </c>
      <c r="D119" s="294">
        <v>0</v>
      </c>
      <c r="E119" s="294">
        <v>0</v>
      </c>
      <c r="F119" s="294">
        <v>40</v>
      </c>
      <c r="G119" s="294">
        <v>0</v>
      </c>
      <c r="H119" s="294">
        <v>0</v>
      </c>
      <c r="I119" s="294">
        <v>0</v>
      </c>
      <c r="J119" s="294">
        <v>0</v>
      </c>
      <c r="K119" s="294">
        <v>0</v>
      </c>
      <c r="L119" s="294">
        <v>0</v>
      </c>
      <c r="M119" s="294">
        <v>0</v>
      </c>
      <c r="N119" s="294">
        <v>0</v>
      </c>
      <c r="O119" s="294">
        <v>0</v>
      </c>
      <c r="P119" s="294">
        <v>0</v>
      </c>
      <c r="Q119" s="294">
        <v>0</v>
      </c>
      <c r="R119" s="294">
        <v>0</v>
      </c>
      <c r="S119" s="294">
        <v>0</v>
      </c>
      <c r="T119" s="294">
        <v>0</v>
      </c>
      <c r="U119" s="294">
        <v>40</v>
      </c>
      <c r="V119" s="294">
        <v>0</v>
      </c>
      <c r="W119" s="294">
        <v>0</v>
      </c>
      <c r="X119" s="294">
        <v>0</v>
      </c>
    </row>
    <row r="120" spans="1:24" ht="36">
      <c r="A120" s="276">
        <v>112</v>
      </c>
      <c r="B120" s="293" t="str">
        <f>+[1]kriterijai!B119</f>
        <v xml:space="preserve">Užtikrinti paslaugų teikimą VšĮ "Gyvenimo namai sutrikusio intelekto asmenims" </v>
      </c>
      <c r="C120" s="294">
        <v>44</v>
      </c>
      <c r="D120" s="294">
        <v>0</v>
      </c>
      <c r="E120" s="294">
        <v>0</v>
      </c>
      <c r="F120" s="294">
        <v>44</v>
      </c>
      <c r="G120" s="294">
        <v>0</v>
      </c>
      <c r="H120" s="294">
        <v>0</v>
      </c>
      <c r="I120" s="294">
        <v>0</v>
      </c>
      <c r="J120" s="294">
        <v>0</v>
      </c>
      <c r="K120" s="294">
        <v>0</v>
      </c>
      <c r="L120" s="294">
        <v>0</v>
      </c>
      <c r="M120" s="294">
        <v>0</v>
      </c>
      <c r="N120" s="294">
        <v>0</v>
      </c>
      <c r="O120" s="294">
        <v>0</v>
      </c>
      <c r="P120" s="294">
        <v>0</v>
      </c>
      <c r="Q120" s="294">
        <v>0</v>
      </c>
      <c r="R120" s="294">
        <v>0</v>
      </c>
      <c r="S120" s="294">
        <v>0</v>
      </c>
      <c r="T120" s="294">
        <v>0</v>
      </c>
      <c r="U120" s="294">
        <v>44</v>
      </c>
      <c r="V120" s="294">
        <v>0</v>
      </c>
      <c r="W120" s="294">
        <v>0</v>
      </c>
      <c r="X120" s="294">
        <v>0</v>
      </c>
    </row>
    <row r="121" spans="1:24" ht="24">
      <c r="A121" s="276">
        <v>113</v>
      </c>
      <c r="B121" s="293" t="str">
        <f>+[1]kriterijai!B120</f>
        <v xml:space="preserve">Kompensuoti kelionės išlaidas už lengvatinį keleivių vežimą </v>
      </c>
      <c r="C121" s="294">
        <v>700</v>
      </c>
      <c r="D121" s="294">
        <v>0</v>
      </c>
      <c r="E121" s="294">
        <v>0</v>
      </c>
      <c r="F121" s="294">
        <v>700</v>
      </c>
      <c r="G121" s="294">
        <v>0</v>
      </c>
      <c r="H121" s="294">
        <v>0</v>
      </c>
      <c r="I121" s="294">
        <v>0</v>
      </c>
      <c r="J121" s="294">
        <v>0</v>
      </c>
      <c r="K121" s="294">
        <v>0</v>
      </c>
      <c r="L121" s="294">
        <v>0</v>
      </c>
      <c r="M121" s="294">
        <v>0</v>
      </c>
      <c r="N121" s="294">
        <v>0</v>
      </c>
      <c r="O121" s="294">
        <v>0</v>
      </c>
      <c r="P121" s="294">
        <v>0</v>
      </c>
      <c r="Q121" s="294">
        <v>0</v>
      </c>
      <c r="R121" s="294">
        <v>0</v>
      </c>
      <c r="S121" s="294">
        <v>0</v>
      </c>
      <c r="T121" s="294">
        <v>0</v>
      </c>
      <c r="U121" s="294">
        <v>700</v>
      </c>
      <c r="V121" s="294">
        <v>0</v>
      </c>
      <c r="W121" s="294">
        <v>0</v>
      </c>
      <c r="X121" s="294">
        <v>0</v>
      </c>
    </row>
    <row r="122" spans="1:24" ht="24">
      <c r="A122" s="276">
        <v>114</v>
      </c>
      <c r="B122" s="293" t="str">
        <f>+[1]kriterijai!B121</f>
        <v>Finansuoti strateginių sporto šakų programas</v>
      </c>
      <c r="C122" s="294">
        <v>491</v>
      </c>
      <c r="D122" s="294">
        <v>0</v>
      </c>
      <c r="E122" s="294">
        <v>0</v>
      </c>
      <c r="F122" s="294">
        <v>491</v>
      </c>
      <c r="G122" s="294">
        <v>0</v>
      </c>
      <c r="H122" s="294">
        <v>0</v>
      </c>
      <c r="I122" s="294">
        <v>0</v>
      </c>
      <c r="J122" s="294">
        <v>0</v>
      </c>
      <c r="K122" s="294">
        <v>0</v>
      </c>
      <c r="L122" s="294">
        <v>0</v>
      </c>
      <c r="M122" s="294">
        <v>0</v>
      </c>
      <c r="N122" s="294">
        <v>0</v>
      </c>
      <c r="O122" s="294">
        <v>0</v>
      </c>
      <c r="P122" s="294">
        <v>0</v>
      </c>
      <c r="Q122" s="294">
        <v>0</v>
      </c>
      <c r="R122" s="294">
        <v>0</v>
      </c>
      <c r="S122" s="294">
        <v>0</v>
      </c>
      <c r="T122" s="294">
        <v>0</v>
      </c>
      <c r="U122" s="294">
        <v>491</v>
      </c>
      <c r="V122" s="294">
        <v>0</v>
      </c>
      <c r="W122" s="294">
        <v>0</v>
      </c>
      <c r="X122" s="294">
        <v>0</v>
      </c>
    </row>
    <row r="123" spans="1:24" ht="48">
      <c r="A123" s="276">
        <v>115</v>
      </c>
      <c r="B123" s="293" t="str">
        <f>+[1]kriterijai!B122</f>
        <v>Finansuoti ir administruoti neįgaliųjų socialinės integracijos per kūno kultūrą ir sportą projektus</v>
      </c>
      <c r="C123" s="294">
        <v>1.4</v>
      </c>
      <c r="D123" s="294">
        <v>0</v>
      </c>
      <c r="E123" s="294">
        <v>0</v>
      </c>
      <c r="F123" s="294">
        <v>1.4</v>
      </c>
      <c r="G123" s="294">
        <v>0</v>
      </c>
      <c r="H123" s="294">
        <v>0</v>
      </c>
      <c r="I123" s="294">
        <v>0</v>
      </c>
      <c r="J123" s="294">
        <v>0</v>
      </c>
      <c r="K123" s="294">
        <v>0</v>
      </c>
      <c r="L123" s="294">
        <v>0</v>
      </c>
      <c r="M123" s="294">
        <v>0</v>
      </c>
      <c r="N123" s="294">
        <v>0</v>
      </c>
      <c r="O123" s="294">
        <v>0</v>
      </c>
      <c r="P123" s="294">
        <v>0</v>
      </c>
      <c r="Q123" s="294">
        <v>0</v>
      </c>
      <c r="R123" s="294">
        <v>0</v>
      </c>
      <c r="S123" s="294">
        <v>0</v>
      </c>
      <c r="T123" s="294">
        <v>0</v>
      </c>
      <c r="U123" s="294">
        <v>1.4</v>
      </c>
      <c r="V123" s="294">
        <v>0</v>
      </c>
      <c r="W123" s="294">
        <v>0</v>
      </c>
      <c r="X123" s="294">
        <v>0</v>
      </c>
    </row>
    <row r="124" spans="1:24" ht="24">
      <c r="A124" s="276">
        <v>116</v>
      </c>
      <c r="B124" s="293" t="str">
        <f>+[1]kriterijai!B123</f>
        <v xml:space="preserve">Finansuoti fizinio aktyvumo ir sporto veiklos projektus </v>
      </c>
      <c r="C124" s="294">
        <v>40</v>
      </c>
      <c r="D124" s="294">
        <v>0</v>
      </c>
      <c r="E124" s="294">
        <v>0</v>
      </c>
      <c r="F124" s="294">
        <v>40</v>
      </c>
      <c r="G124" s="294">
        <v>0</v>
      </c>
      <c r="H124" s="294">
        <v>0</v>
      </c>
      <c r="I124" s="294">
        <v>0</v>
      </c>
      <c r="J124" s="294">
        <v>0</v>
      </c>
      <c r="K124" s="294">
        <v>0</v>
      </c>
      <c r="L124" s="294">
        <v>0</v>
      </c>
      <c r="M124" s="294">
        <v>0</v>
      </c>
      <c r="N124" s="294">
        <v>0</v>
      </c>
      <c r="O124" s="294">
        <v>0</v>
      </c>
      <c r="P124" s="294">
        <v>0</v>
      </c>
      <c r="Q124" s="294">
        <v>0</v>
      </c>
      <c r="R124" s="294">
        <v>0</v>
      </c>
      <c r="S124" s="294">
        <v>0</v>
      </c>
      <c r="T124" s="294">
        <v>0</v>
      </c>
      <c r="U124" s="294">
        <v>40</v>
      </c>
      <c r="V124" s="294">
        <v>0</v>
      </c>
      <c r="W124" s="294">
        <v>0</v>
      </c>
      <c r="X124" s="294">
        <v>0</v>
      </c>
    </row>
    <row r="125" spans="1:24" ht="96">
      <c r="A125" s="276">
        <v>117</v>
      </c>
      <c r="B125" s="293" t="str">
        <f>+[1]kriterijai!B124</f>
        <v>Užtikrinti rajono nevyriausybinių organizacijų (įskaitant bendruomenines organizacijas) plėtrą, finansuojant projektus socialinio, pilietinio, kultūros paveldo pažinimo, etninės kultūros puoselėjimo, užimtumo bei verslumo srityse</v>
      </c>
      <c r="C125" s="294">
        <v>18</v>
      </c>
      <c r="D125" s="294">
        <v>0</v>
      </c>
      <c r="E125" s="294">
        <v>0</v>
      </c>
      <c r="F125" s="294">
        <v>18</v>
      </c>
      <c r="G125" s="294">
        <v>0</v>
      </c>
      <c r="H125" s="294">
        <v>0</v>
      </c>
      <c r="I125" s="294">
        <v>0</v>
      </c>
      <c r="J125" s="294">
        <v>0</v>
      </c>
      <c r="K125" s="294">
        <v>0</v>
      </c>
      <c r="L125" s="294">
        <v>0</v>
      </c>
      <c r="M125" s="294">
        <v>0</v>
      </c>
      <c r="N125" s="294">
        <v>0</v>
      </c>
      <c r="O125" s="294">
        <v>0</v>
      </c>
      <c r="P125" s="294">
        <v>0</v>
      </c>
      <c r="Q125" s="294">
        <v>0</v>
      </c>
      <c r="R125" s="294">
        <v>0</v>
      </c>
      <c r="S125" s="294">
        <v>0</v>
      </c>
      <c r="T125" s="294">
        <v>0</v>
      </c>
      <c r="U125" s="294">
        <v>18</v>
      </c>
      <c r="V125" s="294">
        <v>0</v>
      </c>
      <c r="W125" s="294">
        <v>0</v>
      </c>
      <c r="X125" s="294">
        <v>0</v>
      </c>
    </row>
    <row r="126" spans="1:24" ht="24">
      <c r="A126" s="276">
        <v>118</v>
      </c>
      <c r="B126" s="293" t="str">
        <f>+[1]kriterijai!B125</f>
        <v>Sudaryti sąlygas bendruomeninių organizacijų veiklai</v>
      </c>
      <c r="C126" s="294">
        <v>10</v>
      </c>
      <c r="D126" s="294">
        <v>0</v>
      </c>
      <c r="E126" s="294">
        <v>0</v>
      </c>
      <c r="F126" s="294">
        <v>10</v>
      </c>
      <c r="G126" s="294">
        <v>0</v>
      </c>
      <c r="H126" s="294">
        <v>0</v>
      </c>
      <c r="I126" s="294">
        <v>0</v>
      </c>
      <c r="J126" s="294">
        <v>0</v>
      </c>
      <c r="K126" s="294">
        <v>0</v>
      </c>
      <c r="L126" s="294">
        <v>0</v>
      </c>
      <c r="M126" s="294">
        <v>0</v>
      </c>
      <c r="N126" s="294">
        <v>0</v>
      </c>
      <c r="O126" s="294">
        <v>0</v>
      </c>
      <c r="P126" s="294">
        <v>0</v>
      </c>
      <c r="Q126" s="294">
        <v>0</v>
      </c>
      <c r="R126" s="294">
        <v>0</v>
      </c>
      <c r="S126" s="294">
        <v>0</v>
      </c>
      <c r="T126" s="294">
        <v>0</v>
      </c>
      <c r="U126" s="294">
        <v>10</v>
      </c>
      <c r="V126" s="294">
        <v>0</v>
      </c>
      <c r="W126" s="294">
        <v>0</v>
      </c>
      <c r="X126" s="294">
        <v>0</v>
      </c>
    </row>
    <row r="127" spans="1:24" ht="36">
      <c r="A127" s="276">
        <v>119</v>
      </c>
      <c r="B127" s="293" t="str">
        <f>+[1]kriterijai!B126</f>
        <v>Finansuoti VšĮ Kėdainių  turizmo ir verslo informacinio centro  veiklos programą</v>
      </c>
      <c r="C127" s="294">
        <v>74</v>
      </c>
      <c r="D127" s="294">
        <v>0</v>
      </c>
      <c r="E127" s="294">
        <v>0</v>
      </c>
      <c r="F127" s="294">
        <v>74</v>
      </c>
      <c r="G127" s="294">
        <v>0</v>
      </c>
      <c r="H127" s="294">
        <v>0</v>
      </c>
      <c r="I127" s="294">
        <v>0</v>
      </c>
      <c r="J127" s="294">
        <v>0</v>
      </c>
      <c r="K127" s="294">
        <v>0</v>
      </c>
      <c r="L127" s="294">
        <v>0</v>
      </c>
      <c r="M127" s="294">
        <v>0</v>
      </c>
      <c r="N127" s="294">
        <v>0</v>
      </c>
      <c r="O127" s="294">
        <v>0</v>
      </c>
      <c r="P127" s="294">
        <v>0</v>
      </c>
      <c r="Q127" s="294">
        <v>0</v>
      </c>
      <c r="R127" s="294">
        <v>0</v>
      </c>
      <c r="S127" s="294">
        <v>0</v>
      </c>
      <c r="T127" s="294">
        <v>0</v>
      </c>
      <c r="U127" s="294">
        <v>74</v>
      </c>
      <c r="V127" s="294">
        <v>0</v>
      </c>
      <c r="W127" s="294">
        <v>0</v>
      </c>
      <c r="X127" s="294">
        <v>0</v>
      </c>
    </row>
    <row r="128" spans="1:24" ht="36">
      <c r="A128" s="276">
        <v>120</v>
      </c>
      <c r="B128" s="293" t="str">
        <f>+[1]kriterijai!B127</f>
        <v>Įgyvendinti Kėdainių rajono savivaldybės  bažnyčių rėmimo programą</v>
      </c>
      <c r="C128" s="294">
        <v>30</v>
      </c>
      <c r="D128" s="294">
        <v>0</v>
      </c>
      <c r="E128" s="294">
        <v>0</v>
      </c>
      <c r="F128" s="294">
        <v>30</v>
      </c>
      <c r="G128" s="294">
        <v>0</v>
      </c>
      <c r="H128" s="294">
        <v>0</v>
      </c>
      <c r="I128" s="294">
        <v>0</v>
      </c>
      <c r="J128" s="294">
        <v>0</v>
      </c>
      <c r="K128" s="294">
        <v>0</v>
      </c>
      <c r="L128" s="294">
        <v>0</v>
      </c>
      <c r="M128" s="294">
        <v>0</v>
      </c>
      <c r="N128" s="294">
        <v>0</v>
      </c>
      <c r="O128" s="294">
        <v>0</v>
      </c>
      <c r="P128" s="294">
        <v>0</v>
      </c>
      <c r="Q128" s="294">
        <v>0</v>
      </c>
      <c r="R128" s="294">
        <v>0</v>
      </c>
      <c r="S128" s="294">
        <v>0</v>
      </c>
      <c r="T128" s="294">
        <v>0</v>
      </c>
      <c r="U128" s="294">
        <v>30</v>
      </c>
      <c r="V128" s="294">
        <v>0</v>
      </c>
      <c r="W128" s="294">
        <v>0</v>
      </c>
      <c r="X128" s="294">
        <v>0</v>
      </c>
    </row>
    <row r="129" spans="1:24" ht="36">
      <c r="A129" s="276">
        <v>121</v>
      </c>
      <c r="B129" s="293" t="str">
        <f>+[1]kriterijai!B128</f>
        <v>Finansuoti daugiabučių gyvenamųjų namų savininkų bendrijų rėmimo programą</v>
      </c>
      <c r="C129" s="294">
        <v>20</v>
      </c>
      <c r="D129" s="294">
        <v>0</v>
      </c>
      <c r="E129" s="294">
        <v>0</v>
      </c>
      <c r="F129" s="294">
        <v>20</v>
      </c>
      <c r="G129" s="294">
        <v>0</v>
      </c>
      <c r="H129" s="294">
        <v>0</v>
      </c>
      <c r="I129" s="294">
        <v>0</v>
      </c>
      <c r="J129" s="294">
        <v>0</v>
      </c>
      <c r="K129" s="294">
        <v>0</v>
      </c>
      <c r="L129" s="294">
        <v>0</v>
      </c>
      <c r="M129" s="294">
        <v>0</v>
      </c>
      <c r="N129" s="294">
        <v>0</v>
      </c>
      <c r="O129" s="294">
        <v>0</v>
      </c>
      <c r="P129" s="294">
        <v>0</v>
      </c>
      <c r="Q129" s="294">
        <v>0</v>
      </c>
      <c r="R129" s="294">
        <v>0</v>
      </c>
      <c r="S129" s="294">
        <v>0</v>
      </c>
      <c r="T129" s="294">
        <v>0</v>
      </c>
      <c r="U129" s="294">
        <v>20</v>
      </c>
      <c r="V129" s="294">
        <v>0</v>
      </c>
      <c r="W129" s="294">
        <v>0</v>
      </c>
      <c r="X129" s="294">
        <v>0</v>
      </c>
    </row>
    <row r="130" spans="1:24" ht="37.9" customHeight="1">
      <c r="A130" s="276">
        <v>122</v>
      </c>
      <c r="B130" s="293" t="str">
        <f>+[1]kriterijai!B129</f>
        <v>Įgyvendinti priemones, finansuojamas iš savivaldybės administracijos direktoriaus rezervo</v>
      </c>
      <c r="C130" s="294">
        <v>30</v>
      </c>
      <c r="D130" s="294">
        <v>0</v>
      </c>
      <c r="E130" s="294">
        <v>0</v>
      </c>
      <c r="F130" s="294">
        <v>30</v>
      </c>
      <c r="G130" s="294">
        <v>0</v>
      </c>
      <c r="H130" s="294">
        <v>0</v>
      </c>
      <c r="I130" s="294">
        <v>0</v>
      </c>
      <c r="J130" s="294">
        <v>0</v>
      </c>
      <c r="K130" s="294">
        <v>0</v>
      </c>
      <c r="L130" s="294">
        <v>0</v>
      </c>
      <c r="M130" s="294">
        <v>0</v>
      </c>
      <c r="N130" s="294">
        <v>0</v>
      </c>
      <c r="O130" s="294">
        <v>0</v>
      </c>
      <c r="P130" s="294">
        <v>0</v>
      </c>
      <c r="Q130" s="294">
        <v>0</v>
      </c>
      <c r="R130" s="294">
        <v>0</v>
      </c>
      <c r="S130" s="294">
        <v>0</v>
      </c>
      <c r="T130" s="294">
        <v>0</v>
      </c>
      <c r="U130" s="294">
        <v>30</v>
      </c>
      <c r="V130" s="294">
        <v>0</v>
      </c>
      <c r="W130" s="294">
        <v>0</v>
      </c>
      <c r="X130" s="294">
        <v>0</v>
      </c>
    </row>
    <row r="131" spans="1:24" ht="36">
      <c r="A131" s="276">
        <v>123</v>
      </c>
      <c r="B131" s="293" t="str">
        <f>+[1]kriterijai!B130</f>
        <v>Įgyvendinti priemones, finansuojamas iš savivaldybės mero fondo</v>
      </c>
      <c r="C131" s="294">
        <v>20</v>
      </c>
      <c r="D131" s="294">
        <v>0</v>
      </c>
      <c r="E131" s="294">
        <v>0</v>
      </c>
      <c r="F131" s="294">
        <v>20</v>
      </c>
      <c r="G131" s="294">
        <v>0</v>
      </c>
      <c r="H131" s="294">
        <v>0</v>
      </c>
      <c r="I131" s="294">
        <v>0</v>
      </c>
      <c r="J131" s="294">
        <v>0</v>
      </c>
      <c r="K131" s="294">
        <v>0</v>
      </c>
      <c r="L131" s="294">
        <v>0</v>
      </c>
      <c r="M131" s="294">
        <v>0</v>
      </c>
      <c r="N131" s="294">
        <v>0</v>
      </c>
      <c r="O131" s="294">
        <v>0</v>
      </c>
      <c r="P131" s="294">
        <v>0</v>
      </c>
      <c r="Q131" s="294">
        <v>0</v>
      </c>
      <c r="R131" s="294">
        <v>0</v>
      </c>
      <c r="S131" s="294">
        <v>0</v>
      </c>
      <c r="T131" s="294">
        <v>0</v>
      </c>
      <c r="U131" s="294">
        <v>20</v>
      </c>
      <c r="V131" s="294">
        <v>0</v>
      </c>
      <c r="W131" s="294">
        <v>0</v>
      </c>
      <c r="X131" s="294">
        <v>0</v>
      </c>
    </row>
    <row r="132" spans="1:24">
      <c r="A132" s="276">
        <v>124</v>
      </c>
      <c r="B132" s="276" t="str">
        <f>+[1]kriterijai!B131</f>
        <v>Palūkanos bankui</v>
      </c>
      <c r="C132" s="294">
        <v>56</v>
      </c>
      <c r="D132" s="294">
        <v>0</v>
      </c>
      <c r="E132" s="294">
        <v>0</v>
      </c>
      <c r="F132" s="294">
        <v>56</v>
      </c>
      <c r="G132" s="294">
        <v>0</v>
      </c>
      <c r="H132" s="294">
        <v>0</v>
      </c>
      <c r="I132" s="294">
        <v>0</v>
      </c>
      <c r="J132" s="294">
        <v>0</v>
      </c>
      <c r="K132" s="294">
        <v>0</v>
      </c>
      <c r="L132" s="294">
        <v>0</v>
      </c>
      <c r="M132" s="294">
        <v>0</v>
      </c>
      <c r="N132" s="294">
        <v>0</v>
      </c>
      <c r="O132" s="294">
        <v>0</v>
      </c>
      <c r="P132" s="294">
        <v>0</v>
      </c>
      <c r="Q132" s="294">
        <v>0</v>
      </c>
      <c r="R132" s="294">
        <v>0</v>
      </c>
      <c r="S132" s="294">
        <v>0</v>
      </c>
      <c r="T132" s="294">
        <v>0</v>
      </c>
      <c r="U132" s="294">
        <v>56</v>
      </c>
      <c r="V132" s="294">
        <v>0</v>
      </c>
      <c r="W132" s="294">
        <v>0</v>
      </c>
      <c r="X132" s="294">
        <v>0</v>
      </c>
    </row>
    <row r="133" spans="1:24">
      <c r="A133" s="276">
        <v>125</v>
      </c>
      <c r="B133" s="276" t="str">
        <f>+[1]kriterijai!B132</f>
        <v>Paskolos grąžinimas</v>
      </c>
      <c r="C133" s="294">
        <v>1120</v>
      </c>
      <c r="D133" s="294">
        <v>0</v>
      </c>
      <c r="E133" s="294">
        <v>0</v>
      </c>
      <c r="F133" s="294">
        <v>1120</v>
      </c>
      <c r="G133" s="294">
        <v>0</v>
      </c>
      <c r="H133" s="294">
        <v>0</v>
      </c>
      <c r="I133" s="294">
        <v>0</v>
      </c>
      <c r="J133" s="294">
        <v>0</v>
      </c>
      <c r="K133" s="294">
        <v>0</v>
      </c>
      <c r="L133" s="294">
        <v>0</v>
      </c>
      <c r="M133" s="294">
        <v>0</v>
      </c>
      <c r="N133" s="294">
        <v>0</v>
      </c>
      <c r="O133" s="294">
        <v>0</v>
      </c>
      <c r="P133" s="294">
        <v>0</v>
      </c>
      <c r="Q133" s="294">
        <v>0</v>
      </c>
      <c r="R133" s="294">
        <v>0</v>
      </c>
      <c r="S133" s="294">
        <v>0</v>
      </c>
      <c r="T133" s="294">
        <v>0</v>
      </c>
      <c r="U133" s="294">
        <v>1120</v>
      </c>
      <c r="V133" s="294">
        <v>0</v>
      </c>
      <c r="W133" s="294">
        <v>0</v>
      </c>
      <c r="X133" s="294">
        <v>0</v>
      </c>
    </row>
    <row r="134" spans="1:24" ht="24">
      <c r="A134" s="276">
        <v>126</v>
      </c>
      <c r="B134" s="293" t="str">
        <f>+[1]kriterijai!B133</f>
        <v>Kompensuoti UAB "Kėdbusas" nuostolingus maršrutus</v>
      </c>
      <c r="C134" s="294">
        <v>250</v>
      </c>
      <c r="D134" s="294">
        <v>0</v>
      </c>
      <c r="E134" s="294">
        <v>0</v>
      </c>
      <c r="F134" s="294">
        <v>250</v>
      </c>
      <c r="G134" s="294">
        <v>0</v>
      </c>
      <c r="H134" s="294">
        <v>0</v>
      </c>
      <c r="I134" s="294">
        <v>0</v>
      </c>
      <c r="J134" s="294">
        <v>0</v>
      </c>
      <c r="K134" s="294">
        <v>0</v>
      </c>
      <c r="L134" s="294">
        <v>0</v>
      </c>
      <c r="M134" s="294">
        <v>0</v>
      </c>
      <c r="N134" s="294">
        <v>0</v>
      </c>
      <c r="O134" s="294">
        <v>0</v>
      </c>
      <c r="P134" s="294">
        <v>0</v>
      </c>
      <c r="Q134" s="294">
        <v>0</v>
      </c>
      <c r="R134" s="294">
        <v>0</v>
      </c>
      <c r="S134" s="294">
        <v>0</v>
      </c>
      <c r="T134" s="294">
        <v>0</v>
      </c>
      <c r="U134" s="294">
        <v>250</v>
      </c>
      <c r="V134" s="294">
        <v>0</v>
      </c>
      <c r="W134" s="294">
        <v>0</v>
      </c>
      <c r="X134" s="294">
        <v>0</v>
      </c>
    </row>
    <row r="135" spans="1:24" ht="24">
      <c r="A135" s="276">
        <v>127</v>
      </c>
      <c r="B135" s="293" t="str">
        <f>+[1]kriterijai!B134</f>
        <v>Dalyvauti Kauno regiono plėtros agentūros veikloje</v>
      </c>
      <c r="C135" s="294">
        <v>21.5</v>
      </c>
      <c r="D135" s="294">
        <v>0</v>
      </c>
      <c r="E135" s="294">
        <v>0</v>
      </c>
      <c r="F135" s="294">
        <v>21.5</v>
      </c>
      <c r="G135" s="294">
        <v>0</v>
      </c>
      <c r="H135" s="294">
        <v>0</v>
      </c>
      <c r="I135" s="294">
        <v>0</v>
      </c>
      <c r="J135" s="294">
        <v>0</v>
      </c>
      <c r="K135" s="294">
        <v>0</v>
      </c>
      <c r="L135" s="294">
        <v>0</v>
      </c>
      <c r="M135" s="294">
        <v>0</v>
      </c>
      <c r="N135" s="294">
        <v>0</v>
      </c>
      <c r="O135" s="294">
        <v>0</v>
      </c>
      <c r="P135" s="294">
        <v>0</v>
      </c>
      <c r="Q135" s="294">
        <v>0</v>
      </c>
      <c r="R135" s="294">
        <v>0</v>
      </c>
      <c r="S135" s="294">
        <v>0</v>
      </c>
      <c r="T135" s="294">
        <v>0</v>
      </c>
      <c r="U135" s="294">
        <v>21.5</v>
      </c>
      <c r="V135" s="294">
        <v>0</v>
      </c>
      <c r="W135" s="294">
        <v>0</v>
      </c>
      <c r="X135" s="294">
        <v>0</v>
      </c>
    </row>
    <row r="136" spans="1:24" ht="48">
      <c r="A136" s="276">
        <v>128</v>
      </c>
      <c r="B136" s="293" t="str">
        <f>+[1]kriterijai!B135</f>
        <v xml:space="preserve"> Finansuoti  prevencinę programą "Saugios aplinkos kūrimas ir bendruomenės teisėtvarkos kūrimas"</v>
      </c>
      <c r="C136" s="294">
        <v>12</v>
      </c>
      <c r="D136" s="294">
        <v>0</v>
      </c>
      <c r="E136" s="294">
        <v>0</v>
      </c>
      <c r="F136" s="294">
        <v>12</v>
      </c>
      <c r="G136" s="294">
        <v>0</v>
      </c>
      <c r="H136" s="294">
        <v>0</v>
      </c>
      <c r="I136" s="294">
        <v>0</v>
      </c>
      <c r="J136" s="294">
        <v>0</v>
      </c>
      <c r="K136" s="294">
        <v>0</v>
      </c>
      <c r="L136" s="294">
        <v>0</v>
      </c>
      <c r="M136" s="294">
        <v>0</v>
      </c>
      <c r="N136" s="294">
        <v>0</v>
      </c>
      <c r="O136" s="294">
        <v>0</v>
      </c>
      <c r="P136" s="294">
        <v>0</v>
      </c>
      <c r="Q136" s="294">
        <v>0</v>
      </c>
      <c r="R136" s="294">
        <v>0</v>
      </c>
      <c r="S136" s="294">
        <v>0</v>
      </c>
      <c r="T136" s="294">
        <v>0</v>
      </c>
      <c r="U136" s="294">
        <v>12</v>
      </c>
      <c r="V136" s="294">
        <v>0</v>
      </c>
      <c r="W136" s="294">
        <v>0</v>
      </c>
      <c r="X136" s="294">
        <v>0</v>
      </c>
    </row>
    <row r="137" spans="1:24" ht="24">
      <c r="A137" s="276">
        <v>129</v>
      </c>
      <c r="B137" s="293" t="str">
        <f>+[1]kriterijai!B136</f>
        <v>Kėdainių rajono savivaldybės  investicijų programai</v>
      </c>
      <c r="C137" s="294">
        <v>5006</v>
      </c>
      <c r="D137" s="294">
        <v>0</v>
      </c>
      <c r="E137" s="294">
        <v>0</v>
      </c>
      <c r="F137" s="294">
        <v>5006</v>
      </c>
      <c r="G137" s="294">
        <v>0</v>
      </c>
      <c r="H137" s="294">
        <v>0</v>
      </c>
      <c r="I137" s="294">
        <v>0</v>
      </c>
      <c r="J137" s="294">
        <v>0</v>
      </c>
      <c r="K137" s="294">
        <v>0</v>
      </c>
      <c r="L137" s="294">
        <v>0</v>
      </c>
      <c r="M137" s="294">
        <v>0</v>
      </c>
      <c r="N137" s="294">
        <v>0</v>
      </c>
      <c r="O137" s="294">
        <v>0</v>
      </c>
      <c r="P137" s="294">
        <v>0</v>
      </c>
      <c r="Q137" s="294">
        <v>0</v>
      </c>
      <c r="R137" s="294">
        <v>0</v>
      </c>
      <c r="S137" s="294">
        <v>0</v>
      </c>
      <c r="T137" s="294">
        <v>0</v>
      </c>
      <c r="U137" s="294">
        <v>5006</v>
      </c>
      <c r="V137" s="294">
        <v>0</v>
      </c>
      <c r="W137" s="294">
        <v>0</v>
      </c>
      <c r="X137" s="294">
        <v>0</v>
      </c>
    </row>
    <row r="138" spans="1:24">
      <c r="A138" s="276">
        <v>130</v>
      </c>
      <c r="B138" s="295" t="s">
        <v>438</v>
      </c>
      <c r="C138" s="296">
        <v>8705.5</v>
      </c>
      <c r="D138" s="296">
        <v>0</v>
      </c>
      <c r="E138" s="296">
        <v>0</v>
      </c>
      <c r="F138" s="296">
        <v>8705.5</v>
      </c>
      <c r="G138" s="296">
        <v>0</v>
      </c>
      <c r="H138" s="296">
        <v>0</v>
      </c>
      <c r="I138" s="296">
        <v>0</v>
      </c>
      <c r="J138" s="296">
        <v>0</v>
      </c>
      <c r="K138" s="296">
        <v>0</v>
      </c>
      <c r="L138" s="296">
        <v>0</v>
      </c>
      <c r="M138" s="296">
        <v>0</v>
      </c>
      <c r="N138" s="296">
        <v>0</v>
      </c>
      <c r="O138" s="296">
        <v>0</v>
      </c>
      <c r="P138" s="296">
        <v>0</v>
      </c>
      <c r="Q138" s="296">
        <v>0</v>
      </c>
      <c r="R138" s="296">
        <v>0</v>
      </c>
      <c r="S138" s="296">
        <v>0</v>
      </c>
      <c r="T138" s="296">
        <v>0</v>
      </c>
      <c r="U138" s="296">
        <v>8705.5</v>
      </c>
      <c r="V138" s="296">
        <v>0</v>
      </c>
      <c r="W138" s="296">
        <v>0</v>
      </c>
      <c r="X138" s="296">
        <v>0</v>
      </c>
    </row>
    <row r="139" spans="1:24">
      <c r="A139" s="276">
        <v>131</v>
      </c>
      <c r="B139" s="295" t="str">
        <f>+[1]kriterijai!B138</f>
        <v xml:space="preserve">IŠ VISO </v>
      </c>
      <c r="C139" s="296">
        <v>33716.800000000003</v>
      </c>
      <c r="D139" s="296">
        <v>15947.099999999999</v>
      </c>
      <c r="E139" s="296">
        <v>238.1</v>
      </c>
      <c r="F139" s="296">
        <v>17531.599999999999</v>
      </c>
      <c r="G139" s="296">
        <v>50.6</v>
      </c>
      <c r="H139" s="296">
        <v>14.799999999999999</v>
      </c>
      <c r="I139" s="296">
        <v>72.699999999999989</v>
      </c>
      <c r="J139" s="296">
        <v>454.20000000000005</v>
      </c>
      <c r="K139" s="296">
        <v>20.3</v>
      </c>
      <c r="L139" s="296">
        <v>26.3</v>
      </c>
      <c r="M139" s="296">
        <v>1232.9000000000001</v>
      </c>
      <c r="N139" s="296">
        <v>277.10000000000002</v>
      </c>
      <c r="O139" s="296">
        <v>24.900000000000002</v>
      </c>
      <c r="P139" s="296">
        <v>800.19999999999993</v>
      </c>
      <c r="Q139" s="296">
        <v>408.79999999999995</v>
      </c>
      <c r="R139" s="296">
        <v>105.19999999999999</v>
      </c>
      <c r="S139" s="296">
        <v>159.69999999999999</v>
      </c>
      <c r="T139" s="296">
        <v>169.1</v>
      </c>
      <c r="U139" s="296">
        <v>11274.4</v>
      </c>
      <c r="V139" s="296">
        <v>2198.4</v>
      </c>
      <c r="W139" s="296">
        <v>127.4</v>
      </c>
      <c r="X139" s="296">
        <v>114.6</v>
      </c>
    </row>
  </sheetData>
  <mergeCells count="3">
    <mergeCell ref="B2:W2"/>
    <mergeCell ref="P4:S4"/>
    <mergeCell ref="W4:W7"/>
  </mergeCells>
  <pageMargins left="0.51181102362204722" right="0" top="0.35433070866141736" bottom="0" header="0.31496062992125984" footer="0.31496062992125984"/>
  <pageSetup paperSize="8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T27" sqref="T27"/>
    </sheetView>
  </sheetViews>
  <sheetFormatPr defaultRowHeight="12.75"/>
  <cols>
    <col min="1" max="1" width="3.42578125" style="1" customWidth="1"/>
    <col min="2" max="2" width="29" style="1" customWidth="1"/>
    <col min="3" max="3" width="9.42578125" style="1" customWidth="1"/>
    <col min="4" max="4" width="10.28515625" style="1" customWidth="1"/>
    <col min="5" max="5" width="8.140625" style="1" customWidth="1"/>
    <col min="6" max="6" width="10.28515625" style="1" customWidth="1"/>
    <col min="7" max="7" width="5.7109375" style="1" customWidth="1"/>
    <col min="8" max="9" width="7.85546875" style="1" customWidth="1"/>
    <col min="10" max="10" width="7.5703125" style="1" customWidth="1"/>
    <col min="11" max="11" width="10.5703125" style="1" customWidth="1"/>
    <col min="12" max="12" width="7.85546875" style="1" customWidth="1"/>
    <col min="13" max="13" width="8.42578125" style="1" customWidth="1"/>
    <col min="14" max="14" width="10" style="1" customWidth="1"/>
    <col min="15" max="254" width="9.140625" style="1"/>
    <col min="255" max="255" width="3.42578125" style="1" customWidth="1"/>
    <col min="256" max="256" width="25.140625" style="1" customWidth="1"/>
    <col min="257" max="257" width="9" style="1" customWidth="1"/>
    <col min="258" max="258" width="8" style="1" customWidth="1"/>
    <col min="259" max="259" width="8.7109375" style="1" customWidth="1"/>
    <col min="260" max="261" width="6.5703125" style="1" customWidth="1"/>
    <col min="262" max="262" width="8.7109375" style="1" customWidth="1"/>
    <col min="263" max="263" width="9.140625" style="1"/>
    <col min="264" max="264" width="8.28515625" style="1" customWidth="1"/>
    <col min="265" max="266" width="9.140625" style="1"/>
    <col min="267" max="267" width="8.5703125" style="1" customWidth="1"/>
    <col min="268" max="268" width="8.42578125" style="1" customWidth="1"/>
    <col min="269" max="510" width="9.140625" style="1"/>
    <col min="511" max="511" width="3.42578125" style="1" customWidth="1"/>
    <col min="512" max="512" width="25.140625" style="1" customWidth="1"/>
    <col min="513" max="513" width="9" style="1" customWidth="1"/>
    <col min="514" max="514" width="8" style="1" customWidth="1"/>
    <col min="515" max="515" width="8.7109375" style="1" customWidth="1"/>
    <col min="516" max="517" width="6.5703125" style="1" customWidth="1"/>
    <col min="518" max="518" width="8.7109375" style="1" customWidth="1"/>
    <col min="519" max="519" width="9.140625" style="1"/>
    <col min="520" max="520" width="8.28515625" style="1" customWidth="1"/>
    <col min="521" max="522" width="9.140625" style="1"/>
    <col min="523" max="523" width="8.5703125" style="1" customWidth="1"/>
    <col min="524" max="524" width="8.42578125" style="1" customWidth="1"/>
    <col min="525" max="766" width="9.140625" style="1"/>
    <col min="767" max="767" width="3.42578125" style="1" customWidth="1"/>
    <col min="768" max="768" width="25.140625" style="1" customWidth="1"/>
    <col min="769" max="769" width="9" style="1" customWidth="1"/>
    <col min="770" max="770" width="8" style="1" customWidth="1"/>
    <col min="771" max="771" width="8.7109375" style="1" customWidth="1"/>
    <col min="772" max="773" width="6.5703125" style="1" customWidth="1"/>
    <col min="774" max="774" width="8.7109375" style="1" customWidth="1"/>
    <col min="775" max="775" width="9.140625" style="1"/>
    <col min="776" max="776" width="8.28515625" style="1" customWidth="1"/>
    <col min="777" max="778" width="9.140625" style="1"/>
    <col min="779" max="779" width="8.5703125" style="1" customWidth="1"/>
    <col min="780" max="780" width="8.42578125" style="1" customWidth="1"/>
    <col min="781" max="1022" width="9.140625" style="1"/>
    <col min="1023" max="1023" width="3.42578125" style="1" customWidth="1"/>
    <col min="1024" max="1024" width="25.140625" style="1" customWidth="1"/>
    <col min="1025" max="1025" width="9" style="1" customWidth="1"/>
    <col min="1026" max="1026" width="8" style="1" customWidth="1"/>
    <col min="1027" max="1027" width="8.7109375" style="1" customWidth="1"/>
    <col min="1028" max="1029" width="6.5703125" style="1" customWidth="1"/>
    <col min="1030" max="1030" width="8.7109375" style="1" customWidth="1"/>
    <col min="1031" max="1031" width="9.140625" style="1"/>
    <col min="1032" max="1032" width="8.28515625" style="1" customWidth="1"/>
    <col min="1033" max="1034" width="9.140625" style="1"/>
    <col min="1035" max="1035" width="8.5703125" style="1" customWidth="1"/>
    <col min="1036" max="1036" width="8.42578125" style="1" customWidth="1"/>
    <col min="1037" max="1278" width="9.140625" style="1"/>
    <col min="1279" max="1279" width="3.42578125" style="1" customWidth="1"/>
    <col min="1280" max="1280" width="25.140625" style="1" customWidth="1"/>
    <col min="1281" max="1281" width="9" style="1" customWidth="1"/>
    <col min="1282" max="1282" width="8" style="1" customWidth="1"/>
    <col min="1283" max="1283" width="8.7109375" style="1" customWidth="1"/>
    <col min="1284" max="1285" width="6.5703125" style="1" customWidth="1"/>
    <col min="1286" max="1286" width="8.7109375" style="1" customWidth="1"/>
    <col min="1287" max="1287" width="9.140625" style="1"/>
    <col min="1288" max="1288" width="8.28515625" style="1" customWidth="1"/>
    <col min="1289" max="1290" width="9.140625" style="1"/>
    <col min="1291" max="1291" width="8.5703125" style="1" customWidth="1"/>
    <col min="1292" max="1292" width="8.42578125" style="1" customWidth="1"/>
    <col min="1293" max="1534" width="9.140625" style="1"/>
    <col min="1535" max="1535" width="3.42578125" style="1" customWidth="1"/>
    <col min="1536" max="1536" width="25.140625" style="1" customWidth="1"/>
    <col min="1537" max="1537" width="9" style="1" customWidth="1"/>
    <col min="1538" max="1538" width="8" style="1" customWidth="1"/>
    <col min="1539" max="1539" width="8.7109375" style="1" customWidth="1"/>
    <col min="1540" max="1541" width="6.5703125" style="1" customWidth="1"/>
    <col min="1542" max="1542" width="8.7109375" style="1" customWidth="1"/>
    <col min="1543" max="1543" width="9.140625" style="1"/>
    <col min="1544" max="1544" width="8.28515625" style="1" customWidth="1"/>
    <col min="1545" max="1546" width="9.140625" style="1"/>
    <col min="1547" max="1547" width="8.5703125" style="1" customWidth="1"/>
    <col min="1548" max="1548" width="8.42578125" style="1" customWidth="1"/>
    <col min="1549" max="1790" width="9.140625" style="1"/>
    <col min="1791" max="1791" width="3.42578125" style="1" customWidth="1"/>
    <col min="1792" max="1792" width="25.140625" style="1" customWidth="1"/>
    <col min="1793" max="1793" width="9" style="1" customWidth="1"/>
    <col min="1794" max="1794" width="8" style="1" customWidth="1"/>
    <col min="1795" max="1795" width="8.7109375" style="1" customWidth="1"/>
    <col min="1796" max="1797" width="6.5703125" style="1" customWidth="1"/>
    <col min="1798" max="1798" width="8.7109375" style="1" customWidth="1"/>
    <col min="1799" max="1799" width="9.140625" style="1"/>
    <col min="1800" max="1800" width="8.28515625" style="1" customWidth="1"/>
    <col min="1801" max="1802" width="9.140625" style="1"/>
    <col min="1803" max="1803" width="8.5703125" style="1" customWidth="1"/>
    <col min="1804" max="1804" width="8.42578125" style="1" customWidth="1"/>
    <col min="1805" max="2046" width="9.140625" style="1"/>
    <col min="2047" max="2047" width="3.42578125" style="1" customWidth="1"/>
    <col min="2048" max="2048" width="25.140625" style="1" customWidth="1"/>
    <col min="2049" max="2049" width="9" style="1" customWidth="1"/>
    <col min="2050" max="2050" width="8" style="1" customWidth="1"/>
    <col min="2051" max="2051" width="8.7109375" style="1" customWidth="1"/>
    <col min="2052" max="2053" width="6.5703125" style="1" customWidth="1"/>
    <col min="2054" max="2054" width="8.7109375" style="1" customWidth="1"/>
    <col min="2055" max="2055" width="9.140625" style="1"/>
    <col min="2056" max="2056" width="8.28515625" style="1" customWidth="1"/>
    <col min="2057" max="2058" width="9.140625" style="1"/>
    <col min="2059" max="2059" width="8.5703125" style="1" customWidth="1"/>
    <col min="2060" max="2060" width="8.42578125" style="1" customWidth="1"/>
    <col min="2061" max="2302" width="9.140625" style="1"/>
    <col min="2303" max="2303" width="3.42578125" style="1" customWidth="1"/>
    <col min="2304" max="2304" width="25.140625" style="1" customWidth="1"/>
    <col min="2305" max="2305" width="9" style="1" customWidth="1"/>
    <col min="2306" max="2306" width="8" style="1" customWidth="1"/>
    <col min="2307" max="2307" width="8.7109375" style="1" customWidth="1"/>
    <col min="2308" max="2309" width="6.5703125" style="1" customWidth="1"/>
    <col min="2310" max="2310" width="8.7109375" style="1" customWidth="1"/>
    <col min="2311" max="2311" width="9.140625" style="1"/>
    <col min="2312" max="2312" width="8.28515625" style="1" customWidth="1"/>
    <col min="2313" max="2314" width="9.140625" style="1"/>
    <col min="2315" max="2315" width="8.5703125" style="1" customWidth="1"/>
    <col min="2316" max="2316" width="8.42578125" style="1" customWidth="1"/>
    <col min="2317" max="2558" width="9.140625" style="1"/>
    <col min="2559" max="2559" width="3.42578125" style="1" customWidth="1"/>
    <col min="2560" max="2560" width="25.140625" style="1" customWidth="1"/>
    <col min="2561" max="2561" width="9" style="1" customWidth="1"/>
    <col min="2562" max="2562" width="8" style="1" customWidth="1"/>
    <col min="2563" max="2563" width="8.7109375" style="1" customWidth="1"/>
    <col min="2564" max="2565" width="6.5703125" style="1" customWidth="1"/>
    <col min="2566" max="2566" width="8.7109375" style="1" customWidth="1"/>
    <col min="2567" max="2567" width="9.140625" style="1"/>
    <col min="2568" max="2568" width="8.28515625" style="1" customWidth="1"/>
    <col min="2569" max="2570" width="9.140625" style="1"/>
    <col min="2571" max="2571" width="8.5703125" style="1" customWidth="1"/>
    <col min="2572" max="2572" width="8.42578125" style="1" customWidth="1"/>
    <col min="2573" max="2814" width="9.140625" style="1"/>
    <col min="2815" max="2815" width="3.42578125" style="1" customWidth="1"/>
    <col min="2816" max="2816" width="25.140625" style="1" customWidth="1"/>
    <col min="2817" max="2817" width="9" style="1" customWidth="1"/>
    <col min="2818" max="2818" width="8" style="1" customWidth="1"/>
    <col min="2819" max="2819" width="8.7109375" style="1" customWidth="1"/>
    <col min="2820" max="2821" width="6.5703125" style="1" customWidth="1"/>
    <col min="2822" max="2822" width="8.7109375" style="1" customWidth="1"/>
    <col min="2823" max="2823" width="9.140625" style="1"/>
    <col min="2824" max="2824" width="8.28515625" style="1" customWidth="1"/>
    <col min="2825" max="2826" width="9.140625" style="1"/>
    <col min="2827" max="2827" width="8.5703125" style="1" customWidth="1"/>
    <col min="2828" max="2828" width="8.42578125" style="1" customWidth="1"/>
    <col min="2829" max="3070" width="9.140625" style="1"/>
    <col min="3071" max="3071" width="3.42578125" style="1" customWidth="1"/>
    <col min="3072" max="3072" width="25.140625" style="1" customWidth="1"/>
    <col min="3073" max="3073" width="9" style="1" customWidth="1"/>
    <col min="3074" max="3074" width="8" style="1" customWidth="1"/>
    <col min="3075" max="3075" width="8.7109375" style="1" customWidth="1"/>
    <col min="3076" max="3077" width="6.5703125" style="1" customWidth="1"/>
    <col min="3078" max="3078" width="8.7109375" style="1" customWidth="1"/>
    <col min="3079" max="3079" width="9.140625" style="1"/>
    <col min="3080" max="3080" width="8.28515625" style="1" customWidth="1"/>
    <col min="3081" max="3082" width="9.140625" style="1"/>
    <col min="3083" max="3083" width="8.5703125" style="1" customWidth="1"/>
    <col min="3084" max="3084" width="8.42578125" style="1" customWidth="1"/>
    <col min="3085" max="3326" width="9.140625" style="1"/>
    <col min="3327" max="3327" width="3.42578125" style="1" customWidth="1"/>
    <col min="3328" max="3328" width="25.140625" style="1" customWidth="1"/>
    <col min="3329" max="3329" width="9" style="1" customWidth="1"/>
    <col min="3330" max="3330" width="8" style="1" customWidth="1"/>
    <col min="3331" max="3331" width="8.7109375" style="1" customWidth="1"/>
    <col min="3332" max="3333" width="6.5703125" style="1" customWidth="1"/>
    <col min="3334" max="3334" width="8.7109375" style="1" customWidth="1"/>
    <col min="3335" max="3335" width="9.140625" style="1"/>
    <col min="3336" max="3336" width="8.28515625" style="1" customWidth="1"/>
    <col min="3337" max="3338" width="9.140625" style="1"/>
    <col min="3339" max="3339" width="8.5703125" style="1" customWidth="1"/>
    <col min="3340" max="3340" width="8.42578125" style="1" customWidth="1"/>
    <col min="3341" max="3582" width="9.140625" style="1"/>
    <col min="3583" max="3583" width="3.42578125" style="1" customWidth="1"/>
    <col min="3584" max="3584" width="25.140625" style="1" customWidth="1"/>
    <col min="3585" max="3585" width="9" style="1" customWidth="1"/>
    <col min="3586" max="3586" width="8" style="1" customWidth="1"/>
    <col min="3587" max="3587" width="8.7109375" style="1" customWidth="1"/>
    <col min="3588" max="3589" width="6.5703125" style="1" customWidth="1"/>
    <col min="3590" max="3590" width="8.7109375" style="1" customWidth="1"/>
    <col min="3591" max="3591" width="9.140625" style="1"/>
    <col min="3592" max="3592" width="8.28515625" style="1" customWidth="1"/>
    <col min="3593" max="3594" width="9.140625" style="1"/>
    <col min="3595" max="3595" width="8.5703125" style="1" customWidth="1"/>
    <col min="3596" max="3596" width="8.42578125" style="1" customWidth="1"/>
    <col min="3597" max="3838" width="9.140625" style="1"/>
    <col min="3839" max="3839" width="3.42578125" style="1" customWidth="1"/>
    <col min="3840" max="3840" width="25.140625" style="1" customWidth="1"/>
    <col min="3841" max="3841" width="9" style="1" customWidth="1"/>
    <col min="3842" max="3842" width="8" style="1" customWidth="1"/>
    <col min="3843" max="3843" width="8.7109375" style="1" customWidth="1"/>
    <col min="3844" max="3845" width="6.5703125" style="1" customWidth="1"/>
    <col min="3846" max="3846" width="8.7109375" style="1" customWidth="1"/>
    <col min="3847" max="3847" width="9.140625" style="1"/>
    <col min="3848" max="3848" width="8.28515625" style="1" customWidth="1"/>
    <col min="3849" max="3850" width="9.140625" style="1"/>
    <col min="3851" max="3851" width="8.5703125" style="1" customWidth="1"/>
    <col min="3852" max="3852" width="8.42578125" style="1" customWidth="1"/>
    <col min="3853" max="4094" width="9.140625" style="1"/>
    <col min="4095" max="4095" width="3.42578125" style="1" customWidth="1"/>
    <col min="4096" max="4096" width="25.140625" style="1" customWidth="1"/>
    <col min="4097" max="4097" width="9" style="1" customWidth="1"/>
    <col min="4098" max="4098" width="8" style="1" customWidth="1"/>
    <col min="4099" max="4099" width="8.7109375" style="1" customWidth="1"/>
    <col min="4100" max="4101" width="6.5703125" style="1" customWidth="1"/>
    <col min="4102" max="4102" width="8.7109375" style="1" customWidth="1"/>
    <col min="4103" max="4103" width="9.140625" style="1"/>
    <col min="4104" max="4104" width="8.28515625" style="1" customWidth="1"/>
    <col min="4105" max="4106" width="9.140625" style="1"/>
    <col min="4107" max="4107" width="8.5703125" style="1" customWidth="1"/>
    <col min="4108" max="4108" width="8.42578125" style="1" customWidth="1"/>
    <col min="4109" max="4350" width="9.140625" style="1"/>
    <col min="4351" max="4351" width="3.42578125" style="1" customWidth="1"/>
    <col min="4352" max="4352" width="25.140625" style="1" customWidth="1"/>
    <col min="4353" max="4353" width="9" style="1" customWidth="1"/>
    <col min="4354" max="4354" width="8" style="1" customWidth="1"/>
    <col min="4355" max="4355" width="8.7109375" style="1" customWidth="1"/>
    <col min="4356" max="4357" width="6.5703125" style="1" customWidth="1"/>
    <col min="4358" max="4358" width="8.7109375" style="1" customWidth="1"/>
    <col min="4359" max="4359" width="9.140625" style="1"/>
    <col min="4360" max="4360" width="8.28515625" style="1" customWidth="1"/>
    <col min="4361" max="4362" width="9.140625" style="1"/>
    <col min="4363" max="4363" width="8.5703125" style="1" customWidth="1"/>
    <col min="4364" max="4364" width="8.42578125" style="1" customWidth="1"/>
    <col min="4365" max="4606" width="9.140625" style="1"/>
    <col min="4607" max="4607" width="3.42578125" style="1" customWidth="1"/>
    <col min="4608" max="4608" width="25.140625" style="1" customWidth="1"/>
    <col min="4609" max="4609" width="9" style="1" customWidth="1"/>
    <col min="4610" max="4610" width="8" style="1" customWidth="1"/>
    <col min="4611" max="4611" width="8.7109375" style="1" customWidth="1"/>
    <col min="4612" max="4613" width="6.5703125" style="1" customWidth="1"/>
    <col min="4614" max="4614" width="8.7109375" style="1" customWidth="1"/>
    <col min="4615" max="4615" width="9.140625" style="1"/>
    <col min="4616" max="4616" width="8.28515625" style="1" customWidth="1"/>
    <col min="4617" max="4618" width="9.140625" style="1"/>
    <col min="4619" max="4619" width="8.5703125" style="1" customWidth="1"/>
    <col min="4620" max="4620" width="8.42578125" style="1" customWidth="1"/>
    <col min="4621" max="4862" width="9.140625" style="1"/>
    <col min="4863" max="4863" width="3.42578125" style="1" customWidth="1"/>
    <col min="4864" max="4864" width="25.140625" style="1" customWidth="1"/>
    <col min="4865" max="4865" width="9" style="1" customWidth="1"/>
    <col min="4866" max="4866" width="8" style="1" customWidth="1"/>
    <col min="4867" max="4867" width="8.7109375" style="1" customWidth="1"/>
    <col min="4868" max="4869" width="6.5703125" style="1" customWidth="1"/>
    <col min="4870" max="4870" width="8.7109375" style="1" customWidth="1"/>
    <col min="4871" max="4871" width="9.140625" style="1"/>
    <col min="4872" max="4872" width="8.28515625" style="1" customWidth="1"/>
    <col min="4873" max="4874" width="9.140625" style="1"/>
    <col min="4875" max="4875" width="8.5703125" style="1" customWidth="1"/>
    <col min="4876" max="4876" width="8.42578125" style="1" customWidth="1"/>
    <col min="4877" max="5118" width="9.140625" style="1"/>
    <col min="5119" max="5119" width="3.42578125" style="1" customWidth="1"/>
    <col min="5120" max="5120" width="25.140625" style="1" customWidth="1"/>
    <col min="5121" max="5121" width="9" style="1" customWidth="1"/>
    <col min="5122" max="5122" width="8" style="1" customWidth="1"/>
    <col min="5123" max="5123" width="8.7109375" style="1" customWidth="1"/>
    <col min="5124" max="5125" width="6.5703125" style="1" customWidth="1"/>
    <col min="5126" max="5126" width="8.7109375" style="1" customWidth="1"/>
    <col min="5127" max="5127" width="9.140625" style="1"/>
    <col min="5128" max="5128" width="8.28515625" style="1" customWidth="1"/>
    <col min="5129" max="5130" width="9.140625" style="1"/>
    <col min="5131" max="5131" width="8.5703125" style="1" customWidth="1"/>
    <col min="5132" max="5132" width="8.42578125" style="1" customWidth="1"/>
    <col min="5133" max="5374" width="9.140625" style="1"/>
    <col min="5375" max="5375" width="3.42578125" style="1" customWidth="1"/>
    <col min="5376" max="5376" width="25.140625" style="1" customWidth="1"/>
    <col min="5377" max="5377" width="9" style="1" customWidth="1"/>
    <col min="5378" max="5378" width="8" style="1" customWidth="1"/>
    <col min="5379" max="5379" width="8.7109375" style="1" customWidth="1"/>
    <col min="5380" max="5381" width="6.5703125" style="1" customWidth="1"/>
    <col min="5382" max="5382" width="8.7109375" style="1" customWidth="1"/>
    <col min="5383" max="5383" width="9.140625" style="1"/>
    <col min="5384" max="5384" width="8.28515625" style="1" customWidth="1"/>
    <col min="5385" max="5386" width="9.140625" style="1"/>
    <col min="5387" max="5387" width="8.5703125" style="1" customWidth="1"/>
    <col min="5388" max="5388" width="8.42578125" style="1" customWidth="1"/>
    <col min="5389" max="5630" width="9.140625" style="1"/>
    <col min="5631" max="5631" width="3.42578125" style="1" customWidth="1"/>
    <col min="5632" max="5632" width="25.140625" style="1" customWidth="1"/>
    <col min="5633" max="5633" width="9" style="1" customWidth="1"/>
    <col min="5634" max="5634" width="8" style="1" customWidth="1"/>
    <col min="5635" max="5635" width="8.7109375" style="1" customWidth="1"/>
    <col min="5636" max="5637" width="6.5703125" style="1" customWidth="1"/>
    <col min="5638" max="5638" width="8.7109375" style="1" customWidth="1"/>
    <col min="5639" max="5639" width="9.140625" style="1"/>
    <col min="5640" max="5640" width="8.28515625" style="1" customWidth="1"/>
    <col min="5641" max="5642" width="9.140625" style="1"/>
    <col min="5643" max="5643" width="8.5703125" style="1" customWidth="1"/>
    <col min="5644" max="5644" width="8.42578125" style="1" customWidth="1"/>
    <col min="5645" max="5886" width="9.140625" style="1"/>
    <col min="5887" max="5887" width="3.42578125" style="1" customWidth="1"/>
    <col min="5888" max="5888" width="25.140625" style="1" customWidth="1"/>
    <col min="5889" max="5889" width="9" style="1" customWidth="1"/>
    <col min="5890" max="5890" width="8" style="1" customWidth="1"/>
    <col min="5891" max="5891" width="8.7109375" style="1" customWidth="1"/>
    <col min="5892" max="5893" width="6.5703125" style="1" customWidth="1"/>
    <col min="5894" max="5894" width="8.7109375" style="1" customWidth="1"/>
    <col min="5895" max="5895" width="9.140625" style="1"/>
    <col min="5896" max="5896" width="8.28515625" style="1" customWidth="1"/>
    <col min="5897" max="5898" width="9.140625" style="1"/>
    <col min="5899" max="5899" width="8.5703125" style="1" customWidth="1"/>
    <col min="5900" max="5900" width="8.42578125" style="1" customWidth="1"/>
    <col min="5901" max="6142" width="9.140625" style="1"/>
    <col min="6143" max="6143" width="3.42578125" style="1" customWidth="1"/>
    <col min="6144" max="6144" width="25.140625" style="1" customWidth="1"/>
    <col min="6145" max="6145" width="9" style="1" customWidth="1"/>
    <col min="6146" max="6146" width="8" style="1" customWidth="1"/>
    <col min="6147" max="6147" width="8.7109375" style="1" customWidth="1"/>
    <col min="6148" max="6149" width="6.5703125" style="1" customWidth="1"/>
    <col min="6150" max="6150" width="8.7109375" style="1" customWidth="1"/>
    <col min="6151" max="6151" width="9.140625" style="1"/>
    <col min="6152" max="6152" width="8.28515625" style="1" customWidth="1"/>
    <col min="6153" max="6154" width="9.140625" style="1"/>
    <col min="6155" max="6155" width="8.5703125" style="1" customWidth="1"/>
    <col min="6156" max="6156" width="8.42578125" style="1" customWidth="1"/>
    <col min="6157" max="6398" width="9.140625" style="1"/>
    <col min="6399" max="6399" width="3.42578125" style="1" customWidth="1"/>
    <col min="6400" max="6400" width="25.140625" style="1" customWidth="1"/>
    <col min="6401" max="6401" width="9" style="1" customWidth="1"/>
    <col min="6402" max="6402" width="8" style="1" customWidth="1"/>
    <col min="6403" max="6403" width="8.7109375" style="1" customWidth="1"/>
    <col min="6404" max="6405" width="6.5703125" style="1" customWidth="1"/>
    <col min="6406" max="6406" width="8.7109375" style="1" customWidth="1"/>
    <col min="6407" max="6407" width="9.140625" style="1"/>
    <col min="6408" max="6408" width="8.28515625" style="1" customWidth="1"/>
    <col min="6409" max="6410" width="9.140625" style="1"/>
    <col min="6411" max="6411" width="8.5703125" style="1" customWidth="1"/>
    <col min="6412" max="6412" width="8.42578125" style="1" customWidth="1"/>
    <col min="6413" max="6654" width="9.140625" style="1"/>
    <col min="6655" max="6655" width="3.42578125" style="1" customWidth="1"/>
    <col min="6656" max="6656" width="25.140625" style="1" customWidth="1"/>
    <col min="6657" max="6657" width="9" style="1" customWidth="1"/>
    <col min="6658" max="6658" width="8" style="1" customWidth="1"/>
    <col min="6659" max="6659" width="8.7109375" style="1" customWidth="1"/>
    <col min="6660" max="6661" width="6.5703125" style="1" customWidth="1"/>
    <col min="6662" max="6662" width="8.7109375" style="1" customWidth="1"/>
    <col min="6663" max="6663" width="9.140625" style="1"/>
    <col min="6664" max="6664" width="8.28515625" style="1" customWidth="1"/>
    <col min="6665" max="6666" width="9.140625" style="1"/>
    <col min="6667" max="6667" width="8.5703125" style="1" customWidth="1"/>
    <col min="6668" max="6668" width="8.42578125" style="1" customWidth="1"/>
    <col min="6669" max="6910" width="9.140625" style="1"/>
    <col min="6911" max="6911" width="3.42578125" style="1" customWidth="1"/>
    <col min="6912" max="6912" width="25.140625" style="1" customWidth="1"/>
    <col min="6913" max="6913" width="9" style="1" customWidth="1"/>
    <col min="6914" max="6914" width="8" style="1" customWidth="1"/>
    <col min="6915" max="6915" width="8.7109375" style="1" customWidth="1"/>
    <col min="6916" max="6917" width="6.5703125" style="1" customWidth="1"/>
    <col min="6918" max="6918" width="8.7109375" style="1" customWidth="1"/>
    <col min="6919" max="6919" width="9.140625" style="1"/>
    <col min="6920" max="6920" width="8.28515625" style="1" customWidth="1"/>
    <col min="6921" max="6922" width="9.140625" style="1"/>
    <col min="6923" max="6923" width="8.5703125" style="1" customWidth="1"/>
    <col min="6924" max="6924" width="8.42578125" style="1" customWidth="1"/>
    <col min="6925" max="7166" width="9.140625" style="1"/>
    <col min="7167" max="7167" width="3.42578125" style="1" customWidth="1"/>
    <col min="7168" max="7168" width="25.140625" style="1" customWidth="1"/>
    <col min="7169" max="7169" width="9" style="1" customWidth="1"/>
    <col min="7170" max="7170" width="8" style="1" customWidth="1"/>
    <col min="7171" max="7171" width="8.7109375" style="1" customWidth="1"/>
    <col min="7172" max="7173" width="6.5703125" style="1" customWidth="1"/>
    <col min="7174" max="7174" width="8.7109375" style="1" customWidth="1"/>
    <col min="7175" max="7175" width="9.140625" style="1"/>
    <col min="7176" max="7176" width="8.28515625" style="1" customWidth="1"/>
    <col min="7177" max="7178" width="9.140625" style="1"/>
    <col min="7179" max="7179" width="8.5703125" style="1" customWidth="1"/>
    <col min="7180" max="7180" width="8.42578125" style="1" customWidth="1"/>
    <col min="7181" max="7422" width="9.140625" style="1"/>
    <col min="7423" max="7423" width="3.42578125" style="1" customWidth="1"/>
    <col min="7424" max="7424" width="25.140625" style="1" customWidth="1"/>
    <col min="7425" max="7425" width="9" style="1" customWidth="1"/>
    <col min="7426" max="7426" width="8" style="1" customWidth="1"/>
    <col min="7427" max="7427" width="8.7109375" style="1" customWidth="1"/>
    <col min="7428" max="7429" width="6.5703125" style="1" customWidth="1"/>
    <col min="7430" max="7430" width="8.7109375" style="1" customWidth="1"/>
    <col min="7431" max="7431" width="9.140625" style="1"/>
    <col min="7432" max="7432" width="8.28515625" style="1" customWidth="1"/>
    <col min="7433" max="7434" width="9.140625" style="1"/>
    <col min="7435" max="7435" width="8.5703125" style="1" customWidth="1"/>
    <col min="7436" max="7436" width="8.42578125" style="1" customWidth="1"/>
    <col min="7437" max="7678" width="9.140625" style="1"/>
    <col min="7679" max="7679" width="3.42578125" style="1" customWidth="1"/>
    <col min="7680" max="7680" width="25.140625" style="1" customWidth="1"/>
    <col min="7681" max="7681" width="9" style="1" customWidth="1"/>
    <col min="7682" max="7682" width="8" style="1" customWidth="1"/>
    <col min="7683" max="7683" width="8.7109375" style="1" customWidth="1"/>
    <col min="7684" max="7685" width="6.5703125" style="1" customWidth="1"/>
    <col min="7686" max="7686" width="8.7109375" style="1" customWidth="1"/>
    <col min="7687" max="7687" width="9.140625" style="1"/>
    <col min="7688" max="7688" width="8.28515625" style="1" customWidth="1"/>
    <col min="7689" max="7690" width="9.140625" style="1"/>
    <col min="7691" max="7691" width="8.5703125" style="1" customWidth="1"/>
    <col min="7692" max="7692" width="8.42578125" style="1" customWidth="1"/>
    <col min="7693" max="7934" width="9.140625" style="1"/>
    <col min="7935" max="7935" width="3.42578125" style="1" customWidth="1"/>
    <col min="7936" max="7936" width="25.140625" style="1" customWidth="1"/>
    <col min="7937" max="7937" width="9" style="1" customWidth="1"/>
    <col min="7938" max="7938" width="8" style="1" customWidth="1"/>
    <col min="7939" max="7939" width="8.7109375" style="1" customWidth="1"/>
    <col min="7940" max="7941" width="6.5703125" style="1" customWidth="1"/>
    <col min="7942" max="7942" width="8.7109375" style="1" customWidth="1"/>
    <col min="7943" max="7943" width="9.140625" style="1"/>
    <col min="7944" max="7944" width="8.28515625" style="1" customWidth="1"/>
    <col min="7945" max="7946" width="9.140625" style="1"/>
    <col min="7947" max="7947" width="8.5703125" style="1" customWidth="1"/>
    <col min="7948" max="7948" width="8.42578125" style="1" customWidth="1"/>
    <col min="7949" max="8190" width="9.140625" style="1"/>
    <col min="8191" max="8191" width="3.42578125" style="1" customWidth="1"/>
    <col min="8192" max="8192" width="25.140625" style="1" customWidth="1"/>
    <col min="8193" max="8193" width="9" style="1" customWidth="1"/>
    <col min="8194" max="8194" width="8" style="1" customWidth="1"/>
    <col min="8195" max="8195" width="8.7109375" style="1" customWidth="1"/>
    <col min="8196" max="8197" width="6.5703125" style="1" customWidth="1"/>
    <col min="8198" max="8198" width="8.7109375" style="1" customWidth="1"/>
    <col min="8199" max="8199" width="9.140625" style="1"/>
    <col min="8200" max="8200" width="8.28515625" style="1" customWidth="1"/>
    <col min="8201" max="8202" width="9.140625" style="1"/>
    <col min="8203" max="8203" width="8.5703125" style="1" customWidth="1"/>
    <col min="8204" max="8204" width="8.42578125" style="1" customWidth="1"/>
    <col min="8205" max="8446" width="9.140625" style="1"/>
    <col min="8447" max="8447" width="3.42578125" style="1" customWidth="1"/>
    <col min="8448" max="8448" width="25.140625" style="1" customWidth="1"/>
    <col min="8449" max="8449" width="9" style="1" customWidth="1"/>
    <col min="8450" max="8450" width="8" style="1" customWidth="1"/>
    <col min="8451" max="8451" width="8.7109375" style="1" customWidth="1"/>
    <col min="8452" max="8453" width="6.5703125" style="1" customWidth="1"/>
    <col min="8454" max="8454" width="8.7109375" style="1" customWidth="1"/>
    <col min="8455" max="8455" width="9.140625" style="1"/>
    <col min="8456" max="8456" width="8.28515625" style="1" customWidth="1"/>
    <col min="8457" max="8458" width="9.140625" style="1"/>
    <col min="8459" max="8459" width="8.5703125" style="1" customWidth="1"/>
    <col min="8460" max="8460" width="8.42578125" style="1" customWidth="1"/>
    <col min="8461" max="8702" width="9.140625" style="1"/>
    <col min="8703" max="8703" width="3.42578125" style="1" customWidth="1"/>
    <col min="8704" max="8704" width="25.140625" style="1" customWidth="1"/>
    <col min="8705" max="8705" width="9" style="1" customWidth="1"/>
    <col min="8706" max="8706" width="8" style="1" customWidth="1"/>
    <col min="8707" max="8707" width="8.7109375" style="1" customWidth="1"/>
    <col min="8708" max="8709" width="6.5703125" style="1" customWidth="1"/>
    <col min="8710" max="8710" width="8.7109375" style="1" customWidth="1"/>
    <col min="8711" max="8711" width="9.140625" style="1"/>
    <col min="8712" max="8712" width="8.28515625" style="1" customWidth="1"/>
    <col min="8713" max="8714" width="9.140625" style="1"/>
    <col min="8715" max="8715" width="8.5703125" style="1" customWidth="1"/>
    <col min="8716" max="8716" width="8.42578125" style="1" customWidth="1"/>
    <col min="8717" max="8958" width="9.140625" style="1"/>
    <col min="8959" max="8959" width="3.42578125" style="1" customWidth="1"/>
    <col min="8960" max="8960" width="25.140625" style="1" customWidth="1"/>
    <col min="8961" max="8961" width="9" style="1" customWidth="1"/>
    <col min="8962" max="8962" width="8" style="1" customWidth="1"/>
    <col min="8963" max="8963" width="8.7109375" style="1" customWidth="1"/>
    <col min="8964" max="8965" width="6.5703125" style="1" customWidth="1"/>
    <col min="8966" max="8966" width="8.7109375" style="1" customWidth="1"/>
    <col min="8967" max="8967" width="9.140625" style="1"/>
    <col min="8968" max="8968" width="8.28515625" style="1" customWidth="1"/>
    <col min="8969" max="8970" width="9.140625" style="1"/>
    <col min="8971" max="8971" width="8.5703125" style="1" customWidth="1"/>
    <col min="8972" max="8972" width="8.42578125" style="1" customWidth="1"/>
    <col min="8973" max="9214" width="9.140625" style="1"/>
    <col min="9215" max="9215" width="3.42578125" style="1" customWidth="1"/>
    <col min="9216" max="9216" width="25.140625" style="1" customWidth="1"/>
    <col min="9217" max="9217" width="9" style="1" customWidth="1"/>
    <col min="9218" max="9218" width="8" style="1" customWidth="1"/>
    <col min="9219" max="9219" width="8.7109375" style="1" customWidth="1"/>
    <col min="9220" max="9221" width="6.5703125" style="1" customWidth="1"/>
    <col min="9222" max="9222" width="8.7109375" style="1" customWidth="1"/>
    <col min="9223" max="9223" width="9.140625" style="1"/>
    <col min="9224" max="9224" width="8.28515625" style="1" customWidth="1"/>
    <col min="9225" max="9226" width="9.140625" style="1"/>
    <col min="9227" max="9227" width="8.5703125" style="1" customWidth="1"/>
    <col min="9228" max="9228" width="8.42578125" style="1" customWidth="1"/>
    <col min="9229" max="9470" width="9.140625" style="1"/>
    <col min="9471" max="9471" width="3.42578125" style="1" customWidth="1"/>
    <col min="9472" max="9472" width="25.140625" style="1" customWidth="1"/>
    <col min="9473" max="9473" width="9" style="1" customWidth="1"/>
    <col min="9474" max="9474" width="8" style="1" customWidth="1"/>
    <col min="9475" max="9475" width="8.7109375" style="1" customWidth="1"/>
    <col min="9476" max="9477" width="6.5703125" style="1" customWidth="1"/>
    <col min="9478" max="9478" width="8.7109375" style="1" customWidth="1"/>
    <col min="9479" max="9479" width="9.140625" style="1"/>
    <col min="9480" max="9480" width="8.28515625" style="1" customWidth="1"/>
    <col min="9481" max="9482" width="9.140625" style="1"/>
    <col min="9483" max="9483" width="8.5703125" style="1" customWidth="1"/>
    <col min="9484" max="9484" width="8.42578125" style="1" customWidth="1"/>
    <col min="9485" max="9726" width="9.140625" style="1"/>
    <col min="9727" max="9727" width="3.42578125" style="1" customWidth="1"/>
    <col min="9728" max="9728" width="25.140625" style="1" customWidth="1"/>
    <col min="9729" max="9729" width="9" style="1" customWidth="1"/>
    <col min="9730" max="9730" width="8" style="1" customWidth="1"/>
    <col min="9731" max="9731" width="8.7109375" style="1" customWidth="1"/>
    <col min="9732" max="9733" width="6.5703125" style="1" customWidth="1"/>
    <col min="9734" max="9734" width="8.7109375" style="1" customWidth="1"/>
    <col min="9735" max="9735" width="9.140625" style="1"/>
    <col min="9736" max="9736" width="8.28515625" style="1" customWidth="1"/>
    <col min="9737" max="9738" width="9.140625" style="1"/>
    <col min="9739" max="9739" width="8.5703125" style="1" customWidth="1"/>
    <col min="9740" max="9740" width="8.42578125" style="1" customWidth="1"/>
    <col min="9741" max="9982" width="9.140625" style="1"/>
    <col min="9983" max="9983" width="3.42578125" style="1" customWidth="1"/>
    <col min="9984" max="9984" width="25.140625" style="1" customWidth="1"/>
    <col min="9985" max="9985" width="9" style="1" customWidth="1"/>
    <col min="9986" max="9986" width="8" style="1" customWidth="1"/>
    <col min="9987" max="9987" width="8.7109375" style="1" customWidth="1"/>
    <col min="9988" max="9989" width="6.5703125" style="1" customWidth="1"/>
    <col min="9990" max="9990" width="8.7109375" style="1" customWidth="1"/>
    <col min="9991" max="9991" width="9.140625" style="1"/>
    <col min="9992" max="9992" width="8.28515625" style="1" customWidth="1"/>
    <col min="9993" max="9994" width="9.140625" style="1"/>
    <col min="9995" max="9995" width="8.5703125" style="1" customWidth="1"/>
    <col min="9996" max="9996" width="8.42578125" style="1" customWidth="1"/>
    <col min="9997" max="10238" width="9.140625" style="1"/>
    <col min="10239" max="10239" width="3.42578125" style="1" customWidth="1"/>
    <col min="10240" max="10240" width="25.140625" style="1" customWidth="1"/>
    <col min="10241" max="10241" width="9" style="1" customWidth="1"/>
    <col min="10242" max="10242" width="8" style="1" customWidth="1"/>
    <col min="10243" max="10243" width="8.7109375" style="1" customWidth="1"/>
    <col min="10244" max="10245" width="6.5703125" style="1" customWidth="1"/>
    <col min="10246" max="10246" width="8.7109375" style="1" customWidth="1"/>
    <col min="10247" max="10247" width="9.140625" style="1"/>
    <col min="10248" max="10248" width="8.28515625" style="1" customWidth="1"/>
    <col min="10249" max="10250" width="9.140625" style="1"/>
    <col min="10251" max="10251" width="8.5703125" style="1" customWidth="1"/>
    <col min="10252" max="10252" width="8.42578125" style="1" customWidth="1"/>
    <col min="10253" max="10494" width="9.140625" style="1"/>
    <col min="10495" max="10495" width="3.42578125" style="1" customWidth="1"/>
    <col min="10496" max="10496" width="25.140625" style="1" customWidth="1"/>
    <col min="10497" max="10497" width="9" style="1" customWidth="1"/>
    <col min="10498" max="10498" width="8" style="1" customWidth="1"/>
    <col min="10499" max="10499" width="8.7109375" style="1" customWidth="1"/>
    <col min="10500" max="10501" width="6.5703125" style="1" customWidth="1"/>
    <col min="10502" max="10502" width="8.7109375" style="1" customWidth="1"/>
    <col min="10503" max="10503" width="9.140625" style="1"/>
    <col min="10504" max="10504" width="8.28515625" style="1" customWidth="1"/>
    <col min="10505" max="10506" width="9.140625" style="1"/>
    <col min="10507" max="10507" width="8.5703125" style="1" customWidth="1"/>
    <col min="10508" max="10508" width="8.42578125" style="1" customWidth="1"/>
    <col min="10509" max="10750" width="9.140625" style="1"/>
    <col min="10751" max="10751" width="3.42578125" style="1" customWidth="1"/>
    <col min="10752" max="10752" width="25.140625" style="1" customWidth="1"/>
    <col min="10753" max="10753" width="9" style="1" customWidth="1"/>
    <col min="10754" max="10754" width="8" style="1" customWidth="1"/>
    <col min="10755" max="10755" width="8.7109375" style="1" customWidth="1"/>
    <col min="10756" max="10757" width="6.5703125" style="1" customWidth="1"/>
    <col min="10758" max="10758" width="8.7109375" style="1" customWidth="1"/>
    <col min="10759" max="10759" width="9.140625" style="1"/>
    <col min="10760" max="10760" width="8.28515625" style="1" customWidth="1"/>
    <col min="10761" max="10762" width="9.140625" style="1"/>
    <col min="10763" max="10763" width="8.5703125" style="1" customWidth="1"/>
    <col min="10764" max="10764" width="8.42578125" style="1" customWidth="1"/>
    <col min="10765" max="11006" width="9.140625" style="1"/>
    <col min="11007" max="11007" width="3.42578125" style="1" customWidth="1"/>
    <col min="11008" max="11008" width="25.140625" style="1" customWidth="1"/>
    <col min="11009" max="11009" width="9" style="1" customWidth="1"/>
    <col min="11010" max="11010" width="8" style="1" customWidth="1"/>
    <col min="11011" max="11011" width="8.7109375" style="1" customWidth="1"/>
    <col min="11012" max="11013" width="6.5703125" style="1" customWidth="1"/>
    <col min="11014" max="11014" width="8.7109375" style="1" customWidth="1"/>
    <col min="11015" max="11015" width="9.140625" style="1"/>
    <col min="11016" max="11016" width="8.28515625" style="1" customWidth="1"/>
    <col min="11017" max="11018" width="9.140625" style="1"/>
    <col min="11019" max="11019" width="8.5703125" style="1" customWidth="1"/>
    <col min="11020" max="11020" width="8.42578125" style="1" customWidth="1"/>
    <col min="11021" max="11262" width="9.140625" style="1"/>
    <col min="11263" max="11263" width="3.42578125" style="1" customWidth="1"/>
    <col min="11264" max="11264" width="25.140625" style="1" customWidth="1"/>
    <col min="11265" max="11265" width="9" style="1" customWidth="1"/>
    <col min="11266" max="11266" width="8" style="1" customWidth="1"/>
    <col min="11267" max="11267" width="8.7109375" style="1" customWidth="1"/>
    <col min="11268" max="11269" width="6.5703125" style="1" customWidth="1"/>
    <col min="11270" max="11270" width="8.7109375" style="1" customWidth="1"/>
    <col min="11271" max="11271" width="9.140625" style="1"/>
    <col min="11272" max="11272" width="8.28515625" style="1" customWidth="1"/>
    <col min="11273" max="11274" width="9.140625" style="1"/>
    <col min="11275" max="11275" width="8.5703125" style="1" customWidth="1"/>
    <col min="11276" max="11276" width="8.42578125" style="1" customWidth="1"/>
    <col min="11277" max="11518" width="9.140625" style="1"/>
    <col min="11519" max="11519" width="3.42578125" style="1" customWidth="1"/>
    <col min="11520" max="11520" width="25.140625" style="1" customWidth="1"/>
    <col min="11521" max="11521" width="9" style="1" customWidth="1"/>
    <col min="11522" max="11522" width="8" style="1" customWidth="1"/>
    <col min="11523" max="11523" width="8.7109375" style="1" customWidth="1"/>
    <col min="11524" max="11525" width="6.5703125" style="1" customWidth="1"/>
    <col min="11526" max="11526" width="8.7109375" style="1" customWidth="1"/>
    <col min="11527" max="11527" width="9.140625" style="1"/>
    <col min="11528" max="11528" width="8.28515625" style="1" customWidth="1"/>
    <col min="11529" max="11530" width="9.140625" style="1"/>
    <col min="11531" max="11531" width="8.5703125" style="1" customWidth="1"/>
    <col min="11532" max="11532" width="8.42578125" style="1" customWidth="1"/>
    <col min="11533" max="11774" width="9.140625" style="1"/>
    <col min="11775" max="11775" width="3.42578125" style="1" customWidth="1"/>
    <col min="11776" max="11776" width="25.140625" style="1" customWidth="1"/>
    <col min="11777" max="11777" width="9" style="1" customWidth="1"/>
    <col min="11778" max="11778" width="8" style="1" customWidth="1"/>
    <col min="11779" max="11779" width="8.7109375" style="1" customWidth="1"/>
    <col min="11780" max="11781" width="6.5703125" style="1" customWidth="1"/>
    <col min="11782" max="11782" width="8.7109375" style="1" customWidth="1"/>
    <col min="11783" max="11783" width="9.140625" style="1"/>
    <col min="11784" max="11784" width="8.28515625" style="1" customWidth="1"/>
    <col min="11785" max="11786" width="9.140625" style="1"/>
    <col min="11787" max="11787" width="8.5703125" style="1" customWidth="1"/>
    <col min="11788" max="11788" width="8.42578125" style="1" customWidth="1"/>
    <col min="11789" max="12030" width="9.140625" style="1"/>
    <col min="12031" max="12031" width="3.42578125" style="1" customWidth="1"/>
    <col min="12032" max="12032" width="25.140625" style="1" customWidth="1"/>
    <col min="12033" max="12033" width="9" style="1" customWidth="1"/>
    <col min="12034" max="12034" width="8" style="1" customWidth="1"/>
    <col min="12035" max="12035" width="8.7109375" style="1" customWidth="1"/>
    <col min="12036" max="12037" width="6.5703125" style="1" customWidth="1"/>
    <col min="12038" max="12038" width="8.7109375" style="1" customWidth="1"/>
    <col min="12039" max="12039" width="9.140625" style="1"/>
    <col min="12040" max="12040" width="8.28515625" style="1" customWidth="1"/>
    <col min="12041" max="12042" width="9.140625" style="1"/>
    <col min="12043" max="12043" width="8.5703125" style="1" customWidth="1"/>
    <col min="12044" max="12044" width="8.42578125" style="1" customWidth="1"/>
    <col min="12045" max="12286" width="9.140625" style="1"/>
    <col min="12287" max="12287" width="3.42578125" style="1" customWidth="1"/>
    <col min="12288" max="12288" width="25.140625" style="1" customWidth="1"/>
    <col min="12289" max="12289" width="9" style="1" customWidth="1"/>
    <col min="12290" max="12290" width="8" style="1" customWidth="1"/>
    <col min="12291" max="12291" width="8.7109375" style="1" customWidth="1"/>
    <col min="12292" max="12293" width="6.5703125" style="1" customWidth="1"/>
    <col min="12294" max="12294" width="8.7109375" style="1" customWidth="1"/>
    <col min="12295" max="12295" width="9.140625" style="1"/>
    <col min="12296" max="12296" width="8.28515625" style="1" customWidth="1"/>
    <col min="12297" max="12298" width="9.140625" style="1"/>
    <col min="12299" max="12299" width="8.5703125" style="1" customWidth="1"/>
    <col min="12300" max="12300" width="8.42578125" style="1" customWidth="1"/>
    <col min="12301" max="12542" width="9.140625" style="1"/>
    <col min="12543" max="12543" width="3.42578125" style="1" customWidth="1"/>
    <col min="12544" max="12544" width="25.140625" style="1" customWidth="1"/>
    <col min="12545" max="12545" width="9" style="1" customWidth="1"/>
    <col min="12546" max="12546" width="8" style="1" customWidth="1"/>
    <col min="12547" max="12547" width="8.7109375" style="1" customWidth="1"/>
    <col min="12548" max="12549" width="6.5703125" style="1" customWidth="1"/>
    <col min="12550" max="12550" width="8.7109375" style="1" customWidth="1"/>
    <col min="12551" max="12551" width="9.140625" style="1"/>
    <col min="12552" max="12552" width="8.28515625" style="1" customWidth="1"/>
    <col min="12553" max="12554" width="9.140625" style="1"/>
    <col min="12555" max="12555" width="8.5703125" style="1" customWidth="1"/>
    <col min="12556" max="12556" width="8.42578125" style="1" customWidth="1"/>
    <col min="12557" max="12798" width="9.140625" style="1"/>
    <col min="12799" max="12799" width="3.42578125" style="1" customWidth="1"/>
    <col min="12800" max="12800" width="25.140625" style="1" customWidth="1"/>
    <col min="12801" max="12801" width="9" style="1" customWidth="1"/>
    <col min="12802" max="12802" width="8" style="1" customWidth="1"/>
    <col min="12803" max="12803" width="8.7109375" style="1" customWidth="1"/>
    <col min="12804" max="12805" width="6.5703125" style="1" customWidth="1"/>
    <col min="12806" max="12806" width="8.7109375" style="1" customWidth="1"/>
    <col min="12807" max="12807" width="9.140625" style="1"/>
    <col min="12808" max="12808" width="8.28515625" style="1" customWidth="1"/>
    <col min="12809" max="12810" width="9.140625" style="1"/>
    <col min="12811" max="12811" width="8.5703125" style="1" customWidth="1"/>
    <col min="12812" max="12812" width="8.42578125" style="1" customWidth="1"/>
    <col min="12813" max="13054" width="9.140625" style="1"/>
    <col min="13055" max="13055" width="3.42578125" style="1" customWidth="1"/>
    <col min="13056" max="13056" width="25.140625" style="1" customWidth="1"/>
    <col min="13057" max="13057" width="9" style="1" customWidth="1"/>
    <col min="13058" max="13058" width="8" style="1" customWidth="1"/>
    <col min="13059" max="13059" width="8.7109375" style="1" customWidth="1"/>
    <col min="13060" max="13061" width="6.5703125" style="1" customWidth="1"/>
    <col min="13062" max="13062" width="8.7109375" style="1" customWidth="1"/>
    <col min="13063" max="13063" width="9.140625" style="1"/>
    <col min="13064" max="13064" width="8.28515625" style="1" customWidth="1"/>
    <col min="13065" max="13066" width="9.140625" style="1"/>
    <col min="13067" max="13067" width="8.5703125" style="1" customWidth="1"/>
    <col min="13068" max="13068" width="8.42578125" style="1" customWidth="1"/>
    <col min="13069" max="13310" width="9.140625" style="1"/>
    <col min="13311" max="13311" width="3.42578125" style="1" customWidth="1"/>
    <col min="13312" max="13312" width="25.140625" style="1" customWidth="1"/>
    <col min="13313" max="13313" width="9" style="1" customWidth="1"/>
    <col min="13314" max="13314" width="8" style="1" customWidth="1"/>
    <col min="13315" max="13315" width="8.7109375" style="1" customWidth="1"/>
    <col min="13316" max="13317" width="6.5703125" style="1" customWidth="1"/>
    <col min="13318" max="13318" width="8.7109375" style="1" customWidth="1"/>
    <col min="13319" max="13319" width="9.140625" style="1"/>
    <col min="13320" max="13320" width="8.28515625" style="1" customWidth="1"/>
    <col min="13321" max="13322" width="9.140625" style="1"/>
    <col min="13323" max="13323" width="8.5703125" style="1" customWidth="1"/>
    <col min="13324" max="13324" width="8.42578125" style="1" customWidth="1"/>
    <col min="13325" max="13566" width="9.140625" style="1"/>
    <col min="13567" max="13567" width="3.42578125" style="1" customWidth="1"/>
    <col min="13568" max="13568" width="25.140625" style="1" customWidth="1"/>
    <col min="13569" max="13569" width="9" style="1" customWidth="1"/>
    <col min="13570" max="13570" width="8" style="1" customWidth="1"/>
    <col min="13571" max="13571" width="8.7109375" style="1" customWidth="1"/>
    <col min="13572" max="13573" width="6.5703125" style="1" customWidth="1"/>
    <col min="13574" max="13574" width="8.7109375" style="1" customWidth="1"/>
    <col min="13575" max="13575" width="9.140625" style="1"/>
    <col min="13576" max="13576" width="8.28515625" style="1" customWidth="1"/>
    <col min="13577" max="13578" width="9.140625" style="1"/>
    <col min="13579" max="13579" width="8.5703125" style="1" customWidth="1"/>
    <col min="13580" max="13580" width="8.42578125" style="1" customWidth="1"/>
    <col min="13581" max="13822" width="9.140625" style="1"/>
    <col min="13823" max="13823" width="3.42578125" style="1" customWidth="1"/>
    <col min="13824" max="13824" width="25.140625" style="1" customWidth="1"/>
    <col min="13825" max="13825" width="9" style="1" customWidth="1"/>
    <col min="13826" max="13826" width="8" style="1" customWidth="1"/>
    <col min="13827" max="13827" width="8.7109375" style="1" customWidth="1"/>
    <col min="13828" max="13829" width="6.5703125" style="1" customWidth="1"/>
    <col min="13830" max="13830" width="8.7109375" style="1" customWidth="1"/>
    <col min="13831" max="13831" width="9.140625" style="1"/>
    <col min="13832" max="13832" width="8.28515625" style="1" customWidth="1"/>
    <col min="13833" max="13834" width="9.140625" style="1"/>
    <col min="13835" max="13835" width="8.5703125" style="1" customWidth="1"/>
    <col min="13836" max="13836" width="8.42578125" style="1" customWidth="1"/>
    <col min="13837" max="14078" width="9.140625" style="1"/>
    <col min="14079" max="14079" width="3.42578125" style="1" customWidth="1"/>
    <col min="14080" max="14080" width="25.140625" style="1" customWidth="1"/>
    <col min="14081" max="14081" width="9" style="1" customWidth="1"/>
    <col min="14082" max="14082" width="8" style="1" customWidth="1"/>
    <col min="14083" max="14083" width="8.7109375" style="1" customWidth="1"/>
    <col min="14084" max="14085" width="6.5703125" style="1" customWidth="1"/>
    <col min="14086" max="14086" width="8.7109375" style="1" customWidth="1"/>
    <col min="14087" max="14087" width="9.140625" style="1"/>
    <col min="14088" max="14088" width="8.28515625" style="1" customWidth="1"/>
    <col min="14089" max="14090" width="9.140625" style="1"/>
    <col min="14091" max="14091" width="8.5703125" style="1" customWidth="1"/>
    <col min="14092" max="14092" width="8.42578125" style="1" customWidth="1"/>
    <col min="14093" max="14334" width="9.140625" style="1"/>
    <col min="14335" max="14335" width="3.42578125" style="1" customWidth="1"/>
    <col min="14336" max="14336" width="25.140625" style="1" customWidth="1"/>
    <col min="14337" max="14337" width="9" style="1" customWidth="1"/>
    <col min="14338" max="14338" width="8" style="1" customWidth="1"/>
    <col min="14339" max="14339" width="8.7109375" style="1" customWidth="1"/>
    <col min="14340" max="14341" width="6.5703125" style="1" customWidth="1"/>
    <col min="14342" max="14342" width="8.7109375" style="1" customWidth="1"/>
    <col min="14343" max="14343" width="9.140625" style="1"/>
    <col min="14344" max="14344" width="8.28515625" style="1" customWidth="1"/>
    <col min="14345" max="14346" width="9.140625" style="1"/>
    <col min="14347" max="14347" width="8.5703125" style="1" customWidth="1"/>
    <col min="14348" max="14348" width="8.42578125" style="1" customWidth="1"/>
    <col min="14349" max="14590" width="9.140625" style="1"/>
    <col min="14591" max="14591" width="3.42578125" style="1" customWidth="1"/>
    <col min="14592" max="14592" width="25.140625" style="1" customWidth="1"/>
    <col min="14593" max="14593" width="9" style="1" customWidth="1"/>
    <col min="14594" max="14594" width="8" style="1" customWidth="1"/>
    <col min="14595" max="14595" width="8.7109375" style="1" customWidth="1"/>
    <col min="14596" max="14597" width="6.5703125" style="1" customWidth="1"/>
    <col min="14598" max="14598" width="8.7109375" style="1" customWidth="1"/>
    <col min="14599" max="14599" width="9.140625" style="1"/>
    <col min="14600" max="14600" width="8.28515625" style="1" customWidth="1"/>
    <col min="14601" max="14602" width="9.140625" style="1"/>
    <col min="14603" max="14603" width="8.5703125" style="1" customWidth="1"/>
    <col min="14604" max="14604" width="8.42578125" style="1" customWidth="1"/>
    <col min="14605" max="14846" width="9.140625" style="1"/>
    <col min="14847" max="14847" width="3.42578125" style="1" customWidth="1"/>
    <col min="14848" max="14848" width="25.140625" style="1" customWidth="1"/>
    <col min="14849" max="14849" width="9" style="1" customWidth="1"/>
    <col min="14850" max="14850" width="8" style="1" customWidth="1"/>
    <col min="14851" max="14851" width="8.7109375" style="1" customWidth="1"/>
    <col min="14852" max="14853" width="6.5703125" style="1" customWidth="1"/>
    <col min="14854" max="14854" width="8.7109375" style="1" customWidth="1"/>
    <col min="14855" max="14855" width="9.140625" style="1"/>
    <col min="14856" max="14856" width="8.28515625" style="1" customWidth="1"/>
    <col min="14857" max="14858" width="9.140625" style="1"/>
    <col min="14859" max="14859" width="8.5703125" style="1" customWidth="1"/>
    <col min="14860" max="14860" width="8.42578125" style="1" customWidth="1"/>
    <col min="14861" max="15102" width="9.140625" style="1"/>
    <col min="15103" max="15103" width="3.42578125" style="1" customWidth="1"/>
    <col min="15104" max="15104" width="25.140625" style="1" customWidth="1"/>
    <col min="15105" max="15105" width="9" style="1" customWidth="1"/>
    <col min="15106" max="15106" width="8" style="1" customWidth="1"/>
    <col min="15107" max="15107" width="8.7109375" style="1" customWidth="1"/>
    <col min="15108" max="15109" width="6.5703125" style="1" customWidth="1"/>
    <col min="15110" max="15110" width="8.7109375" style="1" customWidth="1"/>
    <col min="15111" max="15111" width="9.140625" style="1"/>
    <col min="15112" max="15112" width="8.28515625" style="1" customWidth="1"/>
    <col min="15113" max="15114" width="9.140625" style="1"/>
    <col min="15115" max="15115" width="8.5703125" style="1" customWidth="1"/>
    <col min="15116" max="15116" width="8.42578125" style="1" customWidth="1"/>
    <col min="15117" max="15358" width="9.140625" style="1"/>
    <col min="15359" max="15359" width="3.42578125" style="1" customWidth="1"/>
    <col min="15360" max="15360" width="25.140625" style="1" customWidth="1"/>
    <col min="15361" max="15361" width="9" style="1" customWidth="1"/>
    <col min="15362" max="15362" width="8" style="1" customWidth="1"/>
    <col min="15363" max="15363" width="8.7109375" style="1" customWidth="1"/>
    <col min="15364" max="15365" width="6.5703125" style="1" customWidth="1"/>
    <col min="15366" max="15366" width="8.7109375" style="1" customWidth="1"/>
    <col min="15367" max="15367" width="9.140625" style="1"/>
    <col min="15368" max="15368" width="8.28515625" style="1" customWidth="1"/>
    <col min="15369" max="15370" width="9.140625" style="1"/>
    <col min="15371" max="15371" width="8.5703125" style="1" customWidth="1"/>
    <col min="15372" max="15372" width="8.42578125" style="1" customWidth="1"/>
    <col min="15373" max="15614" width="9.140625" style="1"/>
    <col min="15615" max="15615" width="3.42578125" style="1" customWidth="1"/>
    <col min="15616" max="15616" width="25.140625" style="1" customWidth="1"/>
    <col min="15617" max="15617" width="9" style="1" customWidth="1"/>
    <col min="15618" max="15618" width="8" style="1" customWidth="1"/>
    <col min="15619" max="15619" width="8.7109375" style="1" customWidth="1"/>
    <col min="15620" max="15621" width="6.5703125" style="1" customWidth="1"/>
    <col min="15622" max="15622" width="8.7109375" style="1" customWidth="1"/>
    <col min="15623" max="15623" width="9.140625" style="1"/>
    <col min="15624" max="15624" width="8.28515625" style="1" customWidth="1"/>
    <col min="15625" max="15626" width="9.140625" style="1"/>
    <col min="15627" max="15627" width="8.5703125" style="1" customWidth="1"/>
    <col min="15628" max="15628" width="8.42578125" style="1" customWidth="1"/>
    <col min="15629" max="15870" width="9.140625" style="1"/>
    <col min="15871" max="15871" width="3.42578125" style="1" customWidth="1"/>
    <col min="15872" max="15872" width="25.140625" style="1" customWidth="1"/>
    <col min="15873" max="15873" width="9" style="1" customWidth="1"/>
    <col min="15874" max="15874" width="8" style="1" customWidth="1"/>
    <col min="15875" max="15875" width="8.7109375" style="1" customWidth="1"/>
    <col min="15876" max="15877" width="6.5703125" style="1" customWidth="1"/>
    <col min="15878" max="15878" width="8.7109375" style="1" customWidth="1"/>
    <col min="15879" max="15879" width="9.140625" style="1"/>
    <col min="15880" max="15880" width="8.28515625" style="1" customWidth="1"/>
    <col min="15881" max="15882" width="9.140625" style="1"/>
    <col min="15883" max="15883" width="8.5703125" style="1" customWidth="1"/>
    <col min="15884" max="15884" width="8.42578125" style="1" customWidth="1"/>
    <col min="15885" max="16126" width="9.140625" style="1"/>
    <col min="16127" max="16127" width="3.42578125" style="1" customWidth="1"/>
    <col min="16128" max="16128" width="25.140625" style="1" customWidth="1"/>
    <col min="16129" max="16129" width="9" style="1" customWidth="1"/>
    <col min="16130" max="16130" width="8" style="1" customWidth="1"/>
    <col min="16131" max="16131" width="8.7109375" style="1" customWidth="1"/>
    <col min="16132" max="16133" width="6.5703125" style="1" customWidth="1"/>
    <col min="16134" max="16134" width="8.7109375" style="1" customWidth="1"/>
    <col min="16135" max="16135" width="9.140625" style="1"/>
    <col min="16136" max="16136" width="8.28515625" style="1" customWidth="1"/>
    <col min="16137" max="16138" width="9.140625" style="1"/>
    <col min="16139" max="16139" width="8.5703125" style="1" customWidth="1"/>
    <col min="16140" max="16140" width="8.42578125" style="1" customWidth="1"/>
    <col min="16141" max="16384" width="9.140625" style="1"/>
  </cols>
  <sheetData>
    <row r="1" spans="1:14">
      <c r="M1" s="31" t="s">
        <v>317</v>
      </c>
      <c r="N1" s="31"/>
    </row>
    <row r="3" spans="1:14">
      <c r="A3" s="340" t="s">
        <v>400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3" customFormat="1" ht="12.75" customHeight="1">
      <c r="A5" s="344"/>
      <c r="B5" s="341" t="s">
        <v>66</v>
      </c>
      <c r="C5" s="341" t="s">
        <v>385</v>
      </c>
      <c r="D5" s="345" t="s">
        <v>386</v>
      </c>
      <c r="E5" s="341" t="s">
        <v>387</v>
      </c>
      <c r="F5" s="341" t="s">
        <v>287</v>
      </c>
      <c r="G5" s="341" t="s">
        <v>288</v>
      </c>
      <c r="H5" s="342" t="s">
        <v>388</v>
      </c>
      <c r="I5" s="341" t="s">
        <v>389</v>
      </c>
      <c r="J5" s="341" t="s">
        <v>289</v>
      </c>
      <c r="K5" s="341" t="s">
        <v>390</v>
      </c>
      <c r="L5" s="342" t="s">
        <v>290</v>
      </c>
      <c r="M5" s="343" t="s">
        <v>67</v>
      </c>
      <c r="N5" s="343"/>
    </row>
    <row r="6" spans="1:14" s="3" customFormat="1" ht="12.75" customHeight="1">
      <c r="A6" s="344"/>
      <c r="B6" s="341"/>
      <c r="C6" s="341"/>
      <c r="D6" s="346"/>
      <c r="E6" s="341"/>
      <c r="F6" s="341"/>
      <c r="G6" s="341"/>
      <c r="H6" s="342"/>
      <c r="I6" s="341"/>
      <c r="J6" s="341"/>
      <c r="K6" s="341"/>
      <c r="L6" s="342"/>
      <c r="M6" s="342" t="s">
        <v>391</v>
      </c>
      <c r="N6" s="342" t="s">
        <v>392</v>
      </c>
    </row>
    <row r="7" spans="1:14" s="3" customFormat="1" ht="108.75" customHeight="1">
      <c r="A7" s="344"/>
      <c r="B7" s="341"/>
      <c r="C7" s="341"/>
      <c r="D7" s="347"/>
      <c r="E7" s="341"/>
      <c r="F7" s="341"/>
      <c r="G7" s="341"/>
      <c r="H7" s="342"/>
      <c r="I7" s="341"/>
      <c r="J7" s="341"/>
      <c r="K7" s="341"/>
      <c r="L7" s="342"/>
      <c r="M7" s="342"/>
      <c r="N7" s="342"/>
    </row>
    <row r="8" spans="1:14" s="29" customFormat="1" ht="18.75" customHeight="1">
      <c r="A8" s="88">
        <v>1</v>
      </c>
      <c r="B8" s="88">
        <v>2</v>
      </c>
      <c r="C8" s="88">
        <v>3</v>
      </c>
      <c r="D8" s="88">
        <v>4</v>
      </c>
      <c r="E8" s="89">
        <v>5</v>
      </c>
      <c r="F8" s="89">
        <v>6</v>
      </c>
      <c r="G8" s="89">
        <v>7</v>
      </c>
      <c r="H8" s="89">
        <v>8</v>
      </c>
      <c r="I8" s="89">
        <v>9</v>
      </c>
      <c r="J8" s="90">
        <v>10</v>
      </c>
      <c r="K8" s="89">
        <v>11</v>
      </c>
      <c r="L8" s="89">
        <v>12</v>
      </c>
      <c r="M8" s="89">
        <v>13</v>
      </c>
      <c r="N8" s="90">
        <v>14</v>
      </c>
    </row>
    <row r="9" spans="1:14">
      <c r="A9" s="91">
        <v>1</v>
      </c>
      <c r="B9" s="92" t="s">
        <v>401</v>
      </c>
      <c r="C9" s="97">
        <v>155.1</v>
      </c>
      <c r="D9" s="97">
        <v>3.2</v>
      </c>
      <c r="E9" s="97">
        <v>0.7</v>
      </c>
      <c r="F9" s="97">
        <v>1.2</v>
      </c>
      <c r="G9" s="97">
        <v>0.9</v>
      </c>
      <c r="H9" s="97">
        <v>161.09999999999997</v>
      </c>
      <c r="I9" s="97">
        <v>11.7</v>
      </c>
      <c r="J9" s="97">
        <v>25.1</v>
      </c>
      <c r="K9" s="97">
        <v>3.7</v>
      </c>
      <c r="L9" s="97">
        <v>201.59999999999994</v>
      </c>
      <c r="M9" s="97">
        <v>195.59999999999997</v>
      </c>
      <c r="N9" s="97">
        <v>192.80433711187774</v>
      </c>
    </row>
    <row r="10" spans="1:14">
      <c r="A10" s="91">
        <v>2</v>
      </c>
      <c r="B10" s="92" t="s">
        <v>402</v>
      </c>
      <c r="C10" s="97">
        <v>169.8</v>
      </c>
      <c r="D10" s="97">
        <v>3.5</v>
      </c>
      <c r="E10" s="97">
        <v>0.7</v>
      </c>
      <c r="F10" s="97">
        <v>1.3</v>
      </c>
      <c r="G10" s="97">
        <v>1</v>
      </c>
      <c r="H10" s="97">
        <v>176.3</v>
      </c>
      <c r="I10" s="97">
        <v>12.8</v>
      </c>
      <c r="J10" s="97">
        <v>37.6</v>
      </c>
      <c r="K10" s="97">
        <v>4.0999999999999996</v>
      </c>
      <c r="L10" s="97">
        <v>230.8</v>
      </c>
      <c r="M10" s="97">
        <v>224.3</v>
      </c>
      <c r="N10" s="97">
        <v>221.09413504189257</v>
      </c>
    </row>
    <row r="11" spans="1:14">
      <c r="A11" s="91">
        <v>3</v>
      </c>
      <c r="B11" s="92" t="s">
        <v>291</v>
      </c>
      <c r="C11" s="97">
        <v>174.4</v>
      </c>
      <c r="D11" s="97">
        <v>3.9</v>
      </c>
      <c r="E11" s="97">
        <v>0.8</v>
      </c>
      <c r="F11" s="97">
        <v>1.5</v>
      </c>
      <c r="G11" s="97">
        <v>1.1000000000000001</v>
      </c>
      <c r="H11" s="97">
        <v>181.70000000000002</v>
      </c>
      <c r="I11" s="97">
        <v>14.3</v>
      </c>
      <c r="J11" s="97">
        <v>26.4</v>
      </c>
      <c r="K11" s="97">
        <v>4.2</v>
      </c>
      <c r="L11" s="97">
        <v>226.60000000000002</v>
      </c>
      <c r="M11" s="97">
        <v>219.3</v>
      </c>
      <c r="N11" s="97">
        <v>216.16559881715133</v>
      </c>
    </row>
    <row r="12" spans="1:14">
      <c r="A12" s="91">
        <v>4</v>
      </c>
      <c r="B12" s="92" t="s">
        <v>292</v>
      </c>
      <c r="C12" s="97">
        <v>183</v>
      </c>
      <c r="D12" s="97">
        <v>4.5</v>
      </c>
      <c r="E12" s="97">
        <v>0.9</v>
      </c>
      <c r="F12" s="97">
        <v>1.7</v>
      </c>
      <c r="G12" s="97">
        <v>1.3</v>
      </c>
      <c r="H12" s="97">
        <v>191.4</v>
      </c>
      <c r="I12" s="97">
        <v>16.3</v>
      </c>
      <c r="J12" s="97">
        <v>24.5</v>
      </c>
      <c r="K12" s="97">
        <v>4.4000000000000004</v>
      </c>
      <c r="L12" s="97">
        <v>236.60000000000002</v>
      </c>
      <c r="M12" s="97">
        <v>228.20000000000002</v>
      </c>
      <c r="N12" s="97">
        <v>224.93839329719077</v>
      </c>
    </row>
    <row r="13" spans="1:14">
      <c r="A13" s="91">
        <v>5</v>
      </c>
      <c r="B13" s="92" t="s">
        <v>68</v>
      </c>
      <c r="C13" s="97">
        <v>183.7</v>
      </c>
      <c r="D13" s="97">
        <v>4.2</v>
      </c>
      <c r="E13" s="97">
        <v>0.9</v>
      </c>
      <c r="F13" s="97">
        <v>1.6</v>
      </c>
      <c r="G13" s="97">
        <v>1.2</v>
      </c>
      <c r="H13" s="97">
        <v>191.59999999999997</v>
      </c>
      <c r="I13" s="97">
        <v>15.3</v>
      </c>
      <c r="J13" s="97">
        <v>26.7</v>
      </c>
      <c r="K13" s="97">
        <v>4.4000000000000004</v>
      </c>
      <c r="L13" s="97">
        <v>237.99999999999997</v>
      </c>
      <c r="M13" s="97">
        <v>230.1</v>
      </c>
      <c r="N13" s="97">
        <v>226.81123706259243</v>
      </c>
    </row>
    <row r="14" spans="1:14">
      <c r="A14" s="91">
        <v>6</v>
      </c>
      <c r="B14" s="92" t="s">
        <v>293</v>
      </c>
      <c r="C14" s="97">
        <v>179</v>
      </c>
      <c r="D14" s="97">
        <v>2.9</v>
      </c>
      <c r="E14" s="97">
        <v>0.6</v>
      </c>
      <c r="F14" s="97">
        <v>1.1000000000000001</v>
      </c>
      <c r="G14" s="97">
        <v>0.8</v>
      </c>
      <c r="H14" s="97">
        <v>184.4</v>
      </c>
      <c r="I14" s="97">
        <v>10.6</v>
      </c>
      <c r="J14" s="97">
        <v>39.6</v>
      </c>
      <c r="K14" s="97">
        <v>4.3</v>
      </c>
      <c r="L14" s="97">
        <v>238.9</v>
      </c>
      <c r="M14" s="97">
        <v>233.5</v>
      </c>
      <c r="N14" s="97">
        <v>230.16264169541648</v>
      </c>
    </row>
    <row r="15" spans="1:14" ht="15.75" customHeight="1">
      <c r="A15" s="91">
        <v>7</v>
      </c>
      <c r="B15" s="92" t="s">
        <v>294</v>
      </c>
      <c r="C15" s="97">
        <v>183.7</v>
      </c>
      <c r="D15" s="97">
        <v>4.4000000000000004</v>
      </c>
      <c r="E15" s="97">
        <v>0.9</v>
      </c>
      <c r="F15" s="97">
        <v>1.7</v>
      </c>
      <c r="G15" s="97">
        <v>1.3</v>
      </c>
      <c r="H15" s="97">
        <v>192</v>
      </c>
      <c r="I15" s="97">
        <v>16.100000000000001</v>
      </c>
      <c r="J15" s="97">
        <v>23.8</v>
      </c>
      <c r="K15" s="97">
        <v>4.4000000000000004</v>
      </c>
      <c r="L15" s="97">
        <v>236.3</v>
      </c>
      <c r="M15" s="97">
        <v>228</v>
      </c>
      <c r="N15" s="97">
        <v>224.7412518482011</v>
      </c>
    </row>
    <row r="16" spans="1:14" ht="25.5" customHeight="1">
      <c r="A16" s="91">
        <v>8</v>
      </c>
      <c r="B16" s="93" t="s">
        <v>393</v>
      </c>
      <c r="C16" s="97">
        <v>205.5</v>
      </c>
      <c r="D16" s="97">
        <v>3.9</v>
      </c>
      <c r="E16" s="97">
        <v>0.8</v>
      </c>
      <c r="F16" s="97">
        <v>1.5</v>
      </c>
      <c r="G16" s="97">
        <v>1.1000000000000001</v>
      </c>
      <c r="H16" s="97">
        <v>212.8</v>
      </c>
      <c r="I16" s="97">
        <v>19.7</v>
      </c>
      <c r="J16" s="97">
        <v>30.3</v>
      </c>
      <c r="K16" s="97">
        <v>4.9000000000000004</v>
      </c>
      <c r="L16" s="97">
        <v>267.7</v>
      </c>
      <c r="M16" s="97">
        <v>260.39999999999998</v>
      </c>
      <c r="N16" s="97">
        <v>256.67816658452438</v>
      </c>
    </row>
    <row r="17" spans="1:14">
      <c r="A17" s="91">
        <v>9</v>
      </c>
      <c r="B17" s="92" t="s">
        <v>295</v>
      </c>
      <c r="C17" s="97">
        <v>731.7</v>
      </c>
      <c r="D17" s="97">
        <v>10</v>
      </c>
      <c r="E17" s="97">
        <v>2</v>
      </c>
      <c r="F17" s="97">
        <v>3.7</v>
      </c>
      <c r="G17" s="97">
        <v>2.9</v>
      </c>
      <c r="H17" s="97">
        <v>750.30000000000007</v>
      </c>
      <c r="I17" s="97">
        <v>72.400000000000006</v>
      </c>
      <c r="J17" s="97">
        <v>46.9</v>
      </c>
      <c r="K17" s="97">
        <v>17.600000000000001</v>
      </c>
      <c r="L17" s="97">
        <v>887.2</v>
      </c>
      <c r="M17" s="97">
        <v>868.6</v>
      </c>
      <c r="N17" s="97">
        <v>856.18531296205038</v>
      </c>
    </row>
    <row r="18" spans="1:14">
      <c r="A18" s="91">
        <v>10</v>
      </c>
      <c r="B18" s="92" t="s">
        <v>69</v>
      </c>
      <c r="C18" s="97">
        <v>694.4</v>
      </c>
      <c r="D18" s="97">
        <v>9.5</v>
      </c>
      <c r="E18" s="97">
        <v>1.9</v>
      </c>
      <c r="F18" s="97">
        <v>3.6</v>
      </c>
      <c r="G18" s="97">
        <v>2.7</v>
      </c>
      <c r="H18" s="97">
        <v>712.1</v>
      </c>
      <c r="I18" s="97">
        <v>69.099999999999994</v>
      </c>
      <c r="J18" s="97">
        <v>41.3</v>
      </c>
      <c r="K18" s="97">
        <v>16.7</v>
      </c>
      <c r="L18" s="97">
        <v>839.2</v>
      </c>
      <c r="M18" s="97">
        <v>821.5</v>
      </c>
      <c r="N18" s="97">
        <v>809.7585017249877</v>
      </c>
    </row>
    <row r="19" spans="1:14" ht="24.75" customHeight="1">
      <c r="A19" s="91">
        <v>11</v>
      </c>
      <c r="B19" s="93" t="s">
        <v>394</v>
      </c>
      <c r="C19" s="97">
        <v>531.29999999999995</v>
      </c>
      <c r="D19" s="97">
        <v>8.6999999999999993</v>
      </c>
      <c r="E19" s="97">
        <v>1.8</v>
      </c>
      <c r="F19" s="97">
        <v>3.3</v>
      </c>
      <c r="G19" s="97">
        <v>2.5</v>
      </c>
      <c r="H19" s="97">
        <v>547.59999999999991</v>
      </c>
      <c r="I19" s="97">
        <v>55.2</v>
      </c>
      <c r="J19" s="97">
        <v>78</v>
      </c>
      <c r="K19" s="97">
        <v>12.7</v>
      </c>
      <c r="L19" s="97">
        <v>693.5</v>
      </c>
      <c r="M19" s="97">
        <v>677.2</v>
      </c>
      <c r="N19" s="97">
        <v>667.52094627895519</v>
      </c>
    </row>
    <row r="20" spans="1:14">
      <c r="A20" s="91">
        <v>12</v>
      </c>
      <c r="B20" s="93" t="s">
        <v>395</v>
      </c>
      <c r="C20" s="97">
        <v>560.4</v>
      </c>
      <c r="D20" s="97">
        <v>6.9</v>
      </c>
      <c r="E20" s="97">
        <v>1.4</v>
      </c>
      <c r="F20" s="97">
        <v>2.6</v>
      </c>
      <c r="G20" s="97">
        <v>1.9</v>
      </c>
      <c r="H20" s="97">
        <v>573.19999999999993</v>
      </c>
      <c r="I20" s="97">
        <v>48.6</v>
      </c>
      <c r="J20" s="97">
        <v>63.8</v>
      </c>
      <c r="K20" s="97">
        <v>13.4</v>
      </c>
      <c r="L20" s="97">
        <v>698.99999999999989</v>
      </c>
      <c r="M20" s="97">
        <v>686.19999999999993</v>
      </c>
      <c r="N20" s="97">
        <v>676.39231148348938</v>
      </c>
    </row>
    <row r="21" spans="1:14" ht="25.5">
      <c r="A21" s="91">
        <v>13</v>
      </c>
      <c r="B21" s="93" t="s">
        <v>70</v>
      </c>
      <c r="C21" s="97">
        <v>491.6</v>
      </c>
      <c r="D21" s="97">
        <v>6.6</v>
      </c>
      <c r="E21" s="97">
        <v>1.4</v>
      </c>
      <c r="F21" s="97">
        <v>2.5</v>
      </c>
      <c r="G21" s="97">
        <v>1.9</v>
      </c>
      <c r="H21" s="97">
        <v>504</v>
      </c>
      <c r="I21" s="97">
        <v>43.7</v>
      </c>
      <c r="J21" s="97">
        <v>65.599999999999994</v>
      </c>
      <c r="K21" s="97">
        <v>11.8</v>
      </c>
      <c r="L21" s="97">
        <v>625.1</v>
      </c>
      <c r="M21" s="97">
        <v>612.70000000000005</v>
      </c>
      <c r="N21" s="97">
        <v>603.94282897979303</v>
      </c>
    </row>
    <row r="22" spans="1:14">
      <c r="A22" s="91">
        <v>14</v>
      </c>
      <c r="B22" s="93" t="s">
        <v>396</v>
      </c>
      <c r="C22" s="97">
        <v>398.9</v>
      </c>
      <c r="D22" s="97">
        <v>5.6</v>
      </c>
      <c r="E22" s="97">
        <v>1.1000000000000001</v>
      </c>
      <c r="F22" s="97">
        <v>2.2000000000000002</v>
      </c>
      <c r="G22" s="97">
        <v>1.6</v>
      </c>
      <c r="H22" s="97">
        <v>409.40000000000003</v>
      </c>
      <c r="I22" s="97">
        <v>40.4</v>
      </c>
      <c r="J22" s="97">
        <v>55.3</v>
      </c>
      <c r="K22" s="97">
        <v>9.6</v>
      </c>
      <c r="L22" s="97">
        <v>514.70000000000005</v>
      </c>
      <c r="M22" s="97">
        <v>504.2</v>
      </c>
      <c r="N22" s="97">
        <v>496.99359290290784</v>
      </c>
    </row>
    <row r="23" spans="1:14" ht="25.5">
      <c r="A23" s="91">
        <v>15</v>
      </c>
      <c r="B23" s="93" t="s">
        <v>181</v>
      </c>
      <c r="C23" s="97">
        <v>921</v>
      </c>
      <c r="D23" s="97">
        <v>17.5</v>
      </c>
      <c r="E23" s="97">
        <v>3.6</v>
      </c>
      <c r="F23" s="97">
        <v>6.5</v>
      </c>
      <c r="G23" s="97">
        <v>5</v>
      </c>
      <c r="H23" s="97">
        <v>953.6</v>
      </c>
      <c r="I23" s="97">
        <v>126.7</v>
      </c>
      <c r="J23" s="97">
        <v>124.6</v>
      </c>
      <c r="K23" s="97">
        <v>22.1</v>
      </c>
      <c r="L23" s="97">
        <v>1226.9999999999998</v>
      </c>
      <c r="M23" s="97">
        <v>1194.3999999999999</v>
      </c>
      <c r="N23" s="97">
        <v>1177.3287333661901</v>
      </c>
    </row>
    <row r="24" spans="1:14">
      <c r="A24" s="91">
        <v>16</v>
      </c>
      <c r="B24" s="92" t="s">
        <v>296</v>
      </c>
      <c r="C24" s="97">
        <v>1003</v>
      </c>
      <c r="D24" s="97">
        <v>19.100000000000001</v>
      </c>
      <c r="E24" s="97">
        <v>3.9</v>
      </c>
      <c r="F24" s="97">
        <v>7.2</v>
      </c>
      <c r="G24" s="97">
        <v>5.5</v>
      </c>
      <c r="H24" s="97">
        <v>1038.7</v>
      </c>
      <c r="I24" s="97">
        <v>138.5</v>
      </c>
      <c r="J24" s="97">
        <v>111.1</v>
      </c>
      <c r="K24" s="97">
        <v>24.1</v>
      </c>
      <c r="L24" s="97">
        <v>1312.3999999999999</v>
      </c>
      <c r="M24" s="97">
        <v>1276.6999999999998</v>
      </c>
      <c r="N24" s="97">
        <v>1258.4524396254312</v>
      </c>
    </row>
    <row r="25" spans="1:14" ht="25.5">
      <c r="A25" s="91">
        <v>17</v>
      </c>
      <c r="B25" s="93" t="s">
        <v>71</v>
      </c>
      <c r="C25" s="97">
        <v>616.9</v>
      </c>
      <c r="D25" s="97">
        <v>11.2</v>
      </c>
      <c r="E25" s="97">
        <v>2.2999999999999998</v>
      </c>
      <c r="F25" s="97">
        <v>4.2</v>
      </c>
      <c r="G25" s="97">
        <v>3.2</v>
      </c>
      <c r="H25" s="97">
        <v>637.80000000000007</v>
      </c>
      <c r="I25" s="97">
        <v>80</v>
      </c>
      <c r="J25" s="97">
        <v>96.6</v>
      </c>
      <c r="K25" s="97">
        <v>14.8</v>
      </c>
      <c r="L25" s="97">
        <v>829.2</v>
      </c>
      <c r="M25" s="97">
        <v>808.3</v>
      </c>
      <c r="N25" s="97">
        <v>796.74716609167081</v>
      </c>
    </row>
    <row r="26" spans="1:14" ht="25.5">
      <c r="A26" s="91">
        <v>18</v>
      </c>
      <c r="B26" s="93" t="s">
        <v>72</v>
      </c>
      <c r="C26" s="97">
        <v>268.7</v>
      </c>
      <c r="D26" s="97">
        <v>2.4</v>
      </c>
      <c r="E26" s="97">
        <v>0.5</v>
      </c>
      <c r="F26" s="97">
        <v>0.9</v>
      </c>
      <c r="G26" s="97">
        <v>0.7</v>
      </c>
      <c r="H26" s="97">
        <v>273.19999999999993</v>
      </c>
      <c r="I26" s="97">
        <v>16.3</v>
      </c>
      <c r="J26" s="97">
        <v>26.8</v>
      </c>
      <c r="K26" s="97">
        <v>6.4</v>
      </c>
      <c r="L26" s="97">
        <v>322.69999999999993</v>
      </c>
      <c r="M26" s="97">
        <v>318.2</v>
      </c>
      <c r="N26" s="97">
        <v>313.65204534253326</v>
      </c>
    </row>
    <row r="27" spans="1:14" ht="25.5">
      <c r="A27" s="91">
        <v>19</v>
      </c>
      <c r="B27" s="93" t="s">
        <v>397</v>
      </c>
      <c r="C27" s="97">
        <v>485.3</v>
      </c>
      <c r="D27" s="97">
        <v>6.1</v>
      </c>
      <c r="E27" s="97">
        <v>1.2</v>
      </c>
      <c r="F27" s="97">
        <v>2.2999999999999998</v>
      </c>
      <c r="G27" s="97">
        <v>1.7</v>
      </c>
      <c r="H27" s="97">
        <v>496.6</v>
      </c>
      <c r="I27" s="97">
        <v>33.5</v>
      </c>
      <c r="J27" s="97">
        <v>61.8</v>
      </c>
      <c r="K27" s="97">
        <v>11.6</v>
      </c>
      <c r="L27" s="97">
        <v>603.5</v>
      </c>
      <c r="M27" s="97">
        <v>592.19999999999993</v>
      </c>
      <c r="N27" s="97">
        <v>583.7358304583538</v>
      </c>
    </row>
    <row r="28" spans="1:14" ht="25.5">
      <c r="A28" s="91">
        <v>20</v>
      </c>
      <c r="B28" s="93" t="s">
        <v>398</v>
      </c>
      <c r="C28" s="97">
        <v>228</v>
      </c>
      <c r="D28" s="97">
        <v>1.9</v>
      </c>
      <c r="E28" s="97">
        <v>0.4</v>
      </c>
      <c r="F28" s="97">
        <v>0.7</v>
      </c>
      <c r="G28" s="97">
        <v>0.6</v>
      </c>
      <c r="H28" s="97">
        <v>231.6</v>
      </c>
      <c r="I28" s="97">
        <v>13.4</v>
      </c>
      <c r="J28" s="97">
        <v>29.2</v>
      </c>
      <c r="K28" s="97">
        <v>5.5</v>
      </c>
      <c r="L28" s="97">
        <v>279.7</v>
      </c>
      <c r="M28" s="97">
        <v>276.10000000000002</v>
      </c>
      <c r="N28" s="97">
        <v>272.15377033021196</v>
      </c>
    </row>
    <row r="29" spans="1:14" ht="25.5">
      <c r="A29" s="91">
        <v>21</v>
      </c>
      <c r="B29" s="93" t="s">
        <v>73</v>
      </c>
      <c r="C29" s="97">
        <v>233.5</v>
      </c>
      <c r="D29" s="97">
        <v>2.1</v>
      </c>
      <c r="E29" s="97">
        <v>0.5</v>
      </c>
      <c r="F29" s="97">
        <v>0.8</v>
      </c>
      <c r="G29" s="97">
        <v>0.6</v>
      </c>
      <c r="H29" s="97">
        <v>237.5</v>
      </c>
      <c r="I29" s="97">
        <v>15.5</v>
      </c>
      <c r="J29" s="97">
        <v>31</v>
      </c>
      <c r="K29" s="97">
        <v>5.6</v>
      </c>
      <c r="L29" s="97">
        <v>289.60000000000002</v>
      </c>
      <c r="M29" s="97">
        <v>285.59999999999997</v>
      </c>
      <c r="N29" s="97">
        <v>281.51798915722026</v>
      </c>
    </row>
    <row r="30" spans="1:14" ht="25.5">
      <c r="A30" s="91">
        <v>22</v>
      </c>
      <c r="B30" s="93" t="s">
        <v>399</v>
      </c>
      <c r="C30" s="97">
        <v>207.2</v>
      </c>
      <c r="D30" s="97">
        <v>1.7</v>
      </c>
      <c r="E30" s="97">
        <v>0.3</v>
      </c>
      <c r="F30" s="97">
        <v>0.6</v>
      </c>
      <c r="G30" s="97">
        <v>0.5</v>
      </c>
      <c r="H30" s="97">
        <v>210.29999999999998</v>
      </c>
      <c r="I30" s="97">
        <v>11.8</v>
      </c>
      <c r="J30" s="97">
        <v>20.5</v>
      </c>
      <c r="K30" s="97">
        <v>5</v>
      </c>
      <c r="L30" s="97">
        <v>247.6</v>
      </c>
      <c r="M30" s="97">
        <v>244.5</v>
      </c>
      <c r="N30" s="97">
        <v>241.00542138984721</v>
      </c>
    </row>
    <row r="31" spans="1:14" ht="25.5">
      <c r="A31" s="91">
        <v>23</v>
      </c>
      <c r="B31" s="93" t="s">
        <v>297</v>
      </c>
      <c r="C31" s="97">
        <v>260</v>
      </c>
      <c r="D31" s="97">
        <v>3.9</v>
      </c>
      <c r="E31" s="97">
        <v>0.8</v>
      </c>
      <c r="F31" s="97">
        <v>1.4</v>
      </c>
      <c r="G31" s="97">
        <v>1.1000000000000001</v>
      </c>
      <c r="H31" s="97">
        <v>267.2</v>
      </c>
      <c r="I31" s="97">
        <v>28</v>
      </c>
      <c r="J31" s="97">
        <v>36.5</v>
      </c>
      <c r="K31" s="97">
        <v>6.2</v>
      </c>
      <c r="L31" s="97">
        <v>337.9</v>
      </c>
      <c r="M31" s="97">
        <v>330.7</v>
      </c>
      <c r="N31" s="97">
        <v>325.97338590438642</v>
      </c>
    </row>
    <row r="32" spans="1:14">
      <c r="A32" s="91">
        <v>24</v>
      </c>
      <c r="B32" s="92" t="s">
        <v>74</v>
      </c>
      <c r="C32" s="97">
        <v>382.9</v>
      </c>
      <c r="D32" s="97">
        <v>1.9</v>
      </c>
      <c r="E32" s="97">
        <v>0.4</v>
      </c>
      <c r="F32" s="97">
        <v>0.7</v>
      </c>
      <c r="G32" s="97">
        <v>0.6</v>
      </c>
      <c r="H32" s="97">
        <v>386.49999999999994</v>
      </c>
      <c r="I32" s="97">
        <v>13.9</v>
      </c>
      <c r="J32" s="97">
        <v>123.2</v>
      </c>
      <c r="K32" s="97">
        <v>9.1999999999999993</v>
      </c>
      <c r="L32" s="97">
        <v>532.79999999999995</v>
      </c>
      <c r="M32" s="97">
        <v>529.19999999999993</v>
      </c>
      <c r="N32" s="97">
        <v>521.63627402661405</v>
      </c>
    </row>
    <row r="33" spans="1:14">
      <c r="A33" s="91">
        <v>25</v>
      </c>
      <c r="B33" s="92" t="s">
        <v>123</v>
      </c>
      <c r="C33" s="97">
        <v>56.6</v>
      </c>
      <c r="D33" s="97">
        <v>1.2</v>
      </c>
      <c r="E33" s="97">
        <v>0.2</v>
      </c>
      <c r="F33" s="97">
        <v>0.5</v>
      </c>
      <c r="G33" s="97">
        <v>0.4</v>
      </c>
      <c r="H33" s="97">
        <v>58.900000000000006</v>
      </c>
      <c r="I33" s="97">
        <v>4.5</v>
      </c>
      <c r="J33" s="97">
        <v>10.7</v>
      </c>
      <c r="K33" s="97">
        <v>1.3</v>
      </c>
      <c r="L33" s="97">
        <v>75.400000000000006</v>
      </c>
      <c r="M33" s="97">
        <v>73.099999999999994</v>
      </c>
      <c r="N33" s="97">
        <v>72.055199605717092</v>
      </c>
    </row>
    <row r="34" spans="1:14">
      <c r="A34" s="91">
        <v>26</v>
      </c>
      <c r="B34" s="92" t="s">
        <v>124</v>
      </c>
      <c r="C34" s="97">
        <v>47.2</v>
      </c>
      <c r="D34" s="97">
        <v>0.9</v>
      </c>
      <c r="E34" s="97">
        <v>0.2</v>
      </c>
      <c r="F34" s="97">
        <v>0.3</v>
      </c>
      <c r="G34" s="97">
        <v>0.3</v>
      </c>
      <c r="H34" s="97">
        <v>48.9</v>
      </c>
      <c r="I34" s="97">
        <v>3.2</v>
      </c>
      <c r="J34" s="97">
        <v>4.3</v>
      </c>
      <c r="K34" s="97">
        <v>1.1000000000000001</v>
      </c>
      <c r="L34" s="97">
        <v>57.5</v>
      </c>
      <c r="M34" s="97">
        <v>55.800000000000004</v>
      </c>
      <c r="N34" s="97">
        <v>55.002464268112377</v>
      </c>
    </row>
    <row r="35" spans="1:14">
      <c r="A35" s="91">
        <v>27</v>
      </c>
      <c r="B35" s="92" t="s">
        <v>298</v>
      </c>
      <c r="C35" s="97">
        <v>46.7</v>
      </c>
      <c r="D35" s="97">
        <v>0.7</v>
      </c>
      <c r="E35" s="97">
        <v>0.1</v>
      </c>
      <c r="F35" s="97">
        <v>0.3</v>
      </c>
      <c r="G35" s="97">
        <v>0.2</v>
      </c>
      <c r="H35" s="97">
        <v>48.000000000000007</v>
      </c>
      <c r="I35" s="97">
        <v>2.2999999999999998</v>
      </c>
      <c r="J35" s="97">
        <v>2.8</v>
      </c>
      <c r="K35" s="97">
        <v>1.1000000000000001</v>
      </c>
      <c r="L35" s="97">
        <v>54.2</v>
      </c>
      <c r="M35" s="97">
        <v>52.9</v>
      </c>
      <c r="N35" s="97">
        <v>52.143913257762442</v>
      </c>
    </row>
    <row r="36" spans="1:14">
      <c r="A36" s="91">
        <v>28</v>
      </c>
      <c r="B36" s="92" t="s">
        <v>299</v>
      </c>
      <c r="C36" s="97">
        <v>16.399999999999999</v>
      </c>
      <c r="D36" s="97">
        <v>0.1</v>
      </c>
      <c r="E36" s="97">
        <v>0</v>
      </c>
      <c r="F36" s="97">
        <v>0.1</v>
      </c>
      <c r="G36" s="97">
        <v>0</v>
      </c>
      <c r="H36" s="97">
        <v>16.600000000000001</v>
      </c>
      <c r="I36" s="97">
        <v>0.8</v>
      </c>
      <c r="J36" s="97">
        <v>1.1000000000000001</v>
      </c>
      <c r="K36" s="97">
        <v>0.4</v>
      </c>
      <c r="L36" s="97">
        <v>18.900000000000002</v>
      </c>
      <c r="M36" s="97">
        <v>18.7</v>
      </c>
      <c r="N36" s="97">
        <v>18.43272548053228</v>
      </c>
    </row>
    <row r="37" spans="1:14" ht="12.75" hidden="1" customHeight="1">
      <c r="A37" s="91">
        <v>29</v>
      </c>
      <c r="B37" s="92" t="s">
        <v>300</v>
      </c>
      <c r="C37" s="97"/>
      <c r="D37" s="97"/>
      <c r="E37" s="97"/>
      <c r="F37" s="97"/>
      <c r="G37" s="97"/>
      <c r="H37" s="97">
        <v>0</v>
      </c>
      <c r="I37" s="97"/>
      <c r="J37" s="97"/>
      <c r="K37" s="97"/>
      <c r="L37" s="97">
        <v>0</v>
      </c>
      <c r="M37" s="97"/>
      <c r="N37" s="97"/>
    </row>
    <row r="38" spans="1:14" ht="12.75" hidden="1" customHeight="1">
      <c r="A38" s="91">
        <v>30</v>
      </c>
      <c r="B38" s="92" t="s">
        <v>301</v>
      </c>
      <c r="C38" s="97"/>
      <c r="D38" s="97"/>
      <c r="E38" s="97"/>
      <c r="F38" s="97"/>
      <c r="G38" s="97"/>
      <c r="H38" s="97">
        <v>0</v>
      </c>
      <c r="I38" s="97"/>
      <c r="J38" s="97"/>
      <c r="K38" s="97"/>
      <c r="L38" s="97">
        <v>0</v>
      </c>
      <c r="M38" s="97"/>
      <c r="N38" s="97"/>
    </row>
    <row r="39" spans="1:14" ht="12.75" hidden="1" customHeight="1">
      <c r="A39" s="91">
        <v>31</v>
      </c>
      <c r="B39" s="92" t="s">
        <v>302</v>
      </c>
      <c r="C39" s="97"/>
      <c r="D39" s="97"/>
      <c r="E39" s="97"/>
      <c r="F39" s="97"/>
      <c r="G39" s="97"/>
      <c r="H39" s="97">
        <v>0</v>
      </c>
      <c r="I39" s="97"/>
      <c r="J39" s="97"/>
      <c r="K39" s="97"/>
      <c r="L39" s="97">
        <v>0</v>
      </c>
      <c r="M39" s="97"/>
      <c r="N39" s="97"/>
    </row>
    <row r="40" spans="1:14" ht="12.75" hidden="1" customHeight="1">
      <c r="A40" s="91">
        <v>32</v>
      </c>
      <c r="B40" s="92" t="s">
        <v>303</v>
      </c>
      <c r="C40" s="97"/>
      <c r="D40" s="97"/>
      <c r="E40" s="97"/>
      <c r="F40" s="97"/>
      <c r="G40" s="97"/>
      <c r="H40" s="97">
        <v>0</v>
      </c>
      <c r="I40" s="97"/>
      <c r="J40" s="97"/>
      <c r="K40" s="97"/>
      <c r="L40" s="97">
        <v>0</v>
      </c>
      <c r="M40" s="97"/>
      <c r="N40" s="97"/>
    </row>
    <row r="41" spans="1:14" ht="12.75" hidden="1" customHeight="1">
      <c r="A41" s="91">
        <v>33</v>
      </c>
      <c r="B41" s="92" t="s">
        <v>304</v>
      </c>
      <c r="C41" s="97"/>
      <c r="D41" s="97"/>
      <c r="E41" s="97"/>
      <c r="F41" s="97"/>
      <c r="G41" s="97"/>
      <c r="H41" s="97">
        <v>0</v>
      </c>
      <c r="I41" s="97"/>
      <c r="J41" s="97"/>
      <c r="K41" s="97"/>
      <c r="L41" s="97">
        <v>0</v>
      </c>
      <c r="M41" s="97"/>
      <c r="N41" s="97"/>
    </row>
    <row r="42" spans="1:14" ht="12.75" hidden="1" customHeight="1">
      <c r="A42" s="91">
        <v>34</v>
      </c>
      <c r="B42" s="92" t="s">
        <v>305</v>
      </c>
      <c r="C42" s="97"/>
      <c r="D42" s="97"/>
      <c r="E42" s="97"/>
      <c r="F42" s="97"/>
      <c r="G42" s="97"/>
      <c r="H42" s="97">
        <v>0</v>
      </c>
      <c r="I42" s="97"/>
      <c r="J42" s="97"/>
      <c r="K42" s="97"/>
      <c r="L42" s="97">
        <v>0</v>
      </c>
      <c r="M42" s="97"/>
      <c r="N42" s="97"/>
    </row>
    <row r="43" spans="1:14" ht="12.75" hidden="1" customHeight="1">
      <c r="A43" s="91">
        <v>35</v>
      </c>
      <c r="B43" s="92" t="s">
        <v>306</v>
      </c>
      <c r="C43" s="97"/>
      <c r="D43" s="97"/>
      <c r="E43" s="97"/>
      <c r="F43" s="97"/>
      <c r="G43" s="97"/>
      <c r="H43" s="97">
        <v>0</v>
      </c>
      <c r="I43" s="97"/>
      <c r="J43" s="97"/>
      <c r="K43" s="97"/>
      <c r="L43" s="97">
        <v>0</v>
      </c>
      <c r="M43" s="97"/>
      <c r="N43" s="97"/>
    </row>
    <row r="44" spans="1:14" ht="12.75" hidden="1" customHeight="1">
      <c r="A44" s="91">
        <v>36</v>
      </c>
      <c r="B44" s="92" t="s">
        <v>307</v>
      </c>
      <c r="C44" s="97"/>
      <c r="D44" s="97"/>
      <c r="E44" s="97"/>
      <c r="F44" s="97"/>
      <c r="G44" s="97"/>
      <c r="H44" s="97">
        <v>0</v>
      </c>
      <c r="I44" s="97"/>
      <c r="J44" s="97"/>
      <c r="K44" s="97"/>
      <c r="L44" s="97">
        <v>0</v>
      </c>
      <c r="M44" s="97"/>
      <c r="N44" s="97"/>
    </row>
    <row r="45" spans="1:14" ht="12.75" hidden="1" customHeight="1">
      <c r="A45" s="91">
        <v>37</v>
      </c>
      <c r="B45" s="92" t="s">
        <v>308</v>
      </c>
      <c r="C45" s="97"/>
      <c r="D45" s="97"/>
      <c r="E45" s="97"/>
      <c r="F45" s="97"/>
      <c r="G45" s="97"/>
      <c r="H45" s="97">
        <v>0</v>
      </c>
      <c r="I45" s="97"/>
      <c r="J45" s="97"/>
      <c r="K45" s="97"/>
      <c r="L45" s="97">
        <v>0</v>
      </c>
      <c r="M45" s="97"/>
      <c r="N45" s="97"/>
    </row>
    <row r="46" spans="1:14" ht="12.75" hidden="1" customHeight="1">
      <c r="A46" s="91">
        <v>38</v>
      </c>
      <c r="B46" s="92" t="s">
        <v>309</v>
      </c>
      <c r="C46" s="97"/>
      <c r="D46" s="97"/>
      <c r="E46" s="97"/>
      <c r="F46" s="97"/>
      <c r="G46" s="97"/>
      <c r="H46" s="97">
        <v>0</v>
      </c>
      <c r="I46" s="97"/>
      <c r="J46" s="97"/>
      <c r="K46" s="97"/>
      <c r="L46" s="97">
        <v>0</v>
      </c>
      <c r="M46" s="97"/>
      <c r="N46" s="97"/>
    </row>
    <row r="47" spans="1:14" ht="12.75" hidden="1" customHeight="1">
      <c r="A47" s="91">
        <v>39</v>
      </c>
      <c r="B47" s="92" t="s">
        <v>310</v>
      </c>
      <c r="C47" s="97"/>
      <c r="D47" s="97"/>
      <c r="E47" s="97"/>
      <c r="F47" s="97"/>
      <c r="G47" s="97"/>
      <c r="H47" s="97">
        <v>0</v>
      </c>
      <c r="I47" s="97"/>
      <c r="J47" s="97"/>
      <c r="K47" s="97"/>
      <c r="L47" s="97">
        <v>0</v>
      </c>
      <c r="M47" s="97"/>
      <c r="N47" s="97"/>
    </row>
    <row r="48" spans="1:14" ht="12.75" hidden="1" customHeight="1">
      <c r="A48" s="91">
        <v>40</v>
      </c>
      <c r="B48" s="92" t="s">
        <v>311</v>
      </c>
      <c r="C48" s="97"/>
      <c r="D48" s="97"/>
      <c r="E48" s="97"/>
      <c r="F48" s="97"/>
      <c r="G48" s="97"/>
      <c r="H48" s="97">
        <v>0</v>
      </c>
      <c r="I48" s="97"/>
      <c r="J48" s="97"/>
      <c r="K48" s="97"/>
      <c r="L48" s="97">
        <v>0</v>
      </c>
      <c r="M48" s="97"/>
      <c r="N48" s="97"/>
    </row>
    <row r="49" spans="1:14" ht="12.75" hidden="1" customHeight="1">
      <c r="A49" s="91">
        <v>41</v>
      </c>
      <c r="B49" s="92" t="s">
        <v>312</v>
      </c>
      <c r="C49" s="97"/>
      <c r="D49" s="97"/>
      <c r="E49" s="97"/>
      <c r="F49" s="97"/>
      <c r="G49" s="97"/>
      <c r="H49" s="97">
        <v>0</v>
      </c>
      <c r="I49" s="97"/>
      <c r="J49" s="97"/>
      <c r="K49" s="97"/>
      <c r="L49" s="97">
        <v>0</v>
      </c>
      <c r="M49" s="97"/>
      <c r="N49" s="97"/>
    </row>
    <row r="50" spans="1:14" ht="12.75" hidden="1" customHeight="1">
      <c r="A50" s="91">
        <v>42</v>
      </c>
      <c r="B50" s="92" t="s">
        <v>313</v>
      </c>
      <c r="C50" s="97"/>
      <c r="D50" s="97"/>
      <c r="E50" s="97"/>
      <c r="F50" s="97"/>
      <c r="G50" s="97"/>
      <c r="H50" s="97">
        <v>0</v>
      </c>
      <c r="I50" s="97"/>
      <c r="J50" s="97"/>
      <c r="K50" s="97"/>
      <c r="L50" s="97">
        <v>0</v>
      </c>
      <c r="M50" s="97"/>
      <c r="N50" s="97"/>
    </row>
    <row r="51" spans="1:14" ht="12.75" hidden="1" customHeight="1">
      <c r="A51" s="91">
        <v>43</v>
      </c>
      <c r="B51" s="92" t="s">
        <v>314</v>
      </c>
      <c r="C51" s="97"/>
      <c r="D51" s="97"/>
      <c r="E51" s="97"/>
      <c r="F51" s="97"/>
      <c r="G51" s="97"/>
      <c r="H51" s="97">
        <v>0</v>
      </c>
      <c r="I51" s="97"/>
      <c r="J51" s="97"/>
      <c r="K51" s="97"/>
      <c r="L51" s="97">
        <v>0</v>
      </c>
      <c r="M51" s="97"/>
      <c r="N51" s="97"/>
    </row>
    <row r="52" spans="1:14" ht="12.75" hidden="1" customHeight="1">
      <c r="A52" s="91">
        <v>44</v>
      </c>
      <c r="B52" s="92" t="s">
        <v>315</v>
      </c>
      <c r="C52" s="97"/>
      <c r="D52" s="97"/>
      <c r="E52" s="97"/>
      <c r="F52" s="97"/>
      <c r="G52" s="97"/>
      <c r="H52" s="97">
        <v>0</v>
      </c>
      <c r="I52" s="97"/>
      <c r="J52" s="97"/>
      <c r="K52" s="97"/>
      <c r="L52" s="97">
        <v>0</v>
      </c>
      <c r="M52" s="97"/>
      <c r="N52" s="97"/>
    </row>
    <row r="53" spans="1:14">
      <c r="A53" s="94"/>
      <c r="B53" s="95" t="s">
        <v>149</v>
      </c>
      <c r="C53" s="98">
        <v>9615.9000000000015</v>
      </c>
      <c r="D53" s="98">
        <v>148.49999999999997</v>
      </c>
      <c r="E53" s="98">
        <v>30.3</v>
      </c>
      <c r="F53" s="98">
        <v>56</v>
      </c>
      <c r="G53" s="98">
        <v>42.600000000000016</v>
      </c>
      <c r="H53" s="98">
        <v>9893.3000000000011</v>
      </c>
      <c r="I53" s="98">
        <v>934.5999999999998</v>
      </c>
      <c r="J53" s="98">
        <v>1265.0999999999999</v>
      </c>
      <c r="K53" s="98">
        <v>230.6</v>
      </c>
      <c r="L53" s="98">
        <v>12323.600000000002</v>
      </c>
      <c r="M53" s="98">
        <v>12046.2</v>
      </c>
      <c r="N53" s="98">
        <v>11874.026614095616</v>
      </c>
    </row>
    <row r="54" spans="1:14">
      <c r="A54" s="91">
        <v>29</v>
      </c>
      <c r="B54" s="92" t="s">
        <v>75</v>
      </c>
      <c r="C54" s="99"/>
      <c r="D54" s="99"/>
      <c r="E54" s="99"/>
      <c r="F54" s="99"/>
      <c r="G54" s="99"/>
      <c r="H54" s="97"/>
      <c r="I54" s="97"/>
      <c r="J54" s="97"/>
      <c r="K54" s="97"/>
      <c r="L54" s="97">
        <v>22.9</v>
      </c>
      <c r="M54" s="97">
        <v>22.9</v>
      </c>
      <c r="N54" s="97">
        <v>22.572695909314934</v>
      </c>
    </row>
    <row r="55" spans="1:14">
      <c r="A55" s="91">
        <v>30</v>
      </c>
      <c r="B55" s="92" t="s">
        <v>76</v>
      </c>
      <c r="C55" s="99"/>
      <c r="D55" s="99"/>
      <c r="E55" s="99"/>
      <c r="F55" s="99"/>
      <c r="G55" s="99"/>
      <c r="H55" s="97"/>
      <c r="I55" s="97"/>
      <c r="J55" s="97"/>
      <c r="K55" s="97"/>
      <c r="L55" s="97">
        <v>29.5</v>
      </c>
      <c r="M55" s="97">
        <v>29.5</v>
      </c>
      <c r="N55" s="97">
        <v>29.078363725973386</v>
      </c>
    </row>
    <row r="56" spans="1:14">
      <c r="A56" s="91">
        <v>31</v>
      </c>
      <c r="B56" s="92" t="s">
        <v>77</v>
      </c>
      <c r="C56" s="99"/>
      <c r="D56" s="99"/>
      <c r="E56" s="99"/>
      <c r="F56" s="99"/>
      <c r="G56" s="99"/>
      <c r="H56" s="97"/>
      <c r="I56" s="97"/>
      <c r="J56" s="97"/>
      <c r="K56" s="97"/>
      <c r="L56" s="97">
        <v>44</v>
      </c>
      <c r="M56" s="97">
        <v>44</v>
      </c>
      <c r="N56" s="97">
        <v>43.371118777723019</v>
      </c>
    </row>
    <row r="57" spans="1:14">
      <c r="A57" s="91">
        <v>32</v>
      </c>
      <c r="B57" s="92" t="s">
        <v>78</v>
      </c>
      <c r="C57" s="99"/>
      <c r="D57" s="99"/>
      <c r="E57" s="99"/>
      <c r="F57" s="99"/>
      <c r="G57" s="99"/>
      <c r="H57" s="97"/>
      <c r="I57" s="97"/>
      <c r="J57" s="97"/>
      <c r="K57" s="97"/>
      <c r="L57" s="97">
        <v>120.6</v>
      </c>
      <c r="M57" s="97">
        <v>120.6</v>
      </c>
      <c r="N57" s="97">
        <v>118.876293740759</v>
      </c>
    </row>
    <row r="58" spans="1:14" ht="27" customHeight="1">
      <c r="A58" s="91">
        <v>33</v>
      </c>
      <c r="B58" s="93" t="s">
        <v>316</v>
      </c>
      <c r="C58" s="99"/>
      <c r="D58" s="99"/>
      <c r="E58" s="99"/>
      <c r="F58" s="99"/>
      <c r="G58" s="99"/>
      <c r="H58" s="97"/>
      <c r="I58" s="97"/>
      <c r="J58" s="97"/>
      <c r="K58" s="97"/>
      <c r="L58" s="97">
        <v>9.3000000000000007</v>
      </c>
      <c r="M58" s="97">
        <v>9.3000000000000007</v>
      </c>
      <c r="N58" s="97">
        <v>9.16707737801873</v>
      </c>
    </row>
    <row r="59" spans="1:14">
      <c r="A59" s="94"/>
      <c r="B59" s="96" t="s">
        <v>149</v>
      </c>
      <c r="C59" s="98">
        <v>9615.9</v>
      </c>
      <c r="D59" s="98">
        <v>148.5</v>
      </c>
      <c r="E59" s="98">
        <v>30.3</v>
      </c>
      <c r="F59" s="98">
        <v>56</v>
      </c>
      <c r="G59" s="98">
        <v>42.6</v>
      </c>
      <c r="H59" s="98">
        <v>9893.2999999999993</v>
      </c>
      <c r="I59" s="98">
        <v>934.6</v>
      </c>
      <c r="J59" s="98">
        <v>1265.0999999999999</v>
      </c>
      <c r="K59" s="98">
        <v>230.6</v>
      </c>
      <c r="L59" s="98">
        <v>12549.900000000001</v>
      </c>
      <c r="M59" s="98">
        <v>12272.5</v>
      </c>
      <c r="N59" s="98">
        <v>12097.2</v>
      </c>
    </row>
    <row r="61" spans="1:14">
      <c r="C61" s="4"/>
      <c r="D61" s="4"/>
    </row>
  </sheetData>
  <mergeCells count="16">
    <mergeCell ref="A3:N3"/>
    <mergeCell ref="F5:F7"/>
    <mergeCell ref="G5:G7"/>
    <mergeCell ref="H5:H7"/>
    <mergeCell ref="I5:I7"/>
    <mergeCell ref="J5:J7"/>
    <mergeCell ref="K5:K7"/>
    <mergeCell ref="L5:L7"/>
    <mergeCell ref="M5:N5"/>
    <mergeCell ref="M6:M7"/>
    <mergeCell ref="N6:N7"/>
    <mergeCell ref="A5:A7"/>
    <mergeCell ref="B5:B7"/>
    <mergeCell ref="C5:C7"/>
    <mergeCell ref="D5:D7"/>
    <mergeCell ref="E5:E7"/>
  </mergeCells>
  <pageMargins left="0.59055118110236227" right="0" top="0.59055118110236227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zoomScale="120" zoomScaleNormal="120" workbookViewId="0">
      <selection activeCell="C16" sqref="C16"/>
    </sheetView>
  </sheetViews>
  <sheetFormatPr defaultColWidth="9.28515625" defaultRowHeight="11.25"/>
  <cols>
    <col min="1" max="1" width="3.5703125" style="37" customWidth="1"/>
    <col min="2" max="2" width="35.28515625" style="40" customWidth="1"/>
    <col min="3" max="4" width="6.5703125" style="37" customWidth="1"/>
    <col min="5" max="5" width="5" style="37" customWidth="1"/>
    <col min="6" max="6" width="6.5703125" style="37" customWidth="1"/>
    <col min="7" max="8" width="6.42578125" style="37" customWidth="1"/>
    <col min="9" max="9" width="5.140625" style="37" customWidth="1"/>
    <col min="10" max="10" width="5.7109375" style="37" customWidth="1"/>
    <col min="11" max="11" width="6.140625" style="37" customWidth="1"/>
    <col min="12" max="12" width="5.7109375" style="37" customWidth="1"/>
    <col min="13" max="13" width="5.5703125" style="37" customWidth="1"/>
    <col min="14" max="14" width="6" style="37" customWidth="1"/>
    <col min="15" max="16" width="5.42578125" style="37" customWidth="1"/>
    <col min="17" max="17" width="5" style="37" customWidth="1"/>
    <col min="18" max="18" width="3.7109375" style="37" customWidth="1"/>
    <col min="19" max="256" width="9.28515625" style="37"/>
    <col min="257" max="257" width="3.5703125" style="37" customWidth="1"/>
    <col min="258" max="258" width="35.28515625" style="37" customWidth="1"/>
    <col min="259" max="260" width="6.5703125" style="37" customWidth="1"/>
    <col min="261" max="261" width="5" style="37" customWidth="1"/>
    <col min="262" max="262" width="6.5703125" style="37" customWidth="1"/>
    <col min="263" max="264" width="6.42578125" style="37" customWidth="1"/>
    <col min="265" max="265" width="5.140625" style="37" customWidth="1"/>
    <col min="266" max="266" width="5.7109375" style="37" customWidth="1"/>
    <col min="267" max="267" width="6.140625" style="37" customWidth="1"/>
    <col min="268" max="268" width="5.7109375" style="37" customWidth="1"/>
    <col min="269" max="269" width="5.5703125" style="37" customWidth="1"/>
    <col min="270" max="270" width="6" style="37" customWidth="1"/>
    <col min="271" max="272" width="5.42578125" style="37" customWidth="1"/>
    <col min="273" max="273" width="5" style="37" customWidth="1"/>
    <col min="274" max="274" width="3.7109375" style="37" customWidth="1"/>
    <col min="275" max="512" width="9.28515625" style="37"/>
    <col min="513" max="513" width="3.5703125" style="37" customWidth="1"/>
    <col min="514" max="514" width="35.28515625" style="37" customWidth="1"/>
    <col min="515" max="516" width="6.5703125" style="37" customWidth="1"/>
    <col min="517" max="517" width="5" style="37" customWidth="1"/>
    <col min="518" max="518" width="6.5703125" style="37" customWidth="1"/>
    <col min="519" max="520" width="6.42578125" style="37" customWidth="1"/>
    <col min="521" max="521" width="5.140625" style="37" customWidth="1"/>
    <col min="522" max="522" width="5.7109375" style="37" customWidth="1"/>
    <col min="523" max="523" width="6.140625" style="37" customWidth="1"/>
    <col min="524" max="524" width="5.7109375" style="37" customWidth="1"/>
    <col min="525" max="525" width="5.5703125" style="37" customWidth="1"/>
    <col min="526" max="526" width="6" style="37" customWidth="1"/>
    <col min="527" max="528" width="5.42578125" style="37" customWidth="1"/>
    <col min="529" max="529" width="5" style="37" customWidth="1"/>
    <col min="530" max="530" width="3.7109375" style="37" customWidth="1"/>
    <col min="531" max="768" width="9.28515625" style="37"/>
    <col min="769" max="769" width="3.5703125" style="37" customWidth="1"/>
    <col min="770" max="770" width="35.28515625" style="37" customWidth="1"/>
    <col min="771" max="772" width="6.5703125" style="37" customWidth="1"/>
    <col min="773" max="773" width="5" style="37" customWidth="1"/>
    <col min="774" max="774" width="6.5703125" style="37" customWidth="1"/>
    <col min="775" max="776" width="6.42578125" style="37" customWidth="1"/>
    <col min="777" max="777" width="5.140625" style="37" customWidth="1"/>
    <col min="778" max="778" width="5.7109375" style="37" customWidth="1"/>
    <col min="779" max="779" width="6.140625" style="37" customWidth="1"/>
    <col min="780" max="780" width="5.7109375" style="37" customWidth="1"/>
    <col min="781" max="781" width="5.5703125" style="37" customWidth="1"/>
    <col min="782" max="782" width="6" style="37" customWidth="1"/>
    <col min="783" max="784" width="5.42578125" style="37" customWidth="1"/>
    <col min="785" max="785" width="5" style="37" customWidth="1"/>
    <col min="786" max="786" width="3.7109375" style="37" customWidth="1"/>
    <col min="787" max="1024" width="9.28515625" style="37"/>
    <col min="1025" max="1025" width="3.5703125" style="37" customWidth="1"/>
    <col min="1026" max="1026" width="35.28515625" style="37" customWidth="1"/>
    <col min="1027" max="1028" width="6.5703125" style="37" customWidth="1"/>
    <col min="1029" max="1029" width="5" style="37" customWidth="1"/>
    <col min="1030" max="1030" width="6.5703125" style="37" customWidth="1"/>
    <col min="1031" max="1032" width="6.42578125" style="37" customWidth="1"/>
    <col min="1033" max="1033" width="5.140625" style="37" customWidth="1"/>
    <col min="1034" max="1034" width="5.7109375" style="37" customWidth="1"/>
    <col min="1035" max="1035" width="6.140625" style="37" customWidth="1"/>
    <col min="1036" max="1036" width="5.7109375" style="37" customWidth="1"/>
    <col min="1037" max="1037" width="5.5703125" style="37" customWidth="1"/>
    <col min="1038" max="1038" width="6" style="37" customWidth="1"/>
    <col min="1039" max="1040" width="5.42578125" style="37" customWidth="1"/>
    <col min="1041" max="1041" width="5" style="37" customWidth="1"/>
    <col min="1042" max="1042" width="3.7109375" style="37" customWidth="1"/>
    <col min="1043" max="1280" width="9.28515625" style="37"/>
    <col min="1281" max="1281" width="3.5703125" style="37" customWidth="1"/>
    <col min="1282" max="1282" width="35.28515625" style="37" customWidth="1"/>
    <col min="1283" max="1284" width="6.5703125" style="37" customWidth="1"/>
    <col min="1285" max="1285" width="5" style="37" customWidth="1"/>
    <col min="1286" max="1286" width="6.5703125" style="37" customWidth="1"/>
    <col min="1287" max="1288" width="6.42578125" style="37" customWidth="1"/>
    <col min="1289" max="1289" width="5.140625" style="37" customWidth="1"/>
    <col min="1290" max="1290" width="5.7109375" style="37" customWidth="1"/>
    <col min="1291" max="1291" width="6.140625" style="37" customWidth="1"/>
    <col min="1292" max="1292" width="5.7109375" style="37" customWidth="1"/>
    <col min="1293" max="1293" width="5.5703125" style="37" customWidth="1"/>
    <col min="1294" max="1294" width="6" style="37" customWidth="1"/>
    <col min="1295" max="1296" width="5.42578125" style="37" customWidth="1"/>
    <col min="1297" max="1297" width="5" style="37" customWidth="1"/>
    <col min="1298" max="1298" width="3.7109375" style="37" customWidth="1"/>
    <col min="1299" max="1536" width="9.28515625" style="37"/>
    <col min="1537" max="1537" width="3.5703125" style="37" customWidth="1"/>
    <col min="1538" max="1538" width="35.28515625" style="37" customWidth="1"/>
    <col min="1539" max="1540" width="6.5703125" style="37" customWidth="1"/>
    <col min="1541" max="1541" width="5" style="37" customWidth="1"/>
    <col min="1542" max="1542" width="6.5703125" style="37" customWidth="1"/>
    <col min="1543" max="1544" width="6.42578125" style="37" customWidth="1"/>
    <col min="1545" max="1545" width="5.140625" style="37" customWidth="1"/>
    <col min="1546" max="1546" width="5.7109375" style="37" customWidth="1"/>
    <col min="1547" max="1547" width="6.140625" style="37" customWidth="1"/>
    <col min="1548" max="1548" width="5.7109375" style="37" customWidth="1"/>
    <col min="1549" max="1549" width="5.5703125" style="37" customWidth="1"/>
    <col min="1550" max="1550" width="6" style="37" customWidth="1"/>
    <col min="1551" max="1552" width="5.42578125" style="37" customWidth="1"/>
    <col min="1553" max="1553" width="5" style="37" customWidth="1"/>
    <col min="1554" max="1554" width="3.7109375" style="37" customWidth="1"/>
    <col min="1555" max="1792" width="9.28515625" style="37"/>
    <col min="1793" max="1793" width="3.5703125" style="37" customWidth="1"/>
    <col min="1794" max="1794" width="35.28515625" style="37" customWidth="1"/>
    <col min="1795" max="1796" width="6.5703125" style="37" customWidth="1"/>
    <col min="1797" max="1797" width="5" style="37" customWidth="1"/>
    <col min="1798" max="1798" width="6.5703125" style="37" customWidth="1"/>
    <col min="1799" max="1800" width="6.42578125" style="37" customWidth="1"/>
    <col min="1801" max="1801" width="5.140625" style="37" customWidth="1"/>
    <col min="1802" max="1802" width="5.7109375" style="37" customWidth="1"/>
    <col min="1803" max="1803" width="6.140625" style="37" customWidth="1"/>
    <col min="1804" max="1804" width="5.7109375" style="37" customWidth="1"/>
    <col min="1805" max="1805" width="5.5703125" style="37" customWidth="1"/>
    <col min="1806" max="1806" width="6" style="37" customWidth="1"/>
    <col min="1807" max="1808" width="5.42578125" style="37" customWidth="1"/>
    <col min="1809" max="1809" width="5" style="37" customWidth="1"/>
    <col min="1810" max="1810" width="3.7109375" style="37" customWidth="1"/>
    <col min="1811" max="2048" width="9.28515625" style="37"/>
    <col min="2049" max="2049" width="3.5703125" style="37" customWidth="1"/>
    <col min="2050" max="2050" width="35.28515625" style="37" customWidth="1"/>
    <col min="2051" max="2052" width="6.5703125" style="37" customWidth="1"/>
    <col min="2053" max="2053" width="5" style="37" customWidth="1"/>
    <col min="2054" max="2054" width="6.5703125" style="37" customWidth="1"/>
    <col min="2055" max="2056" width="6.42578125" style="37" customWidth="1"/>
    <col min="2057" max="2057" width="5.140625" style="37" customWidth="1"/>
    <col min="2058" max="2058" width="5.7109375" style="37" customWidth="1"/>
    <col min="2059" max="2059" width="6.140625" style="37" customWidth="1"/>
    <col min="2060" max="2060" width="5.7109375" style="37" customWidth="1"/>
    <col min="2061" max="2061" width="5.5703125" style="37" customWidth="1"/>
    <col min="2062" max="2062" width="6" style="37" customWidth="1"/>
    <col min="2063" max="2064" width="5.42578125" style="37" customWidth="1"/>
    <col min="2065" max="2065" width="5" style="37" customWidth="1"/>
    <col min="2066" max="2066" width="3.7109375" style="37" customWidth="1"/>
    <col min="2067" max="2304" width="9.28515625" style="37"/>
    <col min="2305" max="2305" width="3.5703125" style="37" customWidth="1"/>
    <col min="2306" max="2306" width="35.28515625" style="37" customWidth="1"/>
    <col min="2307" max="2308" width="6.5703125" style="37" customWidth="1"/>
    <col min="2309" max="2309" width="5" style="37" customWidth="1"/>
    <col min="2310" max="2310" width="6.5703125" style="37" customWidth="1"/>
    <col min="2311" max="2312" width="6.42578125" style="37" customWidth="1"/>
    <col min="2313" max="2313" width="5.140625" style="37" customWidth="1"/>
    <col min="2314" max="2314" width="5.7109375" style="37" customWidth="1"/>
    <col min="2315" max="2315" width="6.140625" style="37" customWidth="1"/>
    <col min="2316" max="2316" width="5.7109375" style="37" customWidth="1"/>
    <col min="2317" max="2317" width="5.5703125" style="37" customWidth="1"/>
    <col min="2318" max="2318" width="6" style="37" customWidth="1"/>
    <col min="2319" max="2320" width="5.42578125" style="37" customWidth="1"/>
    <col min="2321" max="2321" width="5" style="37" customWidth="1"/>
    <col min="2322" max="2322" width="3.7109375" style="37" customWidth="1"/>
    <col min="2323" max="2560" width="9.28515625" style="37"/>
    <col min="2561" max="2561" width="3.5703125" style="37" customWidth="1"/>
    <col min="2562" max="2562" width="35.28515625" style="37" customWidth="1"/>
    <col min="2563" max="2564" width="6.5703125" style="37" customWidth="1"/>
    <col min="2565" max="2565" width="5" style="37" customWidth="1"/>
    <col min="2566" max="2566" width="6.5703125" style="37" customWidth="1"/>
    <col min="2567" max="2568" width="6.42578125" style="37" customWidth="1"/>
    <col min="2569" max="2569" width="5.140625" style="37" customWidth="1"/>
    <col min="2570" max="2570" width="5.7109375" style="37" customWidth="1"/>
    <col min="2571" max="2571" width="6.140625" style="37" customWidth="1"/>
    <col min="2572" max="2572" width="5.7109375" style="37" customWidth="1"/>
    <col min="2573" max="2573" width="5.5703125" style="37" customWidth="1"/>
    <col min="2574" max="2574" width="6" style="37" customWidth="1"/>
    <col min="2575" max="2576" width="5.42578125" style="37" customWidth="1"/>
    <col min="2577" max="2577" width="5" style="37" customWidth="1"/>
    <col min="2578" max="2578" width="3.7109375" style="37" customWidth="1"/>
    <col min="2579" max="2816" width="9.28515625" style="37"/>
    <col min="2817" max="2817" width="3.5703125" style="37" customWidth="1"/>
    <col min="2818" max="2818" width="35.28515625" style="37" customWidth="1"/>
    <col min="2819" max="2820" width="6.5703125" style="37" customWidth="1"/>
    <col min="2821" max="2821" width="5" style="37" customWidth="1"/>
    <col min="2822" max="2822" width="6.5703125" style="37" customWidth="1"/>
    <col min="2823" max="2824" width="6.42578125" style="37" customWidth="1"/>
    <col min="2825" max="2825" width="5.140625" style="37" customWidth="1"/>
    <col min="2826" max="2826" width="5.7109375" style="37" customWidth="1"/>
    <col min="2827" max="2827" width="6.140625" style="37" customWidth="1"/>
    <col min="2828" max="2828" width="5.7109375" style="37" customWidth="1"/>
    <col min="2829" max="2829" width="5.5703125" style="37" customWidth="1"/>
    <col min="2830" max="2830" width="6" style="37" customWidth="1"/>
    <col min="2831" max="2832" width="5.42578125" style="37" customWidth="1"/>
    <col min="2833" max="2833" width="5" style="37" customWidth="1"/>
    <col min="2834" max="2834" width="3.7109375" style="37" customWidth="1"/>
    <col min="2835" max="3072" width="9.28515625" style="37"/>
    <col min="3073" max="3073" width="3.5703125" style="37" customWidth="1"/>
    <col min="3074" max="3074" width="35.28515625" style="37" customWidth="1"/>
    <col min="3075" max="3076" width="6.5703125" style="37" customWidth="1"/>
    <col min="3077" max="3077" width="5" style="37" customWidth="1"/>
    <col min="3078" max="3078" width="6.5703125" style="37" customWidth="1"/>
    <col min="3079" max="3080" width="6.42578125" style="37" customWidth="1"/>
    <col min="3081" max="3081" width="5.140625" style="37" customWidth="1"/>
    <col min="3082" max="3082" width="5.7109375" style="37" customWidth="1"/>
    <col min="3083" max="3083" width="6.140625" style="37" customWidth="1"/>
    <col min="3084" max="3084" width="5.7109375" style="37" customWidth="1"/>
    <col min="3085" max="3085" width="5.5703125" style="37" customWidth="1"/>
    <col min="3086" max="3086" width="6" style="37" customWidth="1"/>
    <col min="3087" max="3088" width="5.42578125" style="37" customWidth="1"/>
    <col min="3089" max="3089" width="5" style="37" customWidth="1"/>
    <col min="3090" max="3090" width="3.7109375" style="37" customWidth="1"/>
    <col min="3091" max="3328" width="9.28515625" style="37"/>
    <col min="3329" max="3329" width="3.5703125" style="37" customWidth="1"/>
    <col min="3330" max="3330" width="35.28515625" style="37" customWidth="1"/>
    <col min="3331" max="3332" width="6.5703125" style="37" customWidth="1"/>
    <col min="3333" max="3333" width="5" style="37" customWidth="1"/>
    <col min="3334" max="3334" width="6.5703125" style="37" customWidth="1"/>
    <col min="3335" max="3336" width="6.42578125" style="37" customWidth="1"/>
    <col min="3337" max="3337" width="5.140625" style="37" customWidth="1"/>
    <col min="3338" max="3338" width="5.7109375" style="37" customWidth="1"/>
    <col min="3339" max="3339" width="6.140625" style="37" customWidth="1"/>
    <col min="3340" max="3340" width="5.7109375" style="37" customWidth="1"/>
    <col min="3341" max="3341" width="5.5703125" style="37" customWidth="1"/>
    <col min="3342" max="3342" width="6" style="37" customWidth="1"/>
    <col min="3343" max="3344" width="5.42578125" style="37" customWidth="1"/>
    <col min="3345" max="3345" width="5" style="37" customWidth="1"/>
    <col min="3346" max="3346" width="3.7109375" style="37" customWidth="1"/>
    <col min="3347" max="3584" width="9.28515625" style="37"/>
    <col min="3585" max="3585" width="3.5703125" style="37" customWidth="1"/>
    <col min="3586" max="3586" width="35.28515625" style="37" customWidth="1"/>
    <col min="3587" max="3588" width="6.5703125" style="37" customWidth="1"/>
    <col min="3589" max="3589" width="5" style="37" customWidth="1"/>
    <col min="3590" max="3590" width="6.5703125" style="37" customWidth="1"/>
    <col min="3591" max="3592" width="6.42578125" style="37" customWidth="1"/>
    <col min="3593" max="3593" width="5.140625" style="37" customWidth="1"/>
    <col min="3594" max="3594" width="5.7109375" style="37" customWidth="1"/>
    <col min="3595" max="3595" width="6.140625" style="37" customWidth="1"/>
    <col min="3596" max="3596" width="5.7109375" style="37" customWidth="1"/>
    <col min="3597" max="3597" width="5.5703125" style="37" customWidth="1"/>
    <col min="3598" max="3598" width="6" style="37" customWidth="1"/>
    <col min="3599" max="3600" width="5.42578125" style="37" customWidth="1"/>
    <col min="3601" max="3601" width="5" style="37" customWidth="1"/>
    <col min="3602" max="3602" width="3.7109375" style="37" customWidth="1"/>
    <col min="3603" max="3840" width="9.28515625" style="37"/>
    <col min="3841" max="3841" width="3.5703125" style="37" customWidth="1"/>
    <col min="3842" max="3842" width="35.28515625" style="37" customWidth="1"/>
    <col min="3843" max="3844" width="6.5703125" style="37" customWidth="1"/>
    <col min="3845" max="3845" width="5" style="37" customWidth="1"/>
    <col min="3846" max="3846" width="6.5703125" style="37" customWidth="1"/>
    <col min="3847" max="3848" width="6.42578125" style="37" customWidth="1"/>
    <col min="3849" max="3849" width="5.140625" style="37" customWidth="1"/>
    <col min="3850" max="3850" width="5.7109375" style="37" customWidth="1"/>
    <col min="3851" max="3851" width="6.140625" style="37" customWidth="1"/>
    <col min="3852" max="3852" width="5.7109375" style="37" customWidth="1"/>
    <col min="3853" max="3853" width="5.5703125" style="37" customWidth="1"/>
    <col min="3854" max="3854" width="6" style="37" customWidth="1"/>
    <col min="3855" max="3856" width="5.42578125" style="37" customWidth="1"/>
    <col min="3857" max="3857" width="5" style="37" customWidth="1"/>
    <col min="3858" max="3858" width="3.7109375" style="37" customWidth="1"/>
    <col min="3859" max="4096" width="9.28515625" style="37"/>
    <col min="4097" max="4097" width="3.5703125" style="37" customWidth="1"/>
    <col min="4098" max="4098" width="35.28515625" style="37" customWidth="1"/>
    <col min="4099" max="4100" width="6.5703125" style="37" customWidth="1"/>
    <col min="4101" max="4101" width="5" style="37" customWidth="1"/>
    <col min="4102" max="4102" width="6.5703125" style="37" customWidth="1"/>
    <col min="4103" max="4104" width="6.42578125" style="37" customWidth="1"/>
    <col min="4105" max="4105" width="5.140625" style="37" customWidth="1"/>
    <col min="4106" max="4106" width="5.7109375" style="37" customWidth="1"/>
    <col min="4107" max="4107" width="6.140625" style="37" customWidth="1"/>
    <col min="4108" max="4108" width="5.7109375" style="37" customWidth="1"/>
    <col min="4109" max="4109" width="5.5703125" style="37" customWidth="1"/>
    <col min="4110" max="4110" width="6" style="37" customWidth="1"/>
    <col min="4111" max="4112" width="5.42578125" style="37" customWidth="1"/>
    <col min="4113" max="4113" width="5" style="37" customWidth="1"/>
    <col min="4114" max="4114" width="3.7109375" style="37" customWidth="1"/>
    <col min="4115" max="4352" width="9.28515625" style="37"/>
    <col min="4353" max="4353" width="3.5703125" style="37" customWidth="1"/>
    <col min="4354" max="4354" width="35.28515625" style="37" customWidth="1"/>
    <col min="4355" max="4356" width="6.5703125" style="37" customWidth="1"/>
    <col min="4357" max="4357" width="5" style="37" customWidth="1"/>
    <col min="4358" max="4358" width="6.5703125" style="37" customWidth="1"/>
    <col min="4359" max="4360" width="6.42578125" style="37" customWidth="1"/>
    <col min="4361" max="4361" width="5.140625" style="37" customWidth="1"/>
    <col min="4362" max="4362" width="5.7109375" style="37" customWidth="1"/>
    <col min="4363" max="4363" width="6.140625" style="37" customWidth="1"/>
    <col min="4364" max="4364" width="5.7109375" style="37" customWidth="1"/>
    <col min="4365" max="4365" width="5.5703125" style="37" customWidth="1"/>
    <col min="4366" max="4366" width="6" style="37" customWidth="1"/>
    <col min="4367" max="4368" width="5.42578125" style="37" customWidth="1"/>
    <col min="4369" max="4369" width="5" style="37" customWidth="1"/>
    <col min="4370" max="4370" width="3.7109375" style="37" customWidth="1"/>
    <col min="4371" max="4608" width="9.28515625" style="37"/>
    <col min="4609" max="4609" width="3.5703125" style="37" customWidth="1"/>
    <col min="4610" max="4610" width="35.28515625" style="37" customWidth="1"/>
    <col min="4611" max="4612" width="6.5703125" style="37" customWidth="1"/>
    <col min="4613" max="4613" width="5" style="37" customWidth="1"/>
    <col min="4614" max="4614" width="6.5703125" style="37" customWidth="1"/>
    <col min="4615" max="4616" width="6.42578125" style="37" customWidth="1"/>
    <col min="4617" max="4617" width="5.140625" style="37" customWidth="1"/>
    <col min="4618" max="4618" width="5.7109375" style="37" customWidth="1"/>
    <col min="4619" max="4619" width="6.140625" style="37" customWidth="1"/>
    <col min="4620" max="4620" width="5.7109375" style="37" customWidth="1"/>
    <col min="4621" max="4621" width="5.5703125" style="37" customWidth="1"/>
    <col min="4622" max="4622" width="6" style="37" customWidth="1"/>
    <col min="4623" max="4624" width="5.42578125" style="37" customWidth="1"/>
    <col min="4625" max="4625" width="5" style="37" customWidth="1"/>
    <col min="4626" max="4626" width="3.7109375" style="37" customWidth="1"/>
    <col min="4627" max="4864" width="9.28515625" style="37"/>
    <col min="4865" max="4865" width="3.5703125" style="37" customWidth="1"/>
    <col min="4866" max="4866" width="35.28515625" style="37" customWidth="1"/>
    <col min="4867" max="4868" width="6.5703125" style="37" customWidth="1"/>
    <col min="4869" max="4869" width="5" style="37" customWidth="1"/>
    <col min="4870" max="4870" width="6.5703125" style="37" customWidth="1"/>
    <col min="4871" max="4872" width="6.42578125" style="37" customWidth="1"/>
    <col min="4873" max="4873" width="5.140625" style="37" customWidth="1"/>
    <col min="4874" max="4874" width="5.7109375" style="37" customWidth="1"/>
    <col min="4875" max="4875" width="6.140625" style="37" customWidth="1"/>
    <col min="4876" max="4876" width="5.7109375" style="37" customWidth="1"/>
    <col min="4877" max="4877" width="5.5703125" style="37" customWidth="1"/>
    <col min="4878" max="4878" width="6" style="37" customWidth="1"/>
    <col min="4879" max="4880" width="5.42578125" style="37" customWidth="1"/>
    <col min="4881" max="4881" width="5" style="37" customWidth="1"/>
    <col min="4882" max="4882" width="3.7109375" style="37" customWidth="1"/>
    <col min="4883" max="5120" width="9.28515625" style="37"/>
    <col min="5121" max="5121" width="3.5703125" style="37" customWidth="1"/>
    <col min="5122" max="5122" width="35.28515625" style="37" customWidth="1"/>
    <col min="5123" max="5124" width="6.5703125" style="37" customWidth="1"/>
    <col min="5125" max="5125" width="5" style="37" customWidth="1"/>
    <col min="5126" max="5126" width="6.5703125" style="37" customWidth="1"/>
    <col min="5127" max="5128" width="6.42578125" style="37" customWidth="1"/>
    <col min="5129" max="5129" width="5.140625" style="37" customWidth="1"/>
    <col min="5130" max="5130" width="5.7109375" style="37" customWidth="1"/>
    <col min="5131" max="5131" width="6.140625" style="37" customWidth="1"/>
    <col min="5132" max="5132" width="5.7109375" style="37" customWidth="1"/>
    <col min="5133" max="5133" width="5.5703125" style="37" customWidth="1"/>
    <col min="5134" max="5134" width="6" style="37" customWidth="1"/>
    <col min="5135" max="5136" width="5.42578125" style="37" customWidth="1"/>
    <col min="5137" max="5137" width="5" style="37" customWidth="1"/>
    <col min="5138" max="5138" width="3.7109375" style="37" customWidth="1"/>
    <col min="5139" max="5376" width="9.28515625" style="37"/>
    <col min="5377" max="5377" width="3.5703125" style="37" customWidth="1"/>
    <col min="5378" max="5378" width="35.28515625" style="37" customWidth="1"/>
    <col min="5379" max="5380" width="6.5703125" style="37" customWidth="1"/>
    <col min="5381" max="5381" width="5" style="37" customWidth="1"/>
    <col min="5382" max="5382" width="6.5703125" style="37" customWidth="1"/>
    <col min="5383" max="5384" width="6.42578125" style="37" customWidth="1"/>
    <col min="5385" max="5385" width="5.140625" style="37" customWidth="1"/>
    <col min="5386" max="5386" width="5.7109375" style="37" customWidth="1"/>
    <col min="5387" max="5387" width="6.140625" style="37" customWidth="1"/>
    <col min="5388" max="5388" width="5.7109375" style="37" customWidth="1"/>
    <col min="5389" max="5389" width="5.5703125" style="37" customWidth="1"/>
    <col min="5390" max="5390" width="6" style="37" customWidth="1"/>
    <col min="5391" max="5392" width="5.42578125" style="37" customWidth="1"/>
    <col min="5393" max="5393" width="5" style="37" customWidth="1"/>
    <col min="5394" max="5394" width="3.7109375" style="37" customWidth="1"/>
    <col min="5395" max="5632" width="9.28515625" style="37"/>
    <col min="5633" max="5633" width="3.5703125" style="37" customWidth="1"/>
    <col min="5634" max="5634" width="35.28515625" style="37" customWidth="1"/>
    <col min="5635" max="5636" width="6.5703125" style="37" customWidth="1"/>
    <col min="5637" max="5637" width="5" style="37" customWidth="1"/>
    <col min="5638" max="5638" width="6.5703125" style="37" customWidth="1"/>
    <col min="5639" max="5640" width="6.42578125" style="37" customWidth="1"/>
    <col min="5641" max="5641" width="5.140625" style="37" customWidth="1"/>
    <col min="5642" max="5642" width="5.7109375" style="37" customWidth="1"/>
    <col min="5643" max="5643" width="6.140625" style="37" customWidth="1"/>
    <col min="5644" max="5644" width="5.7109375" style="37" customWidth="1"/>
    <col min="5645" max="5645" width="5.5703125" style="37" customWidth="1"/>
    <col min="5646" max="5646" width="6" style="37" customWidth="1"/>
    <col min="5647" max="5648" width="5.42578125" style="37" customWidth="1"/>
    <col min="5649" max="5649" width="5" style="37" customWidth="1"/>
    <col min="5650" max="5650" width="3.7109375" style="37" customWidth="1"/>
    <col min="5651" max="5888" width="9.28515625" style="37"/>
    <col min="5889" max="5889" width="3.5703125" style="37" customWidth="1"/>
    <col min="5890" max="5890" width="35.28515625" style="37" customWidth="1"/>
    <col min="5891" max="5892" width="6.5703125" style="37" customWidth="1"/>
    <col min="5893" max="5893" width="5" style="37" customWidth="1"/>
    <col min="5894" max="5894" width="6.5703125" style="37" customWidth="1"/>
    <col min="5895" max="5896" width="6.42578125" style="37" customWidth="1"/>
    <col min="5897" max="5897" width="5.140625" style="37" customWidth="1"/>
    <col min="5898" max="5898" width="5.7109375" style="37" customWidth="1"/>
    <col min="5899" max="5899" width="6.140625" style="37" customWidth="1"/>
    <col min="5900" max="5900" width="5.7109375" style="37" customWidth="1"/>
    <col min="5901" max="5901" width="5.5703125" style="37" customWidth="1"/>
    <col min="5902" max="5902" width="6" style="37" customWidth="1"/>
    <col min="5903" max="5904" width="5.42578125" style="37" customWidth="1"/>
    <col min="5905" max="5905" width="5" style="37" customWidth="1"/>
    <col min="5906" max="5906" width="3.7109375" style="37" customWidth="1"/>
    <col min="5907" max="6144" width="9.28515625" style="37"/>
    <col min="6145" max="6145" width="3.5703125" style="37" customWidth="1"/>
    <col min="6146" max="6146" width="35.28515625" style="37" customWidth="1"/>
    <col min="6147" max="6148" width="6.5703125" style="37" customWidth="1"/>
    <col min="6149" max="6149" width="5" style="37" customWidth="1"/>
    <col min="6150" max="6150" width="6.5703125" style="37" customWidth="1"/>
    <col min="6151" max="6152" width="6.42578125" style="37" customWidth="1"/>
    <col min="6153" max="6153" width="5.140625" style="37" customWidth="1"/>
    <col min="6154" max="6154" width="5.7109375" style="37" customWidth="1"/>
    <col min="6155" max="6155" width="6.140625" style="37" customWidth="1"/>
    <col min="6156" max="6156" width="5.7109375" style="37" customWidth="1"/>
    <col min="6157" max="6157" width="5.5703125" style="37" customWidth="1"/>
    <col min="6158" max="6158" width="6" style="37" customWidth="1"/>
    <col min="6159" max="6160" width="5.42578125" style="37" customWidth="1"/>
    <col min="6161" max="6161" width="5" style="37" customWidth="1"/>
    <col min="6162" max="6162" width="3.7109375" style="37" customWidth="1"/>
    <col min="6163" max="6400" width="9.28515625" style="37"/>
    <col min="6401" max="6401" width="3.5703125" style="37" customWidth="1"/>
    <col min="6402" max="6402" width="35.28515625" style="37" customWidth="1"/>
    <col min="6403" max="6404" width="6.5703125" style="37" customWidth="1"/>
    <col min="6405" max="6405" width="5" style="37" customWidth="1"/>
    <col min="6406" max="6406" width="6.5703125" style="37" customWidth="1"/>
    <col min="6407" max="6408" width="6.42578125" style="37" customWidth="1"/>
    <col min="6409" max="6409" width="5.140625" style="37" customWidth="1"/>
    <col min="6410" max="6410" width="5.7109375" style="37" customWidth="1"/>
    <col min="6411" max="6411" width="6.140625" style="37" customWidth="1"/>
    <col min="6412" max="6412" width="5.7109375" style="37" customWidth="1"/>
    <col min="6413" max="6413" width="5.5703125" style="37" customWidth="1"/>
    <col min="6414" max="6414" width="6" style="37" customWidth="1"/>
    <col min="6415" max="6416" width="5.42578125" style="37" customWidth="1"/>
    <col min="6417" max="6417" width="5" style="37" customWidth="1"/>
    <col min="6418" max="6418" width="3.7109375" style="37" customWidth="1"/>
    <col min="6419" max="6656" width="9.28515625" style="37"/>
    <col min="6657" max="6657" width="3.5703125" style="37" customWidth="1"/>
    <col min="6658" max="6658" width="35.28515625" style="37" customWidth="1"/>
    <col min="6659" max="6660" width="6.5703125" style="37" customWidth="1"/>
    <col min="6661" max="6661" width="5" style="37" customWidth="1"/>
    <col min="6662" max="6662" width="6.5703125" style="37" customWidth="1"/>
    <col min="6663" max="6664" width="6.42578125" style="37" customWidth="1"/>
    <col min="6665" max="6665" width="5.140625" style="37" customWidth="1"/>
    <col min="6666" max="6666" width="5.7109375" style="37" customWidth="1"/>
    <col min="6667" max="6667" width="6.140625" style="37" customWidth="1"/>
    <col min="6668" max="6668" width="5.7109375" style="37" customWidth="1"/>
    <col min="6669" max="6669" width="5.5703125" style="37" customWidth="1"/>
    <col min="6670" max="6670" width="6" style="37" customWidth="1"/>
    <col min="6671" max="6672" width="5.42578125" style="37" customWidth="1"/>
    <col min="6673" max="6673" width="5" style="37" customWidth="1"/>
    <col min="6674" max="6674" width="3.7109375" style="37" customWidth="1"/>
    <col min="6675" max="6912" width="9.28515625" style="37"/>
    <col min="6913" max="6913" width="3.5703125" style="37" customWidth="1"/>
    <col min="6914" max="6914" width="35.28515625" style="37" customWidth="1"/>
    <col min="6915" max="6916" width="6.5703125" style="37" customWidth="1"/>
    <col min="6917" max="6917" width="5" style="37" customWidth="1"/>
    <col min="6918" max="6918" width="6.5703125" style="37" customWidth="1"/>
    <col min="6919" max="6920" width="6.42578125" style="37" customWidth="1"/>
    <col min="6921" max="6921" width="5.140625" style="37" customWidth="1"/>
    <col min="6922" max="6922" width="5.7109375" style="37" customWidth="1"/>
    <col min="6923" max="6923" width="6.140625" style="37" customWidth="1"/>
    <col min="6924" max="6924" width="5.7109375" style="37" customWidth="1"/>
    <col min="6925" max="6925" width="5.5703125" style="37" customWidth="1"/>
    <col min="6926" max="6926" width="6" style="37" customWidth="1"/>
    <col min="6927" max="6928" width="5.42578125" style="37" customWidth="1"/>
    <col min="6929" max="6929" width="5" style="37" customWidth="1"/>
    <col min="6930" max="6930" width="3.7109375" style="37" customWidth="1"/>
    <col min="6931" max="7168" width="9.28515625" style="37"/>
    <col min="7169" max="7169" width="3.5703125" style="37" customWidth="1"/>
    <col min="7170" max="7170" width="35.28515625" style="37" customWidth="1"/>
    <col min="7171" max="7172" width="6.5703125" style="37" customWidth="1"/>
    <col min="7173" max="7173" width="5" style="37" customWidth="1"/>
    <col min="7174" max="7174" width="6.5703125" style="37" customWidth="1"/>
    <col min="7175" max="7176" width="6.42578125" style="37" customWidth="1"/>
    <col min="7177" max="7177" width="5.140625" style="37" customWidth="1"/>
    <col min="7178" max="7178" width="5.7109375" style="37" customWidth="1"/>
    <col min="7179" max="7179" width="6.140625" style="37" customWidth="1"/>
    <col min="7180" max="7180" width="5.7109375" style="37" customWidth="1"/>
    <col min="7181" max="7181" width="5.5703125" style="37" customWidth="1"/>
    <col min="7182" max="7182" width="6" style="37" customWidth="1"/>
    <col min="7183" max="7184" width="5.42578125" style="37" customWidth="1"/>
    <col min="7185" max="7185" width="5" style="37" customWidth="1"/>
    <col min="7186" max="7186" width="3.7109375" style="37" customWidth="1"/>
    <col min="7187" max="7424" width="9.28515625" style="37"/>
    <col min="7425" max="7425" width="3.5703125" style="37" customWidth="1"/>
    <col min="7426" max="7426" width="35.28515625" style="37" customWidth="1"/>
    <col min="7427" max="7428" width="6.5703125" style="37" customWidth="1"/>
    <col min="7429" max="7429" width="5" style="37" customWidth="1"/>
    <col min="7430" max="7430" width="6.5703125" style="37" customWidth="1"/>
    <col min="7431" max="7432" width="6.42578125" style="37" customWidth="1"/>
    <col min="7433" max="7433" width="5.140625" style="37" customWidth="1"/>
    <col min="7434" max="7434" width="5.7109375" style="37" customWidth="1"/>
    <col min="7435" max="7435" width="6.140625" style="37" customWidth="1"/>
    <col min="7436" max="7436" width="5.7109375" style="37" customWidth="1"/>
    <col min="7437" max="7437" width="5.5703125" style="37" customWidth="1"/>
    <col min="7438" max="7438" width="6" style="37" customWidth="1"/>
    <col min="7439" max="7440" width="5.42578125" style="37" customWidth="1"/>
    <col min="7441" max="7441" width="5" style="37" customWidth="1"/>
    <col min="7442" max="7442" width="3.7109375" style="37" customWidth="1"/>
    <col min="7443" max="7680" width="9.28515625" style="37"/>
    <col min="7681" max="7681" width="3.5703125" style="37" customWidth="1"/>
    <col min="7682" max="7682" width="35.28515625" style="37" customWidth="1"/>
    <col min="7683" max="7684" width="6.5703125" style="37" customWidth="1"/>
    <col min="7685" max="7685" width="5" style="37" customWidth="1"/>
    <col min="7686" max="7686" width="6.5703125" style="37" customWidth="1"/>
    <col min="7687" max="7688" width="6.42578125" style="37" customWidth="1"/>
    <col min="7689" max="7689" width="5.140625" style="37" customWidth="1"/>
    <col min="7690" max="7690" width="5.7109375" style="37" customWidth="1"/>
    <col min="7691" max="7691" width="6.140625" style="37" customWidth="1"/>
    <col min="7692" max="7692" width="5.7109375" style="37" customWidth="1"/>
    <col min="7693" max="7693" width="5.5703125" style="37" customWidth="1"/>
    <col min="7694" max="7694" width="6" style="37" customWidth="1"/>
    <col min="7695" max="7696" width="5.42578125" style="37" customWidth="1"/>
    <col min="7697" max="7697" width="5" style="37" customWidth="1"/>
    <col min="7698" max="7698" width="3.7109375" style="37" customWidth="1"/>
    <col min="7699" max="7936" width="9.28515625" style="37"/>
    <col min="7937" max="7937" width="3.5703125" style="37" customWidth="1"/>
    <col min="7938" max="7938" width="35.28515625" style="37" customWidth="1"/>
    <col min="7939" max="7940" width="6.5703125" style="37" customWidth="1"/>
    <col min="7941" max="7941" width="5" style="37" customWidth="1"/>
    <col min="7942" max="7942" width="6.5703125" style="37" customWidth="1"/>
    <col min="7943" max="7944" width="6.42578125" style="37" customWidth="1"/>
    <col min="7945" max="7945" width="5.140625" style="37" customWidth="1"/>
    <col min="7946" max="7946" width="5.7109375" style="37" customWidth="1"/>
    <col min="7947" max="7947" width="6.140625" style="37" customWidth="1"/>
    <col min="7948" max="7948" width="5.7109375" style="37" customWidth="1"/>
    <col min="7949" max="7949" width="5.5703125" style="37" customWidth="1"/>
    <col min="7950" max="7950" width="6" style="37" customWidth="1"/>
    <col min="7951" max="7952" width="5.42578125" style="37" customWidth="1"/>
    <col min="7953" max="7953" width="5" style="37" customWidth="1"/>
    <col min="7954" max="7954" width="3.7109375" style="37" customWidth="1"/>
    <col min="7955" max="8192" width="9.28515625" style="37"/>
    <col min="8193" max="8193" width="3.5703125" style="37" customWidth="1"/>
    <col min="8194" max="8194" width="35.28515625" style="37" customWidth="1"/>
    <col min="8195" max="8196" width="6.5703125" style="37" customWidth="1"/>
    <col min="8197" max="8197" width="5" style="37" customWidth="1"/>
    <col min="8198" max="8198" width="6.5703125" style="37" customWidth="1"/>
    <col min="8199" max="8200" width="6.42578125" style="37" customWidth="1"/>
    <col min="8201" max="8201" width="5.140625" style="37" customWidth="1"/>
    <col min="8202" max="8202" width="5.7109375" style="37" customWidth="1"/>
    <col min="8203" max="8203" width="6.140625" style="37" customWidth="1"/>
    <col min="8204" max="8204" width="5.7109375" style="37" customWidth="1"/>
    <col min="8205" max="8205" width="5.5703125" style="37" customWidth="1"/>
    <col min="8206" max="8206" width="6" style="37" customWidth="1"/>
    <col min="8207" max="8208" width="5.42578125" style="37" customWidth="1"/>
    <col min="8209" max="8209" width="5" style="37" customWidth="1"/>
    <col min="8210" max="8210" width="3.7109375" style="37" customWidth="1"/>
    <col min="8211" max="8448" width="9.28515625" style="37"/>
    <col min="8449" max="8449" width="3.5703125" style="37" customWidth="1"/>
    <col min="8450" max="8450" width="35.28515625" style="37" customWidth="1"/>
    <col min="8451" max="8452" width="6.5703125" style="37" customWidth="1"/>
    <col min="8453" max="8453" width="5" style="37" customWidth="1"/>
    <col min="8454" max="8454" width="6.5703125" style="37" customWidth="1"/>
    <col min="8455" max="8456" width="6.42578125" style="37" customWidth="1"/>
    <col min="8457" max="8457" width="5.140625" style="37" customWidth="1"/>
    <col min="8458" max="8458" width="5.7109375" style="37" customWidth="1"/>
    <col min="8459" max="8459" width="6.140625" style="37" customWidth="1"/>
    <col min="8460" max="8460" width="5.7109375" style="37" customWidth="1"/>
    <col min="8461" max="8461" width="5.5703125" style="37" customWidth="1"/>
    <col min="8462" max="8462" width="6" style="37" customWidth="1"/>
    <col min="8463" max="8464" width="5.42578125" style="37" customWidth="1"/>
    <col min="8465" max="8465" width="5" style="37" customWidth="1"/>
    <col min="8466" max="8466" width="3.7109375" style="37" customWidth="1"/>
    <col min="8467" max="8704" width="9.28515625" style="37"/>
    <col min="8705" max="8705" width="3.5703125" style="37" customWidth="1"/>
    <col min="8706" max="8706" width="35.28515625" style="37" customWidth="1"/>
    <col min="8707" max="8708" width="6.5703125" style="37" customWidth="1"/>
    <col min="8709" max="8709" width="5" style="37" customWidth="1"/>
    <col min="8710" max="8710" width="6.5703125" style="37" customWidth="1"/>
    <col min="8711" max="8712" width="6.42578125" style="37" customWidth="1"/>
    <col min="8713" max="8713" width="5.140625" style="37" customWidth="1"/>
    <col min="8714" max="8714" width="5.7109375" style="37" customWidth="1"/>
    <col min="8715" max="8715" width="6.140625" style="37" customWidth="1"/>
    <col min="8716" max="8716" width="5.7109375" style="37" customWidth="1"/>
    <col min="8717" max="8717" width="5.5703125" style="37" customWidth="1"/>
    <col min="8718" max="8718" width="6" style="37" customWidth="1"/>
    <col min="8719" max="8720" width="5.42578125" style="37" customWidth="1"/>
    <col min="8721" max="8721" width="5" style="37" customWidth="1"/>
    <col min="8722" max="8722" width="3.7109375" style="37" customWidth="1"/>
    <col min="8723" max="8960" width="9.28515625" style="37"/>
    <col min="8961" max="8961" width="3.5703125" style="37" customWidth="1"/>
    <col min="8962" max="8962" width="35.28515625" style="37" customWidth="1"/>
    <col min="8963" max="8964" width="6.5703125" style="37" customWidth="1"/>
    <col min="8965" max="8965" width="5" style="37" customWidth="1"/>
    <col min="8966" max="8966" width="6.5703125" style="37" customWidth="1"/>
    <col min="8967" max="8968" width="6.42578125" style="37" customWidth="1"/>
    <col min="8969" max="8969" width="5.140625" style="37" customWidth="1"/>
    <col min="8970" max="8970" width="5.7109375" style="37" customWidth="1"/>
    <col min="8971" max="8971" width="6.140625" style="37" customWidth="1"/>
    <col min="8972" max="8972" width="5.7109375" style="37" customWidth="1"/>
    <col min="8973" max="8973" width="5.5703125" style="37" customWidth="1"/>
    <col min="8974" max="8974" width="6" style="37" customWidth="1"/>
    <col min="8975" max="8976" width="5.42578125" style="37" customWidth="1"/>
    <col min="8977" max="8977" width="5" style="37" customWidth="1"/>
    <col min="8978" max="8978" width="3.7109375" style="37" customWidth="1"/>
    <col min="8979" max="9216" width="9.28515625" style="37"/>
    <col min="9217" max="9217" width="3.5703125" style="37" customWidth="1"/>
    <col min="9218" max="9218" width="35.28515625" style="37" customWidth="1"/>
    <col min="9219" max="9220" width="6.5703125" style="37" customWidth="1"/>
    <col min="9221" max="9221" width="5" style="37" customWidth="1"/>
    <col min="9222" max="9222" width="6.5703125" style="37" customWidth="1"/>
    <col min="9223" max="9224" width="6.42578125" style="37" customWidth="1"/>
    <col min="9225" max="9225" width="5.140625" style="37" customWidth="1"/>
    <col min="9226" max="9226" width="5.7109375" style="37" customWidth="1"/>
    <col min="9227" max="9227" width="6.140625" style="37" customWidth="1"/>
    <col min="9228" max="9228" width="5.7109375" style="37" customWidth="1"/>
    <col min="9229" max="9229" width="5.5703125" style="37" customWidth="1"/>
    <col min="9230" max="9230" width="6" style="37" customWidth="1"/>
    <col min="9231" max="9232" width="5.42578125" style="37" customWidth="1"/>
    <col min="9233" max="9233" width="5" style="37" customWidth="1"/>
    <col min="9234" max="9234" width="3.7109375" style="37" customWidth="1"/>
    <col min="9235" max="9472" width="9.28515625" style="37"/>
    <col min="9473" max="9473" width="3.5703125" style="37" customWidth="1"/>
    <col min="9474" max="9474" width="35.28515625" style="37" customWidth="1"/>
    <col min="9475" max="9476" width="6.5703125" style="37" customWidth="1"/>
    <col min="9477" max="9477" width="5" style="37" customWidth="1"/>
    <col min="9478" max="9478" width="6.5703125" style="37" customWidth="1"/>
    <col min="9479" max="9480" width="6.42578125" style="37" customWidth="1"/>
    <col min="9481" max="9481" width="5.140625" style="37" customWidth="1"/>
    <col min="9482" max="9482" width="5.7109375" style="37" customWidth="1"/>
    <col min="9483" max="9483" width="6.140625" style="37" customWidth="1"/>
    <col min="9484" max="9484" width="5.7109375" style="37" customWidth="1"/>
    <col min="9485" max="9485" width="5.5703125" style="37" customWidth="1"/>
    <col min="9486" max="9486" width="6" style="37" customWidth="1"/>
    <col min="9487" max="9488" width="5.42578125" style="37" customWidth="1"/>
    <col min="9489" max="9489" width="5" style="37" customWidth="1"/>
    <col min="9490" max="9490" width="3.7109375" style="37" customWidth="1"/>
    <col min="9491" max="9728" width="9.28515625" style="37"/>
    <col min="9729" max="9729" width="3.5703125" style="37" customWidth="1"/>
    <col min="9730" max="9730" width="35.28515625" style="37" customWidth="1"/>
    <col min="9731" max="9732" width="6.5703125" style="37" customWidth="1"/>
    <col min="9733" max="9733" width="5" style="37" customWidth="1"/>
    <col min="9734" max="9734" width="6.5703125" style="37" customWidth="1"/>
    <col min="9735" max="9736" width="6.42578125" style="37" customWidth="1"/>
    <col min="9737" max="9737" width="5.140625" style="37" customWidth="1"/>
    <col min="9738" max="9738" width="5.7109375" style="37" customWidth="1"/>
    <col min="9739" max="9739" width="6.140625" style="37" customWidth="1"/>
    <col min="9740" max="9740" width="5.7109375" style="37" customWidth="1"/>
    <col min="9741" max="9741" width="5.5703125" style="37" customWidth="1"/>
    <col min="9742" max="9742" width="6" style="37" customWidth="1"/>
    <col min="9743" max="9744" width="5.42578125" style="37" customWidth="1"/>
    <col min="9745" max="9745" width="5" style="37" customWidth="1"/>
    <col min="9746" max="9746" width="3.7109375" style="37" customWidth="1"/>
    <col min="9747" max="9984" width="9.28515625" style="37"/>
    <col min="9985" max="9985" width="3.5703125" style="37" customWidth="1"/>
    <col min="9986" max="9986" width="35.28515625" style="37" customWidth="1"/>
    <col min="9987" max="9988" width="6.5703125" style="37" customWidth="1"/>
    <col min="9989" max="9989" width="5" style="37" customWidth="1"/>
    <col min="9990" max="9990" width="6.5703125" style="37" customWidth="1"/>
    <col min="9991" max="9992" width="6.42578125" style="37" customWidth="1"/>
    <col min="9993" max="9993" width="5.140625" style="37" customWidth="1"/>
    <col min="9994" max="9994" width="5.7109375" style="37" customWidth="1"/>
    <col min="9995" max="9995" width="6.140625" style="37" customWidth="1"/>
    <col min="9996" max="9996" width="5.7109375" style="37" customWidth="1"/>
    <col min="9997" max="9997" width="5.5703125" style="37" customWidth="1"/>
    <col min="9998" max="9998" width="6" style="37" customWidth="1"/>
    <col min="9999" max="10000" width="5.42578125" style="37" customWidth="1"/>
    <col min="10001" max="10001" width="5" style="37" customWidth="1"/>
    <col min="10002" max="10002" width="3.7109375" style="37" customWidth="1"/>
    <col min="10003" max="10240" width="9.28515625" style="37"/>
    <col min="10241" max="10241" width="3.5703125" style="37" customWidth="1"/>
    <col min="10242" max="10242" width="35.28515625" style="37" customWidth="1"/>
    <col min="10243" max="10244" width="6.5703125" style="37" customWidth="1"/>
    <col min="10245" max="10245" width="5" style="37" customWidth="1"/>
    <col min="10246" max="10246" width="6.5703125" style="37" customWidth="1"/>
    <col min="10247" max="10248" width="6.42578125" style="37" customWidth="1"/>
    <col min="10249" max="10249" width="5.140625" style="37" customWidth="1"/>
    <col min="10250" max="10250" width="5.7109375" style="37" customWidth="1"/>
    <col min="10251" max="10251" width="6.140625" style="37" customWidth="1"/>
    <col min="10252" max="10252" width="5.7109375" style="37" customWidth="1"/>
    <col min="10253" max="10253" width="5.5703125" style="37" customWidth="1"/>
    <col min="10254" max="10254" width="6" style="37" customWidth="1"/>
    <col min="10255" max="10256" width="5.42578125" style="37" customWidth="1"/>
    <col min="10257" max="10257" width="5" style="37" customWidth="1"/>
    <col min="10258" max="10258" width="3.7109375" style="37" customWidth="1"/>
    <col min="10259" max="10496" width="9.28515625" style="37"/>
    <col min="10497" max="10497" width="3.5703125" style="37" customWidth="1"/>
    <col min="10498" max="10498" width="35.28515625" style="37" customWidth="1"/>
    <col min="10499" max="10500" width="6.5703125" style="37" customWidth="1"/>
    <col min="10501" max="10501" width="5" style="37" customWidth="1"/>
    <col min="10502" max="10502" width="6.5703125" style="37" customWidth="1"/>
    <col min="10503" max="10504" width="6.42578125" style="37" customWidth="1"/>
    <col min="10505" max="10505" width="5.140625" style="37" customWidth="1"/>
    <col min="10506" max="10506" width="5.7109375" style="37" customWidth="1"/>
    <col min="10507" max="10507" width="6.140625" style="37" customWidth="1"/>
    <col min="10508" max="10508" width="5.7109375" style="37" customWidth="1"/>
    <col min="10509" max="10509" width="5.5703125" style="37" customWidth="1"/>
    <col min="10510" max="10510" width="6" style="37" customWidth="1"/>
    <col min="10511" max="10512" width="5.42578125" style="37" customWidth="1"/>
    <col min="10513" max="10513" width="5" style="37" customWidth="1"/>
    <col min="10514" max="10514" width="3.7109375" style="37" customWidth="1"/>
    <col min="10515" max="10752" width="9.28515625" style="37"/>
    <col min="10753" max="10753" width="3.5703125" style="37" customWidth="1"/>
    <col min="10754" max="10754" width="35.28515625" style="37" customWidth="1"/>
    <col min="10755" max="10756" width="6.5703125" style="37" customWidth="1"/>
    <col min="10757" max="10757" width="5" style="37" customWidth="1"/>
    <col min="10758" max="10758" width="6.5703125" style="37" customWidth="1"/>
    <col min="10759" max="10760" width="6.42578125" style="37" customWidth="1"/>
    <col min="10761" max="10761" width="5.140625" style="37" customWidth="1"/>
    <col min="10762" max="10762" width="5.7109375" style="37" customWidth="1"/>
    <col min="10763" max="10763" width="6.140625" style="37" customWidth="1"/>
    <col min="10764" max="10764" width="5.7109375" style="37" customWidth="1"/>
    <col min="10765" max="10765" width="5.5703125" style="37" customWidth="1"/>
    <col min="10766" max="10766" width="6" style="37" customWidth="1"/>
    <col min="10767" max="10768" width="5.42578125" style="37" customWidth="1"/>
    <col min="10769" max="10769" width="5" style="37" customWidth="1"/>
    <col min="10770" max="10770" width="3.7109375" style="37" customWidth="1"/>
    <col min="10771" max="11008" width="9.28515625" style="37"/>
    <col min="11009" max="11009" width="3.5703125" style="37" customWidth="1"/>
    <col min="11010" max="11010" width="35.28515625" style="37" customWidth="1"/>
    <col min="11011" max="11012" width="6.5703125" style="37" customWidth="1"/>
    <col min="11013" max="11013" width="5" style="37" customWidth="1"/>
    <col min="11014" max="11014" width="6.5703125" style="37" customWidth="1"/>
    <col min="11015" max="11016" width="6.42578125" style="37" customWidth="1"/>
    <col min="11017" max="11017" width="5.140625" style="37" customWidth="1"/>
    <col min="11018" max="11018" width="5.7109375" style="37" customWidth="1"/>
    <col min="11019" max="11019" width="6.140625" style="37" customWidth="1"/>
    <col min="11020" max="11020" width="5.7109375" style="37" customWidth="1"/>
    <col min="11021" max="11021" width="5.5703125" style="37" customWidth="1"/>
    <col min="11022" max="11022" width="6" style="37" customWidth="1"/>
    <col min="11023" max="11024" width="5.42578125" style="37" customWidth="1"/>
    <col min="11025" max="11025" width="5" style="37" customWidth="1"/>
    <col min="11026" max="11026" width="3.7109375" style="37" customWidth="1"/>
    <col min="11027" max="11264" width="9.28515625" style="37"/>
    <col min="11265" max="11265" width="3.5703125" style="37" customWidth="1"/>
    <col min="11266" max="11266" width="35.28515625" style="37" customWidth="1"/>
    <col min="11267" max="11268" width="6.5703125" style="37" customWidth="1"/>
    <col min="11269" max="11269" width="5" style="37" customWidth="1"/>
    <col min="11270" max="11270" width="6.5703125" style="37" customWidth="1"/>
    <col min="11271" max="11272" width="6.42578125" style="37" customWidth="1"/>
    <col min="11273" max="11273" width="5.140625" style="37" customWidth="1"/>
    <col min="11274" max="11274" width="5.7109375" style="37" customWidth="1"/>
    <col min="11275" max="11275" width="6.140625" style="37" customWidth="1"/>
    <col min="11276" max="11276" width="5.7109375" style="37" customWidth="1"/>
    <col min="11277" max="11277" width="5.5703125" style="37" customWidth="1"/>
    <col min="11278" max="11278" width="6" style="37" customWidth="1"/>
    <col min="11279" max="11280" width="5.42578125" style="37" customWidth="1"/>
    <col min="11281" max="11281" width="5" style="37" customWidth="1"/>
    <col min="11282" max="11282" width="3.7109375" style="37" customWidth="1"/>
    <col min="11283" max="11520" width="9.28515625" style="37"/>
    <col min="11521" max="11521" width="3.5703125" style="37" customWidth="1"/>
    <col min="11522" max="11522" width="35.28515625" style="37" customWidth="1"/>
    <col min="11523" max="11524" width="6.5703125" style="37" customWidth="1"/>
    <col min="11525" max="11525" width="5" style="37" customWidth="1"/>
    <col min="11526" max="11526" width="6.5703125" style="37" customWidth="1"/>
    <col min="11527" max="11528" width="6.42578125" style="37" customWidth="1"/>
    <col min="11529" max="11529" width="5.140625" style="37" customWidth="1"/>
    <col min="11530" max="11530" width="5.7109375" style="37" customWidth="1"/>
    <col min="11531" max="11531" width="6.140625" style="37" customWidth="1"/>
    <col min="11532" max="11532" width="5.7109375" style="37" customWidth="1"/>
    <col min="11533" max="11533" width="5.5703125" style="37" customWidth="1"/>
    <col min="11534" max="11534" width="6" style="37" customWidth="1"/>
    <col min="11535" max="11536" width="5.42578125" style="37" customWidth="1"/>
    <col min="11537" max="11537" width="5" style="37" customWidth="1"/>
    <col min="11538" max="11538" width="3.7109375" style="37" customWidth="1"/>
    <col min="11539" max="11776" width="9.28515625" style="37"/>
    <col min="11777" max="11777" width="3.5703125" style="37" customWidth="1"/>
    <col min="11778" max="11778" width="35.28515625" style="37" customWidth="1"/>
    <col min="11779" max="11780" width="6.5703125" style="37" customWidth="1"/>
    <col min="11781" max="11781" width="5" style="37" customWidth="1"/>
    <col min="11782" max="11782" width="6.5703125" style="37" customWidth="1"/>
    <col min="11783" max="11784" width="6.42578125" style="37" customWidth="1"/>
    <col min="11785" max="11785" width="5.140625" style="37" customWidth="1"/>
    <col min="11786" max="11786" width="5.7109375" style="37" customWidth="1"/>
    <col min="11787" max="11787" width="6.140625" style="37" customWidth="1"/>
    <col min="11788" max="11788" width="5.7109375" style="37" customWidth="1"/>
    <col min="11789" max="11789" width="5.5703125" style="37" customWidth="1"/>
    <col min="11790" max="11790" width="6" style="37" customWidth="1"/>
    <col min="11791" max="11792" width="5.42578125" style="37" customWidth="1"/>
    <col min="11793" max="11793" width="5" style="37" customWidth="1"/>
    <col min="11794" max="11794" width="3.7109375" style="37" customWidth="1"/>
    <col min="11795" max="12032" width="9.28515625" style="37"/>
    <col min="12033" max="12033" width="3.5703125" style="37" customWidth="1"/>
    <col min="12034" max="12034" width="35.28515625" style="37" customWidth="1"/>
    <col min="12035" max="12036" width="6.5703125" style="37" customWidth="1"/>
    <col min="12037" max="12037" width="5" style="37" customWidth="1"/>
    <col min="12038" max="12038" width="6.5703125" style="37" customWidth="1"/>
    <col min="12039" max="12040" width="6.42578125" style="37" customWidth="1"/>
    <col min="12041" max="12041" width="5.140625" style="37" customWidth="1"/>
    <col min="12042" max="12042" width="5.7109375" style="37" customWidth="1"/>
    <col min="12043" max="12043" width="6.140625" style="37" customWidth="1"/>
    <col min="12044" max="12044" width="5.7109375" style="37" customWidth="1"/>
    <col min="12045" max="12045" width="5.5703125" style="37" customWidth="1"/>
    <col min="12046" max="12046" width="6" style="37" customWidth="1"/>
    <col min="12047" max="12048" width="5.42578125" style="37" customWidth="1"/>
    <col min="12049" max="12049" width="5" style="37" customWidth="1"/>
    <col min="12050" max="12050" width="3.7109375" style="37" customWidth="1"/>
    <col min="12051" max="12288" width="9.28515625" style="37"/>
    <col min="12289" max="12289" width="3.5703125" style="37" customWidth="1"/>
    <col min="12290" max="12290" width="35.28515625" style="37" customWidth="1"/>
    <col min="12291" max="12292" width="6.5703125" style="37" customWidth="1"/>
    <col min="12293" max="12293" width="5" style="37" customWidth="1"/>
    <col min="12294" max="12294" width="6.5703125" style="37" customWidth="1"/>
    <col min="12295" max="12296" width="6.42578125" style="37" customWidth="1"/>
    <col min="12297" max="12297" width="5.140625" style="37" customWidth="1"/>
    <col min="12298" max="12298" width="5.7109375" style="37" customWidth="1"/>
    <col min="12299" max="12299" width="6.140625" style="37" customWidth="1"/>
    <col min="12300" max="12300" width="5.7109375" style="37" customWidth="1"/>
    <col min="12301" max="12301" width="5.5703125" style="37" customWidth="1"/>
    <col min="12302" max="12302" width="6" style="37" customWidth="1"/>
    <col min="12303" max="12304" width="5.42578125" style="37" customWidth="1"/>
    <col min="12305" max="12305" width="5" style="37" customWidth="1"/>
    <col min="12306" max="12306" width="3.7109375" style="37" customWidth="1"/>
    <col min="12307" max="12544" width="9.28515625" style="37"/>
    <col min="12545" max="12545" width="3.5703125" style="37" customWidth="1"/>
    <col min="12546" max="12546" width="35.28515625" style="37" customWidth="1"/>
    <col min="12547" max="12548" width="6.5703125" style="37" customWidth="1"/>
    <col min="12549" max="12549" width="5" style="37" customWidth="1"/>
    <col min="12550" max="12550" width="6.5703125" style="37" customWidth="1"/>
    <col min="12551" max="12552" width="6.42578125" style="37" customWidth="1"/>
    <col min="12553" max="12553" width="5.140625" style="37" customWidth="1"/>
    <col min="12554" max="12554" width="5.7109375" style="37" customWidth="1"/>
    <col min="12555" max="12555" width="6.140625" style="37" customWidth="1"/>
    <col min="12556" max="12556" width="5.7109375" style="37" customWidth="1"/>
    <col min="12557" max="12557" width="5.5703125" style="37" customWidth="1"/>
    <col min="12558" max="12558" width="6" style="37" customWidth="1"/>
    <col min="12559" max="12560" width="5.42578125" style="37" customWidth="1"/>
    <col min="12561" max="12561" width="5" style="37" customWidth="1"/>
    <col min="12562" max="12562" width="3.7109375" style="37" customWidth="1"/>
    <col min="12563" max="12800" width="9.28515625" style="37"/>
    <col min="12801" max="12801" width="3.5703125" style="37" customWidth="1"/>
    <col min="12802" max="12802" width="35.28515625" style="37" customWidth="1"/>
    <col min="12803" max="12804" width="6.5703125" style="37" customWidth="1"/>
    <col min="12805" max="12805" width="5" style="37" customWidth="1"/>
    <col min="12806" max="12806" width="6.5703125" style="37" customWidth="1"/>
    <col min="12807" max="12808" width="6.42578125" style="37" customWidth="1"/>
    <col min="12809" max="12809" width="5.140625" style="37" customWidth="1"/>
    <col min="12810" max="12810" width="5.7109375" style="37" customWidth="1"/>
    <col min="12811" max="12811" width="6.140625" style="37" customWidth="1"/>
    <col min="12812" max="12812" width="5.7109375" style="37" customWidth="1"/>
    <col min="12813" max="12813" width="5.5703125" style="37" customWidth="1"/>
    <col min="12814" max="12814" width="6" style="37" customWidth="1"/>
    <col min="12815" max="12816" width="5.42578125" style="37" customWidth="1"/>
    <col min="12817" max="12817" width="5" style="37" customWidth="1"/>
    <col min="12818" max="12818" width="3.7109375" style="37" customWidth="1"/>
    <col min="12819" max="13056" width="9.28515625" style="37"/>
    <col min="13057" max="13057" width="3.5703125" style="37" customWidth="1"/>
    <col min="13058" max="13058" width="35.28515625" style="37" customWidth="1"/>
    <col min="13059" max="13060" width="6.5703125" style="37" customWidth="1"/>
    <col min="13061" max="13061" width="5" style="37" customWidth="1"/>
    <col min="13062" max="13062" width="6.5703125" style="37" customWidth="1"/>
    <col min="13063" max="13064" width="6.42578125" style="37" customWidth="1"/>
    <col min="13065" max="13065" width="5.140625" style="37" customWidth="1"/>
    <col min="13066" max="13066" width="5.7109375" style="37" customWidth="1"/>
    <col min="13067" max="13067" width="6.140625" style="37" customWidth="1"/>
    <col min="13068" max="13068" width="5.7109375" style="37" customWidth="1"/>
    <col min="13069" max="13069" width="5.5703125" style="37" customWidth="1"/>
    <col min="13070" max="13070" width="6" style="37" customWidth="1"/>
    <col min="13071" max="13072" width="5.42578125" style="37" customWidth="1"/>
    <col min="13073" max="13073" width="5" style="37" customWidth="1"/>
    <col min="13074" max="13074" width="3.7109375" style="37" customWidth="1"/>
    <col min="13075" max="13312" width="9.28515625" style="37"/>
    <col min="13313" max="13313" width="3.5703125" style="37" customWidth="1"/>
    <col min="13314" max="13314" width="35.28515625" style="37" customWidth="1"/>
    <col min="13315" max="13316" width="6.5703125" style="37" customWidth="1"/>
    <col min="13317" max="13317" width="5" style="37" customWidth="1"/>
    <col min="13318" max="13318" width="6.5703125" style="37" customWidth="1"/>
    <col min="13319" max="13320" width="6.42578125" style="37" customWidth="1"/>
    <col min="13321" max="13321" width="5.140625" style="37" customWidth="1"/>
    <col min="13322" max="13322" width="5.7109375" style="37" customWidth="1"/>
    <col min="13323" max="13323" width="6.140625" style="37" customWidth="1"/>
    <col min="13324" max="13324" width="5.7109375" style="37" customWidth="1"/>
    <col min="13325" max="13325" width="5.5703125" style="37" customWidth="1"/>
    <col min="13326" max="13326" width="6" style="37" customWidth="1"/>
    <col min="13327" max="13328" width="5.42578125" style="37" customWidth="1"/>
    <col min="13329" max="13329" width="5" style="37" customWidth="1"/>
    <col min="13330" max="13330" width="3.7109375" style="37" customWidth="1"/>
    <col min="13331" max="13568" width="9.28515625" style="37"/>
    <col min="13569" max="13569" width="3.5703125" style="37" customWidth="1"/>
    <col min="13570" max="13570" width="35.28515625" style="37" customWidth="1"/>
    <col min="13571" max="13572" width="6.5703125" style="37" customWidth="1"/>
    <col min="13573" max="13573" width="5" style="37" customWidth="1"/>
    <col min="13574" max="13574" width="6.5703125" style="37" customWidth="1"/>
    <col min="13575" max="13576" width="6.42578125" style="37" customWidth="1"/>
    <col min="13577" max="13577" width="5.140625" style="37" customWidth="1"/>
    <col min="13578" max="13578" width="5.7109375" style="37" customWidth="1"/>
    <col min="13579" max="13579" width="6.140625" style="37" customWidth="1"/>
    <col min="13580" max="13580" width="5.7109375" style="37" customWidth="1"/>
    <col min="13581" max="13581" width="5.5703125" style="37" customWidth="1"/>
    <col min="13582" max="13582" width="6" style="37" customWidth="1"/>
    <col min="13583" max="13584" width="5.42578125" style="37" customWidth="1"/>
    <col min="13585" max="13585" width="5" style="37" customWidth="1"/>
    <col min="13586" max="13586" width="3.7109375" style="37" customWidth="1"/>
    <col min="13587" max="13824" width="9.28515625" style="37"/>
    <col min="13825" max="13825" width="3.5703125" style="37" customWidth="1"/>
    <col min="13826" max="13826" width="35.28515625" style="37" customWidth="1"/>
    <col min="13827" max="13828" width="6.5703125" style="37" customWidth="1"/>
    <col min="13829" max="13829" width="5" style="37" customWidth="1"/>
    <col min="13830" max="13830" width="6.5703125" style="37" customWidth="1"/>
    <col min="13831" max="13832" width="6.42578125" style="37" customWidth="1"/>
    <col min="13833" max="13833" width="5.140625" style="37" customWidth="1"/>
    <col min="13834" max="13834" width="5.7109375" style="37" customWidth="1"/>
    <col min="13835" max="13835" width="6.140625" style="37" customWidth="1"/>
    <col min="13836" max="13836" width="5.7109375" style="37" customWidth="1"/>
    <col min="13837" max="13837" width="5.5703125" style="37" customWidth="1"/>
    <col min="13838" max="13838" width="6" style="37" customWidth="1"/>
    <col min="13839" max="13840" width="5.42578125" style="37" customWidth="1"/>
    <col min="13841" max="13841" width="5" style="37" customWidth="1"/>
    <col min="13842" max="13842" width="3.7109375" style="37" customWidth="1"/>
    <col min="13843" max="14080" width="9.28515625" style="37"/>
    <col min="14081" max="14081" width="3.5703125" style="37" customWidth="1"/>
    <col min="14082" max="14082" width="35.28515625" style="37" customWidth="1"/>
    <col min="14083" max="14084" width="6.5703125" style="37" customWidth="1"/>
    <col min="14085" max="14085" width="5" style="37" customWidth="1"/>
    <col min="14086" max="14086" width="6.5703125" style="37" customWidth="1"/>
    <col min="14087" max="14088" width="6.42578125" style="37" customWidth="1"/>
    <col min="14089" max="14089" width="5.140625" style="37" customWidth="1"/>
    <col min="14090" max="14090" width="5.7109375" style="37" customWidth="1"/>
    <col min="14091" max="14091" width="6.140625" style="37" customWidth="1"/>
    <col min="14092" max="14092" width="5.7109375" style="37" customWidth="1"/>
    <col min="14093" max="14093" width="5.5703125" style="37" customWidth="1"/>
    <col min="14094" max="14094" width="6" style="37" customWidth="1"/>
    <col min="14095" max="14096" width="5.42578125" style="37" customWidth="1"/>
    <col min="14097" max="14097" width="5" style="37" customWidth="1"/>
    <col min="14098" max="14098" width="3.7109375" style="37" customWidth="1"/>
    <col min="14099" max="14336" width="9.28515625" style="37"/>
    <col min="14337" max="14337" width="3.5703125" style="37" customWidth="1"/>
    <col min="14338" max="14338" width="35.28515625" style="37" customWidth="1"/>
    <col min="14339" max="14340" width="6.5703125" style="37" customWidth="1"/>
    <col min="14341" max="14341" width="5" style="37" customWidth="1"/>
    <col min="14342" max="14342" width="6.5703125" style="37" customWidth="1"/>
    <col min="14343" max="14344" width="6.42578125" style="37" customWidth="1"/>
    <col min="14345" max="14345" width="5.140625" style="37" customWidth="1"/>
    <col min="14346" max="14346" width="5.7109375" style="37" customWidth="1"/>
    <col min="14347" max="14347" width="6.140625" style="37" customWidth="1"/>
    <col min="14348" max="14348" width="5.7109375" style="37" customWidth="1"/>
    <col min="14349" max="14349" width="5.5703125" style="37" customWidth="1"/>
    <col min="14350" max="14350" width="6" style="37" customWidth="1"/>
    <col min="14351" max="14352" width="5.42578125" style="37" customWidth="1"/>
    <col min="14353" max="14353" width="5" style="37" customWidth="1"/>
    <col min="14354" max="14354" width="3.7109375" style="37" customWidth="1"/>
    <col min="14355" max="14592" width="9.28515625" style="37"/>
    <col min="14593" max="14593" width="3.5703125" style="37" customWidth="1"/>
    <col min="14594" max="14594" width="35.28515625" style="37" customWidth="1"/>
    <col min="14595" max="14596" width="6.5703125" style="37" customWidth="1"/>
    <col min="14597" max="14597" width="5" style="37" customWidth="1"/>
    <col min="14598" max="14598" width="6.5703125" style="37" customWidth="1"/>
    <col min="14599" max="14600" width="6.42578125" style="37" customWidth="1"/>
    <col min="14601" max="14601" width="5.140625" style="37" customWidth="1"/>
    <col min="14602" max="14602" width="5.7109375" style="37" customWidth="1"/>
    <col min="14603" max="14603" width="6.140625" style="37" customWidth="1"/>
    <col min="14604" max="14604" width="5.7109375" style="37" customWidth="1"/>
    <col min="14605" max="14605" width="5.5703125" style="37" customWidth="1"/>
    <col min="14606" max="14606" width="6" style="37" customWidth="1"/>
    <col min="14607" max="14608" width="5.42578125" style="37" customWidth="1"/>
    <col min="14609" max="14609" width="5" style="37" customWidth="1"/>
    <col min="14610" max="14610" width="3.7109375" style="37" customWidth="1"/>
    <col min="14611" max="14848" width="9.28515625" style="37"/>
    <col min="14849" max="14849" width="3.5703125" style="37" customWidth="1"/>
    <col min="14850" max="14850" width="35.28515625" style="37" customWidth="1"/>
    <col min="14851" max="14852" width="6.5703125" style="37" customWidth="1"/>
    <col min="14853" max="14853" width="5" style="37" customWidth="1"/>
    <col min="14854" max="14854" width="6.5703125" style="37" customWidth="1"/>
    <col min="14855" max="14856" width="6.42578125" style="37" customWidth="1"/>
    <col min="14857" max="14857" width="5.140625" style="37" customWidth="1"/>
    <col min="14858" max="14858" width="5.7109375" style="37" customWidth="1"/>
    <col min="14859" max="14859" width="6.140625" style="37" customWidth="1"/>
    <col min="14860" max="14860" width="5.7109375" style="37" customWidth="1"/>
    <col min="14861" max="14861" width="5.5703125" style="37" customWidth="1"/>
    <col min="14862" max="14862" width="6" style="37" customWidth="1"/>
    <col min="14863" max="14864" width="5.42578125" style="37" customWidth="1"/>
    <col min="14865" max="14865" width="5" style="37" customWidth="1"/>
    <col min="14866" max="14866" width="3.7109375" style="37" customWidth="1"/>
    <col min="14867" max="15104" width="9.28515625" style="37"/>
    <col min="15105" max="15105" width="3.5703125" style="37" customWidth="1"/>
    <col min="15106" max="15106" width="35.28515625" style="37" customWidth="1"/>
    <col min="15107" max="15108" width="6.5703125" style="37" customWidth="1"/>
    <col min="15109" max="15109" width="5" style="37" customWidth="1"/>
    <col min="15110" max="15110" width="6.5703125" style="37" customWidth="1"/>
    <col min="15111" max="15112" width="6.42578125" style="37" customWidth="1"/>
    <col min="15113" max="15113" width="5.140625" style="37" customWidth="1"/>
    <col min="15114" max="15114" width="5.7109375" style="37" customWidth="1"/>
    <col min="15115" max="15115" width="6.140625" style="37" customWidth="1"/>
    <col min="15116" max="15116" width="5.7109375" style="37" customWidth="1"/>
    <col min="15117" max="15117" width="5.5703125" style="37" customWidth="1"/>
    <col min="15118" max="15118" width="6" style="37" customWidth="1"/>
    <col min="15119" max="15120" width="5.42578125" style="37" customWidth="1"/>
    <col min="15121" max="15121" width="5" style="37" customWidth="1"/>
    <col min="15122" max="15122" width="3.7109375" style="37" customWidth="1"/>
    <col min="15123" max="15360" width="9.28515625" style="37"/>
    <col min="15361" max="15361" width="3.5703125" style="37" customWidth="1"/>
    <col min="15362" max="15362" width="35.28515625" style="37" customWidth="1"/>
    <col min="15363" max="15364" width="6.5703125" style="37" customWidth="1"/>
    <col min="15365" max="15365" width="5" style="37" customWidth="1"/>
    <col min="15366" max="15366" width="6.5703125" style="37" customWidth="1"/>
    <col min="15367" max="15368" width="6.42578125" style="37" customWidth="1"/>
    <col min="15369" max="15369" width="5.140625" style="37" customWidth="1"/>
    <col min="15370" max="15370" width="5.7109375" style="37" customWidth="1"/>
    <col min="15371" max="15371" width="6.140625" style="37" customWidth="1"/>
    <col min="15372" max="15372" width="5.7109375" style="37" customWidth="1"/>
    <col min="15373" max="15373" width="5.5703125" style="37" customWidth="1"/>
    <col min="15374" max="15374" width="6" style="37" customWidth="1"/>
    <col min="15375" max="15376" width="5.42578125" style="37" customWidth="1"/>
    <col min="15377" max="15377" width="5" style="37" customWidth="1"/>
    <col min="15378" max="15378" width="3.7109375" style="37" customWidth="1"/>
    <col min="15379" max="15616" width="9.28515625" style="37"/>
    <col min="15617" max="15617" width="3.5703125" style="37" customWidth="1"/>
    <col min="15618" max="15618" width="35.28515625" style="37" customWidth="1"/>
    <col min="15619" max="15620" width="6.5703125" style="37" customWidth="1"/>
    <col min="15621" max="15621" width="5" style="37" customWidth="1"/>
    <col min="15622" max="15622" width="6.5703125" style="37" customWidth="1"/>
    <col min="15623" max="15624" width="6.42578125" style="37" customWidth="1"/>
    <col min="15625" max="15625" width="5.140625" style="37" customWidth="1"/>
    <col min="15626" max="15626" width="5.7109375" style="37" customWidth="1"/>
    <col min="15627" max="15627" width="6.140625" style="37" customWidth="1"/>
    <col min="15628" max="15628" width="5.7109375" style="37" customWidth="1"/>
    <col min="15629" max="15629" width="5.5703125" style="37" customWidth="1"/>
    <col min="15630" max="15630" width="6" style="37" customWidth="1"/>
    <col min="15631" max="15632" width="5.42578125" style="37" customWidth="1"/>
    <col min="15633" max="15633" width="5" style="37" customWidth="1"/>
    <col min="15634" max="15634" width="3.7109375" style="37" customWidth="1"/>
    <col min="15635" max="15872" width="9.28515625" style="37"/>
    <col min="15873" max="15873" width="3.5703125" style="37" customWidth="1"/>
    <col min="15874" max="15874" width="35.28515625" style="37" customWidth="1"/>
    <col min="15875" max="15876" width="6.5703125" style="37" customWidth="1"/>
    <col min="15877" max="15877" width="5" style="37" customWidth="1"/>
    <col min="15878" max="15878" width="6.5703125" style="37" customWidth="1"/>
    <col min="15879" max="15880" width="6.42578125" style="37" customWidth="1"/>
    <col min="15881" max="15881" width="5.140625" style="37" customWidth="1"/>
    <col min="15882" max="15882" width="5.7109375" style="37" customWidth="1"/>
    <col min="15883" max="15883" width="6.140625" style="37" customWidth="1"/>
    <col min="15884" max="15884" width="5.7109375" style="37" customWidth="1"/>
    <col min="15885" max="15885" width="5.5703125" style="37" customWidth="1"/>
    <col min="15886" max="15886" width="6" style="37" customWidth="1"/>
    <col min="15887" max="15888" width="5.42578125" style="37" customWidth="1"/>
    <col min="15889" max="15889" width="5" style="37" customWidth="1"/>
    <col min="15890" max="15890" width="3.7109375" style="37" customWidth="1"/>
    <col min="15891" max="16128" width="9.28515625" style="37"/>
    <col min="16129" max="16129" width="3.5703125" style="37" customWidth="1"/>
    <col min="16130" max="16130" width="35.28515625" style="37" customWidth="1"/>
    <col min="16131" max="16132" width="6.5703125" style="37" customWidth="1"/>
    <col min="16133" max="16133" width="5" style="37" customWidth="1"/>
    <col min="16134" max="16134" width="6.5703125" style="37" customWidth="1"/>
    <col min="16135" max="16136" width="6.42578125" style="37" customWidth="1"/>
    <col min="16137" max="16137" width="5.140625" style="37" customWidth="1"/>
    <col min="16138" max="16138" width="5.7109375" style="37" customWidth="1"/>
    <col min="16139" max="16139" width="6.140625" style="37" customWidth="1"/>
    <col min="16140" max="16140" width="5.7109375" style="37" customWidth="1"/>
    <col min="16141" max="16141" width="5.5703125" style="37" customWidth="1"/>
    <col min="16142" max="16142" width="6" style="37" customWidth="1"/>
    <col min="16143" max="16144" width="5.42578125" style="37" customWidth="1"/>
    <col min="16145" max="16145" width="5" style="37" customWidth="1"/>
    <col min="16146" max="16146" width="3.7109375" style="37" customWidth="1"/>
    <col min="16147" max="16384" width="9.28515625" style="37"/>
  </cols>
  <sheetData>
    <row r="1" spans="1:19" ht="12" customHeight="1">
      <c r="P1" s="354" t="s">
        <v>229</v>
      </c>
      <c r="Q1" s="354"/>
      <c r="R1" s="354"/>
    </row>
    <row r="2" spans="1:19" ht="18" customHeight="1">
      <c r="A2" s="355" t="s">
        <v>403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</row>
    <row r="3" spans="1:19" ht="12.75" customHeight="1" thickBot="1">
      <c r="A3" s="100"/>
      <c r="B3" s="41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356" t="s">
        <v>80</v>
      </c>
      <c r="R3" s="356"/>
    </row>
    <row r="4" spans="1:19" s="39" customFormat="1" ht="28.15" customHeight="1">
      <c r="A4" s="42"/>
      <c r="B4" s="105"/>
      <c r="C4" s="357" t="s">
        <v>81</v>
      </c>
      <c r="D4" s="358"/>
      <c r="E4" s="358"/>
      <c r="F4" s="359"/>
      <c r="G4" s="357" t="s">
        <v>82</v>
      </c>
      <c r="H4" s="358"/>
      <c r="I4" s="358"/>
      <c r="J4" s="359"/>
      <c r="K4" s="363" t="s">
        <v>318</v>
      </c>
      <c r="L4" s="364"/>
      <c r="M4" s="364"/>
      <c r="N4" s="365"/>
      <c r="O4" s="363" t="s">
        <v>404</v>
      </c>
      <c r="P4" s="364"/>
      <c r="Q4" s="364"/>
      <c r="R4" s="365"/>
    </row>
    <row r="5" spans="1:19" s="39" customFormat="1" ht="9" customHeight="1">
      <c r="A5" s="43"/>
      <c r="B5" s="106"/>
      <c r="C5" s="360"/>
      <c r="D5" s="361"/>
      <c r="E5" s="361"/>
      <c r="F5" s="362"/>
      <c r="G5" s="360"/>
      <c r="H5" s="361"/>
      <c r="I5" s="361"/>
      <c r="J5" s="362"/>
      <c r="K5" s="366"/>
      <c r="L5" s="367"/>
      <c r="M5" s="367"/>
      <c r="N5" s="368"/>
      <c r="O5" s="366"/>
      <c r="P5" s="367"/>
      <c r="Q5" s="367"/>
      <c r="R5" s="368"/>
    </row>
    <row r="6" spans="1:19" s="39" customFormat="1" ht="9.4" customHeight="1">
      <c r="A6" s="43"/>
      <c r="B6" s="106"/>
      <c r="C6" s="352">
        <v>2019</v>
      </c>
      <c r="D6" s="348">
        <v>2020</v>
      </c>
      <c r="E6" s="350" t="s">
        <v>83</v>
      </c>
      <c r="F6" s="351"/>
      <c r="G6" s="352">
        <v>2019</v>
      </c>
      <c r="H6" s="348">
        <v>2020</v>
      </c>
      <c r="I6" s="350" t="s">
        <v>83</v>
      </c>
      <c r="J6" s="351"/>
      <c r="K6" s="352">
        <v>2019</v>
      </c>
      <c r="L6" s="348">
        <v>2020</v>
      </c>
      <c r="M6" s="350" t="s">
        <v>83</v>
      </c>
      <c r="N6" s="351"/>
      <c r="O6" s="352">
        <v>2019</v>
      </c>
      <c r="P6" s="348">
        <v>2020</v>
      </c>
      <c r="Q6" s="350" t="s">
        <v>83</v>
      </c>
      <c r="R6" s="351"/>
    </row>
    <row r="7" spans="1:19" s="39" customFormat="1" ht="10.9" customHeight="1">
      <c r="A7" s="43"/>
      <c r="B7" s="106"/>
      <c r="C7" s="352"/>
      <c r="D7" s="348"/>
      <c r="E7" s="350"/>
      <c r="F7" s="351"/>
      <c r="G7" s="352"/>
      <c r="H7" s="348"/>
      <c r="I7" s="350"/>
      <c r="J7" s="351"/>
      <c r="K7" s="352"/>
      <c r="L7" s="348"/>
      <c r="M7" s="350"/>
      <c r="N7" s="351"/>
      <c r="O7" s="352"/>
      <c r="P7" s="348"/>
      <c r="Q7" s="350"/>
      <c r="R7" s="351"/>
    </row>
    <row r="8" spans="1:19" s="39" customFormat="1" ht="11.65" customHeight="1">
      <c r="A8" s="43"/>
      <c r="B8" s="106"/>
      <c r="C8" s="353"/>
      <c r="D8" s="349"/>
      <c r="E8" s="107" t="s">
        <v>85</v>
      </c>
      <c r="F8" s="108" t="s">
        <v>86</v>
      </c>
      <c r="G8" s="353"/>
      <c r="H8" s="349"/>
      <c r="I8" s="107" t="s">
        <v>85</v>
      </c>
      <c r="J8" s="108" t="s">
        <v>86</v>
      </c>
      <c r="K8" s="353"/>
      <c r="L8" s="349"/>
      <c r="M8" s="107" t="s">
        <v>85</v>
      </c>
      <c r="N8" s="108" t="s">
        <v>86</v>
      </c>
      <c r="O8" s="353"/>
      <c r="P8" s="349"/>
      <c r="Q8" s="107" t="s">
        <v>85</v>
      </c>
      <c r="R8" s="108" t="s">
        <v>86</v>
      </c>
    </row>
    <row r="9" spans="1:19" s="44" customFormat="1" ht="10.9" customHeight="1">
      <c r="A9" s="109">
        <v>1</v>
      </c>
      <c r="B9" s="110">
        <v>2</v>
      </c>
      <c r="C9" s="109">
        <v>3</v>
      </c>
      <c r="D9" s="111">
        <v>4</v>
      </c>
      <c r="E9" s="111">
        <v>5</v>
      </c>
      <c r="F9" s="110">
        <v>6</v>
      </c>
      <c r="G9" s="109">
        <v>7</v>
      </c>
      <c r="H9" s="111">
        <v>8</v>
      </c>
      <c r="I9" s="111">
        <v>9</v>
      </c>
      <c r="J9" s="110">
        <v>10</v>
      </c>
      <c r="K9" s="109">
        <v>11</v>
      </c>
      <c r="L9" s="111">
        <v>12</v>
      </c>
      <c r="M9" s="111">
        <v>12</v>
      </c>
      <c r="N9" s="110">
        <v>14</v>
      </c>
      <c r="O9" s="109">
        <v>15</v>
      </c>
      <c r="P9" s="111">
        <v>16</v>
      </c>
      <c r="Q9" s="111">
        <v>17</v>
      </c>
      <c r="R9" s="110">
        <v>18</v>
      </c>
    </row>
    <row r="10" spans="1:19" s="50" customFormat="1" ht="10.9" customHeight="1">
      <c r="A10" s="45">
        <v>1</v>
      </c>
      <c r="B10" s="112" t="s">
        <v>87</v>
      </c>
      <c r="C10" s="46">
        <v>542.5</v>
      </c>
      <c r="D10" s="47">
        <v>577.79999999999995</v>
      </c>
      <c r="E10" s="47">
        <f t="shared" ref="E10:E66" si="0">+D10/C10*100</f>
        <v>106.5069124423963</v>
      </c>
      <c r="F10" s="49">
        <v>35.299999999999955</v>
      </c>
      <c r="G10" s="46">
        <v>314</v>
      </c>
      <c r="H10" s="47">
        <v>327.39999999999998</v>
      </c>
      <c r="I10" s="47">
        <f t="shared" ref="I10:I66" si="1">+H10/G10*100</f>
        <v>104.26751592356686</v>
      </c>
      <c r="J10" s="49">
        <v>13.399999999999977</v>
      </c>
      <c r="K10" s="46">
        <v>181.8</v>
      </c>
      <c r="L10" s="48">
        <v>201.6</v>
      </c>
      <c r="M10" s="47">
        <f t="shared" ref="M10:M38" si="2">+L10/K10*100</f>
        <v>110.89108910891088</v>
      </c>
      <c r="N10" s="49">
        <v>19.799999999999983</v>
      </c>
      <c r="O10" s="46">
        <v>46.7</v>
      </c>
      <c r="P10" s="47">
        <v>48.8</v>
      </c>
      <c r="Q10" s="47">
        <f t="shared" ref="Q10:Q42" si="3">+P10/O10*100</f>
        <v>104.4967880085653</v>
      </c>
      <c r="R10" s="49">
        <v>2.0999999999999943</v>
      </c>
    </row>
    <row r="11" spans="1:19" s="50" customFormat="1" ht="10.9" customHeight="1">
      <c r="A11" s="45">
        <v>2</v>
      </c>
      <c r="B11" s="112" t="s">
        <v>88</v>
      </c>
      <c r="C11" s="46">
        <v>587.19999999999993</v>
      </c>
      <c r="D11" s="47">
        <v>633.20000000000005</v>
      </c>
      <c r="E11" s="47">
        <f t="shared" si="0"/>
        <v>107.83378746594008</v>
      </c>
      <c r="F11" s="49">
        <v>46.000000000000114</v>
      </c>
      <c r="G11" s="46">
        <v>330.6</v>
      </c>
      <c r="H11" s="47">
        <v>350.3</v>
      </c>
      <c r="I11" s="47">
        <f t="shared" si="1"/>
        <v>105.95886267392621</v>
      </c>
      <c r="J11" s="49">
        <v>19.699999999999989</v>
      </c>
      <c r="K11" s="46">
        <v>204.7</v>
      </c>
      <c r="L11" s="48">
        <v>230.8</v>
      </c>
      <c r="M11" s="47">
        <f t="shared" si="2"/>
        <v>112.7503663898388</v>
      </c>
      <c r="N11" s="49">
        <v>26.100000000000023</v>
      </c>
      <c r="O11" s="46">
        <v>51.900000000000006</v>
      </c>
      <c r="P11" s="47">
        <v>52.1</v>
      </c>
      <c r="Q11" s="47">
        <f t="shared" si="3"/>
        <v>100.38535645472059</v>
      </c>
      <c r="R11" s="49">
        <v>0.19999999999999574</v>
      </c>
    </row>
    <row r="12" spans="1:19" s="50" customFormat="1" ht="10.9" customHeight="1">
      <c r="A12" s="45">
        <v>3</v>
      </c>
      <c r="B12" s="112" t="s">
        <v>267</v>
      </c>
      <c r="C12" s="46">
        <v>571.1</v>
      </c>
      <c r="D12" s="47">
        <v>619.19999999999993</v>
      </c>
      <c r="E12" s="47">
        <f t="shared" si="0"/>
        <v>108.42234284713707</v>
      </c>
      <c r="F12" s="49">
        <v>48.099999999999909</v>
      </c>
      <c r="G12" s="46">
        <v>301.10000000000002</v>
      </c>
      <c r="H12" s="47">
        <v>328.7</v>
      </c>
      <c r="I12" s="47">
        <f t="shared" si="1"/>
        <v>109.16638990368648</v>
      </c>
      <c r="J12" s="49">
        <v>27.599999999999966</v>
      </c>
      <c r="K12" s="46">
        <v>210.3</v>
      </c>
      <c r="L12" s="48">
        <v>226.6</v>
      </c>
      <c r="M12" s="47">
        <f t="shared" si="2"/>
        <v>107.75083214455539</v>
      </c>
      <c r="N12" s="49">
        <v>16.299999999999983</v>
      </c>
      <c r="O12" s="46">
        <v>59.7</v>
      </c>
      <c r="P12" s="47">
        <v>63.9</v>
      </c>
      <c r="Q12" s="47">
        <f t="shared" si="3"/>
        <v>107.03517587939697</v>
      </c>
      <c r="R12" s="49">
        <v>4.1999999999999957</v>
      </c>
      <c r="S12" s="50" t="s">
        <v>405</v>
      </c>
    </row>
    <row r="13" spans="1:19" s="50" customFormat="1" ht="10.9" customHeight="1">
      <c r="A13" s="45">
        <v>4</v>
      </c>
      <c r="B13" s="112" t="s">
        <v>268</v>
      </c>
      <c r="C13" s="46">
        <v>610.5</v>
      </c>
      <c r="D13" s="47">
        <v>643.09999999999991</v>
      </c>
      <c r="E13" s="47">
        <f t="shared" si="0"/>
        <v>105.33988533988531</v>
      </c>
      <c r="F13" s="49">
        <v>32.599999999999909</v>
      </c>
      <c r="G13" s="46">
        <v>325.10000000000002</v>
      </c>
      <c r="H13" s="47">
        <v>343.2</v>
      </c>
      <c r="I13" s="47">
        <f t="shared" si="1"/>
        <v>105.56751768686556</v>
      </c>
      <c r="J13" s="49">
        <v>18.099999999999966</v>
      </c>
      <c r="K13" s="46">
        <v>223.5</v>
      </c>
      <c r="L13" s="48">
        <v>236.6</v>
      </c>
      <c r="M13" s="47">
        <f t="shared" si="2"/>
        <v>105.86129753914987</v>
      </c>
      <c r="N13" s="49">
        <v>13.099999999999994</v>
      </c>
      <c r="O13" s="46">
        <v>61.900000000000006</v>
      </c>
      <c r="P13" s="47">
        <v>63.3</v>
      </c>
      <c r="Q13" s="47">
        <f t="shared" si="3"/>
        <v>102.26171243941839</v>
      </c>
      <c r="R13" s="49">
        <v>1.3999999999999915</v>
      </c>
    </row>
    <row r="14" spans="1:19" s="50" customFormat="1" ht="10.9" customHeight="1">
      <c r="A14" s="45">
        <v>5</v>
      </c>
      <c r="B14" s="112" t="s">
        <v>89</v>
      </c>
      <c r="C14" s="46">
        <v>627.30000000000007</v>
      </c>
      <c r="D14" s="47">
        <v>657.2</v>
      </c>
      <c r="E14" s="47">
        <f t="shared" si="0"/>
        <v>104.76645942930017</v>
      </c>
      <c r="F14" s="49">
        <v>29.899999999999977</v>
      </c>
      <c r="G14" s="46">
        <v>328.2</v>
      </c>
      <c r="H14" s="47">
        <v>348.5</v>
      </c>
      <c r="I14" s="47">
        <f t="shared" si="1"/>
        <v>106.18525289457648</v>
      </c>
      <c r="J14" s="49">
        <v>20.300000000000011</v>
      </c>
      <c r="K14" s="46">
        <v>227.4</v>
      </c>
      <c r="L14" s="48">
        <v>238</v>
      </c>
      <c r="M14" s="47">
        <f t="shared" si="2"/>
        <v>104.66138962181178</v>
      </c>
      <c r="N14" s="49">
        <v>10.599999999999994</v>
      </c>
      <c r="O14" s="46">
        <v>71.7</v>
      </c>
      <c r="P14" s="47">
        <v>70.7</v>
      </c>
      <c r="Q14" s="47">
        <f t="shared" si="3"/>
        <v>98.605299860529982</v>
      </c>
      <c r="R14" s="49">
        <v>-1</v>
      </c>
    </row>
    <row r="15" spans="1:19" s="50" customFormat="1" ht="10.9" customHeight="1">
      <c r="A15" s="45">
        <v>6</v>
      </c>
      <c r="B15" s="112" t="s">
        <v>90</v>
      </c>
      <c r="C15" s="46">
        <v>558.70000000000005</v>
      </c>
      <c r="D15" s="47">
        <v>634.70000000000005</v>
      </c>
      <c r="E15" s="47">
        <f t="shared" si="0"/>
        <v>113.60300698049042</v>
      </c>
      <c r="F15" s="49">
        <v>76</v>
      </c>
      <c r="G15" s="46">
        <v>330.8</v>
      </c>
      <c r="H15" s="47">
        <v>360.3</v>
      </c>
      <c r="I15" s="47">
        <f t="shared" si="1"/>
        <v>108.91777509068923</v>
      </c>
      <c r="J15" s="49">
        <v>29.5</v>
      </c>
      <c r="K15" s="46">
        <v>196.3</v>
      </c>
      <c r="L15" s="48">
        <v>238.9</v>
      </c>
      <c r="M15" s="47">
        <f t="shared" si="2"/>
        <v>121.7014773306164</v>
      </c>
      <c r="N15" s="49">
        <v>42.599999999999994</v>
      </c>
      <c r="O15" s="46">
        <v>31.6</v>
      </c>
      <c r="P15" s="47">
        <v>35.5</v>
      </c>
      <c r="Q15" s="47">
        <f t="shared" si="3"/>
        <v>112.34177215189874</v>
      </c>
      <c r="R15" s="49">
        <v>3.8999999999999986</v>
      </c>
    </row>
    <row r="16" spans="1:19" s="50" customFormat="1" ht="10.9" customHeight="1">
      <c r="A16" s="45">
        <v>7</v>
      </c>
      <c r="B16" s="112" t="s">
        <v>91</v>
      </c>
      <c r="C16" s="46">
        <v>601.20000000000005</v>
      </c>
      <c r="D16" s="47">
        <v>658.3</v>
      </c>
      <c r="E16" s="47">
        <f t="shared" si="0"/>
        <v>109.49767132401863</v>
      </c>
      <c r="F16" s="49">
        <v>57.099999999999909</v>
      </c>
      <c r="G16" s="46">
        <v>336.4</v>
      </c>
      <c r="H16" s="47">
        <v>362.2</v>
      </c>
      <c r="I16" s="47">
        <f t="shared" si="1"/>
        <v>107.66944114149821</v>
      </c>
      <c r="J16" s="49">
        <v>25.800000000000011</v>
      </c>
      <c r="K16" s="46">
        <v>204.3</v>
      </c>
      <c r="L16" s="48">
        <v>236.3</v>
      </c>
      <c r="M16" s="47">
        <f t="shared" si="2"/>
        <v>115.66324033284386</v>
      </c>
      <c r="N16" s="49">
        <v>32</v>
      </c>
      <c r="O16" s="46">
        <v>60.5</v>
      </c>
      <c r="P16" s="47">
        <v>59.8</v>
      </c>
      <c r="Q16" s="47">
        <f t="shared" si="3"/>
        <v>98.842975206611555</v>
      </c>
      <c r="R16" s="49">
        <v>-0.70000000000000284</v>
      </c>
    </row>
    <row r="17" spans="1:18" s="50" customFormat="1" ht="10.9" customHeight="1">
      <c r="A17" s="45">
        <v>8</v>
      </c>
      <c r="B17" s="112" t="s">
        <v>92</v>
      </c>
      <c r="C17" s="46">
        <v>563.59999999999991</v>
      </c>
      <c r="D17" s="47">
        <v>596.69999999999993</v>
      </c>
      <c r="E17" s="47">
        <f t="shared" si="0"/>
        <v>105.87295954577715</v>
      </c>
      <c r="F17" s="49">
        <v>33.100000000000023</v>
      </c>
      <c r="G17" s="46">
        <v>267.3</v>
      </c>
      <c r="H17" s="47">
        <v>284.7</v>
      </c>
      <c r="I17" s="47">
        <f t="shared" si="1"/>
        <v>106.50953984287317</v>
      </c>
      <c r="J17" s="49">
        <v>17.399999999999977</v>
      </c>
      <c r="K17" s="46">
        <v>252.5</v>
      </c>
      <c r="L17" s="48">
        <v>267.7</v>
      </c>
      <c r="M17" s="47">
        <f t="shared" si="2"/>
        <v>106.01980198019803</v>
      </c>
      <c r="N17" s="49">
        <v>15.199999999999989</v>
      </c>
      <c r="O17" s="46">
        <v>43.800000000000004</v>
      </c>
      <c r="P17" s="47">
        <v>44.3</v>
      </c>
      <c r="Q17" s="47">
        <f t="shared" si="3"/>
        <v>101.1415525114155</v>
      </c>
      <c r="R17" s="49">
        <v>0.49999999999999289</v>
      </c>
    </row>
    <row r="18" spans="1:18" s="50" customFormat="1" ht="10.9" customHeight="1">
      <c r="A18" s="45">
        <v>9</v>
      </c>
      <c r="B18" s="113" t="s">
        <v>93</v>
      </c>
      <c r="C18" s="46">
        <v>1122.6999999999998</v>
      </c>
      <c r="D18" s="47">
        <v>1207.4000000000001</v>
      </c>
      <c r="E18" s="47">
        <f t="shared" si="0"/>
        <v>107.54431281731543</v>
      </c>
      <c r="F18" s="49">
        <v>84.700000000000273</v>
      </c>
      <c r="G18" s="46">
        <v>285.39999999999998</v>
      </c>
      <c r="H18" s="47">
        <v>303.7</v>
      </c>
      <c r="I18" s="47">
        <f t="shared" si="1"/>
        <v>106.41205325858445</v>
      </c>
      <c r="J18" s="49">
        <v>18.300000000000011</v>
      </c>
      <c r="K18" s="46">
        <v>821.3</v>
      </c>
      <c r="L18" s="48">
        <v>887.2</v>
      </c>
      <c r="M18" s="47">
        <f t="shared" si="2"/>
        <v>108.02386460489468</v>
      </c>
      <c r="N18" s="49">
        <v>65.900000000000091</v>
      </c>
      <c r="O18" s="46">
        <v>16</v>
      </c>
      <c r="P18" s="47">
        <v>16.5</v>
      </c>
      <c r="Q18" s="47">
        <f t="shared" si="3"/>
        <v>103.125</v>
      </c>
      <c r="R18" s="49">
        <v>0.5</v>
      </c>
    </row>
    <row r="19" spans="1:18" s="50" customFormat="1" ht="10.9" customHeight="1">
      <c r="A19" s="45">
        <v>10</v>
      </c>
      <c r="B19" s="113" t="s">
        <v>94</v>
      </c>
      <c r="C19" s="46">
        <v>1023.5</v>
      </c>
      <c r="D19" s="47">
        <v>1137.5999999999999</v>
      </c>
      <c r="E19" s="47">
        <f t="shared" si="0"/>
        <v>111.14802149487053</v>
      </c>
      <c r="F19" s="49">
        <v>114.09999999999991</v>
      </c>
      <c r="G19" s="46">
        <v>240.7</v>
      </c>
      <c r="H19" s="47">
        <v>287.89999999999998</v>
      </c>
      <c r="I19" s="47">
        <f t="shared" si="1"/>
        <v>119.60947237224761</v>
      </c>
      <c r="J19" s="49">
        <v>47.199999999999989</v>
      </c>
      <c r="K19" s="46">
        <v>773.5</v>
      </c>
      <c r="L19" s="48">
        <v>839.2</v>
      </c>
      <c r="M19" s="47">
        <f t="shared" si="2"/>
        <v>108.49385908209439</v>
      </c>
      <c r="N19" s="49">
        <v>65.700000000000045</v>
      </c>
      <c r="O19" s="46">
        <v>9.3000000000000007</v>
      </c>
      <c r="P19" s="47">
        <v>10.5</v>
      </c>
      <c r="Q19" s="47">
        <f t="shared" si="3"/>
        <v>112.9032258064516</v>
      </c>
      <c r="R19" s="49">
        <v>1.1999999999999993</v>
      </c>
    </row>
    <row r="20" spans="1:18" s="50" customFormat="1" ht="10.9" customHeight="1">
      <c r="A20" s="45">
        <v>11</v>
      </c>
      <c r="B20" s="113" t="s">
        <v>95</v>
      </c>
      <c r="C20" s="46">
        <v>1317.5</v>
      </c>
      <c r="D20" s="47">
        <v>1357.3999999999999</v>
      </c>
      <c r="E20" s="47">
        <f t="shared" si="0"/>
        <v>103.02846299810247</v>
      </c>
      <c r="F20" s="49">
        <v>39.899999999999864</v>
      </c>
      <c r="G20" s="46">
        <v>583</v>
      </c>
      <c r="H20" s="47">
        <v>636.29999999999995</v>
      </c>
      <c r="I20" s="47">
        <f t="shared" si="1"/>
        <v>109.14236706689535</v>
      </c>
      <c r="J20" s="49">
        <v>53.299999999999955</v>
      </c>
      <c r="K20" s="46">
        <v>703.3</v>
      </c>
      <c r="L20" s="48">
        <v>693.5</v>
      </c>
      <c r="M20" s="47">
        <f t="shared" si="2"/>
        <v>98.606569031707664</v>
      </c>
      <c r="N20" s="49">
        <v>-9.7999999999999545</v>
      </c>
      <c r="O20" s="46">
        <v>31.2</v>
      </c>
      <c r="P20" s="47">
        <v>27.6</v>
      </c>
      <c r="Q20" s="47">
        <f t="shared" si="3"/>
        <v>88.461538461538467</v>
      </c>
      <c r="R20" s="49">
        <v>-3.5999999999999979</v>
      </c>
    </row>
    <row r="21" spans="1:18" s="50" customFormat="1" ht="10.9" customHeight="1">
      <c r="A21" s="45">
        <v>12</v>
      </c>
      <c r="B21" s="113" t="s">
        <v>96</v>
      </c>
      <c r="C21" s="46">
        <v>1017.1999999999999</v>
      </c>
      <c r="D21" s="47">
        <v>1096.8</v>
      </c>
      <c r="E21" s="47">
        <f t="shared" si="0"/>
        <v>107.82540306724341</v>
      </c>
      <c r="F21" s="49">
        <v>79.600000000000023</v>
      </c>
      <c r="G21" s="46">
        <v>393.5</v>
      </c>
      <c r="H21" s="47">
        <v>393.7</v>
      </c>
      <c r="I21" s="47">
        <f t="shared" si="1"/>
        <v>100.05082592121981</v>
      </c>
      <c r="J21" s="49">
        <v>0.19999999999998863</v>
      </c>
      <c r="K21" s="46">
        <v>619.79999999999995</v>
      </c>
      <c r="L21" s="48">
        <v>699</v>
      </c>
      <c r="M21" s="47">
        <f t="shared" si="2"/>
        <v>112.77831558567281</v>
      </c>
      <c r="N21" s="49">
        <v>79.200000000000045</v>
      </c>
      <c r="O21" s="46">
        <v>3.8999999999999995</v>
      </c>
      <c r="P21" s="47">
        <v>4.0999999999999996</v>
      </c>
      <c r="Q21" s="47">
        <f t="shared" si="3"/>
        <v>105.12820512820514</v>
      </c>
      <c r="R21" s="49">
        <v>0.20000000000000018</v>
      </c>
    </row>
    <row r="22" spans="1:18" s="50" customFormat="1" ht="10.9" customHeight="1">
      <c r="A22" s="45">
        <v>13</v>
      </c>
      <c r="B22" s="113" t="s">
        <v>97</v>
      </c>
      <c r="C22" s="46">
        <v>1167.8999999999999</v>
      </c>
      <c r="D22" s="47">
        <v>1231.3999999999999</v>
      </c>
      <c r="E22" s="47">
        <f t="shared" si="0"/>
        <v>105.43710934155321</v>
      </c>
      <c r="F22" s="49">
        <v>63.5</v>
      </c>
      <c r="G22" s="46">
        <v>578.79999999999995</v>
      </c>
      <c r="H22" s="47">
        <v>587</v>
      </c>
      <c r="I22" s="47">
        <f t="shared" si="1"/>
        <v>101.41672425708363</v>
      </c>
      <c r="J22" s="49">
        <v>8.2000000000000455</v>
      </c>
      <c r="K22" s="46">
        <v>572.5</v>
      </c>
      <c r="L22" s="48">
        <v>625.1</v>
      </c>
      <c r="M22" s="47">
        <f t="shared" si="2"/>
        <v>109.18777292576421</v>
      </c>
      <c r="N22" s="49">
        <v>52.600000000000023</v>
      </c>
      <c r="O22" s="46">
        <v>16.600000000000001</v>
      </c>
      <c r="P22" s="47">
        <v>19.3</v>
      </c>
      <c r="Q22" s="47">
        <f t="shared" si="3"/>
        <v>116.26506024096386</v>
      </c>
      <c r="R22" s="49">
        <v>2.6999999999999993</v>
      </c>
    </row>
    <row r="23" spans="1:18" s="50" customFormat="1" ht="10.9" customHeight="1">
      <c r="A23" s="45">
        <v>14</v>
      </c>
      <c r="B23" s="113" t="s">
        <v>98</v>
      </c>
      <c r="C23" s="46">
        <v>796.3</v>
      </c>
      <c r="D23" s="47">
        <v>847.50000000000011</v>
      </c>
      <c r="E23" s="47">
        <f t="shared" si="0"/>
        <v>106.4297375361045</v>
      </c>
      <c r="F23" s="49">
        <v>51.200000000000159</v>
      </c>
      <c r="G23" s="46">
        <v>320</v>
      </c>
      <c r="H23" s="47">
        <v>326.10000000000002</v>
      </c>
      <c r="I23" s="47">
        <f t="shared" si="1"/>
        <v>101.90625</v>
      </c>
      <c r="J23" s="49">
        <v>6.1000000000000227</v>
      </c>
      <c r="K23" s="46">
        <v>472.9</v>
      </c>
      <c r="L23" s="48">
        <v>514.70000000000005</v>
      </c>
      <c r="M23" s="47">
        <f t="shared" si="2"/>
        <v>108.83907802918166</v>
      </c>
      <c r="N23" s="49">
        <v>41.800000000000068</v>
      </c>
      <c r="O23" s="46">
        <v>3.4000000000000004</v>
      </c>
      <c r="P23" s="47">
        <v>6.7</v>
      </c>
      <c r="Q23" s="47">
        <f t="shared" si="3"/>
        <v>197.05882352941174</v>
      </c>
      <c r="R23" s="49">
        <v>3.3</v>
      </c>
    </row>
    <row r="24" spans="1:18" s="50" customFormat="1" ht="10.9" customHeight="1">
      <c r="A24" s="45">
        <v>15</v>
      </c>
      <c r="B24" s="113" t="s">
        <v>99</v>
      </c>
      <c r="C24" s="46">
        <v>1559.2</v>
      </c>
      <c r="D24" s="47">
        <v>1686.3</v>
      </c>
      <c r="E24" s="47">
        <f t="shared" si="0"/>
        <v>108.15161621344278</v>
      </c>
      <c r="F24" s="49">
        <v>127.09999999999991</v>
      </c>
      <c r="G24" s="46">
        <v>437.3</v>
      </c>
      <c r="H24" s="47">
        <v>426.1</v>
      </c>
      <c r="I24" s="47">
        <f t="shared" si="1"/>
        <v>97.438829179053286</v>
      </c>
      <c r="J24" s="49">
        <v>-11.199999999999989</v>
      </c>
      <c r="K24" s="46">
        <v>1096.2</v>
      </c>
      <c r="L24" s="48">
        <v>1227</v>
      </c>
      <c r="M24" s="47">
        <f t="shared" si="2"/>
        <v>111.93212917350847</v>
      </c>
      <c r="N24" s="49">
        <v>130.79999999999995</v>
      </c>
      <c r="O24" s="46">
        <v>25.7</v>
      </c>
      <c r="P24" s="47">
        <v>33.200000000000003</v>
      </c>
      <c r="Q24" s="47">
        <f t="shared" si="3"/>
        <v>129.1828793774319</v>
      </c>
      <c r="R24" s="49">
        <v>7.5000000000000036</v>
      </c>
    </row>
    <row r="25" spans="1:18" s="50" customFormat="1" ht="10.9" customHeight="1">
      <c r="A25" s="45">
        <v>16</v>
      </c>
      <c r="B25" s="113" t="s">
        <v>100</v>
      </c>
      <c r="C25" s="46">
        <v>1535.1000000000001</v>
      </c>
      <c r="D25" s="47">
        <v>1620.5000000000002</v>
      </c>
      <c r="E25" s="47">
        <f t="shared" si="0"/>
        <v>105.56315549475606</v>
      </c>
      <c r="F25" s="49">
        <v>85.400000000000091</v>
      </c>
      <c r="G25" s="46">
        <v>282.89999999999998</v>
      </c>
      <c r="H25" s="47">
        <v>299.89999999999998</v>
      </c>
      <c r="I25" s="47">
        <f t="shared" si="1"/>
        <v>106.00919052668787</v>
      </c>
      <c r="J25" s="49">
        <v>17</v>
      </c>
      <c r="K25" s="46">
        <v>1245</v>
      </c>
      <c r="L25" s="48">
        <v>1312.4</v>
      </c>
      <c r="M25" s="47">
        <f t="shared" si="2"/>
        <v>105.4136546184739</v>
      </c>
      <c r="N25" s="49">
        <v>67.400000000000091</v>
      </c>
      <c r="O25" s="46">
        <v>7.1999999999999993</v>
      </c>
      <c r="P25" s="47">
        <v>8.1999999999999993</v>
      </c>
      <c r="Q25" s="47">
        <f t="shared" si="3"/>
        <v>113.88888888888889</v>
      </c>
      <c r="R25" s="49">
        <v>1</v>
      </c>
    </row>
    <row r="26" spans="1:18" s="50" customFormat="1" ht="10.9" customHeight="1">
      <c r="A26" s="45">
        <v>17</v>
      </c>
      <c r="B26" s="113" t="s">
        <v>101</v>
      </c>
      <c r="C26" s="46">
        <v>1093.5999999999999</v>
      </c>
      <c r="D26" s="47">
        <v>1148.7</v>
      </c>
      <c r="E26" s="47">
        <f t="shared" si="0"/>
        <v>105.03840526700805</v>
      </c>
      <c r="F26" s="49">
        <v>55.100000000000136</v>
      </c>
      <c r="G26" s="46">
        <v>292.7</v>
      </c>
      <c r="H26" s="47">
        <v>309</v>
      </c>
      <c r="I26" s="47">
        <f t="shared" si="1"/>
        <v>105.56884181756065</v>
      </c>
      <c r="J26" s="49">
        <v>16.300000000000011</v>
      </c>
      <c r="K26" s="46">
        <v>792.3</v>
      </c>
      <c r="L26" s="48">
        <v>829.2</v>
      </c>
      <c r="M26" s="47">
        <f t="shared" si="2"/>
        <v>104.65732677016284</v>
      </c>
      <c r="N26" s="49">
        <v>36.900000000000091</v>
      </c>
      <c r="O26" s="46">
        <v>8.6</v>
      </c>
      <c r="P26" s="47">
        <v>10.5</v>
      </c>
      <c r="Q26" s="47">
        <f t="shared" si="3"/>
        <v>122.09302325581395</v>
      </c>
      <c r="R26" s="49">
        <v>1.9000000000000004</v>
      </c>
    </row>
    <row r="27" spans="1:18" s="50" customFormat="1" ht="10.9" customHeight="1">
      <c r="A27" s="45">
        <v>18</v>
      </c>
      <c r="B27" s="113" t="s">
        <v>102</v>
      </c>
      <c r="C27" s="46">
        <v>492.1</v>
      </c>
      <c r="D27" s="47">
        <v>511.8</v>
      </c>
      <c r="E27" s="47">
        <f t="shared" si="0"/>
        <v>104.00325137167241</v>
      </c>
      <c r="F27" s="49">
        <v>19.699999999999989</v>
      </c>
      <c r="G27" s="46">
        <v>211.6</v>
      </c>
      <c r="H27" s="47">
        <v>186.5</v>
      </c>
      <c r="I27" s="47">
        <f t="shared" si="1"/>
        <v>88.137996219281661</v>
      </c>
      <c r="J27" s="49">
        <v>-25.099999999999994</v>
      </c>
      <c r="K27" s="46">
        <v>278.39999999999998</v>
      </c>
      <c r="L27" s="48">
        <v>322.7</v>
      </c>
      <c r="M27" s="47">
        <f t="shared" si="2"/>
        <v>115.9123563218391</v>
      </c>
      <c r="N27" s="49">
        <v>44.300000000000011</v>
      </c>
      <c r="O27" s="46">
        <v>2.0999999999999996</v>
      </c>
      <c r="P27" s="47">
        <v>2.6</v>
      </c>
      <c r="Q27" s="47">
        <f t="shared" si="3"/>
        <v>123.80952380952384</v>
      </c>
      <c r="R27" s="49">
        <v>0.50000000000000044</v>
      </c>
    </row>
    <row r="28" spans="1:18" s="50" customFormat="1" ht="10.9" customHeight="1">
      <c r="A28" s="45">
        <v>19</v>
      </c>
      <c r="B28" s="113" t="s">
        <v>103</v>
      </c>
      <c r="C28" s="46">
        <v>1121.3000000000002</v>
      </c>
      <c r="D28" s="47">
        <v>1207.1000000000001</v>
      </c>
      <c r="E28" s="47">
        <f t="shared" si="0"/>
        <v>107.65183269419423</v>
      </c>
      <c r="F28" s="49">
        <v>85.799999999999955</v>
      </c>
      <c r="G28" s="46">
        <v>538.70000000000005</v>
      </c>
      <c r="H28" s="47">
        <v>554.70000000000005</v>
      </c>
      <c r="I28" s="47">
        <f t="shared" si="1"/>
        <v>102.97011323556711</v>
      </c>
      <c r="J28" s="49">
        <v>16</v>
      </c>
      <c r="K28" s="46">
        <v>536.20000000000005</v>
      </c>
      <c r="L28" s="48">
        <v>603.5</v>
      </c>
      <c r="M28" s="47">
        <f t="shared" si="2"/>
        <v>112.55128683327116</v>
      </c>
      <c r="N28" s="49">
        <v>67.299999999999955</v>
      </c>
      <c r="O28" s="46">
        <v>46.4</v>
      </c>
      <c r="P28" s="47">
        <v>48.9</v>
      </c>
      <c r="Q28" s="47">
        <f t="shared" si="3"/>
        <v>105.38793103448276</v>
      </c>
      <c r="R28" s="49">
        <v>2.5</v>
      </c>
    </row>
    <row r="29" spans="1:18" s="50" customFormat="1" ht="10.9" customHeight="1">
      <c r="A29" s="45">
        <v>20</v>
      </c>
      <c r="B29" s="113" t="s">
        <v>104</v>
      </c>
      <c r="C29" s="46">
        <v>388</v>
      </c>
      <c r="D29" s="47">
        <v>406.4</v>
      </c>
      <c r="E29" s="47">
        <f t="shared" si="0"/>
        <v>104.7422680412371</v>
      </c>
      <c r="F29" s="49">
        <v>18.399999999999977</v>
      </c>
      <c r="G29" s="46">
        <v>131.80000000000001</v>
      </c>
      <c r="H29" s="47">
        <v>126.2</v>
      </c>
      <c r="I29" s="47">
        <f t="shared" si="1"/>
        <v>95.751138088012127</v>
      </c>
      <c r="J29" s="49">
        <v>-5.6000000000000085</v>
      </c>
      <c r="K29" s="46">
        <v>256</v>
      </c>
      <c r="L29" s="48">
        <v>279.7</v>
      </c>
      <c r="M29" s="47">
        <f t="shared" si="2"/>
        <v>109.2578125</v>
      </c>
      <c r="N29" s="49">
        <v>23.699999999999989</v>
      </c>
      <c r="O29" s="46">
        <v>0.2</v>
      </c>
      <c r="P29" s="47">
        <v>0.5</v>
      </c>
      <c r="Q29" s="114" t="s">
        <v>406</v>
      </c>
      <c r="R29" s="49">
        <v>0.3</v>
      </c>
    </row>
    <row r="30" spans="1:18" s="50" customFormat="1" ht="10.9" customHeight="1">
      <c r="A30" s="45">
        <v>21</v>
      </c>
      <c r="B30" s="113" t="s">
        <v>105</v>
      </c>
      <c r="C30" s="46">
        <v>428.2</v>
      </c>
      <c r="D30" s="47">
        <v>459.5</v>
      </c>
      <c r="E30" s="47">
        <f t="shared" si="0"/>
        <v>107.30966837926204</v>
      </c>
      <c r="F30" s="49">
        <v>31.300000000000011</v>
      </c>
      <c r="G30" s="46">
        <v>163</v>
      </c>
      <c r="H30" s="47">
        <v>167.7</v>
      </c>
      <c r="I30" s="47">
        <f t="shared" si="1"/>
        <v>102.88343558282207</v>
      </c>
      <c r="J30" s="49">
        <v>4.6999999999999886</v>
      </c>
      <c r="K30" s="46">
        <v>262.7</v>
      </c>
      <c r="L30" s="48">
        <v>289.60000000000002</v>
      </c>
      <c r="M30" s="47">
        <f t="shared" si="2"/>
        <v>110.23981728207082</v>
      </c>
      <c r="N30" s="49">
        <v>26.900000000000034</v>
      </c>
      <c r="O30" s="46">
        <v>2.5</v>
      </c>
      <c r="P30" s="47">
        <v>2.2000000000000002</v>
      </c>
      <c r="Q30" s="47">
        <f t="shared" si="3"/>
        <v>88.000000000000014</v>
      </c>
      <c r="R30" s="49">
        <v>-0.29999999999999982</v>
      </c>
    </row>
    <row r="31" spans="1:18" s="50" customFormat="1" ht="10.9" customHeight="1">
      <c r="A31" s="45">
        <v>22</v>
      </c>
      <c r="B31" s="113" t="s">
        <v>106</v>
      </c>
      <c r="C31" s="46">
        <v>409.4</v>
      </c>
      <c r="D31" s="47">
        <v>405.3</v>
      </c>
      <c r="E31" s="47">
        <f t="shared" si="0"/>
        <v>98.99853444064486</v>
      </c>
      <c r="F31" s="49">
        <v>-4.0999999999999659</v>
      </c>
      <c r="G31" s="46">
        <v>159.69999999999999</v>
      </c>
      <c r="H31" s="47">
        <v>157</v>
      </c>
      <c r="I31" s="47">
        <f t="shared" si="1"/>
        <v>98.309329993738274</v>
      </c>
      <c r="J31" s="49">
        <v>-2.6999999999999886</v>
      </c>
      <c r="K31" s="46">
        <v>248.8</v>
      </c>
      <c r="L31" s="48">
        <v>247.6</v>
      </c>
      <c r="M31" s="47">
        <f t="shared" si="2"/>
        <v>99.517684887459808</v>
      </c>
      <c r="N31" s="49">
        <v>-1.2000000000000171</v>
      </c>
      <c r="O31" s="46">
        <v>0.9</v>
      </c>
      <c r="P31" s="47">
        <v>0.7</v>
      </c>
      <c r="Q31" s="47">
        <f t="shared" si="3"/>
        <v>77.777777777777771</v>
      </c>
      <c r="R31" s="49">
        <v>-0.20000000000000007</v>
      </c>
    </row>
    <row r="32" spans="1:18" s="50" customFormat="1" ht="10.9" customHeight="1">
      <c r="A32" s="45">
        <v>23</v>
      </c>
      <c r="B32" s="113" t="s">
        <v>107</v>
      </c>
      <c r="C32" s="46">
        <v>735.4</v>
      </c>
      <c r="D32" s="47">
        <v>731.39999999999986</v>
      </c>
      <c r="E32" s="47">
        <f t="shared" si="0"/>
        <v>99.456078324721219</v>
      </c>
      <c r="F32" s="49">
        <v>-4.0000000000001137</v>
      </c>
      <c r="G32" s="46">
        <v>317.7</v>
      </c>
      <c r="H32" s="47">
        <v>323.7</v>
      </c>
      <c r="I32" s="47">
        <f t="shared" si="1"/>
        <v>101.88857412653446</v>
      </c>
      <c r="J32" s="49">
        <v>6</v>
      </c>
      <c r="K32" s="46">
        <v>339.7</v>
      </c>
      <c r="L32" s="48">
        <v>337.9</v>
      </c>
      <c r="M32" s="47">
        <f t="shared" si="2"/>
        <v>99.470120694730639</v>
      </c>
      <c r="N32" s="49">
        <v>-1.8000000000000114</v>
      </c>
      <c r="O32" s="46">
        <v>78</v>
      </c>
      <c r="P32" s="47">
        <v>69.8</v>
      </c>
      <c r="Q32" s="47">
        <f t="shared" si="3"/>
        <v>89.487179487179475</v>
      </c>
      <c r="R32" s="49">
        <v>-8.2000000000000028</v>
      </c>
    </row>
    <row r="33" spans="1:18" s="50" customFormat="1" ht="10.9" customHeight="1">
      <c r="A33" s="45">
        <v>24</v>
      </c>
      <c r="B33" s="113" t="s">
        <v>74</v>
      </c>
      <c r="C33" s="46">
        <v>1047.3</v>
      </c>
      <c r="D33" s="47">
        <v>1075.3999999999999</v>
      </c>
      <c r="E33" s="47">
        <f t="shared" si="0"/>
        <v>102.6830898500907</v>
      </c>
      <c r="F33" s="49">
        <v>28.099999999999909</v>
      </c>
      <c r="G33" s="46">
        <v>10.9</v>
      </c>
      <c r="H33" s="47">
        <v>0.1</v>
      </c>
      <c r="I33" s="47">
        <f t="shared" si="1"/>
        <v>0.91743119266055051</v>
      </c>
      <c r="J33" s="49">
        <v>-10.8</v>
      </c>
      <c r="K33" s="46">
        <v>1025.5999999999999</v>
      </c>
      <c r="L33" s="48">
        <v>1065.3</v>
      </c>
      <c r="M33" s="47">
        <f t="shared" si="2"/>
        <v>103.87090483619346</v>
      </c>
      <c r="N33" s="49">
        <v>39.700000000000045</v>
      </c>
      <c r="O33" s="46">
        <v>10.8</v>
      </c>
      <c r="P33" s="47">
        <v>10</v>
      </c>
      <c r="Q33" s="47">
        <f t="shared" si="3"/>
        <v>92.592592592592581</v>
      </c>
      <c r="R33" s="49">
        <v>-0.80000000000000071</v>
      </c>
    </row>
    <row r="34" spans="1:18" s="50" customFormat="1" ht="10.9" customHeight="1">
      <c r="A34" s="45">
        <v>25</v>
      </c>
      <c r="B34" s="113" t="s">
        <v>108</v>
      </c>
      <c r="C34" s="46">
        <v>226.10000000000002</v>
      </c>
      <c r="D34" s="47">
        <v>292</v>
      </c>
      <c r="E34" s="47">
        <f t="shared" si="0"/>
        <v>129.14639540026536</v>
      </c>
      <c r="F34" s="49">
        <v>65.899999999999977</v>
      </c>
      <c r="G34" s="46">
        <v>158.80000000000001</v>
      </c>
      <c r="H34" s="47">
        <v>213.6</v>
      </c>
      <c r="I34" s="47">
        <f t="shared" si="1"/>
        <v>134.5088161209068</v>
      </c>
      <c r="J34" s="49">
        <v>54.799999999999983</v>
      </c>
      <c r="K34" s="46">
        <v>23</v>
      </c>
      <c r="L34" s="48">
        <v>22.9</v>
      </c>
      <c r="M34" s="47">
        <f t="shared" si="2"/>
        <v>99.565217391304344</v>
      </c>
      <c r="N34" s="49">
        <v>-0.10000000000000142</v>
      </c>
      <c r="O34" s="46">
        <v>44.3</v>
      </c>
      <c r="P34" s="47">
        <v>55.5</v>
      </c>
      <c r="Q34" s="47">
        <f t="shared" si="3"/>
        <v>125.2821670428894</v>
      </c>
      <c r="R34" s="49">
        <v>11.200000000000003</v>
      </c>
    </row>
    <row r="35" spans="1:18" s="50" customFormat="1" ht="10.9" customHeight="1">
      <c r="A35" s="45">
        <v>26</v>
      </c>
      <c r="B35" s="113" t="s">
        <v>109</v>
      </c>
      <c r="C35" s="46">
        <v>307.7</v>
      </c>
      <c r="D35" s="47">
        <v>328.09999999999997</v>
      </c>
      <c r="E35" s="47">
        <f t="shared" si="0"/>
        <v>106.62983425414363</v>
      </c>
      <c r="F35" s="49">
        <v>20.399999999999977</v>
      </c>
      <c r="G35" s="46">
        <v>250.4</v>
      </c>
      <c r="H35" s="47">
        <v>253.79999999999998</v>
      </c>
      <c r="I35" s="47">
        <f t="shared" si="1"/>
        <v>101.35782747603832</v>
      </c>
      <c r="J35" s="49">
        <v>3.3999999999999773</v>
      </c>
      <c r="K35" s="46"/>
      <c r="L35" s="48"/>
      <c r="M35" s="47"/>
      <c r="N35" s="49"/>
      <c r="O35" s="46">
        <v>57.300000000000004</v>
      </c>
      <c r="P35" s="47">
        <v>74.3</v>
      </c>
      <c r="Q35" s="47">
        <f t="shared" si="3"/>
        <v>129.66841186736474</v>
      </c>
      <c r="R35" s="49">
        <v>16.999999999999993</v>
      </c>
    </row>
    <row r="36" spans="1:18" s="50" customFormat="1" ht="10.9" customHeight="1">
      <c r="A36" s="45">
        <v>27</v>
      </c>
      <c r="B36" s="113" t="s">
        <v>110</v>
      </c>
      <c r="C36" s="46">
        <v>784.5</v>
      </c>
      <c r="D36" s="47">
        <v>788</v>
      </c>
      <c r="E36" s="47">
        <f t="shared" si="0"/>
        <v>100.4461440407903</v>
      </c>
      <c r="F36" s="49">
        <v>3.5</v>
      </c>
      <c r="G36" s="46">
        <v>690.1</v>
      </c>
      <c r="H36" s="47">
        <v>694.9</v>
      </c>
      <c r="I36" s="47">
        <f t="shared" si="1"/>
        <v>100.69555136936674</v>
      </c>
      <c r="J36" s="49">
        <v>4.7999999999999545</v>
      </c>
      <c r="K36" s="46">
        <v>29.9</v>
      </c>
      <c r="L36" s="48">
        <v>29.5</v>
      </c>
      <c r="M36" s="47">
        <f t="shared" si="2"/>
        <v>98.662207357859529</v>
      </c>
      <c r="N36" s="49">
        <v>-0.39999999999999858</v>
      </c>
      <c r="O36" s="46">
        <v>64.5</v>
      </c>
      <c r="P36" s="47">
        <v>63.6</v>
      </c>
      <c r="Q36" s="47">
        <f t="shared" si="3"/>
        <v>98.604651162790702</v>
      </c>
      <c r="R36" s="49">
        <v>-0.89999999999999858</v>
      </c>
    </row>
    <row r="37" spans="1:18" s="50" customFormat="1" ht="10.9" customHeight="1">
      <c r="A37" s="45">
        <v>28</v>
      </c>
      <c r="B37" s="113" t="s">
        <v>184</v>
      </c>
      <c r="C37" s="46">
        <v>710</v>
      </c>
      <c r="D37" s="47">
        <v>705.5</v>
      </c>
      <c r="E37" s="47">
        <f t="shared" si="0"/>
        <v>99.366197183098592</v>
      </c>
      <c r="F37" s="49">
        <v>-4.5</v>
      </c>
      <c r="G37" s="46">
        <v>555.20000000000005</v>
      </c>
      <c r="H37" s="47">
        <v>550</v>
      </c>
      <c r="I37" s="47">
        <f t="shared" si="1"/>
        <v>99.063400576368863</v>
      </c>
      <c r="J37" s="49">
        <v>-5.2000000000000455</v>
      </c>
      <c r="K37" s="46">
        <v>43.4</v>
      </c>
      <c r="L37" s="48">
        <v>44</v>
      </c>
      <c r="M37" s="47">
        <f t="shared" si="2"/>
        <v>101.38248847926268</v>
      </c>
      <c r="N37" s="49">
        <v>0.60000000000000142</v>
      </c>
      <c r="O37" s="46">
        <v>111.4</v>
      </c>
      <c r="P37" s="47">
        <v>111.5</v>
      </c>
      <c r="Q37" s="47">
        <f t="shared" si="3"/>
        <v>100.08976660682225</v>
      </c>
      <c r="R37" s="49">
        <v>9.9999999999994316E-2</v>
      </c>
    </row>
    <row r="38" spans="1:18" s="50" customFormat="1" ht="10.9" customHeight="1">
      <c r="A38" s="45">
        <v>29</v>
      </c>
      <c r="B38" s="113" t="s">
        <v>111</v>
      </c>
      <c r="C38" s="46">
        <v>488.09999999999997</v>
      </c>
      <c r="D38" s="47">
        <v>356.8</v>
      </c>
      <c r="E38" s="47">
        <f t="shared" si="0"/>
        <v>73.099774636345018</v>
      </c>
      <c r="F38" s="49">
        <v>-131.29999999999995</v>
      </c>
      <c r="G38" s="46">
        <v>119.7</v>
      </c>
      <c r="H38" s="47">
        <v>115.7</v>
      </c>
      <c r="I38" s="47">
        <f t="shared" si="1"/>
        <v>96.65831244778613</v>
      </c>
      <c r="J38" s="49">
        <v>-4</v>
      </c>
      <c r="K38" s="46">
        <v>350.4</v>
      </c>
      <c r="L38" s="48">
        <v>224.1</v>
      </c>
      <c r="M38" s="47">
        <f t="shared" si="2"/>
        <v>63.955479452054796</v>
      </c>
      <c r="N38" s="49">
        <v>-126.29999999999998</v>
      </c>
      <c r="O38" s="46">
        <v>18</v>
      </c>
      <c r="P38" s="47">
        <v>17</v>
      </c>
      <c r="Q38" s="47">
        <f t="shared" si="3"/>
        <v>94.444444444444443</v>
      </c>
      <c r="R38" s="49">
        <v>-1</v>
      </c>
    </row>
    <row r="39" spans="1:18" s="50" customFormat="1" ht="10.9" customHeight="1">
      <c r="A39" s="45">
        <v>30</v>
      </c>
      <c r="B39" s="113" t="s">
        <v>112</v>
      </c>
      <c r="C39" s="46">
        <v>616.1</v>
      </c>
      <c r="D39" s="47">
        <v>624.1</v>
      </c>
      <c r="E39" s="47">
        <f t="shared" si="0"/>
        <v>101.29849050478819</v>
      </c>
      <c r="F39" s="49">
        <v>8</v>
      </c>
      <c r="G39" s="46">
        <v>589.70000000000005</v>
      </c>
      <c r="H39" s="47">
        <v>595.20000000000005</v>
      </c>
      <c r="I39" s="47">
        <f t="shared" si="1"/>
        <v>100.93267763269461</v>
      </c>
      <c r="J39" s="49">
        <v>5.5</v>
      </c>
      <c r="K39" s="46"/>
      <c r="L39" s="48">
        <v>0</v>
      </c>
      <c r="M39" s="47"/>
      <c r="N39" s="49"/>
      <c r="O39" s="46">
        <v>26.4</v>
      </c>
      <c r="P39" s="47">
        <v>28.9</v>
      </c>
      <c r="Q39" s="47">
        <f t="shared" si="3"/>
        <v>109.46969696969697</v>
      </c>
      <c r="R39" s="49">
        <v>2.5</v>
      </c>
    </row>
    <row r="40" spans="1:18" s="50" customFormat="1" ht="10.9" customHeight="1">
      <c r="A40" s="45">
        <v>31</v>
      </c>
      <c r="B40" s="113" t="s">
        <v>113</v>
      </c>
      <c r="C40" s="46">
        <v>192.6</v>
      </c>
      <c r="D40" s="47">
        <v>198.7</v>
      </c>
      <c r="E40" s="47">
        <f t="shared" si="0"/>
        <v>103.16718587746625</v>
      </c>
      <c r="F40" s="49">
        <v>6.0999999999999943</v>
      </c>
      <c r="G40" s="46">
        <v>189.5</v>
      </c>
      <c r="H40" s="47">
        <v>192.6</v>
      </c>
      <c r="I40" s="47">
        <f t="shared" si="1"/>
        <v>101.63588390501319</v>
      </c>
      <c r="J40" s="49">
        <v>3.0999999999999943</v>
      </c>
      <c r="K40" s="46"/>
      <c r="L40" s="48">
        <v>0</v>
      </c>
      <c r="M40" s="47"/>
      <c r="N40" s="49"/>
      <c r="O40" s="46">
        <v>3.1</v>
      </c>
      <c r="P40" s="47">
        <v>6.1</v>
      </c>
      <c r="Q40" s="47">
        <f t="shared" si="3"/>
        <v>196.77419354838707</v>
      </c>
      <c r="R40" s="49">
        <v>2.9999999999999996</v>
      </c>
    </row>
    <row r="41" spans="1:18" s="50" customFormat="1" ht="10.9" customHeight="1">
      <c r="A41" s="45">
        <v>32</v>
      </c>
      <c r="B41" s="113" t="s">
        <v>114</v>
      </c>
      <c r="C41" s="46">
        <v>133.20000000000002</v>
      </c>
      <c r="D41" s="47">
        <v>142</v>
      </c>
      <c r="E41" s="47">
        <f t="shared" si="0"/>
        <v>106.60660660660659</v>
      </c>
      <c r="F41" s="49">
        <v>8.7999999999999829</v>
      </c>
      <c r="G41" s="46">
        <v>132.4</v>
      </c>
      <c r="H41" s="47">
        <v>139.1</v>
      </c>
      <c r="I41" s="47">
        <f t="shared" si="1"/>
        <v>105.06042296072506</v>
      </c>
      <c r="J41" s="49">
        <v>6.6999999999999886</v>
      </c>
      <c r="K41" s="46"/>
      <c r="L41" s="48">
        <v>0</v>
      </c>
      <c r="M41" s="47"/>
      <c r="N41" s="49"/>
      <c r="O41" s="46">
        <v>0.8</v>
      </c>
      <c r="P41" s="47">
        <v>2.9</v>
      </c>
      <c r="Q41" s="114" t="s">
        <v>407</v>
      </c>
      <c r="R41" s="49">
        <v>2.0999999999999996</v>
      </c>
    </row>
    <row r="42" spans="1:18" s="50" customFormat="1" ht="10.9" customHeight="1">
      <c r="A42" s="45">
        <v>33</v>
      </c>
      <c r="B42" s="113" t="s">
        <v>115</v>
      </c>
      <c r="C42" s="46">
        <v>129.4</v>
      </c>
      <c r="D42" s="47">
        <v>127.6</v>
      </c>
      <c r="E42" s="47">
        <f t="shared" si="0"/>
        <v>98.608964451313753</v>
      </c>
      <c r="F42" s="49">
        <v>-1.8000000000000114</v>
      </c>
      <c r="G42" s="46">
        <v>128.4</v>
      </c>
      <c r="H42" s="47">
        <v>126.5</v>
      </c>
      <c r="I42" s="47">
        <f t="shared" si="1"/>
        <v>98.520249221183803</v>
      </c>
      <c r="J42" s="49">
        <v>-1.9000000000000057</v>
      </c>
      <c r="K42" s="46"/>
      <c r="L42" s="48">
        <v>0</v>
      </c>
      <c r="M42" s="47"/>
      <c r="N42" s="49"/>
      <c r="O42" s="46">
        <v>1</v>
      </c>
      <c r="P42" s="47">
        <v>1.1000000000000001</v>
      </c>
      <c r="Q42" s="47">
        <f t="shared" si="3"/>
        <v>110.00000000000001</v>
      </c>
      <c r="R42" s="49">
        <v>0.10000000000000009</v>
      </c>
    </row>
    <row r="43" spans="1:18" s="50" customFormat="1" ht="10.9" customHeight="1">
      <c r="A43" s="45">
        <v>34</v>
      </c>
      <c r="B43" s="113" t="s">
        <v>116</v>
      </c>
      <c r="C43" s="46">
        <v>84.699999999999989</v>
      </c>
      <c r="D43" s="47">
        <v>87.899999999999991</v>
      </c>
      <c r="E43" s="47">
        <f t="shared" si="0"/>
        <v>103.77804014167651</v>
      </c>
      <c r="F43" s="49">
        <v>3.2000000000000028</v>
      </c>
      <c r="G43" s="46">
        <v>84.6</v>
      </c>
      <c r="H43" s="47">
        <v>87.6</v>
      </c>
      <c r="I43" s="47">
        <f t="shared" si="1"/>
        <v>103.54609929078013</v>
      </c>
      <c r="J43" s="49">
        <v>3</v>
      </c>
      <c r="K43" s="46"/>
      <c r="L43" s="48">
        <v>0</v>
      </c>
      <c r="M43" s="47"/>
      <c r="N43" s="49"/>
      <c r="O43" s="46">
        <v>0.1</v>
      </c>
      <c r="P43" s="47">
        <v>0.3</v>
      </c>
      <c r="Q43" s="114" t="s">
        <v>408</v>
      </c>
      <c r="R43" s="49">
        <v>0.19999999999999998</v>
      </c>
    </row>
    <row r="44" spans="1:18" s="50" customFormat="1" ht="10.9" customHeight="1">
      <c r="A44" s="45">
        <v>35</v>
      </c>
      <c r="B44" s="113" t="s">
        <v>117</v>
      </c>
      <c r="C44" s="46">
        <v>79.8</v>
      </c>
      <c r="D44" s="47">
        <v>81.800000000000011</v>
      </c>
      <c r="E44" s="47">
        <f t="shared" si="0"/>
        <v>102.50626566416041</v>
      </c>
      <c r="F44" s="49">
        <v>2.0000000000000142</v>
      </c>
      <c r="G44" s="46">
        <v>79.599999999999994</v>
      </c>
      <c r="H44" s="47">
        <v>81.400000000000006</v>
      </c>
      <c r="I44" s="47">
        <f t="shared" si="1"/>
        <v>102.26130653266333</v>
      </c>
      <c r="J44" s="49">
        <v>1.8000000000000114</v>
      </c>
      <c r="K44" s="46"/>
      <c r="L44" s="48">
        <v>0</v>
      </c>
      <c r="M44" s="47"/>
      <c r="N44" s="49"/>
      <c r="O44" s="46">
        <v>0.2</v>
      </c>
      <c r="P44" s="47">
        <v>0.4</v>
      </c>
      <c r="Q44" s="114" t="s">
        <v>239</v>
      </c>
      <c r="R44" s="49">
        <v>0.2</v>
      </c>
    </row>
    <row r="45" spans="1:18" s="50" customFormat="1" ht="10.9" customHeight="1">
      <c r="A45" s="45">
        <v>36</v>
      </c>
      <c r="B45" s="113" t="s">
        <v>118</v>
      </c>
      <c r="C45" s="46">
        <v>811.1</v>
      </c>
      <c r="D45" s="47">
        <v>870</v>
      </c>
      <c r="E45" s="47">
        <f t="shared" si="0"/>
        <v>107.26174331155221</v>
      </c>
      <c r="F45" s="49">
        <v>58.899999999999977</v>
      </c>
      <c r="G45" s="46">
        <v>808.6</v>
      </c>
      <c r="H45" s="47">
        <v>867.4</v>
      </c>
      <c r="I45" s="47">
        <f t="shared" si="1"/>
        <v>107.27182785060599</v>
      </c>
      <c r="J45" s="49">
        <v>58.799999999999955</v>
      </c>
      <c r="K45" s="46"/>
      <c r="L45" s="48">
        <v>0</v>
      </c>
      <c r="M45" s="47"/>
      <c r="N45" s="49"/>
      <c r="O45" s="46">
        <v>2.5</v>
      </c>
      <c r="P45" s="47">
        <v>2.6</v>
      </c>
      <c r="Q45" s="47">
        <f t="shared" ref="Q45:Q53" si="4">+P45/O45*100</f>
        <v>104</v>
      </c>
      <c r="R45" s="49">
        <v>0.10000000000000009</v>
      </c>
    </row>
    <row r="46" spans="1:18" s="50" customFormat="1" ht="10.9" customHeight="1">
      <c r="A46" s="45">
        <v>37</v>
      </c>
      <c r="B46" s="113" t="s">
        <v>119</v>
      </c>
      <c r="C46" s="46">
        <v>626.70000000000005</v>
      </c>
      <c r="D46" s="47">
        <v>678.5</v>
      </c>
      <c r="E46" s="47">
        <f t="shared" si="0"/>
        <v>108.26551779160683</v>
      </c>
      <c r="F46" s="49">
        <v>51.799999999999955</v>
      </c>
      <c r="G46" s="46">
        <v>451.6</v>
      </c>
      <c r="H46" s="47">
        <v>647.20000000000005</v>
      </c>
      <c r="I46" s="47">
        <f t="shared" si="1"/>
        <v>143.3126660761736</v>
      </c>
      <c r="J46" s="49">
        <v>195.60000000000002</v>
      </c>
      <c r="K46" s="46">
        <v>141.5</v>
      </c>
      <c r="L46" s="48">
        <v>0</v>
      </c>
      <c r="M46" s="47"/>
      <c r="N46" s="49"/>
      <c r="O46" s="46">
        <v>33.6</v>
      </c>
      <c r="P46" s="47">
        <v>31.3</v>
      </c>
      <c r="Q46" s="47">
        <f t="shared" si="4"/>
        <v>93.154761904761912</v>
      </c>
      <c r="R46" s="49">
        <v>-2.3000000000000007</v>
      </c>
    </row>
    <row r="47" spans="1:18" s="50" customFormat="1" ht="10.9" customHeight="1">
      <c r="A47" s="45">
        <v>38</v>
      </c>
      <c r="B47" s="113" t="s">
        <v>120</v>
      </c>
      <c r="C47" s="46">
        <v>843.19999999999993</v>
      </c>
      <c r="D47" s="47">
        <v>974.40000000000009</v>
      </c>
      <c r="E47" s="47">
        <f t="shared" si="0"/>
        <v>115.5597722960152</v>
      </c>
      <c r="F47" s="49">
        <v>131.20000000000016</v>
      </c>
      <c r="G47" s="46">
        <v>63.5</v>
      </c>
      <c r="H47" s="47">
        <v>13.2</v>
      </c>
      <c r="I47" s="47">
        <f t="shared" si="1"/>
        <v>20.787401574803148</v>
      </c>
      <c r="J47" s="49">
        <v>-50.3</v>
      </c>
      <c r="K47" s="46">
        <v>778.9</v>
      </c>
      <c r="L47" s="48">
        <v>960.2</v>
      </c>
      <c r="M47" s="47">
        <f t="shared" ref="M47:M66" si="5">+L47/K47*100</f>
        <v>123.27641545769677</v>
      </c>
      <c r="N47" s="49">
        <v>181.30000000000007</v>
      </c>
      <c r="O47" s="46">
        <v>0.8</v>
      </c>
      <c r="P47" s="47">
        <v>1</v>
      </c>
      <c r="Q47" s="47">
        <f t="shared" si="4"/>
        <v>125</v>
      </c>
      <c r="R47" s="49">
        <v>0.19999999999999996</v>
      </c>
    </row>
    <row r="48" spans="1:18" s="50" customFormat="1" ht="10.9" customHeight="1">
      <c r="A48" s="45">
        <v>39</v>
      </c>
      <c r="B48" s="113" t="s">
        <v>121</v>
      </c>
      <c r="C48" s="46">
        <v>928</v>
      </c>
      <c r="D48" s="47">
        <v>878.5</v>
      </c>
      <c r="E48" s="47">
        <f t="shared" si="0"/>
        <v>94.665948275862064</v>
      </c>
      <c r="F48" s="49">
        <v>-49.5</v>
      </c>
      <c r="G48" s="46">
        <v>620.29999999999995</v>
      </c>
      <c r="H48" s="47">
        <v>684.5</v>
      </c>
      <c r="I48" s="47">
        <f t="shared" si="1"/>
        <v>110.34983072706757</v>
      </c>
      <c r="J48" s="49">
        <v>64.200000000000045</v>
      </c>
      <c r="K48" s="46">
        <v>287.7</v>
      </c>
      <c r="L48" s="48">
        <v>163.5</v>
      </c>
      <c r="M48" s="47">
        <f t="shared" si="5"/>
        <v>56.830031282586027</v>
      </c>
      <c r="N48" s="49">
        <v>-124.19999999999999</v>
      </c>
      <c r="O48" s="46">
        <v>20</v>
      </c>
      <c r="P48" s="47">
        <v>30.5</v>
      </c>
      <c r="Q48" s="47">
        <f t="shared" si="4"/>
        <v>152.5</v>
      </c>
      <c r="R48" s="49">
        <v>10.5</v>
      </c>
    </row>
    <row r="49" spans="1:18" s="50" customFormat="1" ht="10.9" customHeight="1">
      <c r="A49" s="45">
        <v>40</v>
      </c>
      <c r="B49" s="113" t="s">
        <v>122</v>
      </c>
      <c r="C49" s="46">
        <v>525.70000000000005</v>
      </c>
      <c r="D49" s="47">
        <v>525.5</v>
      </c>
      <c r="E49" s="47">
        <f t="shared" si="0"/>
        <v>99.961955487920861</v>
      </c>
      <c r="F49" s="49">
        <v>-0.20000000000004547</v>
      </c>
      <c r="G49" s="46">
        <v>191.8</v>
      </c>
      <c r="H49" s="47">
        <v>194.7</v>
      </c>
      <c r="I49" s="47">
        <f t="shared" si="1"/>
        <v>101.51199165797703</v>
      </c>
      <c r="J49" s="49">
        <v>2.8999999999999773</v>
      </c>
      <c r="K49" s="46">
        <v>93.3</v>
      </c>
      <c r="L49" s="48">
        <v>92.7</v>
      </c>
      <c r="M49" s="47">
        <f t="shared" si="5"/>
        <v>99.356913183279744</v>
      </c>
      <c r="N49" s="49">
        <v>-0.59999999999999432</v>
      </c>
      <c r="O49" s="46">
        <v>240.6</v>
      </c>
      <c r="P49" s="47">
        <v>238.1</v>
      </c>
      <c r="Q49" s="47">
        <f t="shared" si="4"/>
        <v>98.960931005818793</v>
      </c>
      <c r="R49" s="49">
        <v>-2.5</v>
      </c>
    </row>
    <row r="50" spans="1:18" s="50" customFormat="1" ht="10.9" customHeight="1">
      <c r="A50" s="45">
        <v>41</v>
      </c>
      <c r="B50" s="113" t="s">
        <v>123</v>
      </c>
      <c r="C50" s="46">
        <v>575.20000000000005</v>
      </c>
      <c r="D50" s="47">
        <v>593.70000000000005</v>
      </c>
      <c r="E50" s="47">
        <f t="shared" si="0"/>
        <v>103.2162726008345</v>
      </c>
      <c r="F50" s="49">
        <v>18.5</v>
      </c>
      <c r="G50" s="46">
        <v>227.2</v>
      </c>
      <c r="H50" s="47">
        <v>250.8</v>
      </c>
      <c r="I50" s="47">
        <f t="shared" si="1"/>
        <v>110.38732394366197</v>
      </c>
      <c r="J50" s="49">
        <v>23.600000000000023</v>
      </c>
      <c r="K50" s="46">
        <v>144.4</v>
      </c>
      <c r="L50" s="48">
        <v>129.9</v>
      </c>
      <c r="M50" s="47">
        <f t="shared" si="5"/>
        <v>89.958448753462605</v>
      </c>
      <c r="N50" s="49">
        <v>-14.5</v>
      </c>
      <c r="O50" s="46">
        <v>203.6</v>
      </c>
      <c r="P50" s="47">
        <v>213</v>
      </c>
      <c r="Q50" s="47">
        <f t="shared" si="4"/>
        <v>104.61689587426326</v>
      </c>
      <c r="R50" s="49">
        <v>9.4000000000000057</v>
      </c>
    </row>
    <row r="51" spans="1:18" s="50" customFormat="1" ht="10.9" customHeight="1">
      <c r="A51" s="45">
        <v>42</v>
      </c>
      <c r="B51" s="113" t="s">
        <v>124</v>
      </c>
      <c r="C51" s="46">
        <v>638.4</v>
      </c>
      <c r="D51" s="47">
        <v>651.5</v>
      </c>
      <c r="E51" s="47">
        <f t="shared" si="0"/>
        <v>102.05200501253134</v>
      </c>
      <c r="F51" s="49">
        <v>13.100000000000023</v>
      </c>
      <c r="G51" s="46">
        <v>331.7</v>
      </c>
      <c r="H51" s="47">
        <v>355.8</v>
      </c>
      <c r="I51" s="47">
        <f t="shared" si="1"/>
        <v>107.26560144709075</v>
      </c>
      <c r="J51" s="49">
        <v>24.100000000000023</v>
      </c>
      <c r="K51" s="46">
        <v>132.30000000000001</v>
      </c>
      <c r="L51" s="48">
        <v>120.2</v>
      </c>
      <c r="M51" s="47">
        <f t="shared" si="5"/>
        <v>90.854119425547992</v>
      </c>
      <c r="N51" s="49">
        <v>-12.100000000000009</v>
      </c>
      <c r="O51" s="46">
        <v>174.4</v>
      </c>
      <c r="P51" s="47">
        <v>175.5</v>
      </c>
      <c r="Q51" s="47">
        <f t="shared" si="4"/>
        <v>100.63073394495412</v>
      </c>
      <c r="R51" s="49">
        <v>1.0999999999999943</v>
      </c>
    </row>
    <row r="52" spans="1:18" s="50" customFormat="1" ht="10.9" customHeight="1">
      <c r="A52" s="45">
        <v>43</v>
      </c>
      <c r="B52" s="113" t="s">
        <v>264</v>
      </c>
      <c r="C52" s="46">
        <v>973.1</v>
      </c>
      <c r="D52" s="47">
        <v>1560.1000000000001</v>
      </c>
      <c r="E52" s="47">
        <f t="shared" si="0"/>
        <v>160.32268009454322</v>
      </c>
      <c r="F52" s="49">
        <v>587.00000000000011</v>
      </c>
      <c r="G52" s="46">
        <v>747.8</v>
      </c>
      <c r="H52" s="47">
        <v>945.2</v>
      </c>
      <c r="I52" s="47">
        <f t="shared" si="1"/>
        <v>126.39743246857449</v>
      </c>
      <c r="J52" s="49">
        <v>197.40000000000009</v>
      </c>
      <c r="K52" s="46">
        <v>206.1</v>
      </c>
      <c r="L52" s="48">
        <v>592.70000000000005</v>
      </c>
      <c r="M52" s="114" t="s">
        <v>409</v>
      </c>
      <c r="N52" s="49">
        <v>386.6</v>
      </c>
      <c r="O52" s="46">
        <v>19.2</v>
      </c>
      <c r="P52" s="47">
        <v>22.2</v>
      </c>
      <c r="Q52" s="47">
        <f t="shared" si="4"/>
        <v>115.625</v>
      </c>
      <c r="R52" s="49">
        <v>3</v>
      </c>
    </row>
    <row r="53" spans="1:18" s="50" customFormat="1" ht="10.9" customHeight="1">
      <c r="A53" s="45">
        <v>44</v>
      </c>
      <c r="B53" s="115" t="s">
        <v>125</v>
      </c>
      <c r="C53" s="46">
        <v>618.1</v>
      </c>
      <c r="D53" s="47">
        <v>518.1</v>
      </c>
      <c r="E53" s="47">
        <f t="shared" si="0"/>
        <v>83.821388124898888</v>
      </c>
      <c r="F53" s="49">
        <v>-100</v>
      </c>
      <c r="G53" s="46">
        <v>47.5</v>
      </c>
      <c r="H53" s="47">
        <v>46.4</v>
      </c>
      <c r="I53" s="47">
        <f t="shared" si="1"/>
        <v>97.68421052631578</v>
      </c>
      <c r="J53" s="49">
        <v>-1.1000000000000014</v>
      </c>
      <c r="K53" s="46">
        <v>558.70000000000005</v>
      </c>
      <c r="L53" s="48">
        <v>460</v>
      </c>
      <c r="M53" s="47">
        <f t="shared" si="5"/>
        <v>82.333989618757812</v>
      </c>
      <c r="N53" s="49">
        <v>-98.700000000000045</v>
      </c>
      <c r="O53" s="46">
        <v>11.9</v>
      </c>
      <c r="P53" s="47">
        <v>11.7</v>
      </c>
      <c r="Q53" s="47">
        <f t="shared" si="4"/>
        <v>98.319327731092429</v>
      </c>
      <c r="R53" s="49">
        <v>-0.20000000000000107</v>
      </c>
    </row>
    <row r="54" spans="1:18" s="50" customFormat="1" ht="10.9" customHeight="1">
      <c r="A54" s="45">
        <v>45</v>
      </c>
      <c r="B54" s="113" t="s">
        <v>126</v>
      </c>
      <c r="C54" s="46">
        <v>117.9</v>
      </c>
      <c r="D54" s="47">
        <v>119.5</v>
      </c>
      <c r="E54" s="47">
        <f t="shared" si="0"/>
        <v>101.35708227311279</v>
      </c>
      <c r="F54" s="49">
        <v>1.5999999999999943</v>
      </c>
      <c r="G54" s="46">
        <v>117.9</v>
      </c>
      <c r="H54" s="47">
        <v>119.5</v>
      </c>
      <c r="I54" s="47">
        <f t="shared" si="1"/>
        <v>101.35708227311279</v>
      </c>
      <c r="J54" s="49">
        <v>1.5999999999999943</v>
      </c>
      <c r="K54" s="46"/>
      <c r="L54" s="48"/>
      <c r="M54" s="47"/>
      <c r="N54" s="49"/>
      <c r="O54" s="46"/>
      <c r="P54" s="47"/>
      <c r="Q54" s="47"/>
      <c r="R54" s="49"/>
    </row>
    <row r="55" spans="1:18" s="50" customFormat="1" ht="10.9" customHeight="1">
      <c r="A55" s="45">
        <v>46</v>
      </c>
      <c r="B55" s="115" t="s">
        <v>127</v>
      </c>
      <c r="C55" s="46">
        <v>5305.0999999999995</v>
      </c>
      <c r="D55" s="47">
        <v>5744.1</v>
      </c>
      <c r="E55" s="47">
        <f t="shared" si="0"/>
        <v>108.27505607811354</v>
      </c>
      <c r="F55" s="49">
        <v>439.00000000000091</v>
      </c>
      <c r="G55" s="46">
        <v>4729</v>
      </c>
      <c r="H55" s="47">
        <v>5206.8</v>
      </c>
      <c r="I55" s="47">
        <f t="shared" si="1"/>
        <v>110.10361598646649</v>
      </c>
      <c r="J55" s="49">
        <v>477.80000000000018</v>
      </c>
      <c r="K55" s="46">
        <v>555.20000000000016</v>
      </c>
      <c r="L55" s="48">
        <v>513.6</v>
      </c>
      <c r="M55" s="47">
        <f t="shared" si="5"/>
        <v>92.507204610950993</v>
      </c>
      <c r="N55" s="49">
        <v>-41.600000000000136</v>
      </c>
      <c r="O55" s="46">
        <v>20.900000000000002</v>
      </c>
      <c r="P55" s="47">
        <v>23.7</v>
      </c>
      <c r="Q55" s="47">
        <f t="shared" ref="Q55:Q66" si="6">+P55/O55*100</f>
        <v>113.39712918660285</v>
      </c>
      <c r="R55" s="49">
        <v>2.7999999999999972</v>
      </c>
    </row>
    <row r="56" spans="1:18" s="50" customFormat="1" ht="10.9" customHeight="1">
      <c r="A56" s="45">
        <v>47</v>
      </c>
      <c r="B56" s="113" t="s">
        <v>128</v>
      </c>
      <c r="C56" s="46">
        <v>2203.7000000000003</v>
      </c>
      <c r="D56" s="47">
        <v>2149.7000000000003</v>
      </c>
      <c r="E56" s="47">
        <f t="shared" si="0"/>
        <v>97.549575713572622</v>
      </c>
      <c r="F56" s="49">
        <v>-54</v>
      </c>
      <c r="G56" s="46">
        <v>1991.3</v>
      </c>
      <c r="H56" s="47">
        <v>1896.9</v>
      </c>
      <c r="I56" s="47">
        <f t="shared" si="1"/>
        <v>95.259378295585805</v>
      </c>
      <c r="J56" s="49">
        <v>-94.399999999999864</v>
      </c>
      <c r="K56" s="46">
        <v>205.10000000000002</v>
      </c>
      <c r="L56" s="48">
        <v>245.8</v>
      </c>
      <c r="M56" s="47">
        <f t="shared" si="5"/>
        <v>119.8439785470502</v>
      </c>
      <c r="N56" s="49">
        <v>40.699999999999989</v>
      </c>
      <c r="O56" s="46">
        <v>7.3</v>
      </c>
      <c r="P56" s="47">
        <v>7</v>
      </c>
      <c r="Q56" s="47">
        <f t="shared" si="6"/>
        <v>95.890410958904113</v>
      </c>
      <c r="R56" s="49">
        <v>-0.29999999999999982</v>
      </c>
    </row>
    <row r="57" spans="1:18" s="50" customFormat="1" ht="10.9" customHeight="1">
      <c r="A57" s="45">
        <v>48</v>
      </c>
      <c r="B57" s="113" t="s">
        <v>129</v>
      </c>
      <c r="C57" s="46">
        <v>506.2</v>
      </c>
      <c r="D57" s="47">
        <v>483.59999999999997</v>
      </c>
      <c r="E57" s="47">
        <f t="shared" si="0"/>
        <v>95.535361517186885</v>
      </c>
      <c r="F57" s="49">
        <v>-22.600000000000023</v>
      </c>
      <c r="G57" s="46">
        <v>445.1</v>
      </c>
      <c r="H57" s="47">
        <v>441.7</v>
      </c>
      <c r="I57" s="47">
        <f t="shared" si="1"/>
        <v>99.236126713098173</v>
      </c>
      <c r="J57" s="49">
        <v>-3.4000000000000341</v>
      </c>
      <c r="K57" s="46">
        <v>58.900000000000006</v>
      </c>
      <c r="L57" s="48">
        <v>39.700000000000003</v>
      </c>
      <c r="M57" s="47">
        <f t="shared" si="5"/>
        <v>67.402376910016983</v>
      </c>
      <c r="N57" s="49">
        <v>-19.200000000000003</v>
      </c>
      <c r="O57" s="46">
        <v>2.2000000000000002</v>
      </c>
      <c r="P57" s="47">
        <v>2.2000000000000002</v>
      </c>
      <c r="Q57" s="47">
        <f t="shared" si="6"/>
        <v>100</v>
      </c>
      <c r="R57" s="49">
        <v>0</v>
      </c>
    </row>
    <row r="58" spans="1:18" s="50" customFormat="1" ht="10.9" customHeight="1">
      <c r="A58" s="45">
        <v>49</v>
      </c>
      <c r="B58" s="113" t="s">
        <v>130</v>
      </c>
      <c r="C58" s="46">
        <v>396</v>
      </c>
      <c r="D58" s="47">
        <v>357.5</v>
      </c>
      <c r="E58" s="47">
        <f t="shared" si="0"/>
        <v>90.277777777777786</v>
      </c>
      <c r="F58" s="49">
        <v>-38.5</v>
      </c>
      <c r="G58" s="46">
        <v>346</v>
      </c>
      <c r="H58" s="47">
        <v>333.3</v>
      </c>
      <c r="I58" s="47">
        <f t="shared" si="1"/>
        <v>96.329479768786129</v>
      </c>
      <c r="J58" s="49">
        <v>-12.699999999999989</v>
      </c>
      <c r="K58" s="46">
        <v>44.7</v>
      </c>
      <c r="L58" s="48">
        <v>18.899999999999999</v>
      </c>
      <c r="M58" s="47">
        <f t="shared" si="5"/>
        <v>42.281879194630868</v>
      </c>
      <c r="N58" s="49">
        <v>-25.800000000000004</v>
      </c>
      <c r="O58" s="46">
        <v>5.3000000000000007</v>
      </c>
      <c r="P58" s="47">
        <v>5.3</v>
      </c>
      <c r="Q58" s="47">
        <f t="shared" si="6"/>
        <v>99.999999999999972</v>
      </c>
      <c r="R58" s="49">
        <v>0</v>
      </c>
    </row>
    <row r="59" spans="1:18" s="50" customFormat="1" ht="10.9" customHeight="1">
      <c r="A59" s="45">
        <v>50</v>
      </c>
      <c r="B59" s="113" t="s">
        <v>131</v>
      </c>
      <c r="C59" s="46">
        <v>307.10000000000002</v>
      </c>
      <c r="D59" s="47">
        <v>292.09999999999997</v>
      </c>
      <c r="E59" s="47">
        <f t="shared" si="0"/>
        <v>95.115597525236069</v>
      </c>
      <c r="F59" s="49">
        <v>-15.000000000000057</v>
      </c>
      <c r="G59" s="46">
        <v>251</v>
      </c>
      <c r="H59" s="47">
        <v>241.9</v>
      </c>
      <c r="I59" s="47">
        <f t="shared" si="1"/>
        <v>96.374501992031881</v>
      </c>
      <c r="J59" s="49">
        <v>-9.0999999999999943</v>
      </c>
      <c r="K59" s="46">
        <v>48.6</v>
      </c>
      <c r="L59" s="48">
        <v>37.799999999999997</v>
      </c>
      <c r="M59" s="47">
        <f t="shared" si="5"/>
        <v>77.777777777777771</v>
      </c>
      <c r="N59" s="49">
        <v>-10.800000000000004</v>
      </c>
      <c r="O59" s="46">
        <v>7.5</v>
      </c>
      <c r="P59" s="47">
        <v>12.4</v>
      </c>
      <c r="Q59" s="47">
        <f t="shared" si="6"/>
        <v>165.33333333333334</v>
      </c>
      <c r="R59" s="49">
        <v>4.9000000000000004</v>
      </c>
    </row>
    <row r="60" spans="1:18" s="50" customFormat="1" ht="10.9" customHeight="1">
      <c r="A60" s="45">
        <v>51</v>
      </c>
      <c r="B60" s="113" t="s">
        <v>132</v>
      </c>
      <c r="C60" s="46">
        <v>443.79999999999995</v>
      </c>
      <c r="D60" s="47">
        <v>370.7</v>
      </c>
      <c r="E60" s="47">
        <f t="shared" si="0"/>
        <v>83.528616493916189</v>
      </c>
      <c r="F60" s="49">
        <v>-73.099999999999966</v>
      </c>
      <c r="G60" s="46">
        <v>386.9</v>
      </c>
      <c r="H60" s="47">
        <v>338</v>
      </c>
      <c r="I60" s="47">
        <f t="shared" si="1"/>
        <v>87.361075213233391</v>
      </c>
      <c r="J60" s="49">
        <v>-48.899999999999977</v>
      </c>
      <c r="K60" s="46">
        <v>53.7</v>
      </c>
      <c r="L60" s="48">
        <v>29.4</v>
      </c>
      <c r="M60" s="47">
        <f t="shared" si="5"/>
        <v>54.748603351955303</v>
      </c>
      <c r="N60" s="49">
        <v>-24.300000000000004</v>
      </c>
      <c r="O60" s="46">
        <v>3.1999999999999997</v>
      </c>
      <c r="P60" s="47">
        <v>3.3</v>
      </c>
      <c r="Q60" s="47">
        <f t="shared" si="6"/>
        <v>103.125</v>
      </c>
      <c r="R60" s="49">
        <v>0.10000000000000009</v>
      </c>
    </row>
    <row r="61" spans="1:18" s="50" customFormat="1" ht="10.9" customHeight="1">
      <c r="A61" s="45">
        <v>52</v>
      </c>
      <c r="B61" s="113" t="s">
        <v>133</v>
      </c>
      <c r="C61" s="46">
        <v>305.8</v>
      </c>
      <c r="D61" s="47">
        <v>297.10000000000002</v>
      </c>
      <c r="E61" s="47">
        <f t="shared" si="0"/>
        <v>97.15500327011118</v>
      </c>
      <c r="F61" s="49">
        <v>-8.6999999999999886</v>
      </c>
      <c r="G61" s="46">
        <v>255.5</v>
      </c>
      <c r="H61" s="47">
        <v>263.60000000000002</v>
      </c>
      <c r="I61" s="47">
        <f t="shared" si="1"/>
        <v>103.17025440313112</v>
      </c>
      <c r="J61" s="49">
        <v>8.1000000000000227</v>
      </c>
      <c r="K61" s="46">
        <v>48.699999999999996</v>
      </c>
      <c r="L61" s="48">
        <v>31.6</v>
      </c>
      <c r="M61" s="47">
        <f t="shared" si="5"/>
        <v>64.887063655030801</v>
      </c>
      <c r="N61" s="49">
        <v>-17.099999999999994</v>
      </c>
      <c r="O61" s="46">
        <v>1.5999999999999999</v>
      </c>
      <c r="P61" s="47">
        <v>1.9</v>
      </c>
      <c r="Q61" s="47">
        <f t="shared" si="6"/>
        <v>118.75</v>
      </c>
      <c r="R61" s="49">
        <v>0.30000000000000004</v>
      </c>
    </row>
    <row r="62" spans="1:18" s="50" customFormat="1" ht="10.9" customHeight="1">
      <c r="A62" s="45">
        <v>53</v>
      </c>
      <c r="B62" s="113" t="s">
        <v>134</v>
      </c>
      <c r="C62" s="46">
        <v>253.60000000000002</v>
      </c>
      <c r="D62" s="47">
        <v>230.8</v>
      </c>
      <c r="E62" s="47">
        <f t="shared" si="0"/>
        <v>91.00946372239747</v>
      </c>
      <c r="F62" s="49">
        <v>-22.800000000000011</v>
      </c>
      <c r="G62" s="46">
        <v>217.10000000000002</v>
      </c>
      <c r="H62" s="47">
        <v>213.5</v>
      </c>
      <c r="I62" s="47">
        <f t="shared" si="1"/>
        <v>98.341777982496538</v>
      </c>
      <c r="J62" s="49">
        <v>-3.6000000000000227</v>
      </c>
      <c r="K62" s="46">
        <v>35.5</v>
      </c>
      <c r="L62" s="48">
        <v>15.8</v>
      </c>
      <c r="M62" s="47">
        <f t="shared" si="5"/>
        <v>44.507042253521128</v>
      </c>
      <c r="N62" s="49">
        <v>-19.7</v>
      </c>
      <c r="O62" s="46">
        <v>1</v>
      </c>
      <c r="P62" s="47">
        <v>1.5</v>
      </c>
      <c r="Q62" s="47">
        <f t="shared" si="6"/>
        <v>150</v>
      </c>
      <c r="R62" s="49">
        <v>0.5</v>
      </c>
    </row>
    <row r="63" spans="1:18" s="50" customFormat="1" ht="10.9" customHeight="1">
      <c r="A63" s="45">
        <v>54</v>
      </c>
      <c r="B63" s="113" t="s">
        <v>135</v>
      </c>
      <c r="C63" s="46">
        <v>312.50000000000006</v>
      </c>
      <c r="D63" s="47">
        <v>251.29999999999998</v>
      </c>
      <c r="E63" s="47">
        <f t="shared" si="0"/>
        <v>80.415999999999983</v>
      </c>
      <c r="F63" s="49">
        <v>-61.200000000000074</v>
      </c>
      <c r="G63" s="46">
        <v>274.70000000000005</v>
      </c>
      <c r="H63" s="47">
        <v>230.6</v>
      </c>
      <c r="I63" s="47">
        <f t="shared" si="1"/>
        <v>83.946123043319972</v>
      </c>
      <c r="J63" s="49">
        <v>-44.100000000000051</v>
      </c>
      <c r="K63" s="46">
        <v>36.1</v>
      </c>
      <c r="L63" s="48">
        <v>19</v>
      </c>
      <c r="M63" s="47">
        <f t="shared" si="5"/>
        <v>52.631578947368418</v>
      </c>
      <c r="N63" s="49">
        <v>-17.100000000000001</v>
      </c>
      <c r="O63" s="46">
        <v>1.7</v>
      </c>
      <c r="P63" s="47">
        <v>1.7</v>
      </c>
      <c r="Q63" s="47">
        <f t="shared" si="6"/>
        <v>100</v>
      </c>
      <c r="R63" s="49">
        <v>0</v>
      </c>
    </row>
    <row r="64" spans="1:18" s="50" customFormat="1" ht="10.9" customHeight="1">
      <c r="A64" s="45">
        <v>55</v>
      </c>
      <c r="B64" s="113" t="s">
        <v>136</v>
      </c>
      <c r="C64" s="46">
        <v>325.90000000000003</v>
      </c>
      <c r="D64" s="47">
        <v>290.70000000000005</v>
      </c>
      <c r="E64" s="47">
        <f t="shared" si="0"/>
        <v>89.199140840748697</v>
      </c>
      <c r="F64" s="49">
        <v>-35.199999999999989</v>
      </c>
      <c r="G64" s="46">
        <v>273.5</v>
      </c>
      <c r="H64" s="47">
        <v>265.60000000000002</v>
      </c>
      <c r="I64" s="47">
        <f t="shared" si="1"/>
        <v>97.111517367458873</v>
      </c>
      <c r="J64" s="49">
        <v>-7.8999999999999773</v>
      </c>
      <c r="K64" s="46">
        <v>50.300000000000004</v>
      </c>
      <c r="L64" s="48">
        <v>24.1</v>
      </c>
      <c r="M64" s="47">
        <f t="shared" si="5"/>
        <v>47.912524850894634</v>
      </c>
      <c r="N64" s="49">
        <v>-26.200000000000003</v>
      </c>
      <c r="O64" s="46">
        <v>2.1</v>
      </c>
      <c r="P64" s="47">
        <v>1</v>
      </c>
      <c r="Q64" s="47">
        <f t="shared" si="6"/>
        <v>47.619047619047613</v>
      </c>
      <c r="R64" s="49">
        <v>-1.1000000000000001</v>
      </c>
    </row>
    <row r="65" spans="1:18" s="50" customFormat="1" ht="10.9" customHeight="1">
      <c r="A65" s="45">
        <v>56</v>
      </c>
      <c r="B65" s="113" t="s">
        <v>137</v>
      </c>
      <c r="C65" s="46">
        <v>274.89999999999998</v>
      </c>
      <c r="D65" s="47">
        <v>235.2</v>
      </c>
      <c r="E65" s="47">
        <f t="shared" si="0"/>
        <v>85.558384867224447</v>
      </c>
      <c r="F65" s="49">
        <v>-39.699999999999989</v>
      </c>
      <c r="G65" s="46">
        <v>226.89999999999998</v>
      </c>
      <c r="H65" s="47">
        <v>215.7</v>
      </c>
      <c r="I65" s="47">
        <f t="shared" si="1"/>
        <v>95.063904803878359</v>
      </c>
      <c r="J65" s="49">
        <v>-11.199999999999989</v>
      </c>
      <c r="K65" s="46">
        <v>45.500000000000007</v>
      </c>
      <c r="L65" s="48">
        <v>16</v>
      </c>
      <c r="M65" s="47">
        <f t="shared" si="5"/>
        <v>35.164835164835161</v>
      </c>
      <c r="N65" s="49">
        <v>-29.500000000000007</v>
      </c>
      <c r="O65" s="46">
        <v>2.5</v>
      </c>
      <c r="P65" s="47">
        <v>3.5</v>
      </c>
      <c r="Q65" s="47">
        <f t="shared" si="6"/>
        <v>140</v>
      </c>
      <c r="R65" s="49">
        <v>1</v>
      </c>
    </row>
    <row r="66" spans="1:18" s="50" customFormat="1" ht="10.9" customHeight="1">
      <c r="A66" s="45">
        <v>57</v>
      </c>
      <c r="B66" s="113" t="s">
        <v>138</v>
      </c>
      <c r="C66" s="46">
        <v>468.40000000000009</v>
      </c>
      <c r="D66" s="47">
        <v>425.1</v>
      </c>
      <c r="E66" s="47">
        <f t="shared" si="0"/>
        <v>90.755764304013653</v>
      </c>
      <c r="F66" s="49">
        <v>-43.300000000000068</v>
      </c>
      <c r="G66" s="46">
        <v>398.40000000000003</v>
      </c>
      <c r="H66" s="47">
        <v>389</v>
      </c>
      <c r="I66" s="47">
        <f t="shared" si="1"/>
        <v>97.640562248995977</v>
      </c>
      <c r="J66" s="49">
        <v>-9.4000000000000341</v>
      </c>
      <c r="K66" s="46">
        <v>69.900000000000006</v>
      </c>
      <c r="L66" s="48">
        <v>35.799999999999997</v>
      </c>
      <c r="M66" s="47">
        <f t="shared" si="5"/>
        <v>51.216022889842627</v>
      </c>
      <c r="N66" s="49">
        <v>-34.100000000000009</v>
      </c>
      <c r="O66" s="46">
        <v>0.1</v>
      </c>
      <c r="P66" s="47">
        <v>0.3</v>
      </c>
      <c r="Q66" s="47">
        <f t="shared" si="6"/>
        <v>299.99999999999994</v>
      </c>
      <c r="R66" s="49">
        <v>0.19999999999999998</v>
      </c>
    </row>
    <row r="67" spans="1:18" s="54" customFormat="1" ht="10.9" customHeight="1">
      <c r="A67" s="45">
        <v>58</v>
      </c>
      <c r="B67" s="116" t="s">
        <v>139</v>
      </c>
      <c r="C67" s="51">
        <v>41429.4</v>
      </c>
      <c r="D67" s="52">
        <v>43380.899999999987</v>
      </c>
      <c r="E67" s="52">
        <v>104.71042303291863</v>
      </c>
      <c r="F67" s="53">
        <v>1951.5000000000009</v>
      </c>
      <c r="G67" s="51">
        <v>23862.9</v>
      </c>
      <c r="H67" s="52">
        <v>25002.600000000002</v>
      </c>
      <c r="I67" s="52">
        <v>104.77603308902104</v>
      </c>
      <c r="J67" s="53">
        <v>1139.7</v>
      </c>
      <c r="K67" s="51">
        <v>15786.800000000001</v>
      </c>
      <c r="L67" s="52">
        <v>16517.3</v>
      </c>
      <c r="M67" s="52">
        <v>104.62728355334836</v>
      </c>
      <c r="N67" s="53">
        <v>872.00000000000034</v>
      </c>
      <c r="O67" s="51">
        <v>1779.6999999999998</v>
      </c>
      <c r="P67" s="52">
        <v>1861.0000000000005</v>
      </c>
      <c r="Q67" s="52">
        <v>104.56818564926678</v>
      </c>
      <c r="R67" s="53">
        <v>81.299999999999969</v>
      </c>
    </row>
    <row r="68" spans="1:18" s="50" customFormat="1" ht="21" customHeight="1">
      <c r="A68" s="117">
        <v>59</v>
      </c>
      <c r="B68" s="118" t="s">
        <v>410</v>
      </c>
      <c r="C68" s="55">
        <v>0</v>
      </c>
      <c r="D68" s="47">
        <v>16</v>
      </c>
      <c r="E68" s="48"/>
      <c r="F68" s="56">
        <v>16</v>
      </c>
      <c r="G68" s="55">
        <v>0</v>
      </c>
      <c r="H68" s="48">
        <v>16</v>
      </c>
      <c r="I68" s="48"/>
      <c r="J68" s="56">
        <v>16</v>
      </c>
      <c r="K68" s="46"/>
      <c r="L68" s="47"/>
      <c r="M68" s="48"/>
      <c r="N68" s="56"/>
      <c r="O68" s="55"/>
      <c r="P68" s="48"/>
      <c r="Q68" s="48"/>
      <c r="R68" s="56"/>
    </row>
    <row r="69" spans="1:18" s="50" customFormat="1" ht="21">
      <c r="A69" s="117">
        <v>60</v>
      </c>
      <c r="B69" s="118" t="s">
        <v>319</v>
      </c>
      <c r="C69" s="55">
        <v>25</v>
      </c>
      <c r="D69" s="47">
        <v>25</v>
      </c>
      <c r="E69" s="47">
        <f t="shared" ref="E69:E81" si="7">+D69/C69*100</f>
        <v>100</v>
      </c>
      <c r="F69" s="56">
        <v>0</v>
      </c>
      <c r="G69" s="55">
        <v>25</v>
      </c>
      <c r="H69" s="48">
        <v>25</v>
      </c>
      <c r="I69" s="47">
        <f t="shared" ref="I69:I81" si="8">+H69/G69*100</f>
        <v>100</v>
      </c>
      <c r="J69" s="56">
        <v>0</v>
      </c>
      <c r="K69" s="46"/>
      <c r="L69" s="47"/>
      <c r="M69" s="48"/>
      <c r="N69" s="56"/>
      <c r="O69" s="55"/>
      <c r="P69" s="48"/>
      <c r="Q69" s="48"/>
      <c r="R69" s="56"/>
    </row>
    <row r="70" spans="1:18" s="50" customFormat="1" ht="10.5">
      <c r="A70" s="117">
        <v>61</v>
      </c>
      <c r="B70" s="119" t="s">
        <v>320</v>
      </c>
      <c r="C70" s="55">
        <v>14</v>
      </c>
      <c r="D70" s="47">
        <v>14</v>
      </c>
      <c r="E70" s="47">
        <f t="shared" si="7"/>
        <v>100</v>
      </c>
      <c r="F70" s="56">
        <v>0</v>
      </c>
      <c r="G70" s="55">
        <v>14</v>
      </c>
      <c r="H70" s="48">
        <v>14</v>
      </c>
      <c r="I70" s="47">
        <f t="shared" si="8"/>
        <v>100</v>
      </c>
      <c r="J70" s="56">
        <v>0</v>
      </c>
      <c r="K70" s="46"/>
      <c r="L70" s="47"/>
      <c r="M70" s="48"/>
      <c r="N70" s="56"/>
      <c r="O70" s="55"/>
      <c r="P70" s="48"/>
      <c r="Q70" s="48"/>
      <c r="R70" s="56"/>
    </row>
    <row r="71" spans="1:18" s="50" customFormat="1" ht="21">
      <c r="A71" s="117">
        <v>63</v>
      </c>
      <c r="B71" s="118" t="s">
        <v>321</v>
      </c>
      <c r="C71" s="55">
        <v>0.4</v>
      </c>
      <c r="D71" s="47">
        <v>0.3</v>
      </c>
      <c r="E71" s="47">
        <f t="shared" si="7"/>
        <v>74.999999999999986</v>
      </c>
      <c r="F71" s="56">
        <v>-0.10000000000000003</v>
      </c>
      <c r="G71" s="55">
        <v>0.4</v>
      </c>
      <c r="H71" s="48">
        <v>0.3</v>
      </c>
      <c r="I71" s="47">
        <f t="shared" si="8"/>
        <v>74.999999999999986</v>
      </c>
      <c r="J71" s="56">
        <v>-0.10000000000000003</v>
      </c>
      <c r="K71" s="46"/>
      <c r="L71" s="47"/>
      <c r="M71" s="48"/>
      <c r="N71" s="56"/>
      <c r="O71" s="55"/>
      <c r="P71" s="48"/>
      <c r="Q71" s="48"/>
      <c r="R71" s="56"/>
    </row>
    <row r="72" spans="1:18" s="50" customFormat="1" ht="31.5">
      <c r="A72" s="117">
        <v>64</v>
      </c>
      <c r="B72" s="118" t="s">
        <v>322</v>
      </c>
      <c r="C72" s="55">
        <v>30</v>
      </c>
      <c r="D72" s="47">
        <v>30</v>
      </c>
      <c r="E72" s="47">
        <f t="shared" si="7"/>
        <v>100</v>
      </c>
      <c r="F72" s="56">
        <v>0</v>
      </c>
      <c r="G72" s="55">
        <v>30</v>
      </c>
      <c r="H72" s="48">
        <v>30</v>
      </c>
      <c r="I72" s="47">
        <f t="shared" si="8"/>
        <v>100</v>
      </c>
      <c r="J72" s="56">
        <v>0</v>
      </c>
      <c r="K72" s="46"/>
      <c r="L72" s="47"/>
      <c r="M72" s="48"/>
      <c r="N72" s="56"/>
      <c r="O72" s="55"/>
      <c r="P72" s="48"/>
      <c r="Q72" s="48"/>
      <c r="R72" s="56"/>
    </row>
    <row r="73" spans="1:18" s="50" customFormat="1" ht="21">
      <c r="A73" s="117">
        <v>65</v>
      </c>
      <c r="B73" s="118" t="s">
        <v>323</v>
      </c>
      <c r="C73" s="55">
        <v>40</v>
      </c>
      <c r="D73" s="47">
        <v>40</v>
      </c>
      <c r="E73" s="47">
        <f t="shared" si="7"/>
        <v>100</v>
      </c>
      <c r="F73" s="56">
        <v>0</v>
      </c>
      <c r="G73" s="55">
        <v>40</v>
      </c>
      <c r="H73" s="48">
        <v>40</v>
      </c>
      <c r="I73" s="47">
        <f t="shared" si="8"/>
        <v>100</v>
      </c>
      <c r="J73" s="56">
        <v>0</v>
      </c>
      <c r="K73" s="46"/>
      <c r="L73" s="47"/>
      <c r="M73" s="48"/>
      <c r="N73" s="56"/>
      <c r="O73" s="55"/>
      <c r="P73" s="48"/>
      <c r="Q73" s="48"/>
      <c r="R73" s="56"/>
    </row>
    <row r="74" spans="1:18" s="50" customFormat="1" ht="10.5">
      <c r="A74" s="117">
        <v>66</v>
      </c>
      <c r="B74" s="119" t="s">
        <v>324</v>
      </c>
      <c r="C74" s="55">
        <v>15.3</v>
      </c>
      <c r="D74" s="47">
        <v>15.3</v>
      </c>
      <c r="E74" s="47">
        <f t="shared" si="7"/>
        <v>100</v>
      </c>
      <c r="F74" s="56">
        <v>0</v>
      </c>
      <c r="G74" s="55">
        <v>15.3</v>
      </c>
      <c r="H74" s="48">
        <v>15.3</v>
      </c>
      <c r="I74" s="47">
        <f t="shared" si="8"/>
        <v>100</v>
      </c>
      <c r="J74" s="56">
        <v>0</v>
      </c>
      <c r="K74" s="46"/>
      <c r="L74" s="47"/>
      <c r="M74" s="48"/>
      <c r="N74" s="56"/>
      <c r="O74" s="55"/>
      <c r="P74" s="48"/>
      <c r="Q74" s="48"/>
      <c r="R74" s="56"/>
    </row>
    <row r="75" spans="1:18" s="50" customFormat="1" ht="22.15" customHeight="1">
      <c r="A75" s="117">
        <v>67</v>
      </c>
      <c r="B75" s="118" t="s">
        <v>325</v>
      </c>
      <c r="C75" s="55">
        <v>18</v>
      </c>
      <c r="D75" s="47">
        <v>18</v>
      </c>
      <c r="E75" s="47">
        <f t="shared" si="7"/>
        <v>100</v>
      </c>
      <c r="F75" s="56">
        <v>0</v>
      </c>
      <c r="G75" s="55">
        <v>18</v>
      </c>
      <c r="H75" s="48">
        <v>18</v>
      </c>
      <c r="I75" s="47">
        <f t="shared" si="8"/>
        <v>100</v>
      </c>
      <c r="J75" s="56">
        <v>0</v>
      </c>
      <c r="K75" s="46"/>
      <c r="L75" s="47"/>
      <c r="M75" s="48"/>
      <c r="N75" s="56"/>
      <c r="O75" s="55"/>
      <c r="P75" s="48"/>
      <c r="Q75" s="48"/>
      <c r="R75" s="56"/>
    </row>
    <row r="76" spans="1:18" s="50" customFormat="1" ht="22.15" customHeight="1">
      <c r="A76" s="117">
        <v>68</v>
      </c>
      <c r="B76" s="118" t="s">
        <v>327</v>
      </c>
      <c r="C76" s="55">
        <v>18.600000000000001</v>
      </c>
      <c r="D76" s="47">
        <v>18.600000000000001</v>
      </c>
      <c r="E76" s="47">
        <f t="shared" si="7"/>
        <v>100</v>
      </c>
      <c r="F76" s="56">
        <v>0</v>
      </c>
      <c r="G76" s="55">
        <v>18.600000000000001</v>
      </c>
      <c r="H76" s="48">
        <v>18.600000000000001</v>
      </c>
      <c r="I76" s="47">
        <f t="shared" si="8"/>
        <v>100</v>
      </c>
      <c r="J76" s="56">
        <v>0</v>
      </c>
      <c r="K76" s="46"/>
      <c r="L76" s="47"/>
      <c r="M76" s="48"/>
      <c r="N76" s="56"/>
      <c r="O76" s="55"/>
      <c r="P76" s="48"/>
      <c r="Q76" s="48"/>
      <c r="R76" s="56"/>
    </row>
    <row r="77" spans="1:18" s="50" customFormat="1" ht="22.15" customHeight="1">
      <c r="A77" s="117">
        <v>69</v>
      </c>
      <c r="B77" s="118" t="s">
        <v>328</v>
      </c>
      <c r="C77" s="55">
        <v>42.3</v>
      </c>
      <c r="D77" s="47">
        <v>42.3</v>
      </c>
      <c r="E77" s="47">
        <f t="shared" si="7"/>
        <v>100</v>
      </c>
      <c r="F77" s="56">
        <v>0</v>
      </c>
      <c r="G77" s="55">
        <v>42.3</v>
      </c>
      <c r="H77" s="48">
        <v>42.3</v>
      </c>
      <c r="I77" s="47">
        <f t="shared" si="8"/>
        <v>100</v>
      </c>
      <c r="J77" s="56">
        <v>0</v>
      </c>
      <c r="K77" s="46"/>
      <c r="L77" s="47"/>
      <c r="M77" s="48"/>
      <c r="N77" s="56"/>
      <c r="O77" s="55"/>
      <c r="P77" s="48"/>
      <c r="Q77" s="48"/>
      <c r="R77" s="56"/>
    </row>
    <row r="78" spans="1:18" s="50" customFormat="1" ht="24.6" customHeight="1">
      <c r="A78" s="117">
        <v>70</v>
      </c>
      <c r="B78" s="118" t="s">
        <v>329</v>
      </c>
      <c r="C78" s="55">
        <v>10.3</v>
      </c>
      <c r="D78" s="47">
        <v>10.3</v>
      </c>
      <c r="E78" s="47">
        <f t="shared" si="7"/>
        <v>100</v>
      </c>
      <c r="F78" s="56">
        <v>0</v>
      </c>
      <c r="G78" s="55">
        <v>10.3</v>
      </c>
      <c r="H78" s="48">
        <v>10.3</v>
      </c>
      <c r="I78" s="47">
        <f t="shared" si="8"/>
        <v>100</v>
      </c>
      <c r="J78" s="56">
        <v>0</v>
      </c>
      <c r="K78" s="46"/>
      <c r="L78" s="47"/>
      <c r="M78" s="48"/>
      <c r="N78" s="56"/>
      <c r="O78" s="55"/>
      <c r="P78" s="48"/>
      <c r="Q78" s="48"/>
      <c r="R78" s="56"/>
    </row>
    <row r="79" spans="1:18" s="50" customFormat="1" ht="29.45" customHeight="1">
      <c r="A79" s="117">
        <v>71</v>
      </c>
      <c r="B79" s="118" t="s">
        <v>330</v>
      </c>
      <c r="C79" s="55">
        <v>50</v>
      </c>
      <c r="D79" s="47">
        <v>30</v>
      </c>
      <c r="E79" s="47">
        <f t="shared" si="7"/>
        <v>60</v>
      </c>
      <c r="F79" s="56">
        <v>-20</v>
      </c>
      <c r="G79" s="55">
        <v>50</v>
      </c>
      <c r="H79" s="48">
        <v>30</v>
      </c>
      <c r="I79" s="47">
        <f t="shared" si="8"/>
        <v>60</v>
      </c>
      <c r="J79" s="56">
        <v>-20</v>
      </c>
      <c r="K79" s="46"/>
      <c r="L79" s="47"/>
      <c r="M79" s="48"/>
      <c r="N79" s="56"/>
      <c r="O79" s="55"/>
      <c r="P79" s="48"/>
      <c r="Q79" s="48"/>
      <c r="R79" s="56"/>
    </row>
    <row r="80" spans="1:18" s="50" customFormat="1" ht="29.45" customHeight="1">
      <c r="A80" s="117">
        <v>72</v>
      </c>
      <c r="B80" s="118" t="s">
        <v>331</v>
      </c>
      <c r="C80" s="55">
        <v>8.5</v>
      </c>
      <c r="D80" s="47">
        <v>25.8</v>
      </c>
      <c r="E80" s="114" t="s">
        <v>408</v>
      </c>
      <c r="F80" s="56">
        <v>17.3</v>
      </c>
      <c r="G80" s="55">
        <v>8.5</v>
      </c>
      <c r="H80" s="48">
        <v>25.8</v>
      </c>
      <c r="I80" s="114" t="s">
        <v>408</v>
      </c>
      <c r="J80" s="56">
        <v>17.3</v>
      </c>
      <c r="K80" s="46"/>
      <c r="L80" s="47"/>
      <c r="M80" s="48"/>
      <c r="N80" s="56"/>
      <c r="O80" s="55"/>
      <c r="P80" s="48"/>
      <c r="Q80" s="48"/>
      <c r="R80" s="56"/>
    </row>
    <row r="81" spans="1:18" s="50" customFormat="1" ht="31.5">
      <c r="A81" s="117">
        <v>73</v>
      </c>
      <c r="B81" s="118" t="s">
        <v>332</v>
      </c>
      <c r="C81" s="55">
        <v>13.5</v>
      </c>
      <c r="D81" s="47">
        <v>8</v>
      </c>
      <c r="E81" s="47">
        <f t="shared" si="7"/>
        <v>59.259259259259252</v>
      </c>
      <c r="F81" s="56">
        <v>-5.5</v>
      </c>
      <c r="G81" s="55">
        <v>13.5</v>
      </c>
      <c r="H81" s="48">
        <v>8</v>
      </c>
      <c r="I81" s="47">
        <f t="shared" si="8"/>
        <v>59.259259259259252</v>
      </c>
      <c r="J81" s="56">
        <v>-5.5</v>
      </c>
      <c r="K81" s="46"/>
      <c r="L81" s="47"/>
      <c r="M81" s="48"/>
      <c r="N81" s="56"/>
      <c r="O81" s="55"/>
      <c r="P81" s="48"/>
      <c r="Q81" s="48"/>
      <c r="R81" s="56"/>
    </row>
    <row r="82" spans="1:18" s="50" customFormat="1" ht="22.15" customHeight="1">
      <c r="A82" s="117">
        <v>74</v>
      </c>
      <c r="B82" s="118" t="s">
        <v>411</v>
      </c>
      <c r="C82" s="55">
        <v>0</v>
      </c>
      <c r="D82" s="47">
        <v>42.9</v>
      </c>
      <c r="E82" s="48"/>
      <c r="F82" s="56">
        <v>42.9</v>
      </c>
      <c r="G82" s="55">
        <v>0</v>
      </c>
      <c r="H82" s="48">
        <v>42.9</v>
      </c>
      <c r="I82" s="48"/>
      <c r="J82" s="56">
        <v>42.9</v>
      </c>
      <c r="K82" s="46"/>
      <c r="L82" s="47"/>
      <c r="M82" s="48"/>
      <c r="N82" s="56"/>
      <c r="O82" s="55"/>
      <c r="P82" s="48"/>
      <c r="Q82" s="48"/>
      <c r="R82" s="56"/>
    </row>
    <row r="83" spans="1:18" s="50" customFormat="1" ht="24" customHeight="1">
      <c r="A83" s="117">
        <v>75</v>
      </c>
      <c r="B83" s="118" t="s">
        <v>412</v>
      </c>
      <c r="C83" s="55">
        <v>0</v>
      </c>
      <c r="D83" s="47">
        <v>37.200000000000003</v>
      </c>
      <c r="E83" s="48"/>
      <c r="F83" s="56">
        <v>37.200000000000003</v>
      </c>
      <c r="G83" s="55">
        <v>0</v>
      </c>
      <c r="H83" s="48">
        <v>37.200000000000003</v>
      </c>
      <c r="I83" s="48"/>
      <c r="J83" s="56">
        <v>37.200000000000003</v>
      </c>
      <c r="K83" s="46"/>
      <c r="L83" s="47"/>
      <c r="M83" s="48"/>
      <c r="N83" s="56"/>
      <c r="O83" s="55"/>
      <c r="P83" s="48"/>
      <c r="Q83" s="48"/>
      <c r="R83" s="56"/>
    </row>
    <row r="84" spans="1:18" s="50" customFormat="1" ht="31.5">
      <c r="A84" s="117">
        <v>76</v>
      </c>
      <c r="B84" s="118" t="s">
        <v>326</v>
      </c>
      <c r="C84" s="55">
        <v>4.4000000000000004</v>
      </c>
      <c r="D84" s="47"/>
      <c r="E84" s="48">
        <v>0</v>
      </c>
      <c r="F84" s="56">
        <v>-4.4000000000000004</v>
      </c>
      <c r="G84" s="55">
        <v>4.4000000000000004</v>
      </c>
      <c r="H84" s="48">
        <v>0</v>
      </c>
      <c r="I84" s="48">
        <v>0</v>
      </c>
      <c r="J84" s="56">
        <v>-4.4000000000000004</v>
      </c>
      <c r="K84" s="46"/>
      <c r="L84" s="47"/>
      <c r="M84" s="48"/>
      <c r="N84" s="56"/>
      <c r="O84" s="55"/>
      <c r="P84" s="48"/>
      <c r="Q84" s="48"/>
      <c r="R84" s="56"/>
    </row>
    <row r="85" spans="1:18" s="50" customFormat="1" ht="22.15" customHeight="1">
      <c r="A85" s="117">
        <v>77</v>
      </c>
      <c r="B85" s="118" t="s">
        <v>231</v>
      </c>
      <c r="C85" s="55">
        <v>50</v>
      </c>
      <c r="D85" s="47">
        <v>50</v>
      </c>
      <c r="E85" s="47">
        <f t="shared" ref="E85:E105" si="9">+D85/C85*100</f>
        <v>100</v>
      </c>
      <c r="F85" s="56">
        <v>0</v>
      </c>
      <c r="G85" s="55">
        <v>50</v>
      </c>
      <c r="H85" s="48">
        <v>50</v>
      </c>
      <c r="I85" s="47">
        <f t="shared" ref="I85:I92" si="10">+H85/G85*100</f>
        <v>100</v>
      </c>
      <c r="J85" s="56">
        <v>0</v>
      </c>
      <c r="K85" s="46"/>
      <c r="L85" s="47"/>
      <c r="M85" s="48"/>
      <c r="N85" s="56"/>
      <c r="O85" s="55"/>
      <c r="P85" s="48"/>
      <c r="Q85" s="48"/>
      <c r="R85" s="56"/>
    </row>
    <row r="86" spans="1:18" s="50" customFormat="1" ht="22.15" customHeight="1">
      <c r="A86" s="117">
        <v>78</v>
      </c>
      <c r="B86" s="118" t="s">
        <v>232</v>
      </c>
      <c r="C86" s="55">
        <v>70.5</v>
      </c>
      <c r="D86" s="47">
        <v>71</v>
      </c>
      <c r="E86" s="47">
        <f t="shared" si="9"/>
        <v>100.70921985815602</v>
      </c>
      <c r="F86" s="56">
        <v>0.5</v>
      </c>
      <c r="G86" s="55">
        <v>70.5</v>
      </c>
      <c r="H86" s="48">
        <v>71</v>
      </c>
      <c r="I86" s="47">
        <f t="shared" si="10"/>
        <v>100.70921985815602</v>
      </c>
      <c r="J86" s="56">
        <v>0.5</v>
      </c>
      <c r="K86" s="46"/>
      <c r="L86" s="47"/>
      <c r="M86" s="48"/>
      <c r="N86" s="56"/>
      <c r="O86" s="55"/>
      <c r="P86" s="48"/>
      <c r="Q86" s="48"/>
      <c r="R86" s="56"/>
    </row>
    <row r="87" spans="1:18" s="50" customFormat="1" ht="21">
      <c r="A87" s="117">
        <v>79</v>
      </c>
      <c r="B87" s="118" t="s">
        <v>238</v>
      </c>
      <c r="C87" s="55">
        <v>14.9</v>
      </c>
      <c r="D87" s="47">
        <v>15.1</v>
      </c>
      <c r="E87" s="47">
        <f t="shared" si="9"/>
        <v>101.34228187919463</v>
      </c>
      <c r="F87" s="56">
        <v>0.19999999999999929</v>
      </c>
      <c r="G87" s="55">
        <v>14.9</v>
      </c>
      <c r="H87" s="48">
        <v>15.1</v>
      </c>
      <c r="I87" s="47">
        <f t="shared" si="10"/>
        <v>101.34228187919463</v>
      </c>
      <c r="J87" s="56">
        <v>0.19999999999999929</v>
      </c>
      <c r="K87" s="46"/>
      <c r="L87" s="47"/>
      <c r="M87" s="48"/>
      <c r="N87" s="56"/>
      <c r="O87" s="55"/>
      <c r="P87" s="48"/>
      <c r="Q87" s="48"/>
      <c r="R87" s="56"/>
    </row>
    <row r="88" spans="1:18" s="50" customFormat="1" ht="10.5">
      <c r="A88" s="117">
        <v>80</v>
      </c>
      <c r="B88" s="119" t="s">
        <v>233</v>
      </c>
      <c r="C88" s="55">
        <v>52</v>
      </c>
      <c r="D88" s="47">
        <v>52</v>
      </c>
      <c r="E88" s="47">
        <f t="shared" si="9"/>
        <v>100</v>
      </c>
      <c r="F88" s="56">
        <v>0</v>
      </c>
      <c r="G88" s="55">
        <v>52</v>
      </c>
      <c r="H88" s="48">
        <v>52</v>
      </c>
      <c r="I88" s="47">
        <f t="shared" si="10"/>
        <v>100</v>
      </c>
      <c r="J88" s="56">
        <v>0</v>
      </c>
      <c r="K88" s="46"/>
      <c r="L88" s="47"/>
      <c r="M88" s="48"/>
      <c r="N88" s="56"/>
      <c r="O88" s="55"/>
      <c r="P88" s="48"/>
      <c r="Q88" s="48"/>
      <c r="R88" s="56"/>
    </row>
    <row r="89" spans="1:18" s="50" customFormat="1" ht="21">
      <c r="A89" s="117">
        <v>81</v>
      </c>
      <c r="B89" s="118" t="s">
        <v>333</v>
      </c>
      <c r="C89" s="55">
        <v>125</v>
      </c>
      <c r="D89" s="47">
        <v>125</v>
      </c>
      <c r="E89" s="47">
        <f t="shared" si="9"/>
        <v>100</v>
      </c>
      <c r="F89" s="56">
        <v>0</v>
      </c>
      <c r="G89" s="55">
        <v>125</v>
      </c>
      <c r="H89" s="48">
        <v>125</v>
      </c>
      <c r="I89" s="47">
        <f t="shared" si="10"/>
        <v>100</v>
      </c>
      <c r="J89" s="56">
        <v>0</v>
      </c>
      <c r="K89" s="46"/>
      <c r="L89" s="47"/>
      <c r="M89" s="48"/>
      <c r="N89" s="56"/>
      <c r="O89" s="55"/>
      <c r="P89" s="48"/>
      <c r="Q89" s="48"/>
      <c r="R89" s="56"/>
    </row>
    <row r="90" spans="1:18" s="50" customFormat="1" ht="10.5">
      <c r="A90" s="117">
        <v>82</v>
      </c>
      <c r="B90" s="119" t="s">
        <v>236</v>
      </c>
      <c r="C90" s="55">
        <v>600</v>
      </c>
      <c r="D90" s="47">
        <v>700</v>
      </c>
      <c r="E90" s="47">
        <f t="shared" si="9"/>
        <v>116.66666666666667</v>
      </c>
      <c r="F90" s="56">
        <v>100</v>
      </c>
      <c r="G90" s="55">
        <v>600</v>
      </c>
      <c r="H90" s="48">
        <v>700</v>
      </c>
      <c r="I90" s="47">
        <f t="shared" si="10"/>
        <v>116.66666666666667</v>
      </c>
      <c r="J90" s="56">
        <v>100</v>
      </c>
      <c r="K90" s="46"/>
      <c r="L90" s="47"/>
      <c r="M90" s="48"/>
      <c r="N90" s="56"/>
      <c r="O90" s="55"/>
      <c r="P90" s="48"/>
      <c r="Q90" s="48"/>
      <c r="R90" s="56"/>
    </row>
    <row r="91" spans="1:18" s="50" customFormat="1" ht="22.15" customHeight="1">
      <c r="A91" s="117">
        <v>83</v>
      </c>
      <c r="B91" s="118" t="s">
        <v>237</v>
      </c>
      <c r="C91" s="55">
        <v>44</v>
      </c>
      <c r="D91" s="47">
        <v>44</v>
      </c>
      <c r="E91" s="47">
        <f t="shared" si="9"/>
        <v>100</v>
      </c>
      <c r="F91" s="56">
        <v>0</v>
      </c>
      <c r="G91" s="55">
        <v>44</v>
      </c>
      <c r="H91" s="48">
        <v>44</v>
      </c>
      <c r="I91" s="47">
        <f t="shared" si="10"/>
        <v>100</v>
      </c>
      <c r="J91" s="56">
        <v>0</v>
      </c>
      <c r="K91" s="46"/>
      <c r="L91" s="47"/>
      <c r="M91" s="48"/>
      <c r="N91" s="56"/>
      <c r="O91" s="55"/>
      <c r="P91" s="48"/>
      <c r="Q91" s="48"/>
      <c r="R91" s="56"/>
    </row>
    <row r="92" spans="1:18" s="50" customFormat="1" ht="22.15" customHeight="1">
      <c r="A92" s="117">
        <v>84</v>
      </c>
      <c r="B92" s="118" t="s">
        <v>334</v>
      </c>
      <c r="C92" s="55">
        <v>8.1999999999999993</v>
      </c>
      <c r="D92" s="47">
        <v>5</v>
      </c>
      <c r="E92" s="47">
        <f t="shared" si="9"/>
        <v>60.975609756097569</v>
      </c>
      <c r="F92" s="56">
        <v>-3.1999999999999993</v>
      </c>
      <c r="G92" s="55">
        <v>8.1999999999999993</v>
      </c>
      <c r="H92" s="48">
        <v>5</v>
      </c>
      <c r="I92" s="47">
        <f t="shared" si="10"/>
        <v>60.975609756097569</v>
      </c>
      <c r="J92" s="56">
        <v>-3.1999999999999993</v>
      </c>
      <c r="K92" s="46"/>
      <c r="L92" s="47"/>
      <c r="M92" s="48"/>
      <c r="N92" s="56"/>
      <c r="O92" s="55"/>
      <c r="P92" s="48"/>
      <c r="Q92" s="48"/>
      <c r="R92" s="56"/>
    </row>
    <row r="93" spans="1:18" s="50" customFormat="1" ht="10.9" customHeight="1">
      <c r="A93" s="117">
        <v>85</v>
      </c>
      <c r="B93" s="118" t="s">
        <v>413</v>
      </c>
      <c r="C93" s="55">
        <v>0</v>
      </c>
      <c r="D93" s="47">
        <v>33.4</v>
      </c>
      <c r="E93" s="47"/>
      <c r="F93" s="56">
        <v>33.4</v>
      </c>
      <c r="G93" s="55">
        <v>0</v>
      </c>
      <c r="H93" s="48">
        <v>33.4</v>
      </c>
      <c r="I93" s="48"/>
      <c r="J93" s="56">
        <v>33.4</v>
      </c>
      <c r="K93" s="46"/>
      <c r="L93" s="47"/>
      <c r="M93" s="48"/>
      <c r="N93" s="56">
        <v>0</v>
      </c>
      <c r="O93" s="55"/>
      <c r="P93" s="48"/>
      <c r="Q93" s="48"/>
      <c r="R93" s="56"/>
    </row>
    <row r="94" spans="1:18" s="50" customFormat="1" ht="10.5">
      <c r="A94" s="117">
        <v>86</v>
      </c>
      <c r="B94" s="119" t="s">
        <v>234</v>
      </c>
      <c r="C94" s="55">
        <v>271.60000000000002</v>
      </c>
      <c r="D94" s="47">
        <v>383.6</v>
      </c>
      <c r="E94" s="47">
        <f t="shared" si="9"/>
        <v>141.23711340206185</v>
      </c>
      <c r="F94" s="56">
        <v>112</v>
      </c>
      <c r="G94" s="55">
        <v>0</v>
      </c>
      <c r="H94" s="48">
        <v>0</v>
      </c>
      <c r="I94" s="48"/>
      <c r="J94" s="56"/>
      <c r="K94" s="46">
        <v>271.60000000000002</v>
      </c>
      <c r="L94" s="47">
        <v>383.6</v>
      </c>
      <c r="M94" s="47">
        <f>+L94/K94*100</f>
        <v>141.23711340206185</v>
      </c>
      <c r="N94" s="56">
        <v>112</v>
      </c>
      <c r="O94" s="55"/>
      <c r="P94" s="48"/>
      <c r="Q94" s="48"/>
      <c r="R94" s="56"/>
    </row>
    <row r="95" spans="1:18" s="50" customFormat="1" ht="21">
      <c r="A95" s="117">
        <v>87</v>
      </c>
      <c r="B95" s="118" t="s">
        <v>235</v>
      </c>
      <c r="C95" s="55">
        <v>95.4</v>
      </c>
      <c r="D95" s="47">
        <v>97.5</v>
      </c>
      <c r="E95" s="47">
        <f t="shared" si="9"/>
        <v>102.20125786163521</v>
      </c>
      <c r="F95" s="56">
        <v>2.0999999999999943</v>
      </c>
      <c r="G95" s="55">
        <v>0</v>
      </c>
      <c r="H95" s="48">
        <v>0</v>
      </c>
      <c r="I95" s="48"/>
      <c r="J95" s="56">
        <v>0</v>
      </c>
      <c r="K95" s="46">
        <v>95.4</v>
      </c>
      <c r="L95" s="47">
        <v>97.5</v>
      </c>
      <c r="M95" s="47">
        <f>+L95/K95*100</f>
        <v>102.20125786163521</v>
      </c>
      <c r="N95" s="56">
        <v>2.0999999999999943</v>
      </c>
      <c r="O95" s="55"/>
      <c r="P95" s="48"/>
      <c r="Q95" s="48"/>
      <c r="R95" s="56"/>
    </row>
    <row r="96" spans="1:18" s="50" customFormat="1" ht="10.9" customHeight="1">
      <c r="A96" s="117">
        <v>88</v>
      </c>
      <c r="B96" s="119" t="s">
        <v>414</v>
      </c>
      <c r="C96" s="55">
        <v>400</v>
      </c>
      <c r="D96" s="47">
        <v>491</v>
      </c>
      <c r="E96" s="47">
        <f t="shared" si="9"/>
        <v>122.75</v>
      </c>
      <c r="F96" s="56">
        <v>91</v>
      </c>
      <c r="G96" s="55">
        <v>400</v>
      </c>
      <c r="H96" s="48">
        <v>491</v>
      </c>
      <c r="I96" s="47">
        <f t="shared" ref="I96:I105" si="11">+H96/G96*100</f>
        <v>122.75</v>
      </c>
      <c r="J96" s="56">
        <v>91</v>
      </c>
      <c r="K96" s="46"/>
      <c r="L96" s="47"/>
      <c r="M96" s="48"/>
      <c r="N96" s="56"/>
      <c r="O96" s="55"/>
      <c r="P96" s="48"/>
      <c r="Q96" s="48"/>
      <c r="R96" s="56"/>
    </row>
    <row r="97" spans="1:18" s="50" customFormat="1" ht="10.5">
      <c r="A97" s="117">
        <v>89</v>
      </c>
      <c r="B97" s="119" t="s">
        <v>415</v>
      </c>
      <c r="C97" s="55">
        <v>25</v>
      </c>
      <c r="D97" s="47">
        <v>40</v>
      </c>
      <c r="E97" s="47">
        <f t="shared" si="9"/>
        <v>160</v>
      </c>
      <c r="F97" s="56">
        <v>15</v>
      </c>
      <c r="G97" s="55">
        <v>25</v>
      </c>
      <c r="H97" s="48">
        <v>40</v>
      </c>
      <c r="I97" s="47">
        <f t="shared" si="11"/>
        <v>160</v>
      </c>
      <c r="J97" s="56">
        <v>15</v>
      </c>
      <c r="K97" s="46"/>
      <c r="L97" s="47"/>
      <c r="M97" s="48"/>
      <c r="N97" s="56"/>
      <c r="O97" s="55"/>
      <c r="P97" s="48"/>
      <c r="Q97" s="48"/>
      <c r="R97" s="56"/>
    </row>
    <row r="98" spans="1:18" s="50" customFormat="1" ht="22.15" customHeight="1">
      <c r="A98" s="117">
        <v>90</v>
      </c>
      <c r="B98" s="118" t="s">
        <v>416</v>
      </c>
      <c r="C98" s="55">
        <v>1.4</v>
      </c>
      <c r="D98" s="47">
        <v>1.4</v>
      </c>
      <c r="E98" s="47">
        <f t="shared" si="9"/>
        <v>100</v>
      </c>
      <c r="F98" s="56">
        <v>0</v>
      </c>
      <c r="G98" s="55">
        <v>1.4</v>
      </c>
      <c r="H98" s="48">
        <v>1.4</v>
      </c>
      <c r="I98" s="47">
        <f t="shared" si="11"/>
        <v>100</v>
      </c>
      <c r="J98" s="56">
        <v>0</v>
      </c>
      <c r="K98" s="46"/>
      <c r="L98" s="47"/>
      <c r="M98" s="48"/>
      <c r="N98" s="56"/>
      <c r="O98" s="55"/>
      <c r="P98" s="48"/>
      <c r="Q98" s="48"/>
      <c r="R98" s="56"/>
    </row>
    <row r="99" spans="1:18" s="50" customFormat="1" ht="42">
      <c r="A99" s="117">
        <v>91</v>
      </c>
      <c r="B99" s="118" t="s">
        <v>417</v>
      </c>
      <c r="C99" s="55">
        <v>16</v>
      </c>
      <c r="D99" s="47">
        <v>18</v>
      </c>
      <c r="E99" s="47">
        <f t="shared" si="9"/>
        <v>112.5</v>
      </c>
      <c r="F99" s="56">
        <v>2</v>
      </c>
      <c r="G99" s="55">
        <v>16</v>
      </c>
      <c r="H99" s="48">
        <v>18</v>
      </c>
      <c r="I99" s="47">
        <f t="shared" si="11"/>
        <v>112.5</v>
      </c>
      <c r="J99" s="56">
        <v>2</v>
      </c>
      <c r="K99" s="46"/>
      <c r="L99" s="47"/>
      <c r="M99" s="48"/>
      <c r="N99" s="56"/>
      <c r="O99" s="55"/>
      <c r="P99" s="48"/>
      <c r="Q99" s="48"/>
      <c r="R99" s="56"/>
    </row>
    <row r="100" spans="1:18" s="50" customFormat="1" ht="10.5">
      <c r="A100" s="117">
        <v>92</v>
      </c>
      <c r="B100" s="119" t="s">
        <v>240</v>
      </c>
      <c r="C100" s="55">
        <v>19</v>
      </c>
      <c r="D100" s="47">
        <v>10</v>
      </c>
      <c r="E100" s="47">
        <f t="shared" si="9"/>
        <v>52.631578947368418</v>
      </c>
      <c r="F100" s="56">
        <v>-9</v>
      </c>
      <c r="G100" s="55">
        <v>19</v>
      </c>
      <c r="H100" s="48">
        <v>10</v>
      </c>
      <c r="I100" s="47">
        <f t="shared" si="11"/>
        <v>52.631578947368418</v>
      </c>
      <c r="J100" s="56">
        <v>-9</v>
      </c>
      <c r="K100" s="46"/>
      <c r="L100" s="47"/>
      <c r="M100" s="48"/>
      <c r="N100" s="56"/>
      <c r="O100" s="55"/>
      <c r="P100" s="48"/>
      <c r="Q100" s="48"/>
      <c r="R100" s="56"/>
    </row>
    <row r="101" spans="1:18" s="50" customFormat="1" ht="22.15" customHeight="1">
      <c r="A101" s="117">
        <v>93</v>
      </c>
      <c r="B101" s="118" t="s">
        <v>335</v>
      </c>
      <c r="C101" s="55">
        <v>68</v>
      </c>
      <c r="D101" s="47">
        <v>74</v>
      </c>
      <c r="E101" s="47">
        <f t="shared" si="9"/>
        <v>108.8235294117647</v>
      </c>
      <c r="F101" s="56">
        <v>6</v>
      </c>
      <c r="G101" s="55">
        <v>68</v>
      </c>
      <c r="H101" s="48">
        <v>74</v>
      </c>
      <c r="I101" s="47">
        <f t="shared" si="11"/>
        <v>108.8235294117647</v>
      </c>
      <c r="J101" s="56">
        <v>6</v>
      </c>
      <c r="K101" s="46"/>
      <c r="L101" s="47"/>
      <c r="M101" s="48"/>
      <c r="N101" s="56"/>
      <c r="O101" s="55"/>
      <c r="P101" s="48"/>
      <c r="Q101" s="48"/>
      <c r="R101" s="56"/>
    </row>
    <row r="102" spans="1:18" s="50" customFormat="1" ht="10.5">
      <c r="A102" s="117">
        <v>94</v>
      </c>
      <c r="B102" s="119" t="s">
        <v>241</v>
      </c>
      <c r="C102" s="55">
        <v>40</v>
      </c>
      <c r="D102" s="47">
        <v>30</v>
      </c>
      <c r="E102" s="47">
        <f t="shared" si="9"/>
        <v>75</v>
      </c>
      <c r="F102" s="56">
        <v>-10</v>
      </c>
      <c r="G102" s="55">
        <v>40</v>
      </c>
      <c r="H102" s="48">
        <v>30</v>
      </c>
      <c r="I102" s="47">
        <f t="shared" si="11"/>
        <v>75</v>
      </c>
      <c r="J102" s="56">
        <v>-10</v>
      </c>
      <c r="K102" s="46"/>
      <c r="L102" s="47"/>
      <c r="M102" s="48"/>
      <c r="N102" s="56"/>
      <c r="O102" s="55"/>
      <c r="P102" s="48"/>
      <c r="Q102" s="48"/>
      <c r="R102" s="56"/>
    </row>
    <row r="103" spans="1:18" s="50" customFormat="1" ht="21">
      <c r="A103" s="117">
        <v>95</v>
      </c>
      <c r="B103" s="118" t="s">
        <v>336</v>
      </c>
      <c r="C103" s="55">
        <v>1</v>
      </c>
      <c r="D103" s="47">
        <v>1</v>
      </c>
      <c r="E103" s="47">
        <f t="shared" si="9"/>
        <v>100</v>
      </c>
      <c r="F103" s="56">
        <v>0</v>
      </c>
      <c r="G103" s="55">
        <v>1</v>
      </c>
      <c r="H103" s="48">
        <v>1</v>
      </c>
      <c r="I103" s="47">
        <f t="shared" si="11"/>
        <v>100</v>
      </c>
      <c r="J103" s="56">
        <v>0</v>
      </c>
      <c r="K103" s="46"/>
      <c r="L103" s="47"/>
      <c r="M103" s="48"/>
      <c r="N103" s="56"/>
      <c r="O103" s="55"/>
      <c r="P103" s="48"/>
      <c r="Q103" s="48"/>
      <c r="R103" s="56"/>
    </row>
    <row r="104" spans="1:18" s="50" customFormat="1" ht="22.15" customHeight="1">
      <c r="A104" s="117">
        <v>96</v>
      </c>
      <c r="B104" s="118" t="s">
        <v>242</v>
      </c>
      <c r="C104" s="55">
        <v>0</v>
      </c>
      <c r="D104" s="47">
        <v>20</v>
      </c>
      <c r="E104" s="48"/>
      <c r="F104" s="56">
        <v>20</v>
      </c>
      <c r="G104" s="55">
        <v>0</v>
      </c>
      <c r="H104" s="48">
        <v>20</v>
      </c>
      <c r="I104" s="48"/>
      <c r="J104" s="56">
        <v>20</v>
      </c>
      <c r="K104" s="46"/>
      <c r="L104" s="47"/>
      <c r="M104" s="48"/>
      <c r="N104" s="56"/>
      <c r="O104" s="55"/>
      <c r="P104" s="48"/>
      <c r="Q104" s="48"/>
      <c r="R104" s="56"/>
    </row>
    <row r="105" spans="1:18" s="50" customFormat="1" ht="10.5">
      <c r="A105" s="117">
        <v>97</v>
      </c>
      <c r="B105" s="119" t="s">
        <v>270</v>
      </c>
      <c r="C105" s="55">
        <v>5234.2</v>
      </c>
      <c r="D105" s="47">
        <v>5580.2999999999993</v>
      </c>
      <c r="E105" s="47">
        <f t="shared" si="9"/>
        <v>106.61228076878987</v>
      </c>
      <c r="F105" s="56">
        <v>346.09999999999945</v>
      </c>
      <c r="G105" s="55">
        <v>5234.2</v>
      </c>
      <c r="H105" s="48">
        <v>5580.2999999999993</v>
      </c>
      <c r="I105" s="47">
        <f t="shared" si="11"/>
        <v>106.61228076878987</v>
      </c>
      <c r="J105" s="56">
        <v>346.09999999999945</v>
      </c>
      <c r="K105" s="46"/>
      <c r="L105" s="47"/>
      <c r="M105" s="48"/>
      <c r="N105" s="56"/>
      <c r="O105" s="55"/>
      <c r="P105" s="48"/>
      <c r="Q105" s="48"/>
      <c r="R105" s="56"/>
    </row>
    <row r="106" spans="1:18" s="50" customFormat="1" ht="10.5">
      <c r="A106" s="117">
        <v>98</v>
      </c>
      <c r="B106" s="57" t="s">
        <v>418</v>
      </c>
      <c r="C106" s="55">
        <v>0</v>
      </c>
      <c r="D106" s="47">
        <v>780</v>
      </c>
      <c r="E106" s="48"/>
      <c r="F106" s="56">
        <v>780</v>
      </c>
      <c r="G106" s="55">
        <v>0</v>
      </c>
      <c r="H106" s="48">
        <v>780</v>
      </c>
      <c r="I106" s="48"/>
      <c r="J106" s="56">
        <v>780</v>
      </c>
      <c r="K106" s="46"/>
      <c r="L106" s="47"/>
      <c r="M106" s="48"/>
      <c r="N106" s="56"/>
      <c r="O106" s="55"/>
      <c r="P106" s="48"/>
      <c r="Q106" s="48"/>
      <c r="R106" s="56"/>
    </row>
    <row r="107" spans="1:18" s="50" customFormat="1" ht="10.5">
      <c r="A107" s="117">
        <v>99</v>
      </c>
      <c r="B107" s="119" t="s">
        <v>269</v>
      </c>
      <c r="C107" s="55">
        <v>724.7</v>
      </c>
      <c r="D107" s="47"/>
      <c r="E107" s="48">
        <v>0</v>
      </c>
      <c r="F107" s="56">
        <v>-724.7</v>
      </c>
      <c r="G107" s="55">
        <v>0</v>
      </c>
      <c r="H107" s="48">
        <v>0</v>
      </c>
      <c r="I107" s="48"/>
      <c r="J107" s="56">
        <v>0</v>
      </c>
      <c r="K107" s="46">
        <v>724.7</v>
      </c>
      <c r="L107" s="47"/>
      <c r="M107" s="48">
        <v>0</v>
      </c>
      <c r="N107" s="56">
        <v>-724.7</v>
      </c>
      <c r="O107" s="55"/>
      <c r="P107" s="48"/>
      <c r="Q107" s="48"/>
      <c r="R107" s="56"/>
    </row>
    <row r="108" spans="1:18" s="50" customFormat="1" ht="10.5">
      <c r="A108" s="117">
        <v>100</v>
      </c>
      <c r="B108" s="119" t="s">
        <v>265</v>
      </c>
      <c r="C108" s="55">
        <v>8494.2999999999993</v>
      </c>
      <c r="D108" s="47">
        <v>7069.7</v>
      </c>
      <c r="E108" s="47">
        <f>+D108/C108*100</f>
        <v>83.228753399338387</v>
      </c>
      <c r="F108" s="56">
        <v>-1424.5999999999995</v>
      </c>
      <c r="G108" s="55">
        <v>0</v>
      </c>
      <c r="H108" s="48">
        <v>0</v>
      </c>
      <c r="I108" s="48"/>
      <c r="J108" s="56">
        <v>0</v>
      </c>
      <c r="K108" s="46">
        <v>8494.2999999999993</v>
      </c>
      <c r="L108" s="47">
        <v>7069.7</v>
      </c>
      <c r="M108" s="47">
        <f>+L108/K108*100</f>
        <v>83.228753399338387</v>
      </c>
      <c r="N108" s="56">
        <v>-1424.5999999999995</v>
      </c>
      <c r="O108" s="55"/>
      <c r="P108" s="48"/>
      <c r="Q108" s="48"/>
      <c r="R108" s="56"/>
    </row>
    <row r="109" spans="1:18" s="50" customFormat="1" ht="10.5">
      <c r="A109" s="117">
        <v>101</v>
      </c>
      <c r="B109" s="119" t="s">
        <v>271</v>
      </c>
      <c r="C109" s="55">
        <v>877.9</v>
      </c>
      <c r="D109" s="47">
        <v>850.6</v>
      </c>
      <c r="E109" s="47">
        <f>+D109/C109*100</f>
        <v>96.890306413031098</v>
      </c>
      <c r="F109" s="56">
        <v>-27.299999999999955</v>
      </c>
      <c r="G109" s="55">
        <v>0</v>
      </c>
      <c r="H109" s="48">
        <v>0</v>
      </c>
      <c r="I109" s="48"/>
      <c r="J109" s="56">
        <v>0</v>
      </c>
      <c r="K109" s="46">
        <v>877.9</v>
      </c>
      <c r="L109" s="47">
        <v>850.6</v>
      </c>
      <c r="M109" s="47">
        <f>+L109/K109*100</f>
        <v>96.890306413031098</v>
      </c>
      <c r="N109" s="56">
        <v>-27.299999999999955</v>
      </c>
      <c r="O109" s="55"/>
      <c r="P109" s="48"/>
      <c r="Q109" s="48"/>
      <c r="R109" s="56"/>
    </row>
    <row r="110" spans="1:18" s="50" customFormat="1" ht="21">
      <c r="A110" s="117">
        <v>102</v>
      </c>
      <c r="B110" s="118" t="s">
        <v>243</v>
      </c>
      <c r="C110" s="55">
        <v>2114.6</v>
      </c>
      <c r="D110" s="47"/>
      <c r="E110" s="48">
        <v>0</v>
      </c>
      <c r="F110" s="56">
        <v>-2114.6</v>
      </c>
      <c r="G110" s="55">
        <v>0</v>
      </c>
      <c r="H110" s="48">
        <v>0</v>
      </c>
      <c r="I110" s="48"/>
      <c r="J110" s="56"/>
      <c r="K110" s="46">
        <v>2114.6</v>
      </c>
      <c r="L110" s="47"/>
      <c r="M110" s="48">
        <v>0</v>
      </c>
      <c r="N110" s="56">
        <v>-2114.6</v>
      </c>
      <c r="O110" s="55"/>
      <c r="P110" s="48"/>
      <c r="Q110" s="48"/>
      <c r="R110" s="56"/>
    </row>
    <row r="111" spans="1:18" s="50" customFormat="1" ht="21">
      <c r="A111" s="117">
        <v>103</v>
      </c>
      <c r="B111" s="118" t="s">
        <v>337</v>
      </c>
      <c r="C111" s="55">
        <v>135.69999999999999</v>
      </c>
      <c r="D111" s="47"/>
      <c r="E111" s="48">
        <v>0</v>
      </c>
      <c r="F111" s="56">
        <v>-135.69999999999999</v>
      </c>
      <c r="G111" s="55">
        <v>135.69999999999999</v>
      </c>
      <c r="H111" s="48">
        <v>0</v>
      </c>
      <c r="I111" s="48"/>
      <c r="J111" s="56"/>
      <c r="K111" s="46"/>
      <c r="L111" s="47"/>
      <c r="M111" s="48"/>
      <c r="N111" s="56">
        <v>0</v>
      </c>
      <c r="O111" s="55"/>
      <c r="P111" s="48"/>
      <c r="Q111" s="48"/>
      <c r="R111" s="56"/>
    </row>
    <row r="112" spans="1:18" s="50" customFormat="1" ht="10.9" customHeight="1">
      <c r="A112" s="117">
        <v>104</v>
      </c>
      <c r="B112" s="119" t="s">
        <v>419</v>
      </c>
      <c r="C112" s="55">
        <v>1450.6</v>
      </c>
      <c r="D112" s="47">
        <v>995</v>
      </c>
      <c r="E112" s="47">
        <f t="shared" ref="E112:E122" si="12">+D112/C112*100</f>
        <v>68.592306631738595</v>
      </c>
      <c r="F112" s="56">
        <v>-455.59999999999991</v>
      </c>
      <c r="G112" s="55">
        <v>1450.6</v>
      </c>
      <c r="H112" s="48">
        <v>995</v>
      </c>
      <c r="I112" s="47">
        <f t="shared" ref="I112:I122" si="13">+H112/G112*100</f>
        <v>68.592306631738595</v>
      </c>
      <c r="J112" s="56">
        <v>-455.59999999999991</v>
      </c>
      <c r="K112" s="46"/>
      <c r="L112" s="47"/>
      <c r="M112" s="48"/>
      <c r="N112" s="56">
        <v>0</v>
      </c>
      <c r="O112" s="55"/>
      <c r="P112" s="48"/>
      <c r="Q112" s="48"/>
      <c r="R112" s="56"/>
    </row>
    <row r="113" spans="1:18" s="50" customFormat="1" ht="10.5">
      <c r="A113" s="117">
        <v>105</v>
      </c>
      <c r="B113" s="119" t="s">
        <v>244</v>
      </c>
      <c r="C113" s="55">
        <v>70</v>
      </c>
      <c r="D113" s="47">
        <v>40</v>
      </c>
      <c r="E113" s="47">
        <f t="shared" si="12"/>
        <v>57.142857142857139</v>
      </c>
      <c r="F113" s="56">
        <v>-30</v>
      </c>
      <c r="G113" s="55">
        <v>70</v>
      </c>
      <c r="H113" s="48">
        <v>40</v>
      </c>
      <c r="I113" s="47">
        <f t="shared" si="13"/>
        <v>57.142857142857139</v>
      </c>
      <c r="J113" s="56">
        <v>-30</v>
      </c>
      <c r="K113" s="46"/>
      <c r="L113" s="47"/>
      <c r="M113" s="48"/>
      <c r="N113" s="56">
        <v>0</v>
      </c>
      <c r="O113" s="55"/>
      <c r="P113" s="48"/>
      <c r="Q113" s="48"/>
      <c r="R113" s="56"/>
    </row>
    <row r="114" spans="1:18" s="50" customFormat="1" ht="10.5">
      <c r="A114" s="117">
        <v>106</v>
      </c>
      <c r="B114" s="119" t="s">
        <v>245</v>
      </c>
      <c r="C114" s="55">
        <v>350.6</v>
      </c>
      <c r="D114" s="47">
        <v>404.4</v>
      </c>
      <c r="E114" s="47">
        <f t="shared" si="12"/>
        <v>115.34512264689103</v>
      </c>
      <c r="F114" s="56">
        <v>53.799999999999955</v>
      </c>
      <c r="G114" s="55">
        <v>350.6</v>
      </c>
      <c r="H114" s="48">
        <v>404.4</v>
      </c>
      <c r="I114" s="47">
        <f t="shared" si="13"/>
        <v>115.34512264689103</v>
      </c>
      <c r="J114" s="56">
        <v>53.799999999999955</v>
      </c>
      <c r="K114" s="46"/>
      <c r="L114" s="47"/>
      <c r="M114" s="48"/>
      <c r="N114" s="56"/>
      <c r="O114" s="55"/>
      <c r="P114" s="48"/>
      <c r="Q114" s="48"/>
      <c r="R114" s="56"/>
    </row>
    <row r="115" spans="1:18" s="50" customFormat="1" ht="31.5">
      <c r="A115" s="117">
        <v>107</v>
      </c>
      <c r="B115" s="118" t="s">
        <v>246</v>
      </c>
      <c r="C115" s="55">
        <v>358</v>
      </c>
      <c r="D115" s="47">
        <v>360</v>
      </c>
      <c r="E115" s="47">
        <f t="shared" si="12"/>
        <v>100.55865921787711</v>
      </c>
      <c r="F115" s="56">
        <v>2</v>
      </c>
      <c r="G115" s="55">
        <v>0</v>
      </c>
      <c r="H115" s="48">
        <v>0</v>
      </c>
      <c r="I115" s="48"/>
      <c r="J115" s="56">
        <v>0</v>
      </c>
      <c r="K115" s="46">
        <v>358</v>
      </c>
      <c r="L115" s="47">
        <v>360</v>
      </c>
      <c r="M115" s="47">
        <f>+L115/K115*100</f>
        <v>100.55865921787711</v>
      </c>
      <c r="N115" s="56">
        <v>2</v>
      </c>
      <c r="O115" s="55"/>
      <c r="P115" s="48"/>
      <c r="Q115" s="48"/>
      <c r="R115" s="56"/>
    </row>
    <row r="116" spans="1:18" s="50" customFormat="1" ht="21">
      <c r="A116" s="117">
        <v>108</v>
      </c>
      <c r="B116" s="118" t="s">
        <v>247</v>
      </c>
      <c r="C116" s="55">
        <v>55</v>
      </c>
      <c r="D116" s="47">
        <v>30</v>
      </c>
      <c r="E116" s="47">
        <f t="shared" si="12"/>
        <v>54.54545454545454</v>
      </c>
      <c r="F116" s="56">
        <v>-25</v>
      </c>
      <c r="G116" s="55">
        <v>55</v>
      </c>
      <c r="H116" s="48">
        <v>30</v>
      </c>
      <c r="I116" s="47">
        <f t="shared" si="13"/>
        <v>54.54545454545454</v>
      </c>
      <c r="J116" s="56">
        <v>-25</v>
      </c>
      <c r="K116" s="46"/>
      <c r="L116" s="47"/>
      <c r="M116" s="48"/>
      <c r="N116" s="56"/>
      <c r="O116" s="55"/>
      <c r="P116" s="48"/>
      <c r="Q116" s="48"/>
      <c r="R116" s="56"/>
    </row>
    <row r="117" spans="1:18" s="50" customFormat="1" ht="10.5">
      <c r="A117" s="117">
        <v>109</v>
      </c>
      <c r="B117" s="119" t="s">
        <v>248</v>
      </c>
      <c r="C117" s="55">
        <v>22.4</v>
      </c>
      <c r="D117" s="47">
        <v>20</v>
      </c>
      <c r="E117" s="47">
        <f t="shared" si="12"/>
        <v>89.285714285714292</v>
      </c>
      <c r="F117" s="56">
        <v>-2.3999999999999986</v>
      </c>
      <c r="G117" s="55">
        <v>22.4</v>
      </c>
      <c r="H117" s="48">
        <v>20</v>
      </c>
      <c r="I117" s="47">
        <f t="shared" si="13"/>
        <v>89.285714285714292</v>
      </c>
      <c r="J117" s="56">
        <v>-2.3999999999999986</v>
      </c>
      <c r="K117" s="46"/>
      <c r="L117" s="47"/>
      <c r="M117" s="48"/>
      <c r="N117" s="56"/>
      <c r="O117" s="55"/>
      <c r="P117" s="48"/>
      <c r="Q117" s="48"/>
      <c r="R117" s="56"/>
    </row>
    <row r="118" spans="1:18" s="50" customFormat="1" ht="10.5">
      <c r="A118" s="117">
        <v>110</v>
      </c>
      <c r="B118" s="119" t="s">
        <v>249</v>
      </c>
      <c r="C118" s="55">
        <v>250</v>
      </c>
      <c r="D118" s="47">
        <v>250</v>
      </c>
      <c r="E118" s="47">
        <f t="shared" si="12"/>
        <v>100</v>
      </c>
      <c r="F118" s="56">
        <v>0</v>
      </c>
      <c r="G118" s="55">
        <v>250</v>
      </c>
      <c r="H118" s="48">
        <v>250</v>
      </c>
      <c r="I118" s="47">
        <f t="shared" si="13"/>
        <v>100</v>
      </c>
      <c r="J118" s="56"/>
      <c r="K118" s="46"/>
      <c r="L118" s="47"/>
      <c r="M118" s="48"/>
      <c r="N118" s="56">
        <v>0</v>
      </c>
      <c r="O118" s="55"/>
      <c r="P118" s="48"/>
      <c r="Q118" s="48"/>
      <c r="R118" s="56"/>
    </row>
    <row r="119" spans="1:18" s="50" customFormat="1" ht="10.5">
      <c r="A119" s="117">
        <v>111</v>
      </c>
      <c r="B119" s="119" t="s">
        <v>339</v>
      </c>
      <c r="C119" s="55">
        <v>21.5</v>
      </c>
      <c r="D119" s="47">
        <v>21.5</v>
      </c>
      <c r="E119" s="47">
        <f t="shared" si="12"/>
        <v>100</v>
      </c>
      <c r="F119" s="56">
        <v>0</v>
      </c>
      <c r="G119" s="55">
        <v>21.5</v>
      </c>
      <c r="H119" s="48">
        <v>21.5</v>
      </c>
      <c r="I119" s="47">
        <f t="shared" si="13"/>
        <v>100</v>
      </c>
      <c r="J119" s="56">
        <v>0</v>
      </c>
      <c r="K119" s="46"/>
      <c r="L119" s="47"/>
      <c r="M119" s="48"/>
      <c r="N119" s="56"/>
      <c r="O119" s="55"/>
      <c r="P119" s="48"/>
      <c r="Q119" s="48"/>
      <c r="R119" s="56"/>
    </row>
    <row r="120" spans="1:18" s="50" customFormat="1" ht="22.15" customHeight="1">
      <c r="A120" s="117">
        <v>112</v>
      </c>
      <c r="B120" s="118" t="s">
        <v>340</v>
      </c>
      <c r="C120" s="55">
        <v>17.5</v>
      </c>
      <c r="D120" s="47">
        <v>33.6</v>
      </c>
      <c r="E120" s="47">
        <f t="shared" si="12"/>
        <v>192.00000000000003</v>
      </c>
      <c r="F120" s="56">
        <v>16.100000000000001</v>
      </c>
      <c r="G120" s="55">
        <v>17.5</v>
      </c>
      <c r="H120" s="48">
        <v>33.6</v>
      </c>
      <c r="I120" s="47">
        <f t="shared" si="13"/>
        <v>192.00000000000003</v>
      </c>
      <c r="J120" s="56">
        <v>16.100000000000001</v>
      </c>
      <c r="K120" s="46"/>
      <c r="L120" s="47"/>
      <c r="M120" s="48"/>
      <c r="N120" s="56"/>
      <c r="O120" s="55"/>
      <c r="P120" s="48"/>
      <c r="Q120" s="48"/>
      <c r="R120" s="56"/>
    </row>
    <row r="121" spans="1:18" s="50" customFormat="1" ht="21">
      <c r="A121" s="117">
        <v>113</v>
      </c>
      <c r="B121" s="118" t="s">
        <v>338</v>
      </c>
      <c r="C121" s="55">
        <v>10.5</v>
      </c>
      <c r="D121" s="47">
        <v>12</v>
      </c>
      <c r="E121" s="47">
        <f t="shared" si="12"/>
        <v>114.28571428571428</v>
      </c>
      <c r="F121" s="56">
        <v>1.5</v>
      </c>
      <c r="G121" s="55">
        <v>10.5</v>
      </c>
      <c r="H121" s="48">
        <v>12</v>
      </c>
      <c r="I121" s="47">
        <f t="shared" si="13"/>
        <v>114.28571428571428</v>
      </c>
      <c r="J121" s="56">
        <v>1.5</v>
      </c>
      <c r="K121" s="46"/>
      <c r="L121" s="47"/>
      <c r="M121" s="48"/>
      <c r="N121" s="56"/>
      <c r="O121" s="55"/>
      <c r="P121" s="48"/>
      <c r="Q121" s="48"/>
      <c r="R121" s="56"/>
    </row>
    <row r="122" spans="1:18" s="50" customFormat="1" ht="10.9" customHeight="1">
      <c r="A122" s="117">
        <v>114</v>
      </c>
      <c r="B122" s="118" t="s">
        <v>420</v>
      </c>
      <c r="C122" s="55">
        <v>51</v>
      </c>
      <c r="D122" s="47">
        <v>56</v>
      </c>
      <c r="E122" s="47">
        <f t="shared" si="12"/>
        <v>109.80392156862746</v>
      </c>
      <c r="F122" s="56">
        <v>5</v>
      </c>
      <c r="G122" s="55">
        <v>51</v>
      </c>
      <c r="H122" s="48">
        <v>56</v>
      </c>
      <c r="I122" s="47">
        <f t="shared" si="13"/>
        <v>109.80392156862746</v>
      </c>
      <c r="J122" s="56">
        <v>5</v>
      </c>
      <c r="K122" s="46"/>
      <c r="L122" s="47"/>
      <c r="M122" s="48"/>
      <c r="N122" s="56"/>
      <c r="O122" s="55"/>
      <c r="P122" s="48"/>
      <c r="Q122" s="48"/>
      <c r="R122" s="56"/>
    </row>
    <row r="123" spans="1:18" s="50" customFormat="1" ht="10.9" customHeight="1">
      <c r="A123" s="117">
        <v>115</v>
      </c>
      <c r="B123" s="118" t="s">
        <v>421</v>
      </c>
      <c r="C123" s="55">
        <v>0</v>
      </c>
      <c r="D123" s="47">
        <v>780</v>
      </c>
      <c r="E123" s="48"/>
      <c r="F123" s="56">
        <v>780</v>
      </c>
      <c r="G123" s="55">
        <v>0</v>
      </c>
      <c r="H123" s="48">
        <v>780</v>
      </c>
      <c r="I123" s="48"/>
      <c r="J123" s="56">
        <v>780</v>
      </c>
      <c r="K123" s="46"/>
      <c r="L123" s="47"/>
      <c r="M123" s="48"/>
      <c r="N123" s="56"/>
      <c r="O123" s="55"/>
      <c r="P123" s="48"/>
      <c r="Q123" s="48"/>
      <c r="R123" s="56"/>
    </row>
    <row r="124" spans="1:18" s="50" customFormat="1" thickBot="1">
      <c r="A124" s="120">
        <v>116</v>
      </c>
      <c r="B124" s="121" t="s">
        <v>140</v>
      </c>
      <c r="C124" s="122">
        <f>SUM(C10:C122)-C67</f>
        <v>63860.19999999999</v>
      </c>
      <c r="D124" s="123">
        <f>SUM(D10:D123)-D67</f>
        <v>63299.700000000004</v>
      </c>
      <c r="E124" s="124">
        <f>+D124/C124*100</f>
        <v>99.122301527398932</v>
      </c>
      <c r="F124" s="125">
        <f>+D124-C124</f>
        <v>-560.49999999998545</v>
      </c>
      <c r="G124" s="122">
        <f>SUM(G10:G122)-G67</f>
        <v>33357.200000000004</v>
      </c>
      <c r="H124" s="123">
        <f>SUM(H10:H123)-H67</f>
        <v>36160.000000000015</v>
      </c>
      <c r="I124" s="124">
        <f>+H124/G124*100</f>
        <v>108.40238389313255</v>
      </c>
      <c r="J124" s="125">
        <f>+H124-G124</f>
        <v>2802.8000000000102</v>
      </c>
      <c r="K124" s="122">
        <f>SUM(K10:K122)-K67</f>
        <v>28723.300000000003</v>
      </c>
      <c r="L124" s="123">
        <f>SUM(L10:L122)-L67</f>
        <v>25278.699999999993</v>
      </c>
      <c r="M124" s="124">
        <f>+L124/K124*100</f>
        <v>88.007645361083135</v>
      </c>
      <c r="N124" s="125">
        <f>+L124-K124</f>
        <v>-3444.6000000000095</v>
      </c>
      <c r="O124" s="122">
        <f>SUM(O10:O122)-O67</f>
        <v>1779.6999999999998</v>
      </c>
      <c r="P124" s="123">
        <f>SUM(P10:P122)-P67</f>
        <v>1861.0000000000005</v>
      </c>
      <c r="Q124" s="124">
        <f>+P124/O124*100</f>
        <v>104.56818564926678</v>
      </c>
      <c r="R124" s="125">
        <f>+P124-O124</f>
        <v>81.300000000000637</v>
      </c>
    </row>
    <row r="125" spans="1:18" ht="13.15" customHeight="1">
      <c r="B125" s="58"/>
      <c r="C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</row>
    <row r="126" spans="1:18" ht="13.15" customHeight="1">
      <c r="B126" s="58"/>
      <c r="C126" s="59"/>
      <c r="D126" s="38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</row>
    <row r="127" spans="1:18" ht="13.15" customHeight="1">
      <c r="B127" s="58"/>
      <c r="C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</row>
    <row r="128" spans="1:18" ht="13.15" customHeight="1">
      <c r="B128" s="58"/>
      <c r="C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</row>
    <row r="129" spans="2:18" ht="13.15" customHeight="1">
      <c r="B129" s="58"/>
      <c r="C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</row>
    <row r="130" spans="2:18" ht="13.15" customHeight="1">
      <c r="B130" s="58"/>
      <c r="C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</row>
    <row r="131" spans="2:18" ht="13.15" customHeight="1">
      <c r="B131" s="58"/>
      <c r="C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</row>
    <row r="132" spans="2:18" ht="13.15" customHeight="1">
      <c r="B132" s="58"/>
      <c r="C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</row>
    <row r="133" spans="2:18" ht="13.15" customHeight="1">
      <c r="B133" s="58"/>
      <c r="C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</row>
    <row r="134" spans="2:18" ht="13.15" customHeight="1">
      <c r="B134" s="58"/>
      <c r="C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</row>
    <row r="135" spans="2:18" ht="13.15" customHeight="1">
      <c r="B135" s="58"/>
      <c r="C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</row>
    <row r="136" spans="2:18" ht="13.15" customHeight="1">
      <c r="B136" s="58"/>
      <c r="C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</row>
    <row r="137" spans="2:18" ht="13.15" customHeight="1">
      <c r="B137" s="58"/>
      <c r="C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</row>
    <row r="138" spans="2:18" ht="13.15" customHeight="1">
      <c r="B138" s="58"/>
      <c r="C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</row>
    <row r="139" spans="2:18" ht="13.15" customHeight="1">
      <c r="G139" s="60"/>
    </row>
    <row r="140" spans="2:18" ht="13.15" customHeight="1">
      <c r="G140" s="38"/>
    </row>
  </sheetData>
  <mergeCells count="19">
    <mergeCell ref="P1:R1"/>
    <mergeCell ref="A2:R2"/>
    <mergeCell ref="Q3:R3"/>
    <mergeCell ref="C4:F5"/>
    <mergeCell ref="G4:J5"/>
    <mergeCell ref="K4:N5"/>
    <mergeCell ref="O4:R5"/>
    <mergeCell ref="C6:C8"/>
    <mergeCell ref="D6:D8"/>
    <mergeCell ref="E6:F7"/>
    <mergeCell ref="M6:N7"/>
    <mergeCell ref="O6:O8"/>
    <mergeCell ref="P6:P8"/>
    <mergeCell ref="Q6:R7"/>
    <mergeCell ref="L6:L8"/>
    <mergeCell ref="K6:K8"/>
    <mergeCell ref="G6:G8"/>
    <mergeCell ref="H6:H8"/>
    <mergeCell ref="I6:J7"/>
  </mergeCells>
  <pageMargins left="0.70866141732283472" right="0" top="0.35433070866141736" bottom="0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0"/>
  <sheetViews>
    <sheetView topLeftCell="A2" zoomScaleNormal="100" workbookViewId="0">
      <selection activeCell="AI16" sqref="AI16"/>
    </sheetView>
  </sheetViews>
  <sheetFormatPr defaultColWidth="8.85546875" defaultRowHeight="15"/>
  <cols>
    <col min="1" max="1" width="7.7109375" style="61" customWidth="1"/>
    <col min="2" max="2" width="21.28515625" style="61" customWidth="1"/>
    <col min="3" max="3" width="7.28515625" style="61" customWidth="1"/>
    <col min="4" max="4" width="7.7109375" style="61" customWidth="1"/>
    <col min="5" max="5" width="5.28515625" style="61" customWidth="1"/>
    <col min="6" max="6" width="6.28515625" style="61" customWidth="1"/>
    <col min="7" max="7" width="6.5703125" style="61" customWidth="1"/>
    <col min="8" max="8" width="6.7109375" style="61" customWidth="1"/>
    <col min="9" max="9" width="4.7109375" style="61" customWidth="1"/>
    <col min="10" max="10" width="6.42578125" style="61" customWidth="1"/>
    <col min="11" max="12" width="6.28515625" style="61" customWidth="1"/>
    <col min="13" max="13" width="6" style="61" customWidth="1"/>
    <col min="14" max="16" width="6.28515625" style="61" customWidth="1"/>
    <col min="17" max="17" width="5.7109375" style="61" customWidth="1"/>
    <col min="18" max="18" width="6.42578125" style="61" customWidth="1"/>
    <col min="19" max="21" width="6.28515625" style="61" customWidth="1"/>
    <col min="22" max="22" width="6" style="61" customWidth="1"/>
    <col min="23" max="23" width="6.5703125" style="61" customWidth="1"/>
    <col min="24" max="24" width="6.28515625" style="61" customWidth="1"/>
    <col min="25" max="25" width="4.5703125" style="61" customWidth="1"/>
    <col min="26" max="26" width="6" style="61" customWidth="1"/>
    <col min="27" max="28" width="6.42578125" style="61" customWidth="1"/>
    <col min="29" max="29" width="4.7109375" style="61" customWidth="1"/>
    <col min="30" max="30" width="6" style="61" customWidth="1"/>
    <col min="31" max="32" width="5.7109375" style="61" customWidth="1"/>
    <col min="33" max="33" width="4.42578125" style="61" customWidth="1"/>
    <col min="34" max="34" width="5.28515625" style="61" customWidth="1"/>
    <col min="35" max="35" width="5.5703125" style="61" customWidth="1"/>
    <col min="36" max="36" width="5.7109375" style="61" customWidth="1"/>
    <col min="37" max="38" width="5.28515625" style="61" customWidth="1"/>
    <col min="39" max="41" width="5.7109375" style="61" customWidth="1"/>
    <col min="42" max="42" width="6.28515625" style="61" customWidth="1"/>
    <col min="43" max="46" width="8.7109375" style="61" customWidth="1"/>
    <col min="47" max="255" width="8.85546875" style="61"/>
    <col min="256" max="256" width="7" style="61" customWidth="1"/>
    <col min="257" max="257" width="7.7109375" style="61" customWidth="1"/>
    <col min="258" max="258" width="21.28515625" style="61" customWidth="1"/>
    <col min="259" max="259" width="7.28515625" style="61" customWidth="1"/>
    <col min="260" max="260" width="7.7109375" style="61" customWidth="1"/>
    <col min="261" max="261" width="5.28515625" style="61" customWidth="1"/>
    <col min="262" max="262" width="6.28515625" style="61" customWidth="1"/>
    <col min="263" max="263" width="6.5703125" style="61" customWidth="1"/>
    <col min="264" max="264" width="6.7109375" style="61" customWidth="1"/>
    <col min="265" max="265" width="4.7109375" style="61" customWidth="1"/>
    <col min="266" max="266" width="6.42578125" style="61" customWidth="1"/>
    <col min="267" max="268" width="6.28515625" style="61" customWidth="1"/>
    <col min="269" max="269" width="6" style="61" customWidth="1"/>
    <col min="270" max="272" width="6.28515625" style="61" customWidth="1"/>
    <col min="273" max="273" width="5.7109375" style="61" customWidth="1"/>
    <col min="274" max="274" width="6.42578125" style="61" customWidth="1"/>
    <col min="275" max="277" width="6.28515625" style="61" customWidth="1"/>
    <col min="278" max="278" width="6" style="61" customWidth="1"/>
    <col min="279" max="279" width="6.5703125" style="61" customWidth="1"/>
    <col min="280" max="280" width="6.28515625" style="61" customWidth="1"/>
    <col min="281" max="281" width="4.5703125" style="61" customWidth="1"/>
    <col min="282" max="282" width="6" style="61" customWidth="1"/>
    <col min="283" max="284" width="6.42578125" style="61" customWidth="1"/>
    <col min="285" max="285" width="4.7109375" style="61" customWidth="1"/>
    <col min="286" max="286" width="6" style="61" customWidth="1"/>
    <col min="287" max="288" width="5.7109375" style="61" customWidth="1"/>
    <col min="289" max="289" width="4.42578125" style="61" customWidth="1"/>
    <col min="290" max="290" width="5.28515625" style="61" customWidth="1"/>
    <col min="291" max="291" width="5.5703125" style="61" customWidth="1"/>
    <col min="292" max="292" width="5.7109375" style="61" customWidth="1"/>
    <col min="293" max="294" width="5.28515625" style="61" customWidth="1"/>
    <col min="295" max="297" width="5.7109375" style="61" customWidth="1"/>
    <col min="298" max="298" width="6.28515625" style="61" customWidth="1"/>
    <col min="299" max="302" width="8.7109375" style="61" customWidth="1"/>
    <col min="303" max="511" width="8.85546875" style="61"/>
    <col min="512" max="512" width="7" style="61" customWidth="1"/>
    <col min="513" max="513" width="7.7109375" style="61" customWidth="1"/>
    <col min="514" max="514" width="21.28515625" style="61" customWidth="1"/>
    <col min="515" max="515" width="7.28515625" style="61" customWidth="1"/>
    <col min="516" max="516" width="7.7109375" style="61" customWidth="1"/>
    <col min="517" max="517" width="5.28515625" style="61" customWidth="1"/>
    <col min="518" max="518" width="6.28515625" style="61" customWidth="1"/>
    <col min="519" max="519" width="6.5703125" style="61" customWidth="1"/>
    <col min="520" max="520" width="6.7109375" style="61" customWidth="1"/>
    <col min="521" max="521" width="4.7109375" style="61" customWidth="1"/>
    <col min="522" max="522" width="6.42578125" style="61" customWidth="1"/>
    <col min="523" max="524" width="6.28515625" style="61" customWidth="1"/>
    <col min="525" max="525" width="6" style="61" customWidth="1"/>
    <col min="526" max="528" width="6.28515625" style="61" customWidth="1"/>
    <col min="529" max="529" width="5.7109375" style="61" customWidth="1"/>
    <col min="530" max="530" width="6.42578125" style="61" customWidth="1"/>
    <col min="531" max="533" width="6.28515625" style="61" customWidth="1"/>
    <col min="534" max="534" width="6" style="61" customWidth="1"/>
    <col min="535" max="535" width="6.5703125" style="61" customWidth="1"/>
    <col min="536" max="536" width="6.28515625" style="61" customWidth="1"/>
    <col min="537" max="537" width="4.5703125" style="61" customWidth="1"/>
    <col min="538" max="538" width="6" style="61" customWidth="1"/>
    <col min="539" max="540" width="6.42578125" style="61" customWidth="1"/>
    <col min="541" max="541" width="4.7109375" style="61" customWidth="1"/>
    <col min="542" max="542" width="6" style="61" customWidth="1"/>
    <col min="543" max="544" width="5.7109375" style="61" customWidth="1"/>
    <col min="545" max="545" width="4.42578125" style="61" customWidth="1"/>
    <col min="546" max="546" width="5.28515625" style="61" customWidth="1"/>
    <col min="547" max="547" width="5.5703125" style="61" customWidth="1"/>
    <col min="548" max="548" width="5.7109375" style="61" customWidth="1"/>
    <col min="549" max="550" width="5.28515625" style="61" customWidth="1"/>
    <col min="551" max="553" width="5.7109375" style="61" customWidth="1"/>
    <col min="554" max="554" width="6.28515625" style="61" customWidth="1"/>
    <col min="555" max="558" width="8.7109375" style="61" customWidth="1"/>
    <col min="559" max="767" width="8.85546875" style="61"/>
    <col min="768" max="768" width="7" style="61" customWidth="1"/>
    <col min="769" max="769" width="7.7109375" style="61" customWidth="1"/>
    <col min="770" max="770" width="21.28515625" style="61" customWidth="1"/>
    <col min="771" max="771" width="7.28515625" style="61" customWidth="1"/>
    <col min="772" max="772" width="7.7109375" style="61" customWidth="1"/>
    <col min="773" max="773" width="5.28515625" style="61" customWidth="1"/>
    <col min="774" max="774" width="6.28515625" style="61" customWidth="1"/>
    <col min="775" max="775" width="6.5703125" style="61" customWidth="1"/>
    <col min="776" max="776" width="6.7109375" style="61" customWidth="1"/>
    <col min="777" max="777" width="4.7109375" style="61" customWidth="1"/>
    <col min="778" max="778" width="6.42578125" style="61" customWidth="1"/>
    <col min="779" max="780" width="6.28515625" style="61" customWidth="1"/>
    <col min="781" max="781" width="6" style="61" customWidth="1"/>
    <col min="782" max="784" width="6.28515625" style="61" customWidth="1"/>
    <col min="785" max="785" width="5.7109375" style="61" customWidth="1"/>
    <col min="786" max="786" width="6.42578125" style="61" customWidth="1"/>
    <col min="787" max="789" width="6.28515625" style="61" customWidth="1"/>
    <col min="790" max="790" width="6" style="61" customWidth="1"/>
    <col min="791" max="791" width="6.5703125" style="61" customWidth="1"/>
    <col min="792" max="792" width="6.28515625" style="61" customWidth="1"/>
    <col min="793" max="793" width="4.5703125" style="61" customWidth="1"/>
    <col min="794" max="794" width="6" style="61" customWidth="1"/>
    <col min="795" max="796" width="6.42578125" style="61" customWidth="1"/>
    <col min="797" max="797" width="4.7109375" style="61" customWidth="1"/>
    <col min="798" max="798" width="6" style="61" customWidth="1"/>
    <col min="799" max="800" width="5.7109375" style="61" customWidth="1"/>
    <col min="801" max="801" width="4.42578125" style="61" customWidth="1"/>
    <col min="802" max="802" width="5.28515625" style="61" customWidth="1"/>
    <col min="803" max="803" width="5.5703125" style="61" customWidth="1"/>
    <col min="804" max="804" width="5.7109375" style="61" customWidth="1"/>
    <col min="805" max="806" width="5.28515625" style="61" customWidth="1"/>
    <col min="807" max="809" width="5.7109375" style="61" customWidth="1"/>
    <col min="810" max="810" width="6.28515625" style="61" customWidth="1"/>
    <col min="811" max="814" width="8.7109375" style="61" customWidth="1"/>
    <col min="815" max="1023" width="8.85546875" style="61"/>
    <col min="1024" max="1024" width="7" style="61" customWidth="1"/>
    <col min="1025" max="1025" width="7.7109375" style="61" customWidth="1"/>
    <col min="1026" max="1026" width="21.28515625" style="61" customWidth="1"/>
    <col min="1027" max="1027" width="7.28515625" style="61" customWidth="1"/>
    <col min="1028" max="1028" width="7.7109375" style="61" customWidth="1"/>
    <col min="1029" max="1029" width="5.28515625" style="61" customWidth="1"/>
    <col min="1030" max="1030" width="6.28515625" style="61" customWidth="1"/>
    <col min="1031" max="1031" width="6.5703125" style="61" customWidth="1"/>
    <col min="1032" max="1032" width="6.7109375" style="61" customWidth="1"/>
    <col min="1033" max="1033" width="4.7109375" style="61" customWidth="1"/>
    <col min="1034" max="1034" width="6.42578125" style="61" customWidth="1"/>
    <col min="1035" max="1036" width="6.28515625" style="61" customWidth="1"/>
    <col min="1037" max="1037" width="6" style="61" customWidth="1"/>
    <col min="1038" max="1040" width="6.28515625" style="61" customWidth="1"/>
    <col min="1041" max="1041" width="5.7109375" style="61" customWidth="1"/>
    <col min="1042" max="1042" width="6.42578125" style="61" customWidth="1"/>
    <col min="1043" max="1045" width="6.28515625" style="61" customWidth="1"/>
    <col min="1046" max="1046" width="6" style="61" customWidth="1"/>
    <col min="1047" max="1047" width="6.5703125" style="61" customWidth="1"/>
    <col min="1048" max="1048" width="6.28515625" style="61" customWidth="1"/>
    <col min="1049" max="1049" width="4.5703125" style="61" customWidth="1"/>
    <col min="1050" max="1050" width="6" style="61" customWidth="1"/>
    <col min="1051" max="1052" width="6.42578125" style="61" customWidth="1"/>
    <col min="1053" max="1053" width="4.7109375" style="61" customWidth="1"/>
    <col min="1054" max="1054" width="6" style="61" customWidth="1"/>
    <col min="1055" max="1056" width="5.7109375" style="61" customWidth="1"/>
    <col min="1057" max="1057" width="4.42578125" style="61" customWidth="1"/>
    <col min="1058" max="1058" width="5.28515625" style="61" customWidth="1"/>
    <col min="1059" max="1059" width="5.5703125" style="61" customWidth="1"/>
    <col min="1060" max="1060" width="5.7109375" style="61" customWidth="1"/>
    <col min="1061" max="1062" width="5.28515625" style="61" customWidth="1"/>
    <col min="1063" max="1065" width="5.7109375" style="61" customWidth="1"/>
    <col min="1066" max="1066" width="6.28515625" style="61" customWidth="1"/>
    <col min="1067" max="1070" width="8.7109375" style="61" customWidth="1"/>
    <col min="1071" max="1279" width="8.85546875" style="61"/>
    <col min="1280" max="1280" width="7" style="61" customWidth="1"/>
    <col min="1281" max="1281" width="7.7109375" style="61" customWidth="1"/>
    <col min="1282" max="1282" width="21.28515625" style="61" customWidth="1"/>
    <col min="1283" max="1283" width="7.28515625" style="61" customWidth="1"/>
    <col min="1284" max="1284" width="7.7109375" style="61" customWidth="1"/>
    <col min="1285" max="1285" width="5.28515625" style="61" customWidth="1"/>
    <col min="1286" max="1286" width="6.28515625" style="61" customWidth="1"/>
    <col min="1287" max="1287" width="6.5703125" style="61" customWidth="1"/>
    <col min="1288" max="1288" width="6.7109375" style="61" customWidth="1"/>
    <col min="1289" max="1289" width="4.7109375" style="61" customWidth="1"/>
    <col min="1290" max="1290" width="6.42578125" style="61" customWidth="1"/>
    <col min="1291" max="1292" width="6.28515625" style="61" customWidth="1"/>
    <col min="1293" max="1293" width="6" style="61" customWidth="1"/>
    <col min="1294" max="1296" width="6.28515625" style="61" customWidth="1"/>
    <col min="1297" max="1297" width="5.7109375" style="61" customWidth="1"/>
    <col min="1298" max="1298" width="6.42578125" style="61" customWidth="1"/>
    <col min="1299" max="1301" width="6.28515625" style="61" customWidth="1"/>
    <col min="1302" max="1302" width="6" style="61" customWidth="1"/>
    <col min="1303" max="1303" width="6.5703125" style="61" customWidth="1"/>
    <col min="1304" max="1304" width="6.28515625" style="61" customWidth="1"/>
    <col min="1305" max="1305" width="4.5703125" style="61" customWidth="1"/>
    <col min="1306" max="1306" width="6" style="61" customWidth="1"/>
    <col min="1307" max="1308" width="6.42578125" style="61" customWidth="1"/>
    <col min="1309" max="1309" width="4.7109375" style="61" customWidth="1"/>
    <col min="1310" max="1310" width="6" style="61" customWidth="1"/>
    <col min="1311" max="1312" width="5.7109375" style="61" customWidth="1"/>
    <col min="1313" max="1313" width="4.42578125" style="61" customWidth="1"/>
    <col min="1314" max="1314" width="5.28515625" style="61" customWidth="1"/>
    <col min="1315" max="1315" width="5.5703125" style="61" customWidth="1"/>
    <col min="1316" max="1316" width="5.7109375" style="61" customWidth="1"/>
    <col min="1317" max="1318" width="5.28515625" style="61" customWidth="1"/>
    <col min="1319" max="1321" width="5.7109375" style="61" customWidth="1"/>
    <col min="1322" max="1322" width="6.28515625" style="61" customWidth="1"/>
    <col min="1323" max="1326" width="8.7109375" style="61" customWidth="1"/>
    <col min="1327" max="1535" width="8.85546875" style="61"/>
    <col min="1536" max="1536" width="7" style="61" customWidth="1"/>
    <col min="1537" max="1537" width="7.7109375" style="61" customWidth="1"/>
    <col min="1538" max="1538" width="21.28515625" style="61" customWidth="1"/>
    <col min="1539" max="1539" width="7.28515625" style="61" customWidth="1"/>
    <col min="1540" max="1540" width="7.7109375" style="61" customWidth="1"/>
    <col min="1541" max="1541" width="5.28515625" style="61" customWidth="1"/>
    <col min="1542" max="1542" width="6.28515625" style="61" customWidth="1"/>
    <col min="1543" max="1543" width="6.5703125" style="61" customWidth="1"/>
    <col min="1544" max="1544" width="6.7109375" style="61" customWidth="1"/>
    <col min="1545" max="1545" width="4.7109375" style="61" customWidth="1"/>
    <col min="1546" max="1546" width="6.42578125" style="61" customWidth="1"/>
    <col min="1547" max="1548" width="6.28515625" style="61" customWidth="1"/>
    <col min="1549" max="1549" width="6" style="61" customWidth="1"/>
    <col min="1550" max="1552" width="6.28515625" style="61" customWidth="1"/>
    <col min="1553" max="1553" width="5.7109375" style="61" customWidth="1"/>
    <col min="1554" max="1554" width="6.42578125" style="61" customWidth="1"/>
    <col min="1555" max="1557" width="6.28515625" style="61" customWidth="1"/>
    <col min="1558" max="1558" width="6" style="61" customWidth="1"/>
    <col min="1559" max="1559" width="6.5703125" style="61" customWidth="1"/>
    <col min="1560" max="1560" width="6.28515625" style="61" customWidth="1"/>
    <col min="1561" max="1561" width="4.5703125" style="61" customWidth="1"/>
    <col min="1562" max="1562" width="6" style="61" customWidth="1"/>
    <col min="1563" max="1564" width="6.42578125" style="61" customWidth="1"/>
    <col min="1565" max="1565" width="4.7109375" style="61" customWidth="1"/>
    <col min="1566" max="1566" width="6" style="61" customWidth="1"/>
    <col min="1567" max="1568" width="5.7109375" style="61" customWidth="1"/>
    <col min="1569" max="1569" width="4.42578125" style="61" customWidth="1"/>
    <col min="1570" max="1570" width="5.28515625" style="61" customWidth="1"/>
    <col min="1571" max="1571" width="5.5703125" style="61" customWidth="1"/>
    <col min="1572" max="1572" width="5.7109375" style="61" customWidth="1"/>
    <col min="1573" max="1574" width="5.28515625" style="61" customWidth="1"/>
    <col min="1575" max="1577" width="5.7109375" style="61" customWidth="1"/>
    <col min="1578" max="1578" width="6.28515625" style="61" customWidth="1"/>
    <col min="1579" max="1582" width="8.7109375" style="61" customWidth="1"/>
    <col min="1583" max="1791" width="8.85546875" style="61"/>
    <col min="1792" max="1792" width="7" style="61" customWidth="1"/>
    <col min="1793" max="1793" width="7.7109375" style="61" customWidth="1"/>
    <col min="1794" max="1794" width="21.28515625" style="61" customWidth="1"/>
    <col min="1795" max="1795" width="7.28515625" style="61" customWidth="1"/>
    <col min="1796" max="1796" width="7.7109375" style="61" customWidth="1"/>
    <col min="1797" max="1797" width="5.28515625" style="61" customWidth="1"/>
    <col min="1798" max="1798" width="6.28515625" style="61" customWidth="1"/>
    <col min="1799" max="1799" width="6.5703125" style="61" customWidth="1"/>
    <col min="1800" max="1800" width="6.7109375" style="61" customWidth="1"/>
    <col min="1801" max="1801" width="4.7109375" style="61" customWidth="1"/>
    <col min="1802" max="1802" width="6.42578125" style="61" customWidth="1"/>
    <col min="1803" max="1804" width="6.28515625" style="61" customWidth="1"/>
    <col min="1805" max="1805" width="6" style="61" customWidth="1"/>
    <col min="1806" max="1808" width="6.28515625" style="61" customWidth="1"/>
    <col min="1809" max="1809" width="5.7109375" style="61" customWidth="1"/>
    <col min="1810" max="1810" width="6.42578125" style="61" customWidth="1"/>
    <col min="1811" max="1813" width="6.28515625" style="61" customWidth="1"/>
    <col min="1814" max="1814" width="6" style="61" customWidth="1"/>
    <col min="1815" max="1815" width="6.5703125" style="61" customWidth="1"/>
    <col min="1816" max="1816" width="6.28515625" style="61" customWidth="1"/>
    <col min="1817" max="1817" width="4.5703125" style="61" customWidth="1"/>
    <col min="1818" max="1818" width="6" style="61" customWidth="1"/>
    <col min="1819" max="1820" width="6.42578125" style="61" customWidth="1"/>
    <col min="1821" max="1821" width="4.7109375" style="61" customWidth="1"/>
    <col min="1822" max="1822" width="6" style="61" customWidth="1"/>
    <col min="1823" max="1824" width="5.7109375" style="61" customWidth="1"/>
    <col min="1825" max="1825" width="4.42578125" style="61" customWidth="1"/>
    <col min="1826" max="1826" width="5.28515625" style="61" customWidth="1"/>
    <col min="1827" max="1827" width="5.5703125" style="61" customWidth="1"/>
    <col min="1828" max="1828" width="5.7109375" style="61" customWidth="1"/>
    <col min="1829" max="1830" width="5.28515625" style="61" customWidth="1"/>
    <col min="1831" max="1833" width="5.7109375" style="61" customWidth="1"/>
    <col min="1834" max="1834" width="6.28515625" style="61" customWidth="1"/>
    <col min="1835" max="1838" width="8.7109375" style="61" customWidth="1"/>
    <col min="1839" max="2047" width="8.85546875" style="61"/>
    <col min="2048" max="2048" width="7" style="61" customWidth="1"/>
    <col min="2049" max="2049" width="7.7109375" style="61" customWidth="1"/>
    <col min="2050" max="2050" width="21.28515625" style="61" customWidth="1"/>
    <col min="2051" max="2051" width="7.28515625" style="61" customWidth="1"/>
    <col min="2052" max="2052" width="7.7109375" style="61" customWidth="1"/>
    <col min="2053" max="2053" width="5.28515625" style="61" customWidth="1"/>
    <col min="2054" max="2054" width="6.28515625" style="61" customWidth="1"/>
    <col min="2055" max="2055" width="6.5703125" style="61" customWidth="1"/>
    <col min="2056" max="2056" width="6.7109375" style="61" customWidth="1"/>
    <col min="2057" max="2057" width="4.7109375" style="61" customWidth="1"/>
    <col min="2058" max="2058" width="6.42578125" style="61" customWidth="1"/>
    <col min="2059" max="2060" width="6.28515625" style="61" customWidth="1"/>
    <col min="2061" max="2061" width="6" style="61" customWidth="1"/>
    <col min="2062" max="2064" width="6.28515625" style="61" customWidth="1"/>
    <col min="2065" max="2065" width="5.7109375" style="61" customWidth="1"/>
    <col min="2066" max="2066" width="6.42578125" style="61" customWidth="1"/>
    <col min="2067" max="2069" width="6.28515625" style="61" customWidth="1"/>
    <col min="2070" max="2070" width="6" style="61" customWidth="1"/>
    <col min="2071" max="2071" width="6.5703125" style="61" customWidth="1"/>
    <col min="2072" max="2072" width="6.28515625" style="61" customWidth="1"/>
    <col min="2073" max="2073" width="4.5703125" style="61" customWidth="1"/>
    <col min="2074" max="2074" width="6" style="61" customWidth="1"/>
    <col min="2075" max="2076" width="6.42578125" style="61" customWidth="1"/>
    <col min="2077" max="2077" width="4.7109375" style="61" customWidth="1"/>
    <col min="2078" max="2078" width="6" style="61" customWidth="1"/>
    <col min="2079" max="2080" width="5.7109375" style="61" customWidth="1"/>
    <col min="2081" max="2081" width="4.42578125" style="61" customWidth="1"/>
    <col min="2082" max="2082" width="5.28515625" style="61" customWidth="1"/>
    <col min="2083" max="2083" width="5.5703125" style="61" customWidth="1"/>
    <col min="2084" max="2084" width="5.7109375" style="61" customWidth="1"/>
    <col min="2085" max="2086" width="5.28515625" style="61" customWidth="1"/>
    <col min="2087" max="2089" width="5.7109375" style="61" customWidth="1"/>
    <col min="2090" max="2090" width="6.28515625" style="61" customWidth="1"/>
    <col min="2091" max="2094" width="8.7109375" style="61" customWidth="1"/>
    <col min="2095" max="2303" width="8.85546875" style="61"/>
    <col min="2304" max="2304" width="7" style="61" customWidth="1"/>
    <col min="2305" max="2305" width="7.7109375" style="61" customWidth="1"/>
    <col min="2306" max="2306" width="21.28515625" style="61" customWidth="1"/>
    <col min="2307" max="2307" width="7.28515625" style="61" customWidth="1"/>
    <col min="2308" max="2308" width="7.7109375" style="61" customWidth="1"/>
    <col min="2309" max="2309" width="5.28515625" style="61" customWidth="1"/>
    <col min="2310" max="2310" width="6.28515625" style="61" customWidth="1"/>
    <col min="2311" max="2311" width="6.5703125" style="61" customWidth="1"/>
    <col min="2312" max="2312" width="6.7109375" style="61" customWidth="1"/>
    <col min="2313" max="2313" width="4.7109375" style="61" customWidth="1"/>
    <col min="2314" max="2314" width="6.42578125" style="61" customWidth="1"/>
    <col min="2315" max="2316" width="6.28515625" style="61" customWidth="1"/>
    <col min="2317" max="2317" width="6" style="61" customWidth="1"/>
    <col min="2318" max="2320" width="6.28515625" style="61" customWidth="1"/>
    <col min="2321" max="2321" width="5.7109375" style="61" customWidth="1"/>
    <col min="2322" max="2322" width="6.42578125" style="61" customWidth="1"/>
    <col min="2323" max="2325" width="6.28515625" style="61" customWidth="1"/>
    <col min="2326" max="2326" width="6" style="61" customWidth="1"/>
    <col min="2327" max="2327" width="6.5703125" style="61" customWidth="1"/>
    <col min="2328" max="2328" width="6.28515625" style="61" customWidth="1"/>
    <col min="2329" max="2329" width="4.5703125" style="61" customWidth="1"/>
    <col min="2330" max="2330" width="6" style="61" customWidth="1"/>
    <col min="2331" max="2332" width="6.42578125" style="61" customWidth="1"/>
    <col min="2333" max="2333" width="4.7109375" style="61" customWidth="1"/>
    <col min="2334" max="2334" width="6" style="61" customWidth="1"/>
    <col min="2335" max="2336" width="5.7109375" style="61" customWidth="1"/>
    <col min="2337" max="2337" width="4.42578125" style="61" customWidth="1"/>
    <col min="2338" max="2338" width="5.28515625" style="61" customWidth="1"/>
    <col min="2339" max="2339" width="5.5703125" style="61" customWidth="1"/>
    <col min="2340" max="2340" width="5.7109375" style="61" customWidth="1"/>
    <col min="2341" max="2342" width="5.28515625" style="61" customWidth="1"/>
    <col min="2343" max="2345" width="5.7109375" style="61" customWidth="1"/>
    <col min="2346" max="2346" width="6.28515625" style="61" customWidth="1"/>
    <col min="2347" max="2350" width="8.7109375" style="61" customWidth="1"/>
    <col min="2351" max="2559" width="8.85546875" style="61"/>
    <col min="2560" max="2560" width="7" style="61" customWidth="1"/>
    <col min="2561" max="2561" width="7.7109375" style="61" customWidth="1"/>
    <col min="2562" max="2562" width="21.28515625" style="61" customWidth="1"/>
    <col min="2563" max="2563" width="7.28515625" style="61" customWidth="1"/>
    <col min="2564" max="2564" width="7.7109375" style="61" customWidth="1"/>
    <col min="2565" max="2565" width="5.28515625" style="61" customWidth="1"/>
    <col min="2566" max="2566" width="6.28515625" style="61" customWidth="1"/>
    <col min="2567" max="2567" width="6.5703125" style="61" customWidth="1"/>
    <col min="2568" max="2568" width="6.7109375" style="61" customWidth="1"/>
    <col min="2569" max="2569" width="4.7109375" style="61" customWidth="1"/>
    <col min="2570" max="2570" width="6.42578125" style="61" customWidth="1"/>
    <col min="2571" max="2572" width="6.28515625" style="61" customWidth="1"/>
    <col min="2573" max="2573" width="6" style="61" customWidth="1"/>
    <col min="2574" max="2576" width="6.28515625" style="61" customWidth="1"/>
    <col min="2577" max="2577" width="5.7109375" style="61" customWidth="1"/>
    <col min="2578" max="2578" width="6.42578125" style="61" customWidth="1"/>
    <col min="2579" max="2581" width="6.28515625" style="61" customWidth="1"/>
    <col min="2582" max="2582" width="6" style="61" customWidth="1"/>
    <col min="2583" max="2583" width="6.5703125" style="61" customWidth="1"/>
    <col min="2584" max="2584" width="6.28515625" style="61" customWidth="1"/>
    <col min="2585" max="2585" width="4.5703125" style="61" customWidth="1"/>
    <col min="2586" max="2586" width="6" style="61" customWidth="1"/>
    <col min="2587" max="2588" width="6.42578125" style="61" customWidth="1"/>
    <col min="2589" max="2589" width="4.7109375" style="61" customWidth="1"/>
    <col min="2590" max="2590" width="6" style="61" customWidth="1"/>
    <col min="2591" max="2592" width="5.7109375" style="61" customWidth="1"/>
    <col min="2593" max="2593" width="4.42578125" style="61" customWidth="1"/>
    <col min="2594" max="2594" width="5.28515625" style="61" customWidth="1"/>
    <col min="2595" max="2595" width="5.5703125" style="61" customWidth="1"/>
    <col min="2596" max="2596" width="5.7109375" style="61" customWidth="1"/>
    <col min="2597" max="2598" width="5.28515625" style="61" customWidth="1"/>
    <col min="2599" max="2601" width="5.7109375" style="61" customWidth="1"/>
    <col min="2602" max="2602" width="6.28515625" style="61" customWidth="1"/>
    <col min="2603" max="2606" width="8.7109375" style="61" customWidth="1"/>
    <col min="2607" max="2815" width="8.85546875" style="61"/>
    <col min="2816" max="2816" width="7" style="61" customWidth="1"/>
    <col min="2817" max="2817" width="7.7109375" style="61" customWidth="1"/>
    <col min="2818" max="2818" width="21.28515625" style="61" customWidth="1"/>
    <col min="2819" max="2819" width="7.28515625" style="61" customWidth="1"/>
    <col min="2820" max="2820" width="7.7109375" style="61" customWidth="1"/>
    <col min="2821" max="2821" width="5.28515625" style="61" customWidth="1"/>
    <col min="2822" max="2822" width="6.28515625" style="61" customWidth="1"/>
    <col min="2823" max="2823" width="6.5703125" style="61" customWidth="1"/>
    <col min="2824" max="2824" width="6.7109375" style="61" customWidth="1"/>
    <col min="2825" max="2825" width="4.7109375" style="61" customWidth="1"/>
    <col min="2826" max="2826" width="6.42578125" style="61" customWidth="1"/>
    <col min="2827" max="2828" width="6.28515625" style="61" customWidth="1"/>
    <col min="2829" max="2829" width="6" style="61" customWidth="1"/>
    <col min="2830" max="2832" width="6.28515625" style="61" customWidth="1"/>
    <col min="2833" max="2833" width="5.7109375" style="61" customWidth="1"/>
    <col min="2834" max="2834" width="6.42578125" style="61" customWidth="1"/>
    <col min="2835" max="2837" width="6.28515625" style="61" customWidth="1"/>
    <col min="2838" max="2838" width="6" style="61" customWidth="1"/>
    <col min="2839" max="2839" width="6.5703125" style="61" customWidth="1"/>
    <col min="2840" max="2840" width="6.28515625" style="61" customWidth="1"/>
    <col min="2841" max="2841" width="4.5703125" style="61" customWidth="1"/>
    <col min="2842" max="2842" width="6" style="61" customWidth="1"/>
    <col min="2843" max="2844" width="6.42578125" style="61" customWidth="1"/>
    <col min="2845" max="2845" width="4.7109375" style="61" customWidth="1"/>
    <col min="2846" max="2846" width="6" style="61" customWidth="1"/>
    <col min="2847" max="2848" width="5.7109375" style="61" customWidth="1"/>
    <col min="2849" max="2849" width="4.42578125" style="61" customWidth="1"/>
    <col min="2850" max="2850" width="5.28515625" style="61" customWidth="1"/>
    <col min="2851" max="2851" width="5.5703125" style="61" customWidth="1"/>
    <col min="2852" max="2852" width="5.7109375" style="61" customWidth="1"/>
    <col min="2853" max="2854" width="5.28515625" style="61" customWidth="1"/>
    <col min="2855" max="2857" width="5.7109375" style="61" customWidth="1"/>
    <col min="2858" max="2858" width="6.28515625" style="61" customWidth="1"/>
    <col min="2859" max="2862" width="8.7109375" style="61" customWidth="1"/>
    <col min="2863" max="3071" width="8.85546875" style="61"/>
    <col min="3072" max="3072" width="7" style="61" customWidth="1"/>
    <col min="3073" max="3073" width="7.7109375" style="61" customWidth="1"/>
    <col min="3074" max="3074" width="21.28515625" style="61" customWidth="1"/>
    <col min="3075" max="3075" width="7.28515625" style="61" customWidth="1"/>
    <col min="3076" max="3076" width="7.7109375" style="61" customWidth="1"/>
    <col min="3077" max="3077" width="5.28515625" style="61" customWidth="1"/>
    <col min="3078" max="3078" width="6.28515625" style="61" customWidth="1"/>
    <col min="3079" max="3079" width="6.5703125" style="61" customWidth="1"/>
    <col min="3080" max="3080" width="6.7109375" style="61" customWidth="1"/>
    <col min="3081" max="3081" width="4.7109375" style="61" customWidth="1"/>
    <col min="3082" max="3082" width="6.42578125" style="61" customWidth="1"/>
    <col min="3083" max="3084" width="6.28515625" style="61" customWidth="1"/>
    <col min="3085" max="3085" width="6" style="61" customWidth="1"/>
    <col min="3086" max="3088" width="6.28515625" style="61" customWidth="1"/>
    <col min="3089" max="3089" width="5.7109375" style="61" customWidth="1"/>
    <col min="3090" max="3090" width="6.42578125" style="61" customWidth="1"/>
    <col min="3091" max="3093" width="6.28515625" style="61" customWidth="1"/>
    <col min="3094" max="3094" width="6" style="61" customWidth="1"/>
    <col min="3095" max="3095" width="6.5703125" style="61" customWidth="1"/>
    <col min="3096" max="3096" width="6.28515625" style="61" customWidth="1"/>
    <col min="3097" max="3097" width="4.5703125" style="61" customWidth="1"/>
    <col min="3098" max="3098" width="6" style="61" customWidth="1"/>
    <col min="3099" max="3100" width="6.42578125" style="61" customWidth="1"/>
    <col min="3101" max="3101" width="4.7109375" style="61" customWidth="1"/>
    <col min="3102" max="3102" width="6" style="61" customWidth="1"/>
    <col min="3103" max="3104" width="5.7109375" style="61" customWidth="1"/>
    <col min="3105" max="3105" width="4.42578125" style="61" customWidth="1"/>
    <col min="3106" max="3106" width="5.28515625" style="61" customWidth="1"/>
    <col min="3107" max="3107" width="5.5703125" style="61" customWidth="1"/>
    <col min="3108" max="3108" width="5.7109375" style="61" customWidth="1"/>
    <col min="3109" max="3110" width="5.28515625" style="61" customWidth="1"/>
    <col min="3111" max="3113" width="5.7109375" style="61" customWidth="1"/>
    <col min="3114" max="3114" width="6.28515625" style="61" customWidth="1"/>
    <col min="3115" max="3118" width="8.7109375" style="61" customWidth="1"/>
    <col min="3119" max="3327" width="8.85546875" style="61"/>
    <col min="3328" max="3328" width="7" style="61" customWidth="1"/>
    <col min="3329" max="3329" width="7.7109375" style="61" customWidth="1"/>
    <col min="3330" max="3330" width="21.28515625" style="61" customWidth="1"/>
    <col min="3331" max="3331" width="7.28515625" style="61" customWidth="1"/>
    <col min="3332" max="3332" width="7.7109375" style="61" customWidth="1"/>
    <col min="3333" max="3333" width="5.28515625" style="61" customWidth="1"/>
    <col min="3334" max="3334" width="6.28515625" style="61" customWidth="1"/>
    <col min="3335" max="3335" width="6.5703125" style="61" customWidth="1"/>
    <col min="3336" max="3336" width="6.7109375" style="61" customWidth="1"/>
    <col min="3337" max="3337" width="4.7109375" style="61" customWidth="1"/>
    <col min="3338" max="3338" width="6.42578125" style="61" customWidth="1"/>
    <col min="3339" max="3340" width="6.28515625" style="61" customWidth="1"/>
    <col min="3341" max="3341" width="6" style="61" customWidth="1"/>
    <col min="3342" max="3344" width="6.28515625" style="61" customWidth="1"/>
    <col min="3345" max="3345" width="5.7109375" style="61" customWidth="1"/>
    <col min="3346" max="3346" width="6.42578125" style="61" customWidth="1"/>
    <col min="3347" max="3349" width="6.28515625" style="61" customWidth="1"/>
    <col min="3350" max="3350" width="6" style="61" customWidth="1"/>
    <col min="3351" max="3351" width="6.5703125" style="61" customWidth="1"/>
    <col min="3352" max="3352" width="6.28515625" style="61" customWidth="1"/>
    <col min="3353" max="3353" width="4.5703125" style="61" customWidth="1"/>
    <col min="3354" max="3354" width="6" style="61" customWidth="1"/>
    <col min="3355" max="3356" width="6.42578125" style="61" customWidth="1"/>
    <col min="3357" max="3357" width="4.7109375" style="61" customWidth="1"/>
    <col min="3358" max="3358" width="6" style="61" customWidth="1"/>
    <col min="3359" max="3360" width="5.7109375" style="61" customWidth="1"/>
    <col min="3361" max="3361" width="4.42578125" style="61" customWidth="1"/>
    <col min="3362" max="3362" width="5.28515625" style="61" customWidth="1"/>
    <col min="3363" max="3363" width="5.5703125" style="61" customWidth="1"/>
    <col min="3364" max="3364" width="5.7109375" style="61" customWidth="1"/>
    <col min="3365" max="3366" width="5.28515625" style="61" customWidth="1"/>
    <col min="3367" max="3369" width="5.7109375" style="61" customWidth="1"/>
    <col min="3370" max="3370" width="6.28515625" style="61" customWidth="1"/>
    <col min="3371" max="3374" width="8.7109375" style="61" customWidth="1"/>
    <col min="3375" max="3583" width="8.85546875" style="61"/>
    <col min="3584" max="3584" width="7" style="61" customWidth="1"/>
    <col min="3585" max="3585" width="7.7109375" style="61" customWidth="1"/>
    <col min="3586" max="3586" width="21.28515625" style="61" customWidth="1"/>
    <col min="3587" max="3587" width="7.28515625" style="61" customWidth="1"/>
    <col min="3588" max="3588" width="7.7109375" style="61" customWidth="1"/>
    <col min="3589" max="3589" width="5.28515625" style="61" customWidth="1"/>
    <col min="3590" max="3590" width="6.28515625" style="61" customWidth="1"/>
    <col min="3591" max="3591" width="6.5703125" style="61" customWidth="1"/>
    <col min="3592" max="3592" width="6.7109375" style="61" customWidth="1"/>
    <col min="3593" max="3593" width="4.7109375" style="61" customWidth="1"/>
    <col min="3594" max="3594" width="6.42578125" style="61" customWidth="1"/>
    <col min="3595" max="3596" width="6.28515625" style="61" customWidth="1"/>
    <col min="3597" max="3597" width="6" style="61" customWidth="1"/>
    <col min="3598" max="3600" width="6.28515625" style="61" customWidth="1"/>
    <col min="3601" max="3601" width="5.7109375" style="61" customWidth="1"/>
    <col min="3602" max="3602" width="6.42578125" style="61" customWidth="1"/>
    <col min="3603" max="3605" width="6.28515625" style="61" customWidth="1"/>
    <col min="3606" max="3606" width="6" style="61" customWidth="1"/>
    <col min="3607" max="3607" width="6.5703125" style="61" customWidth="1"/>
    <col min="3608" max="3608" width="6.28515625" style="61" customWidth="1"/>
    <col min="3609" max="3609" width="4.5703125" style="61" customWidth="1"/>
    <col min="3610" max="3610" width="6" style="61" customWidth="1"/>
    <col min="3611" max="3612" width="6.42578125" style="61" customWidth="1"/>
    <col min="3613" max="3613" width="4.7109375" style="61" customWidth="1"/>
    <col min="3614" max="3614" width="6" style="61" customWidth="1"/>
    <col min="3615" max="3616" width="5.7109375" style="61" customWidth="1"/>
    <col min="3617" max="3617" width="4.42578125" style="61" customWidth="1"/>
    <col min="3618" max="3618" width="5.28515625" style="61" customWidth="1"/>
    <col min="3619" max="3619" width="5.5703125" style="61" customWidth="1"/>
    <col min="3620" max="3620" width="5.7109375" style="61" customWidth="1"/>
    <col min="3621" max="3622" width="5.28515625" style="61" customWidth="1"/>
    <col min="3623" max="3625" width="5.7109375" style="61" customWidth="1"/>
    <col min="3626" max="3626" width="6.28515625" style="61" customWidth="1"/>
    <col min="3627" max="3630" width="8.7109375" style="61" customWidth="1"/>
    <col min="3631" max="3839" width="8.85546875" style="61"/>
    <col min="3840" max="3840" width="7" style="61" customWidth="1"/>
    <col min="3841" max="3841" width="7.7109375" style="61" customWidth="1"/>
    <col min="3842" max="3842" width="21.28515625" style="61" customWidth="1"/>
    <col min="3843" max="3843" width="7.28515625" style="61" customWidth="1"/>
    <col min="3844" max="3844" width="7.7109375" style="61" customWidth="1"/>
    <col min="3845" max="3845" width="5.28515625" style="61" customWidth="1"/>
    <col min="3846" max="3846" width="6.28515625" style="61" customWidth="1"/>
    <col min="3847" max="3847" width="6.5703125" style="61" customWidth="1"/>
    <col min="3848" max="3848" width="6.7109375" style="61" customWidth="1"/>
    <col min="3849" max="3849" width="4.7109375" style="61" customWidth="1"/>
    <col min="3850" max="3850" width="6.42578125" style="61" customWidth="1"/>
    <col min="3851" max="3852" width="6.28515625" style="61" customWidth="1"/>
    <col min="3853" max="3853" width="6" style="61" customWidth="1"/>
    <col min="3854" max="3856" width="6.28515625" style="61" customWidth="1"/>
    <col min="3857" max="3857" width="5.7109375" style="61" customWidth="1"/>
    <col min="3858" max="3858" width="6.42578125" style="61" customWidth="1"/>
    <col min="3859" max="3861" width="6.28515625" style="61" customWidth="1"/>
    <col min="3862" max="3862" width="6" style="61" customWidth="1"/>
    <col min="3863" max="3863" width="6.5703125" style="61" customWidth="1"/>
    <col min="3864" max="3864" width="6.28515625" style="61" customWidth="1"/>
    <col min="3865" max="3865" width="4.5703125" style="61" customWidth="1"/>
    <col min="3866" max="3866" width="6" style="61" customWidth="1"/>
    <col min="3867" max="3868" width="6.42578125" style="61" customWidth="1"/>
    <col min="3869" max="3869" width="4.7109375" style="61" customWidth="1"/>
    <col min="3870" max="3870" width="6" style="61" customWidth="1"/>
    <col min="3871" max="3872" width="5.7109375" style="61" customWidth="1"/>
    <col min="3873" max="3873" width="4.42578125" style="61" customWidth="1"/>
    <col min="3874" max="3874" width="5.28515625" style="61" customWidth="1"/>
    <col min="3875" max="3875" width="5.5703125" style="61" customWidth="1"/>
    <col min="3876" max="3876" width="5.7109375" style="61" customWidth="1"/>
    <col min="3877" max="3878" width="5.28515625" style="61" customWidth="1"/>
    <col min="3879" max="3881" width="5.7109375" style="61" customWidth="1"/>
    <col min="3882" max="3882" width="6.28515625" style="61" customWidth="1"/>
    <col min="3883" max="3886" width="8.7109375" style="61" customWidth="1"/>
    <col min="3887" max="4095" width="8.85546875" style="61"/>
    <col min="4096" max="4096" width="7" style="61" customWidth="1"/>
    <col min="4097" max="4097" width="7.7109375" style="61" customWidth="1"/>
    <col min="4098" max="4098" width="21.28515625" style="61" customWidth="1"/>
    <col min="4099" max="4099" width="7.28515625" style="61" customWidth="1"/>
    <col min="4100" max="4100" width="7.7109375" style="61" customWidth="1"/>
    <col min="4101" max="4101" width="5.28515625" style="61" customWidth="1"/>
    <col min="4102" max="4102" width="6.28515625" style="61" customWidth="1"/>
    <col min="4103" max="4103" width="6.5703125" style="61" customWidth="1"/>
    <col min="4104" max="4104" width="6.7109375" style="61" customWidth="1"/>
    <col min="4105" max="4105" width="4.7109375" style="61" customWidth="1"/>
    <col min="4106" max="4106" width="6.42578125" style="61" customWidth="1"/>
    <col min="4107" max="4108" width="6.28515625" style="61" customWidth="1"/>
    <col min="4109" max="4109" width="6" style="61" customWidth="1"/>
    <col min="4110" max="4112" width="6.28515625" style="61" customWidth="1"/>
    <col min="4113" max="4113" width="5.7109375" style="61" customWidth="1"/>
    <col min="4114" max="4114" width="6.42578125" style="61" customWidth="1"/>
    <col min="4115" max="4117" width="6.28515625" style="61" customWidth="1"/>
    <col min="4118" max="4118" width="6" style="61" customWidth="1"/>
    <col min="4119" max="4119" width="6.5703125" style="61" customWidth="1"/>
    <col min="4120" max="4120" width="6.28515625" style="61" customWidth="1"/>
    <col min="4121" max="4121" width="4.5703125" style="61" customWidth="1"/>
    <col min="4122" max="4122" width="6" style="61" customWidth="1"/>
    <col min="4123" max="4124" width="6.42578125" style="61" customWidth="1"/>
    <col min="4125" max="4125" width="4.7109375" style="61" customWidth="1"/>
    <col min="4126" max="4126" width="6" style="61" customWidth="1"/>
    <col min="4127" max="4128" width="5.7109375" style="61" customWidth="1"/>
    <col min="4129" max="4129" width="4.42578125" style="61" customWidth="1"/>
    <col min="4130" max="4130" width="5.28515625" style="61" customWidth="1"/>
    <col min="4131" max="4131" width="5.5703125" style="61" customWidth="1"/>
    <col min="4132" max="4132" width="5.7109375" style="61" customWidth="1"/>
    <col min="4133" max="4134" width="5.28515625" style="61" customWidth="1"/>
    <col min="4135" max="4137" width="5.7109375" style="61" customWidth="1"/>
    <col min="4138" max="4138" width="6.28515625" style="61" customWidth="1"/>
    <col min="4139" max="4142" width="8.7109375" style="61" customWidth="1"/>
    <col min="4143" max="4351" width="8.85546875" style="61"/>
    <col min="4352" max="4352" width="7" style="61" customWidth="1"/>
    <col min="4353" max="4353" width="7.7109375" style="61" customWidth="1"/>
    <col min="4354" max="4354" width="21.28515625" style="61" customWidth="1"/>
    <col min="4355" max="4355" width="7.28515625" style="61" customWidth="1"/>
    <col min="4356" max="4356" width="7.7109375" style="61" customWidth="1"/>
    <col min="4357" max="4357" width="5.28515625" style="61" customWidth="1"/>
    <col min="4358" max="4358" width="6.28515625" style="61" customWidth="1"/>
    <col min="4359" max="4359" width="6.5703125" style="61" customWidth="1"/>
    <col min="4360" max="4360" width="6.7109375" style="61" customWidth="1"/>
    <col min="4361" max="4361" width="4.7109375" style="61" customWidth="1"/>
    <col min="4362" max="4362" width="6.42578125" style="61" customWidth="1"/>
    <col min="4363" max="4364" width="6.28515625" style="61" customWidth="1"/>
    <col min="4365" max="4365" width="6" style="61" customWidth="1"/>
    <col min="4366" max="4368" width="6.28515625" style="61" customWidth="1"/>
    <col min="4369" max="4369" width="5.7109375" style="61" customWidth="1"/>
    <col min="4370" max="4370" width="6.42578125" style="61" customWidth="1"/>
    <col min="4371" max="4373" width="6.28515625" style="61" customWidth="1"/>
    <col min="4374" max="4374" width="6" style="61" customWidth="1"/>
    <col min="4375" max="4375" width="6.5703125" style="61" customWidth="1"/>
    <col min="4376" max="4376" width="6.28515625" style="61" customWidth="1"/>
    <col min="4377" max="4377" width="4.5703125" style="61" customWidth="1"/>
    <col min="4378" max="4378" width="6" style="61" customWidth="1"/>
    <col min="4379" max="4380" width="6.42578125" style="61" customWidth="1"/>
    <col min="4381" max="4381" width="4.7109375" style="61" customWidth="1"/>
    <col min="4382" max="4382" width="6" style="61" customWidth="1"/>
    <col min="4383" max="4384" width="5.7109375" style="61" customWidth="1"/>
    <col min="4385" max="4385" width="4.42578125" style="61" customWidth="1"/>
    <col min="4386" max="4386" width="5.28515625" style="61" customWidth="1"/>
    <col min="4387" max="4387" width="5.5703125" style="61" customWidth="1"/>
    <col min="4388" max="4388" width="5.7109375" style="61" customWidth="1"/>
    <col min="4389" max="4390" width="5.28515625" style="61" customWidth="1"/>
    <col min="4391" max="4393" width="5.7109375" style="61" customWidth="1"/>
    <col min="4394" max="4394" width="6.28515625" style="61" customWidth="1"/>
    <col min="4395" max="4398" width="8.7109375" style="61" customWidth="1"/>
    <col min="4399" max="4607" width="8.85546875" style="61"/>
    <col min="4608" max="4608" width="7" style="61" customWidth="1"/>
    <col min="4609" max="4609" width="7.7109375" style="61" customWidth="1"/>
    <col min="4610" max="4610" width="21.28515625" style="61" customWidth="1"/>
    <col min="4611" max="4611" width="7.28515625" style="61" customWidth="1"/>
    <col min="4612" max="4612" width="7.7109375" style="61" customWidth="1"/>
    <col min="4613" max="4613" width="5.28515625" style="61" customWidth="1"/>
    <col min="4614" max="4614" width="6.28515625" style="61" customWidth="1"/>
    <col min="4615" max="4615" width="6.5703125" style="61" customWidth="1"/>
    <col min="4616" max="4616" width="6.7109375" style="61" customWidth="1"/>
    <col min="4617" max="4617" width="4.7109375" style="61" customWidth="1"/>
    <col min="4618" max="4618" width="6.42578125" style="61" customWidth="1"/>
    <col min="4619" max="4620" width="6.28515625" style="61" customWidth="1"/>
    <col min="4621" max="4621" width="6" style="61" customWidth="1"/>
    <col min="4622" max="4624" width="6.28515625" style="61" customWidth="1"/>
    <col min="4625" max="4625" width="5.7109375" style="61" customWidth="1"/>
    <col min="4626" max="4626" width="6.42578125" style="61" customWidth="1"/>
    <col min="4627" max="4629" width="6.28515625" style="61" customWidth="1"/>
    <col min="4630" max="4630" width="6" style="61" customWidth="1"/>
    <col min="4631" max="4631" width="6.5703125" style="61" customWidth="1"/>
    <col min="4632" max="4632" width="6.28515625" style="61" customWidth="1"/>
    <col min="4633" max="4633" width="4.5703125" style="61" customWidth="1"/>
    <col min="4634" max="4634" width="6" style="61" customWidth="1"/>
    <col min="4635" max="4636" width="6.42578125" style="61" customWidth="1"/>
    <col min="4637" max="4637" width="4.7109375" style="61" customWidth="1"/>
    <col min="4638" max="4638" width="6" style="61" customWidth="1"/>
    <col min="4639" max="4640" width="5.7109375" style="61" customWidth="1"/>
    <col min="4641" max="4641" width="4.42578125" style="61" customWidth="1"/>
    <col min="4642" max="4642" width="5.28515625" style="61" customWidth="1"/>
    <col min="4643" max="4643" width="5.5703125" style="61" customWidth="1"/>
    <col min="4644" max="4644" width="5.7109375" style="61" customWidth="1"/>
    <col min="4645" max="4646" width="5.28515625" style="61" customWidth="1"/>
    <col min="4647" max="4649" width="5.7109375" style="61" customWidth="1"/>
    <col min="4650" max="4650" width="6.28515625" style="61" customWidth="1"/>
    <col min="4651" max="4654" width="8.7109375" style="61" customWidth="1"/>
    <col min="4655" max="4863" width="8.85546875" style="61"/>
    <col min="4864" max="4864" width="7" style="61" customWidth="1"/>
    <col min="4865" max="4865" width="7.7109375" style="61" customWidth="1"/>
    <col min="4866" max="4866" width="21.28515625" style="61" customWidth="1"/>
    <col min="4867" max="4867" width="7.28515625" style="61" customWidth="1"/>
    <col min="4868" max="4868" width="7.7109375" style="61" customWidth="1"/>
    <col min="4869" max="4869" width="5.28515625" style="61" customWidth="1"/>
    <col min="4870" max="4870" width="6.28515625" style="61" customWidth="1"/>
    <col min="4871" max="4871" width="6.5703125" style="61" customWidth="1"/>
    <col min="4872" max="4872" width="6.7109375" style="61" customWidth="1"/>
    <col min="4873" max="4873" width="4.7109375" style="61" customWidth="1"/>
    <col min="4874" max="4874" width="6.42578125" style="61" customWidth="1"/>
    <col min="4875" max="4876" width="6.28515625" style="61" customWidth="1"/>
    <col min="4877" max="4877" width="6" style="61" customWidth="1"/>
    <col min="4878" max="4880" width="6.28515625" style="61" customWidth="1"/>
    <col min="4881" max="4881" width="5.7109375" style="61" customWidth="1"/>
    <col min="4882" max="4882" width="6.42578125" style="61" customWidth="1"/>
    <col min="4883" max="4885" width="6.28515625" style="61" customWidth="1"/>
    <col min="4886" max="4886" width="6" style="61" customWidth="1"/>
    <col min="4887" max="4887" width="6.5703125" style="61" customWidth="1"/>
    <col min="4888" max="4888" width="6.28515625" style="61" customWidth="1"/>
    <col min="4889" max="4889" width="4.5703125" style="61" customWidth="1"/>
    <col min="4890" max="4890" width="6" style="61" customWidth="1"/>
    <col min="4891" max="4892" width="6.42578125" style="61" customWidth="1"/>
    <col min="4893" max="4893" width="4.7109375" style="61" customWidth="1"/>
    <col min="4894" max="4894" width="6" style="61" customWidth="1"/>
    <col min="4895" max="4896" width="5.7109375" style="61" customWidth="1"/>
    <col min="4897" max="4897" width="4.42578125" style="61" customWidth="1"/>
    <col min="4898" max="4898" width="5.28515625" style="61" customWidth="1"/>
    <col min="4899" max="4899" width="5.5703125" style="61" customWidth="1"/>
    <col min="4900" max="4900" width="5.7109375" style="61" customWidth="1"/>
    <col min="4901" max="4902" width="5.28515625" style="61" customWidth="1"/>
    <col min="4903" max="4905" width="5.7109375" style="61" customWidth="1"/>
    <col min="4906" max="4906" width="6.28515625" style="61" customWidth="1"/>
    <col min="4907" max="4910" width="8.7109375" style="61" customWidth="1"/>
    <col min="4911" max="5119" width="8.85546875" style="61"/>
    <col min="5120" max="5120" width="7" style="61" customWidth="1"/>
    <col min="5121" max="5121" width="7.7109375" style="61" customWidth="1"/>
    <col min="5122" max="5122" width="21.28515625" style="61" customWidth="1"/>
    <col min="5123" max="5123" width="7.28515625" style="61" customWidth="1"/>
    <col min="5124" max="5124" width="7.7109375" style="61" customWidth="1"/>
    <col min="5125" max="5125" width="5.28515625" style="61" customWidth="1"/>
    <col min="5126" max="5126" width="6.28515625" style="61" customWidth="1"/>
    <col min="5127" max="5127" width="6.5703125" style="61" customWidth="1"/>
    <col min="5128" max="5128" width="6.7109375" style="61" customWidth="1"/>
    <col min="5129" max="5129" width="4.7109375" style="61" customWidth="1"/>
    <col min="5130" max="5130" width="6.42578125" style="61" customWidth="1"/>
    <col min="5131" max="5132" width="6.28515625" style="61" customWidth="1"/>
    <col min="5133" max="5133" width="6" style="61" customWidth="1"/>
    <col min="5134" max="5136" width="6.28515625" style="61" customWidth="1"/>
    <col min="5137" max="5137" width="5.7109375" style="61" customWidth="1"/>
    <col min="5138" max="5138" width="6.42578125" style="61" customWidth="1"/>
    <col min="5139" max="5141" width="6.28515625" style="61" customWidth="1"/>
    <col min="5142" max="5142" width="6" style="61" customWidth="1"/>
    <col min="5143" max="5143" width="6.5703125" style="61" customWidth="1"/>
    <col min="5144" max="5144" width="6.28515625" style="61" customWidth="1"/>
    <col min="5145" max="5145" width="4.5703125" style="61" customWidth="1"/>
    <col min="5146" max="5146" width="6" style="61" customWidth="1"/>
    <col min="5147" max="5148" width="6.42578125" style="61" customWidth="1"/>
    <col min="5149" max="5149" width="4.7109375" style="61" customWidth="1"/>
    <col min="5150" max="5150" width="6" style="61" customWidth="1"/>
    <col min="5151" max="5152" width="5.7109375" style="61" customWidth="1"/>
    <col min="5153" max="5153" width="4.42578125" style="61" customWidth="1"/>
    <col min="5154" max="5154" width="5.28515625" style="61" customWidth="1"/>
    <col min="5155" max="5155" width="5.5703125" style="61" customWidth="1"/>
    <col min="5156" max="5156" width="5.7109375" style="61" customWidth="1"/>
    <col min="5157" max="5158" width="5.28515625" style="61" customWidth="1"/>
    <col min="5159" max="5161" width="5.7109375" style="61" customWidth="1"/>
    <col min="5162" max="5162" width="6.28515625" style="61" customWidth="1"/>
    <col min="5163" max="5166" width="8.7109375" style="61" customWidth="1"/>
    <col min="5167" max="5375" width="8.85546875" style="61"/>
    <col min="5376" max="5376" width="7" style="61" customWidth="1"/>
    <col min="5377" max="5377" width="7.7109375" style="61" customWidth="1"/>
    <col min="5378" max="5378" width="21.28515625" style="61" customWidth="1"/>
    <col min="5379" max="5379" width="7.28515625" style="61" customWidth="1"/>
    <col min="5380" max="5380" width="7.7109375" style="61" customWidth="1"/>
    <col min="5381" max="5381" width="5.28515625" style="61" customWidth="1"/>
    <col min="5382" max="5382" width="6.28515625" style="61" customWidth="1"/>
    <col min="5383" max="5383" width="6.5703125" style="61" customWidth="1"/>
    <col min="5384" max="5384" width="6.7109375" style="61" customWidth="1"/>
    <col min="5385" max="5385" width="4.7109375" style="61" customWidth="1"/>
    <col min="5386" max="5386" width="6.42578125" style="61" customWidth="1"/>
    <col min="5387" max="5388" width="6.28515625" style="61" customWidth="1"/>
    <col min="5389" max="5389" width="6" style="61" customWidth="1"/>
    <col min="5390" max="5392" width="6.28515625" style="61" customWidth="1"/>
    <col min="5393" max="5393" width="5.7109375" style="61" customWidth="1"/>
    <col min="5394" max="5394" width="6.42578125" style="61" customWidth="1"/>
    <col min="5395" max="5397" width="6.28515625" style="61" customWidth="1"/>
    <col min="5398" max="5398" width="6" style="61" customWidth="1"/>
    <col min="5399" max="5399" width="6.5703125" style="61" customWidth="1"/>
    <col min="5400" max="5400" width="6.28515625" style="61" customWidth="1"/>
    <col min="5401" max="5401" width="4.5703125" style="61" customWidth="1"/>
    <col min="5402" max="5402" width="6" style="61" customWidth="1"/>
    <col min="5403" max="5404" width="6.42578125" style="61" customWidth="1"/>
    <col min="5405" max="5405" width="4.7109375" style="61" customWidth="1"/>
    <col min="5406" max="5406" width="6" style="61" customWidth="1"/>
    <col min="5407" max="5408" width="5.7109375" style="61" customWidth="1"/>
    <col min="5409" max="5409" width="4.42578125" style="61" customWidth="1"/>
    <col min="5410" max="5410" width="5.28515625" style="61" customWidth="1"/>
    <col min="5411" max="5411" width="5.5703125" style="61" customWidth="1"/>
    <col min="5412" max="5412" width="5.7109375" style="61" customWidth="1"/>
    <col min="5413" max="5414" width="5.28515625" style="61" customWidth="1"/>
    <col min="5415" max="5417" width="5.7109375" style="61" customWidth="1"/>
    <col min="5418" max="5418" width="6.28515625" style="61" customWidth="1"/>
    <col min="5419" max="5422" width="8.7109375" style="61" customWidth="1"/>
    <col min="5423" max="5631" width="8.85546875" style="61"/>
    <col min="5632" max="5632" width="7" style="61" customWidth="1"/>
    <col min="5633" max="5633" width="7.7109375" style="61" customWidth="1"/>
    <col min="5634" max="5634" width="21.28515625" style="61" customWidth="1"/>
    <col min="5635" max="5635" width="7.28515625" style="61" customWidth="1"/>
    <col min="5636" max="5636" width="7.7109375" style="61" customWidth="1"/>
    <col min="5637" max="5637" width="5.28515625" style="61" customWidth="1"/>
    <col min="5638" max="5638" width="6.28515625" style="61" customWidth="1"/>
    <col min="5639" max="5639" width="6.5703125" style="61" customWidth="1"/>
    <col min="5640" max="5640" width="6.7109375" style="61" customWidth="1"/>
    <col min="5641" max="5641" width="4.7109375" style="61" customWidth="1"/>
    <col min="5642" max="5642" width="6.42578125" style="61" customWidth="1"/>
    <col min="5643" max="5644" width="6.28515625" style="61" customWidth="1"/>
    <col min="5645" max="5645" width="6" style="61" customWidth="1"/>
    <col min="5646" max="5648" width="6.28515625" style="61" customWidth="1"/>
    <col min="5649" max="5649" width="5.7109375" style="61" customWidth="1"/>
    <col min="5650" max="5650" width="6.42578125" style="61" customWidth="1"/>
    <col min="5651" max="5653" width="6.28515625" style="61" customWidth="1"/>
    <col min="5654" max="5654" width="6" style="61" customWidth="1"/>
    <col min="5655" max="5655" width="6.5703125" style="61" customWidth="1"/>
    <col min="5656" max="5656" width="6.28515625" style="61" customWidth="1"/>
    <col min="5657" max="5657" width="4.5703125" style="61" customWidth="1"/>
    <col min="5658" max="5658" width="6" style="61" customWidth="1"/>
    <col min="5659" max="5660" width="6.42578125" style="61" customWidth="1"/>
    <col min="5661" max="5661" width="4.7109375" style="61" customWidth="1"/>
    <col min="5662" max="5662" width="6" style="61" customWidth="1"/>
    <col min="5663" max="5664" width="5.7109375" style="61" customWidth="1"/>
    <col min="5665" max="5665" width="4.42578125" style="61" customWidth="1"/>
    <col min="5666" max="5666" width="5.28515625" style="61" customWidth="1"/>
    <col min="5667" max="5667" width="5.5703125" style="61" customWidth="1"/>
    <col min="5668" max="5668" width="5.7109375" style="61" customWidth="1"/>
    <col min="5669" max="5670" width="5.28515625" style="61" customWidth="1"/>
    <col min="5671" max="5673" width="5.7109375" style="61" customWidth="1"/>
    <col min="5674" max="5674" width="6.28515625" style="61" customWidth="1"/>
    <col min="5675" max="5678" width="8.7109375" style="61" customWidth="1"/>
    <col min="5679" max="5887" width="8.85546875" style="61"/>
    <col min="5888" max="5888" width="7" style="61" customWidth="1"/>
    <col min="5889" max="5889" width="7.7109375" style="61" customWidth="1"/>
    <col min="5890" max="5890" width="21.28515625" style="61" customWidth="1"/>
    <col min="5891" max="5891" width="7.28515625" style="61" customWidth="1"/>
    <col min="5892" max="5892" width="7.7109375" style="61" customWidth="1"/>
    <col min="5893" max="5893" width="5.28515625" style="61" customWidth="1"/>
    <col min="5894" max="5894" width="6.28515625" style="61" customWidth="1"/>
    <col min="5895" max="5895" width="6.5703125" style="61" customWidth="1"/>
    <col min="5896" max="5896" width="6.7109375" style="61" customWidth="1"/>
    <col min="5897" max="5897" width="4.7109375" style="61" customWidth="1"/>
    <col min="5898" max="5898" width="6.42578125" style="61" customWidth="1"/>
    <col min="5899" max="5900" width="6.28515625" style="61" customWidth="1"/>
    <col min="5901" max="5901" width="6" style="61" customWidth="1"/>
    <col min="5902" max="5904" width="6.28515625" style="61" customWidth="1"/>
    <col min="5905" max="5905" width="5.7109375" style="61" customWidth="1"/>
    <col min="5906" max="5906" width="6.42578125" style="61" customWidth="1"/>
    <col min="5907" max="5909" width="6.28515625" style="61" customWidth="1"/>
    <col min="5910" max="5910" width="6" style="61" customWidth="1"/>
    <col min="5911" max="5911" width="6.5703125" style="61" customWidth="1"/>
    <col min="5912" max="5912" width="6.28515625" style="61" customWidth="1"/>
    <col min="5913" max="5913" width="4.5703125" style="61" customWidth="1"/>
    <col min="5914" max="5914" width="6" style="61" customWidth="1"/>
    <col min="5915" max="5916" width="6.42578125" style="61" customWidth="1"/>
    <col min="5917" max="5917" width="4.7109375" style="61" customWidth="1"/>
    <col min="5918" max="5918" width="6" style="61" customWidth="1"/>
    <col min="5919" max="5920" width="5.7109375" style="61" customWidth="1"/>
    <col min="5921" max="5921" width="4.42578125" style="61" customWidth="1"/>
    <col min="5922" max="5922" width="5.28515625" style="61" customWidth="1"/>
    <col min="5923" max="5923" width="5.5703125" style="61" customWidth="1"/>
    <col min="5924" max="5924" width="5.7109375" style="61" customWidth="1"/>
    <col min="5925" max="5926" width="5.28515625" style="61" customWidth="1"/>
    <col min="5927" max="5929" width="5.7109375" style="61" customWidth="1"/>
    <col min="5930" max="5930" width="6.28515625" style="61" customWidth="1"/>
    <col min="5931" max="5934" width="8.7109375" style="61" customWidth="1"/>
    <col min="5935" max="6143" width="8.85546875" style="61"/>
    <col min="6144" max="6144" width="7" style="61" customWidth="1"/>
    <col min="6145" max="6145" width="7.7109375" style="61" customWidth="1"/>
    <col min="6146" max="6146" width="21.28515625" style="61" customWidth="1"/>
    <col min="6147" max="6147" width="7.28515625" style="61" customWidth="1"/>
    <col min="6148" max="6148" width="7.7109375" style="61" customWidth="1"/>
    <col min="6149" max="6149" width="5.28515625" style="61" customWidth="1"/>
    <col min="6150" max="6150" width="6.28515625" style="61" customWidth="1"/>
    <col min="6151" max="6151" width="6.5703125" style="61" customWidth="1"/>
    <col min="6152" max="6152" width="6.7109375" style="61" customWidth="1"/>
    <col min="6153" max="6153" width="4.7109375" style="61" customWidth="1"/>
    <col min="6154" max="6154" width="6.42578125" style="61" customWidth="1"/>
    <col min="6155" max="6156" width="6.28515625" style="61" customWidth="1"/>
    <col min="6157" max="6157" width="6" style="61" customWidth="1"/>
    <col min="6158" max="6160" width="6.28515625" style="61" customWidth="1"/>
    <col min="6161" max="6161" width="5.7109375" style="61" customWidth="1"/>
    <col min="6162" max="6162" width="6.42578125" style="61" customWidth="1"/>
    <col min="6163" max="6165" width="6.28515625" style="61" customWidth="1"/>
    <col min="6166" max="6166" width="6" style="61" customWidth="1"/>
    <col min="6167" max="6167" width="6.5703125" style="61" customWidth="1"/>
    <col min="6168" max="6168" width="6.28515625" style="61" customWidth="1"/>
    <col min="6169" max="6169" width="4.5703125" style="61" customWidth="1"/>
    <col min="6170" max="6170" width="6" style="61" customWidth="1"/>
    <col min="6171" max="6172" width="6.42578125" style="61" customWidth="1"/>
    <col min="6173" max="6173" width="4.7109375" style="61" customWidth="1"/>
    <col min="6174" max="6174" width="6" style="61" customWidth="1"/>
    <col min="6175" max="6176" width="5.7109375" style="61" customWidth="1"/>
    <col min="6177" max="6177" width="4.42578125" style="61" customWidth="1"/>
    <col min="6178" max="6178" width="5.28515625" style="61" customWidth="1"/>
    <col min="6179" max="6179" width="5.5703125" style="61" customWidth="1"/>
    <col min="6180" max="6180" width="5.7109375" style="61" customWidth="1"/>
    <col min="6181" max="6182" width="5.28515625" style="61" customWidth="1"/>
    <col min="6183" max="6185" width="5.7109375" style="61" customWidth="1"/>
    <col min="6186" max="6186" width="6.28515625" style="61" customWidth="1"/>
    <col min="6187" max="6190" width="8.7109375" style="61" customWidth="1"/>
    <col min="6191" max="6399" width="8.85546875" style="61"/>
    <col min="6400" max="6400" width="7" style="61" customWidth="1"/>
    <col min="6401" max="6401" width="7.7109375" style="61" customWidth="1"/>
    <col min="6402" max="6402" width="21.28515625" style="61" customWidth="1"/>
    <col min="6403" max="6403" width="7.28515625" style="61" customWidth="1"/>
    <col min="6404" max="6404" width="7.7109375" style="61" customWidth="1"/>
    <col min="6405" max="6405" width="5.28515625" style="61" customWidth="1"/>
    <col min="6406" max="6406" width="6.28515625" style="61" customWidth="1"/>
    <col min="6407" max="6407" width="6.5703125" style="61" customWidth="1"/>
    <col min="6408" max="6408" width="6.7109375" style="61" customWidth="1"/>
    <col min="6409" max="6409" width="4.7109375" style="61" customWidth="1"/>
    <col min="6410" max="6410" width="6.42578125" style="61" customWidth="1"/>
    <col min="6411" max="6412" width="6.28515625" style="61" customWidth="1"/>
    <col min="6413" max="6413" width="6" style="61" customWidth="1"/>
    <col min="6414" max="6416" width="6.28515625" style="61" customWidth="1"/>
    <col min="6417" max="6417" width="5.7109375" style="61" customWidth="1"/>
    <col min="6418" max="6418" width="6.42578125" style="61" customWidth="1"/>
    <col min="6419" max="6421" width="6.28515625" style="61" customWidth="1"/>
    <col min="6422" max="6422" width="6" style="61" customWidth="1"/>
    <col min="6423" max="6423" width="6.5703125" style="61" customWidth="1"/>
    <col min="6424" max="6424" width="6.28515625" style="61" customWidth="1"/>
    <col min="6425" max="6425" width="4.5703125" style="61" customWidth="1"/>
    <col min="6426" max="6426" width="6" style="61" customWidth="1"/>
    <col min="6427" max="6428" width="6.42578125" style="61" customWidth="1"/>
    <col min="6429" max="6429" width="4.7109375" style="61" customWidth="1"/>
    <col min="6430" max="6430" width="6" style="61" customWidth="1"/>
    <col min="6431" max="6432" width="5.7109375" style="61" customWidth="1"/>
    <col min="6433" max="6433" width="4.42578125" style="61" customWidth="1"/>
    <col min="6434" max="6434" width="5.28515625" style="61" customWidth="1"/>
    <col min="6435" max="6435" width="5.5703125" style="61" customWidth="1"/>
    <col min="6436" max="6436" width="5.7109375" style="61" customWidth="1"/>
    <col min="6437" max="6438" width="5.28515625" style="61" customWidth="1"/>
    <col min="6439" max="6441" width="5.7109375" style="61" customWidth="1"/>
    <col min="6442" max="6442" width="6.28515625" style="61" customWidth="1"/>
    <col min="6443" max="6446" width="8.7109375" style="61" customWidth="1"/>
    <col min="6447" max="6655" width="8.85546875" style="61"/>
    <col min="6656" max="6656" width="7" style="61" customWidth="1"/>
    <col min="6657" max="6657" width="7.7109375" style="61" customWidth="1"/>
    <col min="6658" max="6658" width="21.28515625" style="61" customWidth="1"/>
    <col min="6659" max="6659" width="7.28515625" style="61" customWidth="1"/>
    <col min="6660" max="6660" width="7.7109375" style="61" customWidth="1"/>
    <col min="6661" max="6661" width="5.28515625" style="61" customWidth="1"/>
    <col min="6662" max="6662" width="6.28515625" style="61" customWidth="1"/>
    <col min="6663" max="6663" width="6.5703125" style="61" customWidth="1"/>
    <col min="6664" max="6664" width="6.7109375" style="61" customWidth="1"/>
    <col min="6665" max="6665" width="4.7109375" style="61" customWidth="1"/>
    <col min="6666" max="6666" width="6.42578125" style="61" customWidth="1"/>
    <col min="6667" max="6668" width="6.28515625" style="61" customWidth="1"/>
    <col min="6669" max="6669" width="6" style="61" customWidth="1"/>
    <col min="6670" max="6672" width="6.28515625" style="61" customWidth="1"/>
    <col min="6673" max="6673" width="5.7109375" style="61" customWidth="1"/>
    <col min="6674" max="6674" width="6.42578125" style="61" customWidth="1"/>
    <col min="6675" max="6677" width="6.28515625" style="61" customWidth="1"/>
    <col min="6678" max="6678" width="6" style="61" customWidth="1"/>
    <col min="6679" max="6679" width="6.5703125" style="61" customWidth="1"/>
    <col min="6680" max="6680" width="6.28515625" style="61" customWidth="1"/>
    <col min="6681" max="6681" width="4.5703125" style="61" customWidth="1"/>
    <col min="6682" max="6682" width="6" style="61" customWidth="1"/>
    <col min="6683" max="6684" width="6.42578125" style="61" customWidth="1"/>
    <col min="6685" max="6685" width="4.7109375" style="61" customWidth="1"/>
    <col min="6686" max="6686" width="6" style="61" customWidth="1"/>
    <col min="6687" max="6688" width="5.7109375" style="61" customWidth="1"/>
    <col min="6689" max="6689" width="4.42578125" style="61" customWidth="1"/>
    <col min="6690" max="6690" width="5.28515625" style="61" customWidth="1"/>
    <col min="6691" max="6691" width="5.5703125" style="61" customWidth="1"/>
    <col min="6692" max="6692" width="5.7109375" style="61" customWidth="1"/>
    <col min="6693" max="6694" width="5.28515625" style="61" customWidth="1"/>
    <col min="6695" max="6697" width="5.7109375" style="61" customWidth="1"/>
    <col min="6698" max="6698" width="6.28515625" style="61" customWidth="1"/>
    <col min="6699" max="6702" width="8.7109375" style="61" customWidth="1"/>
    <col min="6703" max="6911" width="8.85546875" style="61"/>
    <col min="6912" max="6912" width="7" style="61" customWidth="1"/>
    <col min="6913" max="6913" width="7.7109375" style="61" customWidth="1"/>
    <col min="6914" max="6914" width="21.28515625" style="61" customWidth="1"/>
    <col min="6915" max="6915" width="7.28515625" style="61" customWidth="1"/>
    <col min="6916" max="6916" width="7.7109375" style="61" customWidth="1"/>
    <col min="6917" max="6917" width="5.28515625" style="61" customWidth="1"/>
    <col min="6918" max="6918" width="6.28515625" style="61" customWidth="1"/>
    <col min="6919" max="6919" width="6.5703125" style="61" customWidth="1"/>
    <col min="6920" max="6920" width="6.7109375" style="61" customWidth="1"/>
    <col min="6921" max="6921" width="4.7109375" style="61" customWidth="1"/>
    <col min="6922" max="6922" width="6.42578125" style="61" customWidth="1"/>
    <col min="6923" max="6924" width="6.28515625" style="61" customWidth="1"/>
    <col min="6925" max="6925" width="6" style="61" customWidth="1"/>
    <col min="6926" max="6928" width="6.28515625" style="61" customWidth="1"/>
    <col min="6929" max="6929" width="5.7109375" style="61" customWidth="1"/>
    <col min="6930" max="6930" width="6.42578125" style="61" customWidth="1"/>
    <col min="6931" max="6933" width="6.28515625" style="61" customWidth="1"/>
    <col min="6934" max="6934" width="6" style="61" customWidth="1"/>
    <col min="6935" max="6935" width="6.5703125" style="61" customWidth="1"/>
    <col min="6936" max="6936" width="6.28515625" style="61" customWidth="1"/>
    <col min="6937" max="6937" width="4.5703125" style="61" customWidth="1"/>
    <col min="6938" max="6938" width="6" style="61" customWidth="1"/>
    <col min="6939" max="6940" width="6.42578125" style="61" customWidth="1"/>
    <col min="6941" max="6941" width="4.7109375" style="61" customWidth="1"/>
    <col min="6942" max="6942" width="6" style="61" customWidth="1"/>
    <col min="6943" max="6944" width="5.7109375" style="61" customWidth="1"/>
    <col min="6945" max="6945" width="4.42578125" style="61" customWidth="1"/>
    <col min="6946" max="6946" width="5.28515625" style="61" customWidth="1"/>
    <col min="6947" max="6947" width="5.5703125" style="61" customWidth="1"/>
    <col min="6948" max="6948" width="5.7109375" style="61" customWidth="1"/>
    <col min="6949" max="6950" width="5.28515625" style="61" customWidth="1"/>
    <col min="6951" max="6953" width="5.7109375" style="61" customWidth="1"/>
    <col min="6954" max="6954" width="6.28515625" style="61" customWidth="1"/>
    <col min="6955" max="6958" width="8.7109375" style="61" customWidth="1"/>
    <col min="6959" max="7167" width="8.85546875" style="61"/>
    <col min="7168" max="7168" width="7" style="61" customWidth="1"/>
    <col min="7169" max="7169" width="7.7109375" style="61" customWidth="1"/>
    <col min="7170" max="7170" width="21.28515625" style="61" customWidth="1"/>
    <col min="7171" max="7171" width="7.28515625" style="61" customWidth="1"/>
    <col min="7172" max="7172" width="7.7109375" style="61" customWidth="1"/>
    <col min="7173" max="7173" width="5.28515625" style="61" customWidth="1"/>
    <col min="7174" max="7174" width="6.28515625" style="61" customWidth="1"/>
    <col min="7175" max="7175" width="6.5703125" style="61" customWidth="1"/>
    <col min="7176" max="7176" width="6.7109375" style="61" customWidth="1"/>
    <col min="7177" max="7177" width="4.7109375" style="61" customWidth="1"/>
    <col min="7178" max="7178" width="6.42578125" style="61" customWidth="1"/>
    <col min="7179" max="7180" width="6.28515625" style="61" customWidth="1"/>
    <col min="7181" max="7181" width="6" style="61" customWidth="1"/>
    <col min="7182" max="7184" width="6.28515625" style="61" customWidth="1"/>
    <col min="7185" max="7185" width="5.7109375" style="61" customWidth="1"/>
    <col min="7186" max="7186" width="6.42578125" style="61" customWidth="1"/>
    <col min="7187" max="7189" width="6.28515625" style="61" customWidth="1"/>
    <col min="7190" max="7190" width="6" style="61" customWidth="1"/>
    <col min="7191" max="7191" width="6.5703125" style="61" customWidth="1"/>
    <col min="7192" max="7192" width="6.28515625" style="61" customWidth="1"/>
    <col min="7193" max="7193" width="4.5703125" style="61" customWidth="1"/>
    <col min="7194" max="7194" width="6" style="61" customWidth="1"/>
    <col min="7195" max="7196" width="6.42578125" style="61" customWidth="1"/>
    <col min="7197" max="7197" width="4.7109375" style="61" customWidth="1"/>
    <col min="7198" max="7198" width="6" style="61" customWidth="1"/>
    <col min="7199" max="7200" width="5.7109375" style="61" customWidth="1"/>
    <col min="7201" max="7201" width="4.42578125" style="61" customWidth="1"/>
    <col min="7202" max="7202" width="5.28515625" style="61" customWidth="1"/>
    <col min="7203" max="7203" width="5.5703125" style="61" customWidth="1"/>
    <col min="7204" max="7204" width="5.7109375" style="61" customWidth="1"/>
    <col min="7205" max="7206" width="5.28515625" style="61" customWidth="1"/>
    <col min="7207" max="7209" width="5.7109375" style="61" customWidth="1"/>
    <col min="7210" max="7210" width="6.28515625" style="61" customWidth="1"/>
    <col min="7211" max="7214" width="8.7109375" style="61" customWidth="1"/>
    <col min="7215" max="7423" width="8.85546875" style="61"/>
    <col min="7424" max="7424" width="7" style="61" customWidth="1"/>
    <col min="7425" max="7425" width="7.7109375" style="61" customWidth="1"/>
    <col min="7426" max="7426" width="21.28515625" style="61" customWidth="1"/>
    <col min="7427" max="7427" width="7.28515625" style="61" customWidth="1"/>
    <col min="7428" max="7428" width="7.7109375" style="61" customWidth="1"/>
    <col min="7429" max="7429" width="5.28515625" style="61" customWidth="1"/>
    <col min="7430" max="7430" width="6.28515625" style="61" customWidth="1"/>
    <col min="7431" max="7431" width="6.5703125" style="61" customWidth="1"/>
    <col min="7432" max="7432" width="6.7109375" style="61" customWidth="1"/>
    <col min="7433" max="7433" width="4.7109375" style="61" customWidth="1"/>
    <col min="7434" max="7434" width="6.42578125" style="61" customWidth="1"/>
    <col min="7435" max="7436" width="6.28515625" style="61" customWidth="1"/>
    <col min="7437" max="7437" width="6" style="61" customWidth="1"/>
    <col min="7438" max="7440" width="6.28515625" style="61" customWidth="1"/>
    <col min="7441" max="7441" width="5.7109375" style="61" customWidth="1"/>
    <col min="7442" max="7442" width="6.42578125" style="61" customWidth="1"/>
    <col min="7443" max="7445" width="6.28515625" style="61" customWidth="1"/>
    <col min="7446" max="7446" width="6" style="61" customWidth="1"/>
    <col min="7447" max="7447" width="6.5703125" style="61" customWidth="1"/>
    <col min="7448" max="7448" width="6.28515625" style="61" customWidth="1"/>
    <col min="7449" max="7449" width="4.5703125" style="61" customWidth="1"/>
    <col min="7450" max="7450" width="6" style="61" customWidth="1"/>
    <col min="7451" max="7452" width="6.42578125" style="61" customWidth="1"/>
    <col min="7453" max="7453" width="4.7109375" style="61" customWidth="1"/>
    <col min="7454" max="7454" width="6" style="61" customWidth="1"/>
    <col min="7455" max="7456" width="5.7109375" style="61" customWidth="1"/>
    <col min="7457" max="7457" width="4.42578125" style="61" customWidth="1"/>
    <col min="7458" max="7458" width="5.28515625" style="61" customWidth="1"/>
    <col min="7459" max="7459" width="5.5703125" style="61" customWidth="1"/>
    <col min="7460" max="7460" width="5.7109375" style="61" customWidth="1"/>
    <col min="7461" max="7462" width="5.28515625" style="61" customWidth="1"/>
    <col min="7463" max="7465" width="5.7109375" style="61" customWidth="1"/>
    <col min="7466" max="7466" width="6.28515625" style="61" customWidth="1"/>
    <col min="7467" max="7470" width="8.7109375" style="61" customWidth="1"/>
    <col min="7471" max="7679" width="8.85546875" style="61"/>
    <col min="7680" max="7680" width="7" style="61" customWidth="1"/>
    <col min="7681" max="7681" width="7.7109375" style="61" customWidth="1"/>
    <col min="7682" max="7682" width="21.28515625" style="61" customWidth="1"/>
    <col min="7683" max="7683" width="7.28515625" style="61" customWidth="1"/>
    <col min="7684" max="7684" width="7.7109375" style="61" customWidth="1"/>
    <col min="7685" max="7685" width="5.28515625" style="61" customWidth="1"/>
    <col min="7686" max="7686" width="6.28515625" style="61" customWidth="1"/>
    <col min="7687" max="7687" width="6.5703125" style="61" customWidth="1"/>
    <col min="7688" max="7688" width="6.7109375" style="61" customWidth="1"/>
    <col min="7689" max="7689" width="4.7109375" style="61" customWidth="1"/>
    <col min="7690" max="7690" width="6.42578125" style="61" customWidth="1"/>
    <col min="7691" max="7692" width="6.28515625" style="61" customWidth="1"/>
    <col min="7693" max="7693" width="6" style="61" customWidth="1"/>
    <col min="7694" max="7696" width="6.28515625" style="61" customWidth="1"/>
    <col min="7697" max="7697" width="5.7109375" style="61" customWidth="1"/>
    <col min="7698" max="7698" width="6.42578125" style="61" customWidth="1"/>
    <col min="7699" max="7701" width="6.28515625" style="61" customWidth="1"/>
    <col min="7702" max="7702" width="6" style="61" customWidth="1"/>
    <col min="7703" max="7703" width="6.5703125" style="61" customWidth="1"/>
    <col min="7704" max="7704" width="6.28515625" style="61" customWidth="1"/>
    <col min="7705" max="7705" width="4.5703125" style="61" customWidth="1"/>
    <col min="7706" max="7706" width="6" style="61" customWidth="1"/>
    <col min="7707" max="7708" width="6.42578125" style="61" customWidth="1"/>
    <col min="7709" max="7709" width="4.7109375" style="61" customWidth="1"/>
    <col min="7710" max="7710" width="6" style="61" customWidth="1"/>
    <col min="7711" max="7712" width="5.7109375" style="61" customWidth="1"/>
    <col min="7713" max="7713" width="4.42578125" style="61" customWidth="1"/>
    <col min="7714" max="7714" width="5.28515625" style="61" customWidth="1"/>
    <col min="7715" max="7715" width="5.5703125" style="61" customWidth="1"/>
    <col min="7716" max="7716" width="5.7109375" style="61" customWidth="1"/>
    <col min="7717" max="7718" width="5.28515625" style="61" customWidth="1"/>
    <col min="7719" max="7721" width="5.7109375" style="61" customWidth="1"/>
    <col min="7722" max="7722" width="6.28515625" style="61" customWidth="1"/>
    <col min="7723" max="7726" width="8.7109375" style="61" customWidth="1"/>
    <col min="7727" max="7935" width="8.85546875" style="61"/>
    <col min="7936" max="7936" width="7" style="61" customWidth="1"/>
    <col min="7937" max="7937" width="7.7109375" style="61" customWidth="1"/>
    <col min="7938" max="7938" width="21.28515625" style="61" customWidth="1"/>
    <col min="7939" max="7939" width="7.28515625" style="61" customWidth="1"/>
    <col min="7940" max="7940" width="7.7109375" style="61" customWidth="1"/>
    <col min="7941" max="7941" width="5.28515625" style="61" customWidth="1"/>
    <col min="7942" max="7942" width="6.28515625" style="61" customWidth="1"/>
    <col min="7943" max="7943" width="6.5703125" style="61" customWidth="1"/>
    <col min="7944" max="7944" width="6.7109375" style="61" customWidth="1"/>
    <col min="7945" max="7945" width="4.7109375" style="61" customWidth="1"/>
    <col min="7946" max="7946" width="6.42578125" style="61" customWidth="1"/>
    <col min="7947" max="7948" width="6.28515625" style="61" customWidth="1"/>
    <col min="7949" max="7949" width="6" style="61" customWidth="1"/>
    <col min="7950" max="7952" width="6.28515625" style="61" customWidth="1"/>
    <col min="7953" max="7953" width="5.7109375" style="61" customWidth="1"/>
    <col min="7954" max="7954" width="6.42578125" style="61" customWidth="1"/>
    <col min="7955" max="7957" width="6.28515625" style="61" customWidth="1"/>
    <col min="7958" max="7958" width="6" style="61" customWidth="1"/>
    <col min="7959" max="7959" width="6.5703125" style="61" customWidth="1"/>
    <col min="7960" max="7960" width="6.28515625" style="61" customWidth="1"/>
    <col min="7961" max="7961" width="4.5703125" style="61" customWidth="1"/>
    <col min="7962" max="7962" width="6" style="61" customWidth="1"/>
    <col min="7963" max="7964" width="6.42578125" style="61" customWidth="1"/>
    <col min="7965" max="7965" width="4.7109375" style="61" customWidth="1"/>
    <col min="7966" max="7966" width="6" style="61" customWidth="1"/>
    <col min="7967" max="7968" width="5.7109375" style="61" customWidth="1"/>
    <col min="7969" max="7969" width="4.42578125" style="61" customWidth="1"/>
    <col min="7970" max="7970" width="5.28515625" style="61" customWidth="1"/>
    <col min="7971" max="7971" width="5.5703125" style="61" customWidth="1"/>
    <col min="7972" max="7972" width="5.7109375" style="61" customWidth="1"/>
    <col min="7973" max="7974" width="5.28515625" style="61" customWidth="1"/>
    <col min="7975" max="7977" width="5.7109375" style="61" customWidth="1"/>
    <col min="7978" max="7978" width="6.28515625" style="61" customWidth="1"/>
    <col min="7979" max="7982" width="8.7109375" style="61" customWidth="1"/>
    <col min="7983" max="8191" width="8.85546875" style="61"/>
    <col min="8192" max="8192" width="7" style="61" customWidth="1"/>
    <col min="8193" max="8193" width="7.7109375" style="61" customWidth="1"/>
    <col min="8194" max="8194" width="21.28515625" style="61" customWidth="1"/>
    <col min="8195" max="8195" width="7.28515625" style="61" customWidth="1"/>
    <col min="8196" max="8196" width="7.7109375" style="61" customWidth="1"/>
    <col min="8197" max="8197" width="5.28515625" style="61" customWidth="1"/>
    <col min="8198" max="8198" width="6.28515625" style="61" customWidth="1"/>
    <col min="8199" max="8199" width="6.5703125" style="61" customWidth="1"/>
    <col min="8200" max="8200" width="6.7109375" style="61" customWidth="1"/>
    <col min="8201" max="8201" width="4.7109375" style="61" customWidth="1"/>
    <col min="8202" max="8202" width="6.42578125" style="61" customWidth="1"/>
    <col min="8203" max="8204" width="6.28515625" style="61" customWidth="1"/>
    <col min="8205" max="8205" width="6" style="61" customWidth="1"/>
    <col min="8206" max="8208" width="6.28515625" style="61" customWidth="1"/>
    <col min="8209" max="8209" width="5.7109375" style="61" customWidth="1"/>
    <col min="8210" max="8210" width="6.42578125" style="61" customWidth="1"/>
    <col min="8211" max="8213" width="6.28515625" style="61" customWidth="1"/>
    <col min="8214" max="8214" width="6" style="61" customWidth="1"/>
    <col min="8215" max="8215" width="6.5703125" style="61" customWidth="1"/>
    <col min="8216" max="8216" width="6.28515625" style="61" customWidth="1"/>
    <col min="8217" max="8217" width="4.5703125" style="61" customWidth="1"/>
    <col min="8218" max="8218" width="6" style="61" customWidth="1"/>
    <col min="8219" max="8220" width="6.42578125" style="61" customWidth="1"/>
    <col min="8221" max="8221" width="4.7109375" style="61" customWidth="1"/>
    <col min="8222" max="8222" width="6" style="61" customWidth="1"/>
    <col min="8223" max="8224" width="5.7109375" style="61" customWidth="1"/>
    <col min="8225" max="8225" width="4.42578125" style="61" customWidth="1"/>
    <col min="8226" max="8226" width="5.28515625" style="61" customWidth="1"/>
    <col min="8227" max="8227" width="5.5703125" style="61" customWidth="1"/>
    <col min="8228" max="8228" width="5.7109375" style="61" customWidth="1"/>
    <col min="8229" max="8230" width="5.28515625" style="61" customWidth="1"/>
    <col min="8231" max="8233" width="5.7109375" style="61" customWidth="1"/>
    <col min="8234" max="8234" width="6.28515625" style="61" customWidth="1"/>
    <col min="8235" max="8238" width="8.7109375" style="61" customWidth="1"/>
    <col min="8239" max="8447" width="8.85546875" style="61"/>
    <col min="8448" max="8448" width="7" style="61" customWidth="1"/>
    <col min="8449" max="8449" width="7.7109375" style="61" customWidth="1"/>
    <col min="8450" max="8450" width="21.28515625" style="61" customWidth="1"/>
    <col min="8451" max="8451" width="7.28515625" style="61" customWidth="1"/>
    <col min="8452" max="8452" width="7.7109375" style="61" customWidth="1"/>
    <col min="8453" max="8453" width="5.28515625" style="61" customWidth="1"/>
    <col min="8454" max="8454" width="6.28515625" style="61" customWidth="1"/>
    <col min="8455" max="8455" width="6.5703125" style="61" customWidth="1"/>
    <col min="8456" max="8456" width="6.7109375" style="61" customWidth="1"/>
    <col min="8457" max="8457" width="4.7109375" style="61" customWidth="1"/>
    <col min="8458" max="8458" width="6.42578125" style="61" customWidth="1"/>
    <col min="8459" max="8460" width="6.28515625" style="61" customWidth="1"/>
    <col min="8461" max="8461" width="6" style="61" customWidth="1"/>
    <col min="8462" max="8464" width="6.28515625" style="61" customWidth="1"/>
    <col min="8465" max="8465" width="5.7109375" style="61" customWidth="1"/>
    <col min="8466" max="8466" width="6.42578125" style="61" customWidth="1"/>
    <col min="8467" max="8469" width="6.28515625" style="61" customWidth="1"/>
    <col min="8470" max="8470" width="6" style="61" customWidth="1"/>
    <col min="8471" max="8471" width="6.5703125" style="61" customWidth="1"/>
    <col min="8472" max="8472" width="6.28515625" style="61" customWidth="1"/>
    <col min="8473" max="8473" width="4.5703125" style="61" customWidth="1"/>
    <col min="8474" max="8474" width="6" style="61" customWidth="1"/>
    <col min="8475" max="8476" width="6.42578125" style="61" customWidth="1"/>
    <col min="8477" max="8477" width="4.7109375" style="61" customWidth="1"/>
    <col min="8478" max="8478" width="6" style="61" customWidth="1"/>
    <col min="8479" max="8480" width="5.7109375" style="61" customWidth="1"/>
    <col min="8481" max="8481" width="4.42578125" style="61" customWidth="1"/>
    <col min="8482" max="8482" width="5.28515625" style="61" customWidth="1"/>
    <col min="8483" max="8483" width="5.5703125" style="61" customWidth="1"/>
    <col min="8484" max="8484" width="5.7109375" style="61" customWidth="1"/>
    <col min="8485" max="8486" width="5.28515625" style="61" customWidth="1"/>
    <col min="8487" max="8489" width="5.7109375" style="61" customWidth="1"/>
    <col min="8490" max="8490" width="6.28515625" style="61" customWidth="1"/>
    <col min="8491" max="8494" width="8.7109375" style="61" customWidth="1"/>
    <col min="8495" max="8703" width="8.85546875" style="61"/>
    <col min="8704" max="8704" width="7" style="61" customWidth="1"/>
    <col min="8705" max="8705" width="7.7109375" style="61" customWidth="1"/>
    <col min="8706" max="8706" width="21.28515625" style="61" customWidth="1"/>
    <col min="8707" max="8707" width="7.28515625" style="61" customWidth="1"/>
    <col min="8708" max="8708" width="7.7109375" style="61" customWidth="1"/>
    <col min="8709" max="8709" width="5.28515625" style="61" customWidth="1"/>
    <col min="8710" max="8710" width="6.28515625" style="61" customWidth="1"/>
    <col min="8711" max="8711" width="6.5703125" style="61" customWidth="1"/>
    <col min="8712" max="8712" width="6.7109375" style="61" customWidth="1"/>
    <col min="8713" max="8713" width="4.7109375" style="61" customWidth="1"/>
    <col min="8714" max="8714" width="6.42578125" style="61" customWidth="1"/>
    <col min="8715" max="8716" width="6.28515625" style="61" customWidth="1"/>
    <col min="8717" max="8717" width="6" style="61" customWidth="1"/>
    <col min="8718" max="8720" width="6.28515625" style="61" customWidth="1"/>
    <col min="8721" max="8721" width="5.7109375" style="61" customWidth="1"/>
    <col min="8722" max="8722" width="6.42578125" style="61" customWidth="1"/>
    <col min="8723" max="8725" width="6.28515625" style="61" customWidth="1"/>
    <col min="8726" max="8726" width="6" style="61" customWidth="1"/>
    <col min="8727" max="8727" width="6.5703125" style="61" customWidth="1"/>
    <col min="8728" max="8728" width="6.28515625" style="61" customWidth="1"/>
    <col min="8729" max="8729" width="4.5703125" style="61" customWidth="1"/>
    <col min="8730" max="8730" width="6" style="61" customWidth="1"/>
    <col min="8731" max="8732" width="6.42578125" style="61" customWidth="1"/>
    <col min="8733" max="8733" width="4.7109375" style="61" customWidth="1"/>
    <col min="8734" max="8734" width="6" style="61" customWidth="1"/>
    <col min="8735" max="8736" width="5.7109375" style="61" customWidth="1"/>
    <col min="8737" max="8737" width="4.42578125" style="61" customWidth="1"/>
    <col min="8738" max="8738" width="5.28515625" style="61" customWidth="1"/>
    <col min="8739" max="8739" width="5.5703125" style="61" customWidth="1"/>
    <col min="8740" max="8740" width="5.7109375" style="61" customWidth="1"/>
    <col min="8741" max="8742" width="5.28515625" style="61" customWidth="1"/>
    <col min="8743" max="8745" width="5.7109375" style="61" customWidth="1"/>
    <col min="8746" max="8746" width="6.28515625" style="61" customWidth="1"/>
    <col min="8747" max="8750" width="8.7109375" style="61" customWidth="1"/>
    <col min="8751" max="8959" width="8.85546875" style="61"/>
    <col min="8960" max="8960" width="7" style="61" customWidth="1"/>
    <col min="8961" max="8961" width="7.7109375" style="61" customWidth="1"/>
    <col min="8962" max="8962" width="21.28515625" style="61" customWidth="1"/>
    <col min="8963" max="8963" width="7.28515625" style="61" customWidth="1"/>
    <col min="8964" max="8964" width="7.7109375" style="61" customWidth="1"/>
    <col min="8965" max="8965" width="5.28515625" style="61" customWidth="1"/>
    <col min="8966" max="8966" width="6.28515625" style="61" customWidth="1"/>
    <col min="8967" max="8967" width="6.5703125" style="61" customWidth="1"/>
    <col min="8968" max="8968" width="6.7109375" style="61" customWidth="1"/>
    <col min="8969" max="8969" width="4.7109375" style="61" customWidth="1"/>
    <col min="8970" max="8970" width="6.42578125" style="61" customWidth="1"/>
    <col min="8971" max="8972" width="6.28515625" style="61" customWidth="1"/>
    <col min="8973" max="8973" width="6" style="61" customWidth="1"/>
    <col min="8974" max="8976" width="6.28515625" style="61" customWidth="1"/>
    <col min="8977" max="8977" width="5.7109375" style="61" customWidth="1"/>
    <col min="8978" max="8978" width="6.42578125" style="61" customWidth="1"/>
    <col min="8979" max="8981" width="6.28515625" style="61" customWidth="1"/>
    <col min="8982" max="8982" width="6" style="61" customWidth="1"/>
    <col min="8983" max="8983" width="6.5703125" style="61" customWidth="1"/>
    <col min="8984" max="8984" width="6.28515625" style="61" customWidth="1"/>
    <col min="8985" max="8985" width="4.5703125" style="61" customWidth="1"/>
    <col min="8986" max="8986" width="6" style="61" customWidth="1"/>
    <col min="8987" max="8988" width="6.42578125" style="61" customWidth="1"/>
    <col min="8989" max="8989" width="4.7109375" style="61" customWidth="1"/>
    <col min="8990" max="8990" width="6" style="61" customWidth="1"/>
    <col min="8991" max="8992" width="5.7109375" style="61" customWidth="1"/>
    <col min="8993" max="8993" width="4.42578125" style="61" customWidth="1"/>
    <col min="8994" max="8994" width="5.28515625" style="61" customWidth="1"/>
    <col min="8995" max="8995" width="5.5703125" style="61" customWidth="1"/>
    <col min="8996" max="8996" width="5.7109375" style="61" customWidth="1"/>
    <col min="8997" max="8998" width="5.28515625" style="61" customWidth="1"/>
    <col min="8999" max="9001" width="5.7109375" style="61" customWidth="1"/>
    <col min="9002" max="9002" width="6.28515625" style="61" customWidth="1"/>
    <col min="9003" max="9006" width="8.7109375" style="61" customWidth="1"/>
    <col min="9007" max="9215" width="8.85546875" style="61"/>
    <col min="9216" max="9216" width="7" style="61" customWidth="1"/>
    <col min="9217" max="9217" width="7.7109375" style="61" customWidth="1"/>
    <col min="9218" max="9218" width="21.28515625" style="61" customWidth="1"/>
    <col min="9219" max="9219" width="7.28515625" style="61" customWidth="1"/>
    <col min="9220" max="9220" width="7.7109375" style="61" customWidth="1"/>
    <col min="9221" max="9221" width="5.28515625" style="61" customWidth="1"/>
    <col min="9222" max="9222" width="6.28515625" style="61" customWidth="1"/>
    <col min="9223" max="9223" width="6.5703125" style="61" customWidth="1"/>
    <col min="9224" max="9224" width="6.7109375" style="61" customWidth="1"/>
    <col min="9225" max="9225" width="4.7109375" style="61" customWidth="1"/>
    <col min="9226" max="9226" width="6.42578125" style="61" customWidth="1"/>
    <col min="9227" max="9228" width="6.28515625" style="61" customWidth="1"/>
    <col min="9229" max="9229" width="6" style="61" customWidth="1"/>
    <col min="9230" max="9232" width="6.28515625" style="61" customWidth="1"/>
    <col min="9233" max="9233" width="5.7109375" style="61" customWidth="1"/>
    <col min="9234" max="9234" width="6.42578125" style="61" customWidth="1"/>
    <col min="9235" max="9237" width="6.28515625" style="61" customWidth="1"/>
    <col min="9238" max="9238" width="6" style="61" customWidth="1"/>
    <col min="9239" max="9239" width="6.5703125" style="61" customWidth="1"/>
    <col min="9240" max="9240" width="6.28515625" style="61" customWidth="1"/>
    <col min="9241" max="9241" width="4.5703125" style="61" customWidth="1"/>
    <col min="9242" max="9242" width="6" style="61" customWidth="1"/>
    <col min="9243" max="9244" width="6.42578125" style="61" customWidth="1"/>
    <col min="9245" max="9245" width="4.7109375" style="61" customWidth="1"/>
    <col min="9246" max="9246" width="6" style="61" customWidth="1"/>
    <col min="9247" max="9248" width="5.7109375" style="61" customWidth="1"/>
    <col min="9249" max="9249" width="4.42578125" style="61" customWidth="1"/>
    <col min="9250" max="9250" width="5.28515625" style="61" customWidth="1"/>
    <col min="9251" max="9251" width="5.5703125" style="61" customWidth="1"/>
    <col min="9252" max="9252" width="5.7109375" style="61" customWidth="1"/>
    <col min="9253" max="9254" width="5.28515625" style="61" customWidth="1"/>
    <col min="9255" max="9257" width="5.7109375" style="61" customWidth="1"/>
    <col min="9258" max="9258" width="6.28515625" style="61" customWidth="1"/>
    <col min="9259" max="9262" width="8.7109375" style="61" customWidth="1"/>
    <col min="9263" max="9471" width="8.85546875" style="61"/>
    <col min="9472" max="9472" width="7" style="61" customWidth="1"/>
    <col min="9473" max="9473" width="7.7109375" style="61" customWidth="1"/>
    <col min="9474" max="9474" width="21.28515625" style="61" customWidth="1"/>
    <col min="9475" max="9475" width="7.28515625" style="61" customWidth="1"/>
    <col min="9476" max="9476" width="7.7109375" style="61" customWidth="1"/>
    <col min="9477" max="9477" width="5.28515625" style="61" customWidth="1"/>
    <col min="9478" max="9478" width="6.28515625" style="61" customWidth="1"/>
    <col min="9479" max="9479" width="6.5703125" style="61" customWidth="1"/>
    <col min="9480" max="9480" width="6.7109375" style="61" customWidth="1"/>
    <col min="9481" max="9481" width="4.7109375" style="61" customWidth="1"/>
    <col min="9482" max="9482" width="6.42578125" style="61" customWidth="1"/>
    <col min="9483" max="9484" width="6.28515625" style="61" customWidth="1"/>
    <col min="9485" max="9485" width="6" style="61" customWidth="1"/>
    <col min="9486" max="9488" width="6.28515625" style="61" customWidth="1"/>
    <col min="9489" max="9489" width="5.7109375" style="61" customWidth="1"/>
    <col min="9490" max="9490" width="6.42578125" style="61" customWidth="1"/>
    <col min="9491" max="9493" width="6.28515625" style="61" customWidth="1"/>
    <col min="9494" max="9494" width="6" style="61" customWidth="1"/>
    <col min="9495" max="9495" width="6.5703125" style="61" customWidth="1"/>
    <col min="9496" max="9496" width="6.28515625" style="61" customWidth="1"/>
    <col min="9497" max="9497" width="4.5703125" style="61" customWidth="1"/>
    <col min="9498" max="9498" width="6" style="61" customWidth="1"/>
    <col min="9499" max="9500" width="6.42578125" style="61" customWidth="1"/>
    <col min="9501" max="9501" width="4.7109375" style="61" customWidth="1"/>
    <col min="9502" max="9502" width="6" style="61" customWidth="1"/>
    <col min="9503" max="9504" width="5.7109375" style="61" customWidth="1"/>
    <col min="9505" max="9505" width="4.42578125" style="61" customWidth="1"/>
    <col min="9506" max="9506" width="5.28515625" style="61" customWidth="1"/>
    <col min="9507" max="9507" width="5.5703125" style="61" customWidth="1"/>
    <col min="9508" max="9508" width="5.7109375" style="61" customWidth="1"/>
    <col min="9509" max="9510" width="5.28515625" style="61" customWidth="1"/>
    <col min="9511" max="9513" width="5.7109375" style="61" customWidth="1"/>
    <col min="9514" max="9514" width="6.28515625" style="61" customWidth="1"/>
    <col min="9515" max="9518" width="8.7109375" style="61" customWidth="1"/>
    <col min="9519" max="9727" width="8.85546875" style="61"/>
    <col min="9728" max="9728" width="7" style="61" customWidth="1"/>
    <col min="9729" max="9729" width="7.7109375" style="61" customWidth="1"/>
    <col min="9730" max="9730" width="21.28515625" style="61" customWidth="1"/>
    <col min="9731" max="9731" width="7.28515625" style="61" customWidth="1"/>
    <col min="9732" max="9732" width="7.7109375" style="61" customWidth="1"/>
    <col min="9733" max="9733" width="5.28515625" style="61" customWidth="1"/>
    <col min="9734" max="9734" width="6.28515625" style="61" customWidth="1"/>
    <col min="9735" max="9735" width="6.5703125" style="61" customWidth="1"/>
    <col min="9736" max="9736" width="6.7109375" style="61" customWidth="1"/>
    <col min="9737" max="9737" width="4.7109375" style="61" customWidth="1"/>
    <col min="9738" max="9738" width="6.42578125" style="61" customWidth="1"/>
    <col min="9739" max="9740" width="6.28515625" style="61" customWidth="1"/>
    <col min="9741" max="9741" width="6" style="61" customWidth="1"/>
    <col min="9742" max="9744" width="6.28515625" style="61" customWidth="1"/>
    <col min="9745" max="9745" width="5.7109375" style="61" customWidth="1"/>
    <col min="9746" max="9746" width="6.42578125" style="61" customWidth="1"/>
    <col min="9747" max="9749" width="6.28515625" style="61" customWidth="1"/>
    <col min="9750" max="9750" width="6" style="61" customWidth="1"/>
    <col min="9751" max="9751" width="6.5703125" style="61" customWidth="1"/>
    <col min="9752" max="9752" width="6.28515625" style="61" customWidth="1"/>
    <col min="9753" max="9753" width="4.5703125" style="61" customWidth="1"/>
    <col min="9754" max="9754" width="6" style="61" customWidth="1"/>
    <col min="9755" max="9756" width="6.42578125" style="61" customWidth="1"/>
    <col min="9757" max="9757" width="4.7109375" style="61" customWidth="1"/>
    <col min="9758" max="9758" width="6" style="61" customWidth="1"/>
    <col min="9759" max="9760" width="5.7109375" style="61" customWidth="1"/>
    <col min="9761" max="9761" width="4.42578125" style="61" customWidth="1"/>
    <col min="9762" max="9762" width="5.28515625" style="61" customWidth="1"/>
    <col min="9763" max="9763" width="5.5703125" style="61" customWidth="1"/>
    <col min="9764" max="9764" width="5.7109375" style="61" customWidth="1"/>
    <col min="9765" max="9766" width="5.28515625" style="61" customWidth="1"/>
    <col min="9767" max="9769" width="5.7109375" style="61" customWidth="1"/>
    <col min="9770" max="9770" width="6.28515625" style="61" customWidth="1"/>
    <col min="9771" max="9774" width="8.7109375" style="61" customWidth="1"/>
    <col min="9775" max="9983" width="8.85546875" style="61"/>
    <col min="9984" max="9984" width="7" style="61" customWidth="1"/>
    <col min="9985" max="9985" width="7.7109375" style="61" customWidth="1"/>
    <col min="9986" max="9986" width="21.28515625" style="61" customWidth="1"/>
    <col min="9987" max="9987" width="7.28515625" style="61" customWidth="1"/>
    <col min="9988" max="9988" width="7.7109375" style="61" customWidth="1"/>
    <col min="9989" max="9989" width="5.28515625" style="61" customWidth="1"/>
    <col min="9990" max="9990" width="6.28515625" style="61" customWidth="1"/>
    <col min="9991" max="9991" width="6.5703125" style="61" customWidth="1"/>
    <col min="9992" max="9992" width="6.7109375" style="61" customWidth="1"/>
    <col min="9993" max="9993" width="4.7109375" style="61" customWidth="1"/>
    <col min="9994" max="9994" width="6.42578125" style="61" customWidth="1"/>
    <col min="9995" max="9996" width="6.28515625" style="61" customWidth="1"/>
    <col min="9997" max="9997" width="6" style="61" customWidth="1"/>
    <col min="9998" max="10000" width="6.28515625" style="61" customWidth="1"/>
    <col min="10001" max="10001" width="5.7109375" style="61" customWidth="1"/>
    <col min="10002" max="10002" width="6.42578125" style="61" customWidth="1"/>
    <col min="10003" max="10005" width="6.28515625" style="61" customWidth="1"/>
    <col min="10006" max="10006" width="6" style="61" customWidth="1"/>
    <col min="10007" max="10007" width="6.5703125" style="61" customWidth="1"/>
    <col min="10008" max="10008" width="6.28515625" style="61" customWidth="1"/>
    <col min="10009" max="10009" width="4.5703125" style="61" customWidth="1"/>
    <col min="10010" max="10010" width="6" style="61" customWidth="1"/>
    <col min="10011" max="10012" width="6.42578125" style="61" customWidth="1"/>
    <col min="10013" max="10013" width="4.7109375" style="61" customWidth="1"/>
    <col min="10014" max="10014" width="6" style="61" customWidth="1"/>
    <col min="10015" max="10016" width="5.7109375" style="61" customWidth="1"/>
    <col min="10017" max="10017" width="4.42578125" style="61" customWidth="1"/>
    <col min="10018" max="10018" width="5.28515625" style="61" customWidth="1"/>
    <col min="10019" max="10019" width="5.5703125" style="61" customWidth="1"/>
    <col min="10020" max="10020" width="5.7109375" style="61" customWidth="1"/>
    <col min="10021" max="10022" width="5.28515625" style="61" customWidth="1"/>
    <col min="10023" max="10025" width="5.7109375" style="61" customWidth="1"/>
    <col min="10026" max="10026" width="6.28515625" style="61" customWidth="1"/>
    <col min="10027" max="10030" width="8.7109375" style="61" customWidth="1"/>
    <col min="10031" max="10239" width="8.85546875" style="61"/>
    <col min="10240" max="10240" width="7" style="61" customWidth="1"/>
    <col min="10241" max="10241" width="7.7109375" style="61" customWidth="1"/>
    <col min="10242" max="10242" width="21.28515625" style="61" customWidth="1"/>
    <col min="10243" max="10243" width="7.28515625" style="61" customWidth="1"/>
    <col min="10244" max="10244" width="7.7109375" style="61" customWidth="1"/>
    <col min="10245" max="10245" width="5.28515625" style="61" customWidth="1"/>
    <col min="10246" max="10246" width="6.28515625" style="61" customWidth="1"/>
    <col min="10247" max="10247" width="6.5703125" style="61" customWidth="1"/>
    <col min="10248" max="10248" width="6.7109375" style="61" customWidth="1"/>
    <col min="10249" max="10249" width="4.7109375" style="61" customWidth="1"/>
    <col min="10250" max="10250" width="6.42578125" style="61" customWidth="1"/>
    <col min="10251" max="10252" width="6.28515625" style="61" customWidth="1"/>
    <col min="10253" max="10253" width="6" style="61" customWidth="1"/>
    <col min="10254" max="10256" width="6.28515625" style="61" customWidth="1"/>
    <col min="10257" max="10257" width="5.7109375" style="61" customWidth="1"/>
    <col min="10258" max="10258" width="6.42578125" style="61" customWidth="1"/>
    <col min="10259" max="10261" width="6.28515625" style="61" customWidth="1"/>
    <col min="10262" max="10262" width="6" style="61" customWidth="1"/>
    <col min="10263" max="10263" width="6.5703125" style="61" customWidth="1"/>
    <col min="10264" max="10264" width="6.28515625" style="61" customWidth="1"/>
    <col min="10265" max="10265" width="4.5703125" style="61" customWidth="1"/>
    <col min="10266" max="10266" width="6" style="61" customWidth="1"/>
    <col min="10267" max="10268" width="6.42578125" style="61" customWidth="1"/>
    <col min="10269" max="10269" width="4.7109375" style="61" customWidth="1"/>
    <col min="10270" max="10270" width="6" style="61" customWidth="1"/>
    <col min="10271" max="10272" width="5.7109375" style="61" customWidth="1"/>
    <col min="10273" max="10273" width="4.42578125" style="61" customWidth="1"/>
    <col min="10274" max="10274" width="5.28515625" style="61" customWidth="1"/>
    <col min="10275" max="10275" width="5.5703125" style="61" customWidth="1"/>
    <col min="10276" max="10276" width="5.7109375" style="61" customWidth="1"/>
    <col min="10277" max="10278" width="5.28515625" style="61" customWidth="1"/>
    <col min="10279" max="10281" width="5.7109375" style="61" customWidth="1"/>
    <col min="10282" max="10282" width="6.28515625" style="61" customWidth="1"/>
    <col min="10283" max="10286" width="8.7109375" style="61" customWidth="1"/>
    <col min="10287" max="10495" width="8.85546875" style="61"/>
    <col min="10496" max="10496" width="7" style="61" customWidth="1"/>
    <col min="10497" max="10497" width="7.7109375" style="61" customWidth="1"/>
    <col min="10498" max="10498" width="21.28515625" style="61" customWidth="1"/>
    <col min="10499" max="10499" width="7.28515625" style="61" customWidth="1"/>
    <col min="10500" max="10500" width="7.7109375" style="61" customWidth="1"/>
    <col min="10501" max="10501" width="5.28515625" style="61" customWidth="1"/>
    <col min="10502" max="10502" width="6.28515625" style="61" customWidth="1"/>
    <col min="10503" max="10503" width="6.5703125" style="61" customWidth="1"/>
    <col min="10504" max="10504" width="6.7109375" style="61" customWidth="1"/>
    <col min="10505" max="10505" width="4.7109375" style="61" customWidth="1"/>
    <col min="10506" max="10506" width="6.42578125" style="61" customWidth="1"/>
    <col min="10507" max="10508" width="6.28515625" style="61" customWidth="1"/>
    <col min="10509" max="10509" width="6" style="61" customWidth="1"/>
    <col min="10510" max="10512" width="6.28515625" style="61" customWidth="1"/>
    <col min="10513" max="10513" width="5.7109375" style="61" customWidth="1"/>
    <col min="10514" max="10514" width="6.42578125" style="61" customWidth="1"/>
    <col min="10515" max="10517" width="6.28515625" style="61" customWidth="1"/>
    <col min="10518" max="10518" width="6" style="61" customWidth="1"/>
    <col min="10519" max="10519" width="6.5703125" style="61" customWidth="1"/>
    <col min="10520" max="10520" width="6.28515625" style="61" customWidth="1"/>
    <col min="10521" max="10521" width="4.5703125" style="61" customWidth="1"/>
    <col min="10522" max="10522" width="6" style="61" customWidth="1"/>
    <col min="10523" max="10524" width="6.42578125" style="61" customWidth="1"/>
    <col min="10525" max="10525" width="4.7109375" style="61" customWidth="1"/>
    <col min="10526" max="10526" width="6" style="61" customWidth="1"/>
    <col min="10527" max="10528" width="5.7109375" style="61" customWidth="1"/>
    <col min="10529" max="10529" width="4.42578125" style="61" customWidth="1"/>
    <col min="10530" max="10530" width="5.28515625" style="61" customWidth="1"/>
    <col min="10531" max="10531" width="5.5703125" style="61" customWidth="1"/>
    <col min="10532" max="10532" width="5.7109375" style="61" customWidth="1"/>
    <col min="10533" max="10534" width="5.28515625" style="61" customWidth="1"/>
    <col min="10535" max="10537" width="5.7109375" style="61" customWidth="1"/>
    <col min="10538" max="10538" width="6.28515625" style="61" customWidth="1"/>
    <col min="10539" max="10542" width="8.7109375" style="61" customWidth="1"/>
    <col min="10543" max="10751" width="8.85546875" style="61"/>
    <col min="10752" max="10752" width="7" style="61" customWidth="1"/>
    <col min="10753" max="10753" width="7.7109375" style="61" customWidth="1"/>
    <col min="10754" max="10754" width="21.28515625" style="61" customWidth="1"/>
    <col min="10755" max="10755" width="7.28515625" style="61" customWidth="1"/>
    <col min="10756" max="10756" width="7.7109375" style="61" customWidth="1"/>
    <col min="10757" max="10757" width="5.28515625" style="61" customWidth="1"/>
    <col min="10758" max="10758" width="6.28515625" style="61" customWidth="1"/>
    <col min="10759" max="10759" width="6.5703125" style="61" customWidth="1"/>
    <col min="10760" max="10760" width="6.7109375" style="61" customWidth="1"/>
    <col min="10761" max="10761" width="4.7109375" style="61" customWidth="1"/>
    <col min="10762" max="10762" width="6.42578125" style="61" customWidth="1"/>
    <col min="10763" max="10764" width="6.28515625" style="61" customWidth="1"/>
    <col min="10765" max="10765" width="6" style="61" customWidth="1"/>
    <col min="10766" max="10768" width="6.28515625" style="61" customWidth="1"/>
    <col min="10769" max="10769" width="5.7109375" style="61" customWidth="1"/>
    <col min="10770" max="10770" width="6.42578125" style="61" customWidth="1"/>
    <col min="10771" max="10773" width="6.28515625" style="61" customWidth="1"/>
    <col min="10774" max="10774" width="6" style="61" customWidth="1"/>
    <col min="10775" max="10775" width="6.5703125" style="61" customWidth="1"/>
    <col min="10776" max="10776" width="6.28515625" style="61" customWidth="1"/>
    <col min="10777" max="10777" width="4.5703125" style="61" customWidth="1"/>
    <col min="10778" max="10778" width="6" style="61" customWidth="1"/>
    <col min="10779" max="10780" width="6.42578125" style="61" customWidth="1"/>
    <col min="10781" max="10781" width="4.7109375" style="61" customWidth="1"/>
    <col min="10782" max="10782" width="6" style="61" customWidth="1"/>
    <col min="10783" max="10784" width="5.7109375" style="61" customWidth="1"/>
    <col min="10785" max="10785" width="4.42578125" style="61" customWidth="1"/>
    <col min="10786" max="10786" width="5.28515625" style="61" customWidth="1"/>
    <col min="10787" max="10787" width="5.5703125" style="61" customWidth="1"/>
    <col min="10788" max="10788" width="5.7109375" style="61" customWidth="1"/>
    <col min="10789" max="10790" width="5.28515625" style="61" customWidth="1"/>
    <col min="10791" max="10793" width="5.7109375" style="61" customWidth="1"/>
    <col min="10794" max="10794" width="6.28515625" style="61" customWidth="1"/>
    <col min="10795" max="10798" width="8.7109375" style="61" customWidth="1"/>
    <col min="10799" max="11007" width="8.85546875" style="61"/>
    <col min="11008" max="11008" width="7" style="61" customWidth="1"/>
    <col min="11009" max="11009" width="7.7109375" style="61" customWidth="1"/>
    <col min="11010" max="11010" width="21.28515625" style="61" customWidth="1"/>
    <col min="11011" max="11011" width="7.28515625" style="61" customWidth="1"/>
    <col min="11012" max="11012" width="7.7109375" style="61" customWidth="1"/>
    <col min="11013" max="11013" width="5.28515625" style="61" customWidth="1"/>
    <col min="11014" max="11014" width="6.28515625" style="61" customWidth="1"/>
    <col min="11015" max="11015" width="6.5703125" style="61" customWidth="1"/>
    <col min="11016" max="11016" width="6.7109375" style="61" customWidth="1"/>
    <col min="11017" max="11017" width="4.7109375" style="61" customWidth="1"/>
    <col min="11018" max="11018" width="6.42578125" style="61" customWidth="1"/>
    <col min="11019" max="11020" width="6.28515625" style="61" customWidth="1"/>
    <col min="11021" max="11021" width="6" style="61" customWidth="1"/>
    <col min="11022" max="11024" width="6.28515625" style="61" customWidth="1"/>
    <col min="11025" max="11025" width="5.7109375" style="61" customWidth="1"/>
    <col min="11026" max="11026" width="6.42578125" style="61" customWidth="1"/>
    <col min="11027" max="11029" width="6.28515625" style="61" customWidth="1"/>
    <col min="11030" max="11030" width="6" style="61" customWidth="1"/>
    <col min="11031" max="11031" width="6.5703125" style="61" customWidth="1"/>
    <col min="11032" max="11032" width="6.28515625" style="61" customWidth="1"/>
    <col min="11033" max="11033" width="4.5703125" style="61" customWidth="1"/>
    <col min="11034" max="11034" width="6" style="61" customWidth="1"/>
    <col min="11035" max="11036" width="6.42578125" style="61" customWidth="1"/>
    <col min="11037" max="11037" width="4.7109375" style="61" customWidth="1"/>
    <col min="11038" max="11038" width="6" style="61" customWidth="1"/>
    <col min="11039" max="11040" width="5.7109375" style="61" customWidth="1"/>
    <col min="11041" max="11041" width="4.42578125" style="61" customWidth="1"/>
    <col min="11042" max="11042" width="5.28515625" style="61" customWidth="1"/>
    <col min="11043" max="11043" width="5.5703125" style="61" customWidth="1"/>
    <col min="11044" max="11044" width="5.7109375" style="61" customWidth="1"/>
    <col min="11045" max="11046" width="5.28515625" style="61" customWidth="1"/>
    <col min="11047" max="11049" width="5.7109375" style="61" customWidth="1"/>
    <col min="11050" max="11050" width="6.28515625" style="61" customWidth="1"/>
    <col min="11051" max="11054" width="8.7109375" style="61" customWidth="1"/>
    <col min="11055" max="11263" width="8.85546875" style="61"/>
    <col min="11264" max="11264" width="7" style="61" customWidth="1"/>
    <col min="11265" max="11265" width="7.7109375" style="61" customWidth="1"/>
    <col min="11266" max="11266" width="21.28515625" style="61" customWidth="1"/>
    <col min="11267" max="11267" width="7.28515625" style="61" customWidth="1"/>
    <col min="11268" max="11268" width="7.7109375" style="61" customWidth="1"/>
    <col min="11269" max="11269" width="5.28515625" style="61" customWidth="1"/>
    <col min="11270" max="11270" width="6.28515625" style="61" customWidth="1"/>
    <col min="11271" max="11271" width="6.5703125" style="61" customWidth="1"/>
    <col min="11272" max="11272" width="6.7109375" style="61" customWidth="1"/>
    <col min="11273" max="11273" width="4.7109375" style="61" customWidth="1"/>
    <col min="11274" max="11274" width="6.42578125" style="61" customWidth="1"/>
    <col min="11275" max="11276" width="6.28515625" style="61" customWidth="1"/>
    <col min="11277" max="11277" width="6" style="61" customWidth="1"/>
    <col min="11278" max="11280" width="6.28515625" style="61" customWidth="1"/>
    <col min="11281" max="11281" width="5.7109375" style="61" customWidth="1"/>
    <col min="11282" max="11282" width="6.42578125" style="61" customWidth="1"/>
    <col min="11283" max="11285" width="6.28515625" style="61" customWidth="1"/>
    <col min="11286" max="11286" width="6" style="61" customWidth="1"/>
    <col min="11287" max="11287" width="6.5703125" style="61" customWidth="1"/>
    <col min="11288" max="11288" width="6.28515625" style="61" customWidth="1"/>
    <col min="11289" max="11289" width="4.5703125" style="61" customWidth="1"/>
    <col min="11290" max="11290" width="6" style="61" customWidth="1"/>
    <col min="11291" max="11292" width="6.42578125" style="61" customWidth="1"/>
    <col min="11293" max="11293" width="4.7109375" style="61" customWidth="1"/>
    <col min="11294" max="11294" width="6" style="61" customWidth="1"/>
    <col min="11295" max="11296" width="5.7109375" style="61" customWidth="1"/>
    <col min="11297" max="11297" width="4.42578125" style="61" customWidth="1"/>
    <col min="11298" max="11298" width="5.28515625" style="61" customWidth="1"/>
    <col min="11299" max="11299" width="5.5703125" style="61" customWidth="1"/>
    <col min="11300" max="11300" width="5.7109375" style="61" customWidth="1"/>
    <col min="11301" max="11302" width="5.28515625" style="61" customWidth="1"/>
    <col min="11303" max="11305" width="5.7109375" style="61" customWidth="1"/>
    <col min="11306" max="11306" width="6.28515625" style="61" customWidth="1"/>
    <col min="11307" max="11310" width="8.7109375" style="61" customWidth="1"/>
    <col min="11311" max="11519" width="8.85546875" style="61"/>
    <col min="11520" max="11520" width="7" style="61" customWidth="1"/>
    <col min="11521" max="11521" width="7.7109375" style="61" customWidth="1"/>
    <col min="11522" max="11522" width="21.28515625" style="61" customWidth="1"/>
    <col min="11523" max="11523" width="7.28515625" style="61" customWidth="1"/>
    <col min="11524" max="11524" width="7.7109375" style="61" customWidth="1"/>
    <col min="11525" max="11525" width="5.28515625" style="61" customWidth="1"/>
    <col min="11526" max="11526" width="6.28515625" style="61" customWidth="1"/>
    <col min="11527" max="11527" width="6.5703125" style="61" customWidth="1"/>
    <col min="11528" max="11528" width="6.7109375" style="61" customWidth="1"/>
    <col min="11529" max="11529" width="4.7109375" style="61" customWidth="1"/>
    <col min="11530" max="11530" width="6.42578125" style="61" customWidth="1"/>
    <col min="11531" max="11532" width="6.28515625" style="61" customWidth="1"/>
    <col min="11533" max="11533" width="6" style="61" customWidth="1"/>
    <col min="11534" max="11536" width="6.28515625" style="61" customWidth="1"/>
    <col min="11537" max="11537" width="5.7109375" style="61" customWidth="1"/>
    <col min="11538" max="11538" width="6.42578125" style="61" customWidth="1"/>
    <col min="11539" max="11541" width="6.28515625" style="61" customWidth="1"/>
    <col min="11542" max="11542" width="6" style="61" customWidth="1"/>
    <col min="11543" max="11543" width="6.5703125" style="61" customWidth="1"/>
    <col min="11544" max="11544" width="6.28515625" style="61" customWidth="1"/>
    <col min="11545" max="11545" width="4.5703125" style="61" customWidth="1"/>
    <col min="11546" max="11546" width="6" style="61" customWidth="1"/>
    <col min="11547" max="11548" width="6.42578125" style="61" customWidth="1"/>
    <col min="11549" max="11549" width="4.7109375" style="61" customWidth="1"/>
    <col min="11550" max="11550" width="6" style="61" customWidth="1"/>
    <col min="11551" max="11552" width="5.7109375" style="61" customWidth="1"/>
    <col min="11553" max="11553" width="4.42578125" style="61" customWidth="1"/>
    <col min="11554" max="11554" width="5.28515625" style="61" customWidth="1"/>
    <col min="11555" max="11555" width="5.5703125" style="61" customWidth="1"/>
    <col min="11556" max="11556" width="5.7109375" style="61" customWidth="1"/>
    <col min="11557" max="11558" width="5.28515625" style="61" customWidth="1"/>
    <col min="11559" max="11561" width="5.7109375" style="61" customWidth="1"/>
    <col min="11562" max="11562" width="6.28515625" style="61" customWidth="1"/>
    <col min="11563" max="11566" width="8.7109375" style="61" customWidth="1"/>
    <col min="11567" max="11775" width="8.85546875" style="61"/>
    <col min="11776" max="11776" width="7" style="61" customWidth="1"/>
    <col min="11777" max="11777" width="7.7109375" style="61" customWidth="1"/>
    <col min="11778" max="11778" width="21.28515625" style="61" customWidth="1"/>
    <col min="11779" max="11779" width="7.28515625" style="61" customWidth="1"/>
    <col min="11780" max="11780" width="7.7109375" style="61" customWidth="1"/>
    <col min="11781" max="11781" width="5.28515625" style="61" customWidth="1"/>
    <col min="11782" max="11782" width="6.28515625" style="61" customWidth="1"/>
    <col min="11783" max="11783" width="6.5703125" style="61" customWidth="1"/>
    <col min="11784" max="11784" width="6.7109375" style="61" customWidth="1"/>
    <col min="11785" max="11785" width="4.7109375" style="61" customWidth="1"/>
    <col min="11786" max="11786" width="6.42578125" style="61" customWidth="1"/>
    <col min="11787" max="11788" width="6.28515625" style="61" customWidth="1"/>
    <col min="11789" max="11789" width="6" style="61" customWidth="1"/>
    <col min="11790" max="11792" width="6.28515625" style="61" customWidth="1"/>
    <col min="11793" max="11793" width="5.7109375" style="61" customWidth="1"/>
    <col min="11794" max="11794" width="6.42578125" style="61" customWidth="1"/>
    <col min="11795" max="11797" width="6.28515625" style="61" customWidth="1"/>
    <col min="11798" max="11798" width="6" style="61" customWidth="1"/>
    <col min="11799" max="11799" width="6.5703125" style="61" customWidth="1"/>
    <col min="11800" max="11800" width="6.28515625" style="61" customWidth="1"/>
    <col min="11801" max="11801" width="4.5703125" style="61" customWidth="1"/>
    <col min="11802" max="11802" width="6" style="61" customWidth="1"/>
    <col min="11803" max="11804" width="6.42578125" style="61" customWidth="1"/>
    <col min="11805" max="11805" width="4.7109375" style="61" customWidth="1"/>
    <col min="11806" max="11806" width="6" style="61" customWidth="1"/>
    <col min="11807" max="11808" width="5.7109375" style="61" customWidth="1"/>
    <col min="11809" max="11809" width="4.42578125" style="61" customWidth="1"/>
    <col min="11810" max="11810" width="5.28515625" style="61" customWidth="1"/>
    <col min="11811" max="11811" width="5.5703125" style="61" customWidth="1"/>
    <col min="11812" max="11812" width="5.7109375" style="61" customWidth="1"/>
    <col min="11813" max="11814" width="5.28515625" style="61" customWidth="1"/>
    <col min="11815" max="11817" width="5.7109375" style="61" customWidth="1"/>
    <col min="11818" max="11818" width="6.28515625" style="61" customWidth="1"/>
    <col min="11819" max="11822" width="8.7109375" style="61" customWidth="1"/>
    <col min="11823" max="12031" width="8.85546875" style="61"/>
    <col min="12032" max="12032" width="7" style="61" customWidth="1"/>
    <col min="12033" max="12033" width="7.7109375" style="61" customWidth="1"/>
    <col min="12034" max="12034" width="21.28515625" style="61" customWidth="1"/>
    <col min="12035" max="12035" width="7.28515625" style="61" customWidth="1"/>
    <col min="12036" max="12036" width="7.7109375" style="61" customWidth="1"/>
    <col min="12037" max="12037" width="5.28515625" style="61" customWidth="1"/>
    <col min="12038" max="12038" width="6.28515625" style="61" customWidth="1"/>
    <col min="12039" max="12039" width="6.5703125" style="61" customWidth="1"/>
    <col min="12040" max="12040" width="6.7109375" style="61" customWidth="1"/>
    <col min="12041" max="12041" width="4.7109375" style="61" customWidth="1"/>
    <col min="12042" max="12042" width="6.42578125" style="61" customWidth="1"/>
    <col min="12043" max="12044" width="6.28515625" style="61" customWidth="1"/>
    <col min="12045" max="12045" width="6" style="61" customWidth="1"/>
    <col min="12046" max="12048" width="6.28515625" style="61" customWidth="1"/>
    <col min="12049" max="12049" width="5.7109375" style="61" customWidth="1"/>
    <col min="12050" max="12050" width="6.42578125" style="61" customWidth="1"/>
    <col min="12051" max="12053" width="6.28515625" style="61" customWidth="1"/>
    <col min="12054" max="12054" width="6" style="61" customWidth="1"/>
    <col min="12055" max="12055" width="6.5703125" style="61" customWidth="1"/>
    <col min="12056" max="12056" width="6.28515625" style="61" customWidth="1"/>
    <col min="12057" max="12057" width="4.5703125" style="61" customWidth="1"/>
    <col min="12058" max="12058" width="6" style="61" customWidth="1"/>
    <col min="12059" max="12060" width="6.42578125" style="61" customWidth="1"/>
    <col min="12061" max="12061" width="4.7109375" style="61" customWidth="1"/>
    <col min="12062" max="12062" width="6" style="61" customWidth="1"/>
    <col min="12063" max="12064" width="5.7109375" style="61" customWidth="1"/>
    <col min="12065" max="12065" width="4.42578125" style="61" customWidth="1"/>
    <col min="12066" max="12066" width="5.28515625" style="61" customWidth="1"/>
    <col min="12067" max="12067" width="5.5703125" style="61" customWidth="1"/>
    <col min="12068" max="12068" width="5.7109375" style="61" customWidth="1"/>
    <col min="12069" max="12070" width="5.28515625" style="61" customWidth="1"/>
    <col min="12071" max="12073" width="5.7109375" style="61" customWidth="1"/>
    <col min="12074" max="12074" width="6.28515625" style="61" customWidth="1"/>
    <col min="12075" max="12078" width="8.7109375" style="61" customWidth="1"/>
    <col min="12079" max="12287" width="8.85546875" style="61"/>
    <col min="12288" max="12288" width="7" style="61" customWidth="1"/>
    <col min="12289" max="12289" width="7.7109375" style="61" customWidth="1"/>
    <col min="12290" max="12290" width="21.28515625" style="61" customWidth="1"/>
    <col min="12291" max="12291" width="7.28515625" style="61" customWidth="1"/>
    <col min="12292" max="12292" width="7.7109375" style="61" customWidth="1"/>
    <col min="12293" max="12293" width="5.28515625" style="61" customWidth="1"/>
    <col min="12294" max="12294" width="6.28515625" style="61" customWidth="1"/>
    <col min="12295" max="12295" width="6.5703125" style="61" customWidth="1"/>
    <col min="12296" max="12296" width="6.7109375" style="61" customWidth="1"/>
    <col min="12297" max="12297" width="4.7109375" style="61" customWidth="1"/>
    <col min="12298" max="12298" width="6.42578125" style="61" customWidth="1"/>
    <col min="12299" max="12300" width="6.28515625" style="61" customWidth="1"/>
    <col min="12301" max="12301" width="6" style="61" customWidth="1"/>
    <col min="12302" max="12304" width="6.28515625" style="61" customWidth="1"/>
    <col min="12305" max="12305" width="5.7109375" style="61" customWidth="1"/>
    <col min="12306" max="12306" width="6.42578125" style="61" customWidth="1"/>
    <col min="12307" max="12309" width="6.28515625" style="61" customWidth="1"/>
    <col min="12310" max="12310" width="6" style="61" customWidth="1"/>
    <col min="12311" max="12311" width="6.5703125" style="61" customWidth="1"/>
    <col min="12312" max="12312" width="6.28515625" style="61" customWidth="1"/>
    <col min="12313" max="12313" width="4.5703125" style="61" customWidth="1"/>
    <col min="12314" max="12314" width="6" style="61" customWidth="1"/>
    <col min="12315" max="12316" width="6.42578125" style="61" customWidth="1"/>
    <col min="12317" max="12317" width="4.7109375" style="61" customWidth="1"/>
    <col min="12318" max="12318" width="6" style="61" customWidth="1"/>
    <col min="12319" max="12320" width="5.7109375" style="61" customWidth="1"/>
    <col min="12321" max="12321" width="4.42578125" style="61" customWidth="1"/>
    <col min="12322" max="12322" width="5.28515625" style="61" customWidth="1"/>
    <col min="12323" max="12323" width="5.5703125" style="61" customWidth="1"/>
    <col min="12324" max="12324" width="5.7109375" style="61" customWidth="1"/>
    <col min="12325" max="12326" width="5.28515625" style="61" customWidth="1"/>
    <col min="12327" max="12329" width="5.7109375" style="61" customWidth="1"/>
    <col min="12330" max="12330" width="6.28515625" style="61" customWidth="1"/>
    <col min="12331" max="12334" width="8.7109375" style="61" customWidth="1"/>
    <col min="12335" max="12543" width="8.85546875" style="61"/>
    <col min="12544" max="12544" width="7" style="61" customWidth="1"/>
    <col min="12545" max="12545" width="7.7109375" style="61" customWidth="1"/>
    <col min="12546" max="12546" width="21.28515625" style="61" customWidth="1"/>
    <col min="12547" max="12547" width="7.28515625" style="61" customWidth="1"/>
    <col min="12548" max="12548" width="7.7109375" style="61" customWidth="1"/>
    <col min="12549" max="12549" width="5.28515625" style="61" customWidth="1"/>
    <col min="12550" max="12550" width="6.28515625" style="61" customWidth="1"/>
    <col min="12551" max="12551" width="6.5703125" style="61" customWidth="1"/>
    <col min="12552" max="12552" width="6.7109375" style="61" customWidth="1"/>
    <col min="12553" max="12553" width="4.7109375" style="61" customWidth="1"/>
    <col min="12554" max="12554" width="6.42578125" style="61" customWidth="1"/>
    <col min="12555" max="12556" width="6.28515625" style="61" customWidth="1"/>
    <col min="12557" max="12557" width="6" style="61" customWidth="1"/>
    <col min="12558" max="12560" width="6.28515625" style="61" customWidth="1"/>
    <col min="12561" max="12561" width="5.7109375" style="61" customWidth="1"/>
    <col min="12562" max="12562" width="6.42578125" style="61" customWidth="1"/>
    <col min="12563" max="12565" width="6.28515625" style="61" customWidth="1"/>
    <col min="12566" max="12566" width="6" style="61" customWidth="1"/>
    <col min="12567" max="12567" width="6.5703125" style="61" customWidth="1"/>
    <col min="12568" max="12568" width="6.28515625" style="61" customWidth="1"/>
    <col min="12569" max="12569" width="4.5703125" style="61" customWidth="1"/>
    <col min="12570" max="12570" width="6" style="61" customWidth="1"/>
    <col min="12571" max="12572" width="6.42578125" style="61" customWidth="1"/>
    <col min="12573" max="12573" width="4.7109375" style="61" customWidth="1"/>
    <col min="12574" max="12574" width="6" style="61" customWidth="1"/>
    <col min="12575" max="12576" width="5.7109375" style="61" customWidth="1"/>
    <col min="12577" max="12577" width="4.42578125" style="61" customWidth="1"/>
    <col min="12578" max="12578" width="5.28515625" style="61" customWidth="1"/>
    <col min="12579" max="12579" width="5.5703125" style="61" customWidth="1"/>
    <col min="12580" max="12580" width="5.7109375" style="61" customWidth="1"/>
    <col min="12581" max="12582" width="5.28515625" style="61" customWidth="1"/>
    <col min="12583" max="12585" width="5.7109375" style="61" customWidth="1"/>
    <col min="12586" max="12586" width="6.28515625" style="61" customWidth="1"/>
    <col min="12587" max="12590" width="8.7109375" style="61" customWidth="1"/>
    <col min="12591" max="12799" width="8.85546875" style="61"/>
    <col min="12800" max="12800" width="7" style="61" customWidth="1"/>
    <col min="12801" max="12801" width="7.7109375" style="61" customWidth="1"/>
    <col min="12802" max="12802" width="21.28515625" style="61" customWidth="1"/>
    <col min="12803" max="12803" width="7.28515625" style="61" customWidth="1"/>
    <col min="12804" max="12804" width="7.7109375" style="61" customWidth="1"/>
    <col min="12805" max="12805" width="5.28515625" style="61" customWidth="1"/>
    <col min="12806" max="12806" width="6.28515625" style="61" customWidth="1"/>
    <col min="12807" max="12807" width="6.5703125" style="61" customWidth="1"/>
    <col min="12808" max="12808" width="6.7109375" style="61" customWidth="1"/>
    <col min="12809" max="12809" width="4.7109375" style="61" customWidth="1"/>
    <col min="12810" max="12810" width="6.42578125" style="61" customWidth="1"/>
    <col min="12811" max="12812" width="6.28515625" style="61" customWidth="1"/>
    <col min="12813" max="12813" width="6" style="61" customWidth="1"/>
    <col min="12814" max="12816" width="6.28515625" style="61" customWidth="1"/>
    <col min="12817" max="12817" width="5.7109375" style="61" customWidth="1"/>
    <col min="12818" max="12818" width="6.42578125" style="61" customWidth="1"/>
    <col min="12819" max="12821" width="6.28515625" style="61" customWidth="1"/>
    <col min="12822" max="12822" width="6" style="61" customWidth="1"/>
    <col min="12823" max="12823" width="6.5703125" style="61" customWidth="1"/>
    <col min="12824" max="12824" width="6.28515625" style="61" customWidth="1"/>
    <col min="12825" max="12825" width="4.5703125" style="61" customWidth="1"/>
    <col min="12826" max="12826" width="6" style="61" customWidth="1"/>
    <col min="12827" max="12828" width="6.42578125" style="61" customWidth="1"/>
    <col min="12829" max="12829" width="4.7109375" style="61" customWidth="1"/>
    <col min="12830" max="12830" width="6" style="61" customWidth="1"/>
    <col min="12831" max="12832" width="5.7109375" style="61" customWidth="1"/>
    <col min="12833" max="12833" width="4.42578125" style="61" customWidth="1"/>
    <col min="12834" max="12834" width="5.28515625" style="61" customWidth="1"/>
    <col min="12835" max="12835" width="5.5703125" style="61" customWidth="1"/>
    <col min="12836" max="12836" width="5.7109375" style="61" customWidth="1"/>
    <col min="12837" max="12838" width="5.28515625" style="61" customWidth="1"/>
    <col min="12839" max="12841" width="5.7109375" style="61" customWidth="1"/>
    <col min="12842" max="12842" width="6.28515625" style="61" customWidth="1"/>
    <col min="12843" max="12846" width="8.7109375" style="61" customWidth="1"/>
    <col min="12847" max="13055" width="8.85546875" style="61"/>
    <col min="13056" max="13056" width="7" style="61" customWidth="1"/>
    <col min="13057" max="13057" width="7.7109375" style="61" customWidth="1"/>
    <col min="13058" max="13058" width="21.28515625" style="61" customWidth="1"/>
    <col min="13059" max="13059" width="7.28515625" style="61" customWidth="1"/>
    <col min="13060" max="13060" width="7.7109375" style="61" customWidth="1"/>
    <col min="13061" max="13061" width="5.28515625" style="61" customWidth="1"/>
    <col min="13062" max="13062" width="6.28515625" style="61" customWidth="1"/>
    <col min="13063" max="13063" width="6.5703125" style="61" customWidth="1"/>
    <col min="13064" max="13064" width="6.7109375" style="61" customWidth="1"/>
    <col min="13065" max="13065" width="4.7109375" style="61" customWidth="1"/>
    <col min="13066" max="13066" width="6.42578125" style="61" customWidth="1"/>
    <col min="13067" max="13068" width="6.28515625" style="61" customWidth="1"/>
    <col min="13069" max="13069" width="6" style="61" customWidth="1"/>
    <col min="13070" max="13072" width="6.28515625" style="61" customWidth="1"/>
    <col min="13073" max="13073" width="5.7109375" style="61" customWidth="1"/>
    <col min="13074" max="13074" width="6.42578125" style="61" customWidth="1"/>
    <col min="13075" max="13077" width="6.28515625" style="61" customWidth="1"/>
    <col min="13078" max="13078" width="6" style="61" customWidth="1"/>
    <col min="13079" max="13079" width="6.5703125" style="61" customWidth="1"/>
    <col min="13080" max="13080" width="6.28515625" style="61" customWidth="1"/>
    <col min="13081" max="13081" width="4.5703125" style="61" customWidth="1"/>
    <col min="13082" max="13082" width="6" style="61" customWidth="1"/>
    <col min="13083" max="13084" width="6.42578125" style="61" customWidth="1"/>
    <col min="13085" max="13085" width="4.7109375" style="61" customWidth="1"/>
    <col min="13086" max="13086" width="6" style="61" customWidth="1"/>
    <col min="13087" max="13088" width="5.7109375" style="61" customWidth="1"/>
    <col min="13089" max="13089" width="4.42578125" style="61" customWidth="1"/>
    <col min="13090" max="13090" width="5.28515625" style="61" customWidth="1"/>
    <col min="13091" max="13091" width="5.5703125" style="61" customWidth="1"/>
    <col min="13092" max="13092" width="5.7109375" style="61" customWidth="1"/>
    <col min="13093" max="13094" width="5.28515625" style="61" customWidth="1"/>
    <col min="13095" max="13097" width="5.7109375" style="61" customWidth="1"/>
    <col min="13098" max="13098" width="6.28515625" style="61" customWidth="1"/>
    <col min="13099" max="13102" width="8.7109375" style="61" customWidth="1"/>
    <col min="13103" max="13311" width="8.85546875" style="61"/>
    <col min="13312" max="13312" width="7" style="61" customWidth="1"/>
    <col min="13313" max="13313" width="7.7109375" style="61" customWidth="1"/>
    <col min="13314" max="13314" width="21.28515625" style="61" customWidth="1"/>
    <col min="13315" max="13315" width="7.28515625" style="61" customWidth="1"/>
    <col min="13316" max="13316" width="7.7109375" style="61" customWidth="1"/>
    <col min="13317" max="13317" width="5.28515625" style="61" customWidth="1"/>
    <col min="13318" max="13318" width="6.28515625" style="61" customWidth="1"/>
    <col min="13319" max="13319" width="6.5703125" style="61" customWidth="1"/>
    <col min="13320" max="13320" width="6.7109375" style="61" customWidth="1"/>
    <col min="13321" max="13321" width="4.7109375" style="61" customWidth="1"/>
    <col min="13322" max="13322" width="6.42578125" style="61" customWidth="1"/>
    <col min="13323" max="13324" width="6.28515625" style="61" customWidth="1"/>
    <col min="13325" max="13325" width="6" style="61" customWidth="1"/>
    <col min="13326" max="13328" width="6.28515625" style="61" customWidth="1"/>
    <col min="13329" max="13329" width="5.7109375" style="61" customWidth="1"/>
    <col min="13330" max="13330" width="6.42578125" style="61" customWidth="1"/>
    <col min="13331" max="13333" width="6.28515625" style="61" customWidth="1"/>
    <col min="13334" max="13334" width="6" style="61" customWidth="1"/>
    <col min="13335" max="13335" width="6.5703125" style="61" customWidth="1"/>
    <col min="13336" max="13336" width="6.28515625" style="61" customWidth="1"/>
    <col min="13337" max="13337" width="4.5703125" style="61" customWidth="1"/>
    <col min="13338" max="13338" width="6" style="61" customWidth="1"/>
    <col min="13339" max="13340" width="6.42578125" style="61" customWidth="1"/>
    <col min="13341" max="13341" width="4.7109375" style="61" customWidth="1"/>
    <col min="13342" max="13342" width="6" style="61" customWidth="1"/>
    <col min="13343" max="13344" width="5.7109375" style="61" customWidth="1"/>
    <col min="13345" max="13345" width="4.42578125" style="61" customWidth="1"/>
    <col min="13346" max="13346" width="5.28515625" style="61" customWidth="1"/>
    <col min="13347" max="13347" width="5.5703125" style="61" customWidth="1"/>
    <col min="13348" max="13348" width="5.7109375" style="61" customWidth="1"/>
    <col min="13349" max="13350" width="5.28515625" style="61" customWidth="1"/>
    <col min="13351" max="13353" width="5.7109375" style="61" customWidth="1"/>
    <col min="13354" max="13354" width="6.28515625" style="61" customWidth="1"/>
    <col min="13355" max="13358" width="8.7109375" style="61" customWidth="1"/>
    <col min="13359" max="13567" width="8.85546875" style="61"/>
    <col min="13568" max="13568" width="7" style="61" customWidth="1"/>
    <col min="13569" max="13569" width="7.7109375" style="61" customWidth="1"/>
    <col min="13570" max="13570" width="21.28515625" style="61" customWidth="1"/>
    <col min="13571" max="13571" width="7.28515625" style="61" customWidth="1"/>
    <col min="13572" max="13572" width="7.7109375" style="61" customWidth="1"/>
    <col min="13573" max="13573" width="5.28515625" style="61" customWidth="1"/>
    <col min="13574" max="13574" width="6.28515625" style="61" customWidth="1"/>
    <col min="13575" max="13575" width="6.5703125" style="61" customWidth="1"/>
    <col min="13576" max="13576" width="6.7109375" style="61" customWidth="1"/>
    <col min="13577" max="13577" width="4.7109375" style="61" customWidth="1"/>
    <col min="13578" max="13578" width="6.42578125" style="61" customWidth="1"/>
    <col min="13579" max="13580" width="6.28515625" style="61" customWidth="1"/>
    <col min="13581" max="13581" width="6" style="61" customWidth="1"/>
    <col min="13582" max="13584" width="6.28515625" style="61" customWidth="1"/>
    <col min="13585" max="13585" width="5.7109375" style="61" customWidth="1"/>
    <col min="13586" max="13586" width="6.42578125" style="61" customWidth="1"/>
    <col min="13587" max="13589" width="6.28515625" style="61" customWidth="1"/>
    <col min="13590" max="13590" width="6" style="61" customWidth="1"/>
    <col min="13591" max="13591" width="6.5703125" style="61" customWidth="1"/>
    <col min="13592" max="13592" width="6.28515625" style="61" customWidth="1"/>
    <col min="13593" max="13593" width="4.5703125" style="61" customWidth="1"/>
    <col min="13594" max="13594" width="6" style="61" customWidth="1"/>
    <col min="13595" max="13596" width="6.42578125" style="61" customWidth="1"/>
    <col min="13597" max="13597" width="4.7109375" style="61" customWidth="1"/>
    <col min="13598" max="13598" width="6" style="61" customWidth="1"/>
    <col min="13599" max="13600" width="5.7109375" style="61" customWidth="1"/>
    <col min="13601" max="13601" width="4.42578125" style="61" customWidth="1"/>
    <col min="13602" max="13602" width="5.28515625" style="61" customWidth="1"/>
    <col min="13603" max="13603" width="5.5703125" style="61" customWidth="1"/>
    <col min="13604" max="13604" width="5.7109375" style="61" customWidth="1"/>
    <col min="13605" max="13606" width="5.28515625" style="61" customWidth="1"/>
    <col min="13607" max="13609" width="5.7109375" style="61" customWidth="1"/>
    <col min="13610" max="13610" width="6.28515625" style="61" customWidth="1"/>
    <col min="13611" max="13614" width="8.7109375" style="61" customWidth="1"/>
    <col min="13615" max="13823" width="8.85546875" style="61"/>
    <col min="13824" max="13824" width="7" style="61" customWidth="1"/>
    <col min="13825" max="13825" width="7.7109375" style="61" customWidth="1"/>
    <col min="13826" max="13826" width="21.28515625" style="61" customWidth="1"/>
    <col min="13827" max="13827" width="7.28515625" style="61" customWidth="1"/>
    <col min="13828" max="13828" width="7.7109375" style="61" customWidth="1"/>
    <col min="13829" max="13829" width="5.28515625" style="61" customWidth="1"/>
    <col min="13830" max="13830" width="6.28515625" style="61" customWidth="1"/>
    <col min="13831" max="13831" width="6.5703125" style="61" customWidth="1"/>
    <col min="13832" max="13832" width="6.7109375" style="61" customWidth="1"/>
    <col min="13833" max="13833" width="4.7109375" style="61" customWidth="1"/>
    <col min="13834" max="13834" width="6.42578125" style="61" customWidth="1"/>
    <col min="13835" max="13836" width="6.28515625" style="61" customWidth="1"/>
    <col min="13837" max="13837" width="6" style="61" customWidth="1"/>
    <col min="13838" max="13840" width="6.28515625" style="61" customWidth="1"/>
    <col min="13841" max="13841" width="5.7109375" style="61" customWidth="1"/>
    <col min="13842" max="13842" width="6.42578125" style="61" customWidth="1"/>
    <col min="13843" max="13845" width="6.28515625" style="61" customWidth="1"/>
    <col min="13846" max="13846" width="6" style="61" customWidth="1"/>
    <col min="13847" max="13847" width="6.5703125" style="61" customWidth="1"/>
    <col min="13848" max="13848" width="6.28515625" style="61" customWidth="1"/>
    <col min="13849" max="13849" width="4.5703125" style="61" customWidth="1"/>
    <col min="13850" max="13850" width="6" style="61" customWidth="1"/>
    <col min="13851" max="13852" width="6.42578125" style="61" customWidth="1"/>
    <col min="13853" max="13853" width="4.7109375" style="61" customWidth="1"/>
    <col min="13854" max="13854" width="6" style="61" customWidth="1"/>
    <col min="13855" max="13856" width="5.7109375" style="61" customWidth="1"/>
    <col min="13857" max="13857" width="4.42578125" style="61" customWidth="1"/>
    <col min="13858" max="13858" width="5.28515625" style="61" customWidth="1"/>
    <col min="13859" max="13859" width="5.5703125" style="61" customWidth="1"/>
    <col min="13860" max="13860" width="5.7109375" style="61" customWidth="1"/>
    <col min="13861" max="13862" width="5.28515625" style="61" customWidth="1"/>
    <col min="13863" max="13865" width="5.7109375" style="61" customWidth="1"/>
    <col min="13866" max="13866" width="6.28515625" style="61" customWidth="1"/>
    <col min="13867" max="13870" width="8.7109375" style="61" customWidth="1"/>
    <col min="13871" max="14079" width="8.85546875" style="61"/>
    <col min="14080" max="14080" width="7" style="61" customWidth="1"/>
    <col min="14081" max="14081" width="7.7109375" style="61" customWidth="1"/>
    <col min="14082" max="14082" width="21.28515625" style="61" customWidth="1"/>
    <col min="14083" max="14083" width="7.28515625" style="61" customWidth="1"/>
    <col min="14084" max="14084" width="7.7109375" style="61" customWidth="1"/>
    <col min="14085" max="14085" width="5.28515625" style="61" customWidth="1"/>
    <col min="14086" max="14086" width="6.28515625" style="61" customWidth="1"/>
    <col min="14087" max="14087" width="6.5703125" style="61" customWidth="1"/>
    <col min="14088" max="14088" width="6.7109375" style="61" customWidth="1"/>
    <col min="14089" max="14089" width="4.7109375" style="61" customWidth="1"/>
    <col min="14090" max="14090" width="6.42578125" style="61" customWidth="1"/>
    <col min="14091" max="14092" width="6.28515625" style="61" customWidth="1"/>
    <col min="14093" max="14093" width="6" style="61" customWidth="1"/>
    <col min="14094" max="14096" width="6.28515625" style="61" customWidth="1"/>
    <col min="14097" max="14097" width="5.7109375" style="61" customWidth="1"/>
    <col min="14098" max="14098" width="6.42578125" style="61" customWidth="1"/>
    <col min="14099" max="14101" width="6.28515625" style="61" customWidth="1"/>
    <col min="14102" max="14102" width="6" style="61" customWidth="1"/>
    <col min="14103" max="14103" width="6.5703125" style="61" customWidth="1"/>
    <col min="14104" max="14104" width="6.28515625" style="61" customWidth="1"/>
    <col min="14105" max="14105" width="4.5703125" style="61" customWidth="1"/>
    <col min="14106" max="14106" width="6" style="61" customWidth="1"/>
    <col min="14107" max="14108" width="6.42578125" style="61" customWidth="1"/>
    <col min="14109" max="14109" width="4.7109375" style="61" customWidth="1"/>
    <col min="14110" max="14110" width="6" style="61" customWidth="1"/>
    <col min="14111" max="14112" width="5.7109375" style="61" customWidth="1"/>
    <col min="14113" max="14113" width="4.42578125" style="61" customWidth="1"/>
    <col min="14114" max="14114" width="5.28515625" style="61" customWidth="1"/>
    <col min="14115" max="14115" width="5.5703125" style="61" customWidth="1"/>
    <col min="14116" max="14116" width="5.7109375" style="61" customWidth="1"/>
    <col min="14117" max="14118" width="5.28515625" style="61" customWidth="1"/>
    <col min="14119" max="14121" width="5.7109375" style="61" customWidth="1"/>
    <col min="14122" max="14122" width="6.28515625" style="61" customWidth="1"/>
    <col min="14123" max="14126" width="8.7109375" style="61" customWidth="1"/>
    <col min="14127" max="14335" width="8.85546875" style="61"/>
    <col min="14336" max="14336" width="7" style="61" customWidth="1"/>
    <col min="14337" max="14337" width="7.7109375" style="61" customWidth="1"/>
    <col min="14338" max="14338" width="21.28515625" style="61" customWidth="1"/>
    <col min="14339" max="14339" width="7.28515625" style="61" customWidth="1"/>
    <col min="14340" max="14340" width="7.7109375" style="61" customWidth="1"/>
    <col min="14341" max="14341" width="5.28515625" style="61" customWidth="1"/>
    <col min="14342" max="14342" width="6.28515625" style="61" customWidth="1"/>
    <col min="14343" max="14343" width="6.5703125" style="61" customWidth="1"/>
    <col min="14344" max="14344" width="6.7109375" style="61" customWidth="1"/>
    <col min="14345" max="14345" width="4.7109375" style="61" customWidth="1"/>
    <col min="14346" max="14346" width="6.42578125" style="61" customWidth="1"/>
    <col min="14347" max="14348" width="6.28515625" style="61" customWidth="1"/>
    <col min="14349" max="14349" width="6" style="61" customWidth="1"/>
    <col min="14350" max="14352" width="6.28515625" style="61" customWidth="1"/>
    <col min="14353" max="14353" width="5.7109375" style="61" customWidth="1"/>
    <col min="14354" max="14354" width="6.42578125" style="61" customWidth="1"/>
    <col min="14355" max="14357" width="6.28515625" style="61" customWidth="1"/>
    <col min="14358" max="14358" width="6" style="61" customWidth="1"/>
    <col min="14359" max="14359" width="6.5703125" style="61" customWidth="1"/>
    <col min="14360" max="14360" width="6.28515625" style="61" customWidth="1"/>
    <col min="14361" max="14361" width="4.5703125" style="61" customWidth="1"/>
    <col min="14362" max="14362" width="6" style="61" customWidth="1"/>
    <col min="14363" max="14364" width="6.42578125" style="61" customWidth="1"/>
    <col min="14365" max="14365" width="4.7109375" style="61" customWidth="1"/>
    <col min="14366" max="14366" width="6" style="61" customWidth="1"/>
    <col min="14367" max="14368" width="5.7109375" style="61" customWidth="1"/>
    <col min="14369" max="14369" width="4.42578125" style="61" customWidth="1"/>
    <col min="14370" max="14370" width="5.28515625" style="61" customWidth="1"/>
    <col min="14371" max="14371" width="5.5703125" style="61" customWidth="1"/>
    <col min="14372" max="14372" width="5.7109375" style="61" customWidth="1"/>
    <col min="14373" max="14374" width="5.28515625" style="61" customWidth="1"/>
    <col min="14375" max="14377" width="5.7109375" style="61" customWidth="1"/>
    <col min="14378" max="14378" width="6.28515625" style="61" customWidth="1"/>
    <col min="14379" max="14382" width="8.7109375" style="61" customWidth="1"/>
    <col min="14383" max="14591" width="8.85546875" style="61"/>
    <col min="14592" max="14592" width="7" style="61" customWidth="1"/>
    <col min="14593" max="14593" width="7.7109375" style="61" customWidth="1"/>
    <col min="14594" max="14594" width="21.28515625" style="61" customWidth="1"/>
    <col min="14595" max="14595" width="7.28515625" style="61" customWidth="1"/>
    <col min="14596" max="14596" width="7.7109375" style="61" customWidth="1"/>
    <col min="14597" max="14597" width="5.28515625" style="61" customWidth="1"/>
    <col min="14598" max="14598" width="6.28515625" style="61" customWidth="1"/>
    <col min="14599" max="14599" width="6.5703125" style="61" customWidth="1"/>
    <col min="14600" max="14600" width="6.7109375" style="61" customWidth="1"/>
    <col min="14601" max="14601" width="4.7109375" style="61" customWidth="1"/>
    <col min="14602" max="14602" width="6.42578125" style="61" customWidth="1"/>
    <col min="14603" max="14604" width="6.28515625" style="61" customWidth="1"/>
    <col min="14605" max="14605" width="6" style="61" customWidth="1"/>
    <col min="14606" max="14608" width="6.28515625" style="61" customWidth="1"/>
    <col min="14609" max="14609" width="5.7109375" style="61" customWidth="1"/>
    <col min="14610" max="14610" width="6.42578125" style="61" customWidth="1"/>
    <col min="14611" max="14613" width="6.28515625" style="61" customWidth="1"/>
    <col min="14614" max="14614" width="6" style="61" customWidth="1"/>
    <col min="14615" max="14615" width="6.5703125" style="61" customWidth="1"/>
    <col min="14616" max="14616" width="6.28515625" style="61" customWidth="1"/>
    <col min="14617" max="14617" width="4.5703125" style="61" customWidth="1"/>
    <col min="14618" max="14618" width="6" style="61" customWidth="1"/>
    <col min="14619" max="14620" width="6.42578125" style="61" customWidth="1"/>
    <col min="14621" max="14621" width="4.7109375" style="61" customWidth="1"/>
    <col min="14622" max="14622" width="6" style="61" customWidth="1"/>
    <col min="14623" max="14624" width="5.7109375" style="61" customWidth="1"/>
    <col min="14625" max="14625" width="4.42578125" style="61" customWidth="1"/>
    <col min="14626" max="14626" width="5.28515625" style="61" customWidth="1"/>
    <col min="14627" max="14627" width="5.5703125" style="61" customWidth="1"/>
    <col min="14628" max="14628" width="5.7109375" style="61" customWidth="1"/>
    <col min="14629" max="14630" width="5.28515625" style="61" customWidth="1"/>
    <col min="14631" max="14633" width="5.7109375" style="61" customWidth="1"/>
    <col min="14634" max="14634" width="6.28515625" style="61" customWidth="1"/>
    <col min="14635" max="14638" width="8.7109375" style="61" customWidth="1"/>
    <col min="14639" max="14847" width="8.85546875" style="61"/>
    <col min="14848" max="14848" width="7" style="61" customWidth="1"/>
    <col min="14849" max="14849" width="7.7109375" style="61" customWidth="1"/>
    <col min="14850" max="14850" width="21.28515625" style="61" customWidth="1"/>
    <col min="14851" max="14851" width="7.28515625" style="61" customWidth="1"/>
    <col min="14852" max="14852" width="7.7109375" style="61" customWidth="1"/>
    <col min="14853" max="14853" width="5.28515625" style="61" customWidth="1"/>
    <col min="14854" max="14854" width="6.28515625" style="61" customWidth="1"/>
    <col min="14855" max="14855" width="6.5703125" style="61" customWidth="1"/>
    <col min="14856" max="14856" width="6.7109375" style="61" customWidth="1"/>
    <col min="14857" max="14857" width="4.7109375" style="61" customWidth="1"/>
    <col min="14858" max="14858" width="6.42578125" style="61" customWidth="1"/>
    <col min="14859" max="14860" width="6.28515625" style="61" customWidth="1"/>
    <col min="14861" max="14861" width="6" style="61" customWidth="1"/>
    <col min="14862" max="14864" width="6.28515625" style="61" customWidth="1"/>
    <col min="14865" max="14865" width="5.7109375" style="61" customWidth="1"/>
    <col min="14866" max="14866" width="6.42578125" style="61" customWidth="1"/>
    <col min="14867" max="14869" width="6.28515625" style="61" customWidth="1"/>
    <col min="14870" max="14870" width="6" style="61" customWidth="1"/>
    <col min="14871" max="14871" width="6.5703125" style="61" customWidth="1"/>
    <col min="14872" max="14872" width="6.28515625" style="61" customWidth="1"/>
    <col min="14873" max="14873" width="4.5703125" style="61" customWidth="1"/>
    <col min="14874" max="14874" width="6" style="61" customWidth="1"/>
    <col min="14875" max="14876" width="6.42578125" style="61" customWidth="1"/>
    <col min="14877" max="14877" width="4.7109375" style="61" customWidth="1"/>
    <col min="14878" max="14878" width="6" style="61" customWidth="1"/>
    <col min="14879" max="14880" width="5.7109375" style="61" customWidth="1"/>
    <col min="14881" max="14881" width="4.42578125" style="61" customWidth="1"/>
    <col min="14882" max="14882" width="5.28515625" style="61" customWidth="1"/>
    <col min="14883" max="14883" width="5.5703125" style="61" customWidth="1"/>
    <col min="14884" max="14884" width="5.7109375" style="61" customWidth="1"/>
    <col min="14885" max="14886" width="5.28515625" style="61" customWidth="1"/>
    <col min="14887" max="14889" width="5.7109375" style="61" customWidth="1"/>
    <col min="14890" max="14890" width="6.28515625" style="61" customWidth="1"/>
    <col min="14891" max="14894" width="8.7109375" style="61" customWidth="1"/>
    <col min="14895" max="15103" width="8.85546875" style="61"/>
    <col min="15104" max="15104" width="7" style="61" customWidth="1"/>
    <col min="15105" max="15105" width="7.7109375" style="61" customWidth="1"/>
    <col min="15106" max="15106" width="21.28515625" style="61" customWidth="1"/>
    <col min="15107" max="15107" width="7.28515625" style="61" customWidth="1"/>
    <col min="15108" max="15108" width="7.7109375" style="61" customWidth="1"/>
    <col min="15109" max="15109" width="5.28515625" style="61" customWidth="1"/>
    <col min="15110" max="15110" width="6.28515625" style="61" customWidth="1"/>
    <col min="15111" max="15111" width="6.5703125" style="61" customWidth="1"/>
    <col min="15112" max="15112" width="6.7109375" style="61" customWidth="1"/>
    <col min="15113" max="15113" width="4.7109375" style="61" customWidth="1"/>
    <col min="15114" max="15114" width="6.42578125" style="61" customWidth="1"/>
    <col min="15115" max="15116" width="6.28515625" style="61" customWidth="1"/>
    <col min="15117" max="15117" width="6" style="61" customWidth="1"/>
    <col min="15118" max="15120" width="6.28515625" style="61" customWidth="1"/>
    <col min="15121" max="15121" width="5.7109375" style="61" customWidth="1"/>
    <col min="15122" max="15122" width="6.42578125" style="61" customWidth="1"/>
    <col min="15123" max="15125" width="6.28515625" style="61" customWidth="1"/>
    <col min="15126" max="15126" width="6" style="61" customWidth="1"/>
    <col min="15127" max="15127" width="6.5703125" style="61" customWidth="1"/>
    <col min="15128" max="15128" width="6.28515625" style="61" customWidth="1"/>
    <col min="15129" max="15129" width="4.5703125" style="61" customWidth="1"/>
    <col min="15130" max="15130" width="6" style="61" customWidth="1"/>
    <col min="15131" max="15132" width="6.42578125" style="61" customWidth="1"/>
    <col min="15133" max="15133" width="4.7109375" style="61" customWidth="1"/>
    <col min="15134" max="15134" width="6" style="61" customWidth="1"/>
    <col min="15135" max="15136" width="5.7109375" style="61" customWidth="1"/>
    <col min="15137" max="15137" width="4.42578125" style="61" customWidth="1"/>
    <col min="15138" max="15138" width="5.28515625" style="61" customWidth="1"/>
    <col min="15139" max="15139" width="5.5703125" style="61" customWidth="1"/>
    <col min="15140" max="15140" width="5.7109375" style="61" customWidth="1"/>
    <col min="15141" max="15142" width="5.28515625" style="61" customWidth="1"/>
    <col min="15143" max="15145" width="5.7109375" style="61" customWidth="1"/>
    <col min="15146" max="15146" width="6.28515625" style="61" customWidth="1"/>
    <col min="15147" max="15150" width="8.7109375" style="61" customWidth="1"/>
    <col min="15151" max="15359" width="8.85546875" style="61"/>
    <col min="15360" max="15360" width="7" style="61" customWidth="1"/>
    <col min="15361" max="15361" width="7.7109375" style="61" customWidth="1"/>
    <col min="15362" max="15362" width="21.28515625" style="61" customWidth="1"/>
    <col min="15363" max="15363" width="7.28515625" style="61" customWidth="1"/>
    <col min="15364" max="15364" width="7.7109375" style="61" customWidth="1"/>
    <col min="15365" max="15365" width="5.28515625" style="61" customWidth="1"/>
    <col min="15366" max="15366" width="6.28515625" style="61" customWidth="1"/>
    <col min="15367" max="15367" width="6.5703125" style="61" customWidth="1"/>
    <col min="15368" max="15368" width="6.7109375" style="61" customWidth="1"/>
    <col min="15369" max="15369" width="4.7109375" style="61" customWidth="1"/>
    <col min="15370" max="15370" width="6.42578125" style="61" customWidth="1"/>
    <col min="15371" max="15372" width="6.28515625" style="61" customWidth="1"/>
    <col min="15373" max="15373" width="6" style="61" customWidth="1"/>
    <col min="15374" max="15376" width="6.28515625" style="61" customWidth="1"/>
    <col min="15377" max="15377" width="5.7109375" style="61" customWidth="1"/>
    <col min="15378" max="15378" width="6.42578125" style="61" customWidth="1"/>
    <col min="15379" max="15381" width="6.28515625" style="61" customWidth="1"/>
    <col min="15382" max="15382" width="6" style="61" customWidth="1"/>
    <col min="15383" max="15383" width="6.5703125" style="61" customWidth="1"/>
    <col min="15384" max="15384" width="6.28515625" style="61" customWidth="1"/>
    <col min="15385" max="15385" width="4.5703125" style="61" customWidth="1"/>
    <col min="15386" max="15386" width="6" style="61" customWidth="1"/>
    <col min="15387" max="15388" width="6.42578125" style="61" customWidth="1"/>
    <col min="15389" max="15389" width="4.7109375" style="61" customWidth="1"/>
    <col min="15390" max="15390" width="6" style="61" customWidth="1"/>
    <col min="15391" max="15392" width="5.7109375" style="61" customWidth="1"/>
    <col min="15393" max="15393" width="4.42578125" style="61" customWidth="1"/>
    <col min="15394" max="15394" width="5.28515625" style="61" customWidth="1"/>
    <col min="15395" max="15395" width="5.5703125" style="61" customWidth="1"/>
    <col min="15396" max="15396" width="5.7109375" style="61" customWidth="1"/>
    <col min="15397" max="15398" width="5.28515625" style="61" customWidth="1"/>
    <col min="15399" max="15401" width="5.7109375" style="61" customWidth="1"/>
    <col min="15402" max="15402" width="6.28515625" style="61" customWidth="1"/>
    <col min="15403" max="15406" width="8.7109375" style="61" customWidth="1"/>
    <col min="15407" max="15615" width="8.85546875" style="61"/>
    <col min="15616" max="15616" width="7" style="61" customWidth="1"/>
    <col min="15617" max="15617" width="7.7109375" style="61" customWidth="1"/>
    <col min="15618" max="15618" width="21.28515625" style="61" customWidth="1"/>
    <col min="15619" max="15619" width="7.28515625" style="61" customWidth="1"/>
    <col min="15620" max="15620" width="7.7109375" style="61" customWidth="1"/>
    <col min="15621" max="15621" width="5.28515625" style="61" customWidth="1"/>
    <col min="15622" max="15622" width="6.28515625" style="61" customWidth="1"/>
    <col min="15623" max="15623" width="6.5703125" style="61" customWidth="1"/>
    <col min="15624" max="15624" width="6.7109375" style="61" customWidth="1"/>
    <col min="15625" max="15625" width="4.7109375" style="61" customWidth="1"/>
    <col min="15626" max="15626" width="6.42578125" style="61" customWidth="1"/>
    <col min="15627" max="15628" width="6.28515625" style="61" customWidth="1"/>
    <col min="15629" max="15629" width="6" style="61" customWidth="1"/>
    <col min="15630" max="15632" width="6.28515625" style="61" customWidth="1"/>
    <col min="15633" max="15633" width="5.7109375" style="61" customWidth="1"/>
    <col min="15634" max="15634" width="6.42578125" style="61" customWidth="1"/>
    <col min="15635" max="15637" width="6.28515625" style="61" customWidth="1"/>
    <col min="15638" max="15638" width="6" style="61" customWidth="1"/>
    <col min="15639" max="15639" width="6.5703125" style="61" customWidth="1"/>
    <col min="15640" max="15640" width="6.28515625" style="61" customWidth="1"/>
    <col min="15641" max="15641" width="4.5703125" style="61" customWidth="1"/>
    <col min="15642" max="15642" width="6" style="61" customWidth="1"/>
    <col min="15643" max="15644" width="6.42578125" style="61" customWidth="1"/>
    <col min="15645" max="15645" width="4.7109375" style="61" customWidth="1"/>
    <col min="15646" max="15646" width="6" style="61" customWidth="1"/>
    <col min="15647" max="15648" width="5.7109375" style="61" customWidth="1"/>
    <col min="15649" max="15649" width="4.42578125" style="61" customWidth="1"/>
    <col min="15650" max="15650" width="5.28515625" style="61" customWidth="1"/>
    <col min="15651" max="15651" width="5.5703125" style="61" customWidth="1"/>
    <col min="15652" max="15652" width="5.7109375" style="61" customWidth="1"/>
    <col min="15653" max="15654" width="5.28515625" style="61" customWidth="1"/>
    <col min="15655" max="15657" width="5.7109375" style="61" customWidth="1"/>
    <col min="15658" max="15658" width="6.28515625" style="61" customWidth="1"/>
    <col min="15659" max="15662" width="8.7109375" style="61" customWidth="1"/>
    <col min="15663" max="15871" width="8.85546875" style="61"/>
    <col min="15872" max="15872" width="7" style="61" customWidth="1"/>
    <col min="15873" max="15873" width="7.7109375" style="61" customWidth="1"/>
    <col min="15874" max="15874" width="21.28515625" style="61" customWidth="1"/>
    <col min="15875" max="15875" width="7.28515625" style="61" customWidth="1"/>
    <col min="15876" max="15876" width="7.7109375" style="61" customWidth="1"/>
    <col min="15877" max="15877" width="5.28515625" style="61" customWidth="1"/>
    <col min="15878" max="15878" width="6.28515625" style="61" customWidth="1"/>
    <col min="15879" max="15879" width="6.5703125" style="61" customWidth="1"/>
    <col min="15880" max="15880" width="6.7109375" style="61" customWidth="1"/>
    <col min="15881" max="15881" width="4.7109375" style="61" customWidth="1"/>
    <col min="15882" max="15882" width="6.42578125" style="61" customWidth="1"/>
    <col min="15883" max="15884" width="6.28515625" style="61" customWidth="1"/>
    <col min="15885" max="15885" width="6" style="61" customWidth="1"/>
    <col min="15886" max="15888" width="6.28515625" style="61" customWidth="1"/>
    <col min="15889" max="15889" width="5.7109375" style="61" customWidth="1"/>
    <col min="15890" max="15890" width="6.42578125" style="61" customWidth="1"/>
    <col min="15891" max="15893" width="6.28515625" style="61" customWidth="1"/>
    <col min="15894" max="15894" width="6" style="61" customWidth="1"/>
    <col min="15895" max="15895" width="6.5703125" style="61" customWidth="1"/>
    <col min="15896" max="15896" width="6.28515625" style="61" customWidth="1"/>
    <col min="15897" max="15897" width="4.5703125" style="61" customWidth="1"/>
    <col min="15898" max="15898" width="6" style="61" customWidth="1"/>
    <col min="15899" max="15900" width="6.42578125" style="61" customWidth="1"/>
    <col min="15901" max="15901" width="4.7109375" style="61" customWidth="1"/>
    <col min="15902" max="15902" width="6" style="61" customWidth="1"/>
    <col min="15903" max="15904" width="5.7109375" style="61" customWidth="1"/>
    <col min="15905" max="15905" width="4.42578125" style="61" customWidth="1"/>
    <col min="15906" max="15906" width="5.28515625" style="61" customWidth="1"/>
    <col min="15907" max="15907" width="5.5703125" style="61" customWidth="1"/>
    <col min="15908" max="15908" width="5.7109375" style="61" customWidth="1"/>
    <col min="15909" max="15910" width="5.28515625" style="61" customWidth="1"/>
    <col min="15911" max="15913" width="5.7109375" style="61" customWidth="1"/>
    <col min="15914" max="15914" width="6.28515625" style="61" customWidth="1"/>
    <col min="15915" max="15918" width="8.7109375" style="61" customWidth="1"/>
    <col min="15919" max="16127" width="8.85546875" style="61"/>
    <col min="16128" max="16128" width="7" style="61" customWidth="1"/>
    <col min="16129" max="16129" width="7.7109375" style="61" customWidth="1"/>
    <col min="16130" max="16130" width="21.28515625" style="61" customWidth="1"/>
    <col min="16131" max="16131" width="7.28515625" style="61" customWidth="1"/>
    <col min="16132" max="16132" width="7.7109375" style="61" customWidth="1"/>
    <col min="16133" max="16133" width="5.28515625" style="61" customWidth="1"/>
    <col min="16134" max="16134" width="6.28515625" style="61" customWidth="1"/>
    <col min="16135" max="16135" width="6.5703125" style="61" customWidth="1"/>
    <col min="16136" max="16136" width="6.7109375" style="61" customWidth="1"/>
    <col min="16137" max="16137" width="4.7109375" style="61" customWidth="1"/>
    <col min="16138" max="16138" width="6.42578125" style="61" customWidth="1"/>
    <col min="16139" max="16140" width="6.28515625" style="61" customWidth="1"/>
    <col min="16141" max="16141" width="6" style="61" customWidth="1"/>
    <col min="16142" max="16144" width="6.28515625" style="61" customWidth="1"/>
    <col min="16145" max="16145" width="5.7109375" style="61" customWidth="1"/>
    <col min="16146" max="16146" width="6.42578125" style="61" customWidth="1"/>
    <col min="16147" max="16149" width="6.28515625" style="61" customWidth="1"/>
    <col min="16150" max="16150" width="6" style="61" customWidth="1"/>
    <col min="16151" max="16151" width="6.5703125" style="61" customWidth="1"/>
    <col min="16152" max="16152" width="6.28515625" style="61" customWidth="1"/>
    <col min="16153" max="16153" width="4.5703125" style="61" customWidth="1"/>
    <col min="16154" max="16154" width="6" style="61" customWidth="1"/>
    <col min="16155" max="16156" width="6.42578125" style="61" customWidth="1"/>
    <col min="16157" max="16157" width="4.7109375" style="61" customWidth="1"/>
    <col min="16158" max="16158" width="6" style="61" customWidth="1"/>
    <col min="16159" max="16160" width="5.7109375" style="61" customWidth="1"/>
    <col min="16161" max="16161" width="4.42578125" style="61" customWidth="1"/>
    <col min="16162" max="16162" width="5.28515625" style="61" customWidth="1"/>
    <col min="16163" max="16163" width="5.5703125" style="61" customWidth="1"/>
    <col min="16164" max="16164" width="5.7109375" style="61" customWidth="1"/>
    <col min="16165" max="16166" width="5.28515625" style="61" customWidth="1"/>
    <col min="16167" max="16169" width="5.7109375" style="61" customWidth="1"/>
    <col min="16170" max="16170" width="6.28515625" style="61" customWidth="1"/>
    <col min="16171" max="16174" width="8.7109375" style="61" customWidth="1"/>
    <col min="16175" max="16384" width="8.85546875" style="61"/>
  </cols>
  <sheetData>
    <row r="1" spans="1:42" ht="12.4" hidden="1" customHeight="1">
      <c r="B1" s="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04"/>
      <c r="X1" s="104"/>
      <c r="Y1" s="104"/>
      <c r="Z1" s="104"/>
      <c r="AA1" s="32"/>
      <c r="AB1" s="369" t="s">
        <v>423</v>
      </c>
      <c r="AC1" s="369"/>
      <c r="AD1" s="369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</row>
    <row r="2" spans="1:42">
      <c r="B2" s="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04"/>
      <c r="X2" s="354" t="s">
        <v>272</v>
      </c>
      <c r="Y2" s="354"/>
      <c r="Z2" s="354"/>
      <c r="AA2" s="32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</row>
    <row r="3" spans="1:42">
      <c r="B3" s="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04"/>
      <c r="X3" s="104"/>
      <c r="Y3" s="104"/>
      <c r="Z3" s="104"/>
      <c r="AA3" s="32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1:42">
      <c r="A4" s="375" t="s">
        <v>422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11.25" customHeigh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>
      <c r="Y6" s="356" t="s">
        <v>424</v>
      </c>
      <c r="Z6" s="356"/>
      <c r="AC6" s="356"/>
      <c r="AD6" s="356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</row>
    <row r="7" spans="1:42" s="37" customFormat="1" ht="11.25">
      <c r="A7" s="376" t="s">
        <v>195</v>
      </c>
      <c r="B7" s="370" t="s">
        <v>196</v>
      </c>
      <c r="C7" s="372" t="s">
        <v>81</v>
      </c>
      <c r="D7" s="377"/>
      <c r="E7" s="377"/>
      <c r="F7" s="377"/>
      <c r="G7" s="377"/>
      <c r="H7" s="377"/>
      <c r="I7" s="377"/>
      <c r="J7" s="378"/>
      <c r="K7" s="372" t="s">
        <v>82</v>
      </c>
      <c r="L7" s="377"/>
      <c r="M7" s="377"/>
      <c r="N7" s="377"/>
      <c r="O7" s="377"/>
      <c r="P7" s="377"/>
      <c r="Q7" s="377"/>
      <c r="R7" s="378"/>
      <c r="S7" s="372" t="s">
        <v>425</v>
      </c>
      <c r="T7" s="377"/>
      <c r="U7" s="377"/>
      <c r="V7" s="377"/>
      <c r="W7" s="377"/>
      <c r="X7" s="377"/>
      <c r="Y7" s="377"/>
      <c r="Z7" s="378"/>
    </row>
    <row r="8" spans="1:42" s="37" customFormat="1" ht="12.95" customHeight="1">
      <c r="A8" s="376"/>
      <c r="B8" s="370"/>
      <c r="C8" s="370">
        <v>2019</v>
      </c>
      <c r="D8" s="370">
        <v>2020</v>
      </c>
      <c r="E8" s="371" t="s">
        <v>84</v>
      </c>
      <c r="F8" s="371"/>
      <c r="G8" s="371" t="s">
        <v>426</v>
      </c>
      <c r="H8" s="371"/>
      <c r="I8" s="371"/>
      <c r="J8" s="372"/>
      <c r="K8" s="370">
        <v>2019</v>
      </c>
      <c r="L8" s="370">
        <v>2020</v>
      </c>
      <c r="M8" s="371" t="s">
        <v>84</v>
      </c>
      <c r="N8" s="371"/>
      <c r="O8" s="371" t="s">
        <v>426</v>
      </c>
      <c r="P8" s="371"/>
      <c r="Q8" s="371"/>
      <c r="R8" s="372"/>
      <c r="S8" s="370">
        <v>2019</v>
      </c>
      <c r="T8" s="370">
        <v>2020</v>
      </c>
      <c r="U8" s="371" t="s">
        <v>84</v>
      </c>
      <c r="V8" s="371"/>
      <c r="W8" s="371" t="s">
        <v>426</v>
      </c>
      <c r="X8" s="371"/>
      <c r="Y8" s="371"/>
      <c r="Z8" s="371"/>
    </row>
    <row r="9" spans="1:42" s="37" customFormat="1" ht="12.95" customHeight="1">
      <c r="A9" s="376"/>
      <c r="B9" s="370"/>
      <c r="C9" s="370"/>
      <c r="D9" s="370"/>
      <c r="E9" s="371"/>
      <c r="F9" s="371"/>
      <c r="G9" s="373">
        <v>2019</v>
      </c>
      <c r="H9" s="370">
        <v>2020</v>
      </c>
      <c r="I9" s="371" t="s">
        <v>84</v>
      </c>
      <c r="J9" s="372"/>
      <c r="K9" s="370"/>
      <c r="L9" s="370"/>
      <c r="M9" s="371"/>
      <c r="N9" s="371"/>
      <c r="O9" s="373">
        <v>2019</v>
      </c>
      <c r="P9" s="370">
        <v>2020</v>
      </c>
      <c r="Q9" s="371" t="s">
        <v>84</v>
      </c>
      <c r="R9" s="372"/>
      <c r="S9" s="370"/>
      <c r="T9" s="370"/>
      <c r="U9" s="371"/>
      <c r="V9" s="371"/>
      <c r="W9" s="373">
        <v>2019</v>
      </c>
      <c r="X9" s="370">
        <v>2020</v>
      </c>
      <c r="Y9" s="371" t="s">
        <v>84</v>
      </c>
      <c r="Z9" s="371"/>
    </row>
    <row r="10" spans="1:42" s="37" customFormat="1" ht="12.95" customHeight="1">
      <c r="A10" s="376"/>
      <c r="B10" s="370"/>
      <c r="C10" s="370"/>
      <c r="D10" s="370"/>
      <c r="E10" s="102" t="s">
        <v>85</v>
      </c>
      <c r="F10" s="102" t="s">
        <v>86</v>
      </c>
      <c r="G10" s="374"/>
      <c r="H10" s="370"/>
      <c r="I10" s="133" t="s">
        <v>85</v>
      </c>
      <c r="J10" s="103" t="s">
        <v>86</v>
      </c>
      <c r="K10" s="370"/>
      <c r="L10" s="370"/>
      <c r="M10" s="102" t="s">
        <v>85</v>
      </c>
      <c r="N10" s="102" t="s">
        <v>86</v>
      </c>
      <c r="O10" s="374"/>
      <c r="P10" s="370"/>
      <c r="Q10" s="133" t="s">
        <v>85</v>
      </c>
      <c r="R10" s="103" t="s">
        <v>86</v>
      </c>
      <c r="S10" s="370"/>
      <c r="T10" s="370"/>
      <c r="U10" s="102" t="s">
        <v>85</v>
      </c>
      <c r="V10" s="102" t="s">
        <v>86</v>
      </c>
      <c r="W10" s="374"/>
      <c r="X10" s="370"/>
      <c r="Y10" s="133" t="s">
        <v>85</v>
      </c>
      <c r="Z10" s="102" t="s">
        <v>86</v>
      </c>
    </row>
    <row r="11" spans="1:42" ht="12.95" customHeight="1">
      <c r="A11" s="126" t="s">
        <v>197</v>
      </c>
      <c r="B11" s="127" t="s">
        <v>198</v>
      </c>
      <c r="C11" s="33">
        <v>24208.299999999996</v>
      </c>
      <c r="D11" s="33">
        <v>25825.1</v>
      </c>
      <c r="E11" s="33">
        <v>106.67870110664526</v>
      </c>
      <c r="F11" s="33">
        <v>1616.8000000000029</v>
      </c>
      <c r="G11" s="34">
        <v>19353.800000000003</v>
      </c>
      <c r="H11" s="34">
        <v>20702.2</v>
      </c>
      <c r="I11" s="33">
        <v>106.96710723475491</v>
      </c>
      <c r="J11" s="33">
        <v>1348.3999999999978</v>
      </c>
      <c r="K11" s="34">
        <v>10074.799999999999</v>
      </c>
      <c r="L11" s="34">
        <v>11096.7</v>
      </c>
      <c r="M11" s="33">
        <v>110.14312939214676</v>
      </c>
      <c r="N11" s="33">
        <v>1021.9000000000015</v>
      </c>
      <c r="O11" s="34">
        <v>7709.1</v>
      </c>
      <c r="P11" s="34">
        <v>8128.5</v>
      </c>
      <c r="Q11" s="33">
        <v>105.44032377320309</v>
      </c>
      <c r="R11" s="33">
        <v>419.39999999999964</v>
      </c>
      <c r="S11" s="34">
        <v>1521</v>
      </c>
      <c r="T11" s="34">
        <v>1117.9000000000001</v>
      </c>
      <c r="U11" s="33">
        <v>73.497698882314282</v>
      </c>
      <c r="V11" s="33">
        <v>-403.09999999999991</v>
      </c>
      <c r="W11" s="34">
        <v>445</v>
      </c>
      <c r="X11" s="34">
        <v>437.7</v>
      </c>
      <c r="Y11" s="33">
        <v>98.359550561797747</v>
      </c>
      <c r="Z11" s="33">
        <v>-7.3000000000000114</v>
      </c>
    </row>
    <row r="12" spans="1:42" ht="12.95" customHeight="1">
      <c r="A12" s="126" t="s">
        <v>199</v>
      </c>
      <c r="B12" s="128" t="s">
        <v>200</v>
      </c>
      <c r="C12" s="33">
        <v>1096.6000000000001</v>
      </c>
      <c r="D12" s="33">
        <v>1159</v>
      </c>
      <c r="E12" s="33">
        <v>105.69031552070034</v>
      </c>
      <c r="F12" s="33">
        <v>62.399999999999864</v>
      </c>
      <c r="G12" s="34">
        <v>388.5</v>
      </c>
      <c r="H12" s="34">
        <v>383.09999999999997</v>
      </c>
      <c r="I12" s="33">
        <v>98.6100386100386</v>
      </c>
      <c r="J12" s="33">
        <v>-5.4000000000000341</v>
      </c>
      <c r="K12" s="34">
        <v>438</v>
      </c>
      <c r="L12" s="34">
        <v>513.9</v>
      </c>
      <c r="M12" s="33">
        <v>117.32876712328766</v>
      </c>
      <c r="N12" s="33">
        <v>75.899999999999977</v>
      </c>
      <c r="O12" s="34">
        <v>36.6</v>
      </c>
      <c r="P12" s="34">
        <v>43.2</v>
      </c>
      <c r="Q12" s="33">
        <v>118.0327868852459</v>
      </c>
      <c r="R12" s="33">
        <v>6.6000000000000014</v>
      </c>
      <c r="S12" s="34">
        <v>173.5</v>
      </c>
      <c r="T12" s="34">
        <v>170.5</v>
      </c>
      <c r="U12" s="33">
        <v>98.270893371757921</v>
      </c>
      <c r="V12" s="33">
        <v>-3</v>
      </c>
      <c r="W12" s="34">
        <v>8.1</v>
      </c>
      <c r="X12" s="34">
        <v>0</v>
      </c>
      <c r="Y12" s="33"/>
      <c r="Z12" s="33">
        <v>-8.1</v>
      </c>
    </row>
    <row r="13" spans="1:42" ht="23.25" customHeight="1">
      <c r="A13" s="126" t="s">
        <v>201</v>
      </c>
      <c r="B13" s="129" t="s">
        <v>202</v>
      </c>
      <c r="C13" s="33">
        <v>8846</v>
      </c>
      <c r="D13" s="33">
        <v>9564.4</v>
      </c>
      <c r="E13" s="33">
        <v>108.12118471625594</v>
      </c>
      <c r="F13" s="33">
        <v>718.39999999999964</v>
      </c>
      <c r="G13" s="34">
        <v>2958.5</v>
      </c>
      <c r="H13" s="34">
        <v>3226.7999999999997</v>
      </c>
      <c r="I13" s="33">
        <v>109.06878485719113</v>
      </c>
      <c r="J13" s="33">
        <v>268.29999999999973</v>
      </c>
      <c r="K13" s="34">
        <v>5859.7</v>
      </c>
      <c r="L13" s="34">
        <v>6502.9</v>
      </c>
      <c r="M13" s="33">
        <v>110.97667116063963</v>
      </c>
      <c r="N13" s="33">
        <v>643.19999999999982</v>
      </c>
      <c r="O13" s="34">
        <v>1772</v>
      </c>
      <c r="P13" s="34">
        <v>1981.6</v>
      </c>
      <c r="Q13" s="33">
        <v>111.82844243792324</v>
      </c>
      <c r="R13" s="33">
        <v>209.59999999999991</v>
      </c>
      <c r="S13" s="34">
        <v>647.1</v>
      </c>
      <c r="T13" s="34">
        <v>481.8</v>
      </c>
      <c r="U13" s="33">
        <v>74.455261937876685</v>
      </c>
      <c r="V13" s="33">
        <v>-165.3</v>
      </c>
      <c r="W13" s="34">
        <v>87</v>
      </c>
      <c r="X13" s="34">
        <v>0</v>
      </c>
      <c r="Y13" s="33"/>
      <c r="Z13" s="33">
        <v>-87</v>
      </c>
    </row>
    <row r="14" spans="1:42" ht="24" customHeight="1">
      <c r="A14" s="126" t="s">
        <v>203</v>
      </c>
      <c r="B14" s="128" t="s">
        <v>427</v>
      </c>
      <c r="C14" s="33">
        <v>829</v>
      </c>
      <c r="D14" s="33">
        <v>1165.9000000000001</v>
      </c>
      <c r="E14" s="33">
        <v>140.63932448733414</v>
      </c>
      <c r="F14" s="33">
        <v>336.90000000000009</v>
      </c>
      <c r="G14" s="34">
        <v>60.4</v>
      </c>
      <c r="H14" s="34">
        <v>71.900000000000006</v>
      </c>
      <c r="I14" s="33">
        <v>119.03973509933776</v>
      </c>
      <c r="J14" s="33">
        <v>11.500000000000007</v>
      </c>
      <c r="K14" s="34">
        <v>571.20000000000005</v>
      </c>
      <c r="L14" s="34">
        <v>897.9</v>
      </c>
      <c r="M14" s="33">
        <v>157.19537815126048</v>
      </c>
      <c r="N14" s="33">
        <v>326.69999999999993</v>
      </c>
      <c r="O14" s="34">
        <v>60.4</v>
      </c>
      <c r="P14" s="34">
        <v>71.900000000000006</v>
      </c>
      <c r="Q14" s="33">
        <v>119.03973509933776</v>
      </c>
      <c r="R14" s="33">
        <v>11.500000000000007</v>
      </c>
      <c r="S14" s="34">
        <v>257.8</v>
      </c>
      <c r="T14" s="34">
        <v>268</v>
      </c>
      <c r="U14" s="33">
        <v>103.95655546935609</v>
      </c>
      <c r="V14" s="33">
        <v>10.199999999999989</v>
      </c>
      <c r="W14" s="34">
        <v>0</v>
      </c>
      <c r="X14" s="34">
        <v>0</v>
      </c>
      <c r="Y14" s="33"/>
      <c r="Z14" s="33"/>
    </row>
    <row r="15" spans="1:42" ht="12.95" customHeight="1">
      <c r="A15" s="126" t="s">
        <v>204</v>
      </c>
      <c r="B15" s="128" t="s">
        <v>205</v>
      </c>
      <c r="C15" s="33">
        <v>3064</v>
      </c>
      <c r="D15" s="33">
        <v>4091.1</v>
      </c>
      <c r="E15" s="33">
        <v>133.5215404699739</v>
      </c>
      <c r="F15" s="33">
        <v>1027.0999999999999</v>
      </c>
      <c r="G15" s="34">
        <v>1980.8</v>
      </c>
      <c r="H15" s="34">
        <v>2096.6</v>
      </c>
      <c r="I15" s="33">
        <v>105.84612277867529</v>
      </c>
      <c r="J15" s="33">
        <v>115.79999999999995</v>
      </c>
      <c r="K15" s="34">
        <v>2957.8</v>
      </c>
      <c r="L15" s="34">
        <v>3669.8</v>
      </c>
      <c r="M15" s="33">
        <v>124.07194536479815</v>
      </c>
      <c r="N15" s="33">
        <v>712</v>
      </c>
      <c r="O15" s="34">
        <v>1980.8</v>
      </c>
      <c r="P15" s="34">
        <v>2096.6</v>
      </c>
      <c r="Q15" s="33">
        <v>105.84612277867529</v>
      </c>
      <c r="R15" s="33">
        <v>115.79999999999995</v>
      </c>
      <c r="S15" s="34">
        <v>38.5</v>
      </c>
      <c r="T15" s="34">
        <v>347.7</v>
      </c>
      <c r="U15" s="35" t="s">
        <v>428</v>
      </c>
      <c r="V15" s="33">
        <v>309.2</v>
      </c>
      <c r="W15" s="34">
        <v>0</v>
      </c>
      <c r="X15" s="34">
        <v>0</v>
      </c>
      <c r="Y15" s="33"/>
      <c r="Z15" s="33"/>
    </row>
    <row r="16" spans="1:42" ht="12.95" customHeight="1">
      <c r="A16" s="126" t="s">
        <v>206</v>
      </c>
      <c r="B16" s="128" t="s">
        <v>207</v>
      </c>
      <c r="C16" s="33">
        <v>3998.5</v>
      </c>
      <c r="D16" s="33">
        <v>3598.6000000000004</v>
      </c>
      <c r="E16" s="33">
        <v>89.998749531074168</v>
      </c>
      <c r="F16" s="33">
        <v>-399.89999999999964</v>
      </c>
      <c r="G16" s="34">
        <v>16.3</v>
      </c>
      <c r="H16" s="34">
        <v>0</v>
      </c>
      <c r="I16" s="33"/>
      <c r="J16" s="33">
        <v>-16.3</v>
      </c>
      <c r="K16" s="34">
        <v>739.5</v>
      </c>
      <c r="L16" s="34">
        <v>1087.3</v>
      </c>
      <c r="M16" s="33">
        <v>147.0317782285328</v>
      </c>
      <c r="N16" s="33">
        <v>347.79999999999995</v>
      </c>
      <c r="O16" s="34">
        <v>0</v>
      </c>
      <c r="P16" s="34">
        <v>0</v>
      </c>
      <c r="Q16" s="33"/>
      <c r="R16" s="33"/>
      <c r="S16" s="34">
        <v>3259</v>
      </c>
      <c r="T16" s="34">
        <v>2511.3000000000002</v>
      </c>
      <c r="U16" s="33">
        <v>77.057379564283522</v>
      </c>
      <c r="V16" s="33">
        <v>-747.69999999999982</v>
      </c>
      <c r="W16" s="34">
        <v>16.3</v>
      </c>
      <c r="X16" s="34">
        <v>0</v>
      </c>
      <c r="Y16" s="33"/>
      <c r="Z16" s="33">
        <v>-16.3</v>
      </c>
    </row>
    <row r="17" spans="1:26" ht="12.95" customHeight="1">
      <c r="A17" s="126" t="s">
        <v>208</v>
      </c>
      <c r="B17" s="128" t="s">
        <v>209</v>
      </c>
      <c r="C17" s="33">
        <v>9476.7000000000007</v>
      </c>
      <c r="D17" s="33">
        <v>5655.6</v>
      </c>
      <c r="E17" s="33">
        <v>59.679002184304665</v>
      </c>
      <c r="F17" s="33">
        <v>-3821.1000000000004</v>
      </c>
      <c r="G17" s="34">
        <v>0</v>
      </c>
      <c r="H17" s="34">
        <v>0</v>
      </c>
      <c r="I17" s="33"/>
      <c r="J17" s="33"/>
      <c r="K17" s="34">
        <v>3455</v>
      </c>
      <c r="L17" s="34">
        <v>2948.9</v>
      </c>
      <c r="M17" s="33">
        <v>85.351664254703337</v>
      </c>
      <c r="N17" s="33">
        <v>-506.09999999999991</v>
      </c>
      <c r="O17" s="34">
        <v>0</v>
      </c>
      <c r="P17" s="34">
        <v>0</v>
      </c>
      <c r="Q17" s="33"/>
      <c r="R17" s="33"/>
      <c r="S17" s="34">
        <v>6021.7000000000007</v>
      </c>
      <c r="T17" s="34">
        <v>2706.7</v>
      </c>
      <c r="U17" s="33">
        <v>44.94910075227925</v>
      </c>
      <c r="V17" s="33">
        <v>-3315.0000000000009</v>
      </c>
      <c r="W17" s="34">
        <v>0</v>
      </c>
      <c r="X17" s="34">
        <v>0</v>
      </c>
      <c r="Y17" s="33"/>
      <c r="Z17" s="33"/>
    </row>
    <row r="18" spans="1:26" ht="12.95" customHeight="1">
      <c r="A18" s="126" t="s">
        <v>210</v>
      </c>
      <c r="B18" s="128" t="s">
        <v>211</v>
      </c>
      <c r="C18" s="33">
        <v>5598.5</v>
      </c>
      <c r="D18" s="33">
        <v>3963.8</v>
      </c>
      <c r="E18" s="33">
        <v>70.801107439492725</v>
      </c>
      <c r="F18" s="33">
        <v>-1634.6999999999998</v>
      </c>
      <c r="G18" s="34">
        <v>536.5</v>
      </c>
      <c r="H18" s="34">
        <v>563.4</v>
      </c>
      <c r="I18" s="33">
        <v>105.01397949673812</v>
      </c>
      <c r="J18" s="33">
        <v>26.899999999999977</v>
      </c>
      <c r="K18" s="34">
        <v>4243.5</v>
      </c>
      <c r="L18" s="34">
        <v>3274.9</v>
      </c>
      <c r="M18" s="33">
        <v>77.174502179804406</v>
      </c>
      <c r="N18" s="33">
        <v>-968.59999999999991</v>
      </c>
      <c r="O18" s="34">
        <v>536.5</v>
      </c>
      <c r="P18" s="34">
        <v>563.4</v>
      </c>
      <c r="Q18" s="33">
        <v>105.01397949673812</v>
      </c>
      <c r="R18" s="33">
        <v>26.899999999999977</v>
      </c>
      <c r="S18" s="34">
        <v>1348</v>
      </c>
      <c r="T18" s="34">
        <v>680.4</v>
      </c>
      <c r="U18" s="33">
        <v>50.474777448071215</v>
      </c>
      <c r="V18" s="33">
        <v>-667.6</v>
      </c>
      <c r="W18" s="34">
        <v>0</v>
      </c>
      <c r="X18" s="34">
        <v>0</v>
      </c>
      <c r="Y18" s="33"/>
      <c r="Z18" s="33"/>
    </row>
    <row r="19" spans="1:26" ht="24.75">
      <c r="A19" s="126" t="s">
        <v>212</v>
      </c>
      <c r="B19" s="128" t="s">
        <v>213</v>
      </c>
      <c r="C19" s="33">
        <v>617.1</v>
      </c>
      <c r="D19" s="33">
        <v>619.4</v>
      </c>
      <c r="E19" s="33">
        <v>100.37271106789822</v>
      </c>
      <c r="F19" s="33">
        <v>2.2999999999999545</v>
      </c>
      <c r="G19" s="34">
        <v>201.9</v>
      </c>
      <c r="H19" s="34">
        <v>193.4</v>
      </c>
      <c r="I19" s="33">
        <v>95.789995047052997</v>
      </c>
      <c r="J19" s="33">
        <v>-8.5</v>
      </c>
      <c r="K19" s="34">
        <v>40</v>
      </c>
      <c r="L19" s="34">
        <v>40</v>
      </c>
      <c r="M19" s="33">
        <v>100</v>
      </c>
      <c r="N19" s="33">
        <v>0</v>
      </c>
      <c r="O19" s="34">
        <v>0</v>
      </c>
      <c r="P19" s="34">
        <v>0</v>
      </c>
      <c r="Q19" s="33"/>
      <c r="R19" s="33"/>
      <c r="S19" s="34">
        <v>0</v>
      </c>
      <c r="T19" s="34">
        <v>0</v>
      </c>
      <c r="U19" s="33"/>
      <c r="V19" s="33"/>
      <c r="W19" s="34">
        <v>0</v>
      </c>
      <c r="X19" s="34">
        <v>0</v>
      </c>
      <c r="Y19" s="33"/>
      <c r="Z19" s="33"/>
    </row>
    <row r="20" spans="1:26" ht="24">
      <c r="A20" s="126" t="s">
        <v>214</v>
      </c>
      <c r="B20" s="129" t="s">
        <v>215</v>
      </c>
      <c r="C20" s="33">
        <v>25</v>
      </c>
      <c r="D20" s="33">
        <v>30</v>
      </c>
      <c r="E20" s="33">
        <v>120</v>
      </c>
      <c r="F20" s="33">
        <v>5</v>
      </c>
      <c r="G20" s="34">
        <v>0</v>
      </c>
      <c r="H20" s="34">
        <v>0</v>
      </c>
      <c r="I20" s="33"/>
      <c r="J20" s="33"/>
      <c r="K20" s="34">
        <v>25</v>
      </c>
      <c r="L20" s="34">
        <v>30</v>
      </c>
      <c r="M20" s="33">
        <v>120</v>
      </c>
      <c r="N20" s="33">
        <v>5</v>
      </c>
      <c r="O20" s="34">
        <v>0</v>
      </c>
      <c r="P20" s="34">
        <v>0</v>
      </c>
      <c r="Q20" s="33"/>
      <c r="R20" s="33"/>
      <c r="S20" s="34">
        <v>0</v>
      </c>
      <c r="T20" s="34">
        <v>0</v>
      </c>
      <c r="U20" s="33"/>
      <c r="V20" s="33"/>
      <c r="W20" s="34">
        <v>0</v>
      </c>
      <c r="X20" s="34">
        <v>0</v>
      </c>
      <c r="Y20" s="33"/>
      <c r="Z20" s="33"/>
    </row>
    <row r="21" spans="1:26" ht="11.25" customHeight="1">
      <c r="A21" s="126" t="s">
        <v>216</v>
      </c>
      <c r="B21" s="128" t="s">
        <v>217</v>
      </c>
      <c r="C21" s="33">
        <v>6100.5</v>
      </c>
      <c r="D21" s="33">
        <v>7626.7999999999993</v>
      </c>
      <c r="E21" s="33">
        <v>125.01926071633471</v>
      </c>
      <c r="F21" s="33">
        <v>1526.2999999999993</v>
      </c>
      <c r="G21" s="34">
        <v>3890.6</v>
      </c>
      <c r="H21" s="34">
        <v>4267.7999999999993</v>
      </c>
      <c r="I21" s="33">
        <v>109.69516269984064</v>
      </c>
      <c r="J21" s="33">
        <v>377.19999999999936</v>
      </c>
      <c r="K21" s="34">
        <v>4952.7</v>
      </c>
      <c r="L21" s="34">
        <v>6097.7</v>
      </c>
      <c r="M21" s="33">
        <v>123.1187029297151</v>
      </c>
      <c r="N21" s="33">
        <v>1145</v>
      </c>
      <c r="O21" s="34">
        <v>2915.6</v>
      </c>
      <c r="P21" s="34">
        <v>3090.2</v>
      </c>
      <c r="Q21" s="33">
        <v>105.9884757854301</v>
      </c>
      <c r="R21" s="33">
        <v>174.59999999999991</v>
      </c>
      <c r="S21" s="34">
        <v>17</v>
      </c>
      <c r="T21" s="34">
        <v>190.4</v>
      </c>
      <c r="U21" s="33" t="s">
        <v>429</v>
      </c>
      <c r="V21" s="33">
        <v>173.4</v>
      </c>
      <c r="W21" s="34">
        <v>0</v>
      </c>
      <c r="X21" s="34">
        <v>0</v>
      </c>
      <c r="Y21" s="33"/>
      <c r="Z21" s="33"/>
    </row>
    <row r="22" spans="1:26" s="5" customFormat="1" ht="12.75">
      <c r="A22" s="7"/>
      <c r="B22" s="36" t="s">
        <v>65</v>
      </c>
      <c r="C22" s="134">
        <f>SUM(C11:C21)</f>
        <v>63860.19999999999</v>
      </c>
      <c r="D22" s="134">
        <f>SUM(D11:D21)</f>
        <v>63299.7</v>
      </c>
      <c r="E22" s="134">
        <f>+D22/C22*100</f>
        <v>99.122301527398932</v>
      </c>
      <c r="F22" s="134">
        <f>SUM(F11:F21)</f>
        <v>-560.49999999999818</v>
      </c>
      <c r="G22" s="134">
        <f>SUM(G11:G21)</f>
        <v>29387.300000000003</v>
      </c>
      <c r="H22" s="134">
        <f>SUM(H11:H21)</f>
        <v>31505.200000000001</v>
      </c>
      <c r="I22" s="134">
        <f>+H22/G22*100</f>
        <v>107.20685466170761</v>
      </c>
      <c r="J22" s="134">
        <f>SUM(J11:J21)</f>
        <v>2117.8999999999969</v>
      </c>
      <c r="K22" s="134">
        <f>SUM(K11:K21)</f>
        <v>33357.199999999997</v>
      </c>
      <c r="L22" s="134">
        <f>SUM(L11:L21)</f>
        <v>36160</v>
      </c>
      <c r="M22" s="134">
        <f>+L22/K22*100</f>
        <v>108.40238389313252</v>
      </c>
      <c r="N22" s="134">
        <f>SUM(N11:N21)</f>
        <v>2802.8000000000011</v>
      </c>
      <c r="O22" s="134">
        <f>SUM(O11:O21)</f>
        <v>15011</v>
      </c>
      <c r="P22" s="134">
        <f>SUM(P11:P21)</f>
        <v>15975.399999999998</v>
      </c>
      <c r="Q22" s="134">
        <f>+P22/O22*100</f>
        <v>106.42462194390778</v>
      </c>
      <c r="R22" s="134">
        <f>SUM(R11:R21)</f>
        <v>964.39999999999941</v>
      </c>
      <c r="S22" s="134">
        <f>SUM(S11:S21)</f>
        <v>13283.6</v>
      </c>
      <c r="T22" s="134">
        <f>SUM(T11:T21)</f>
        <v>8474.7000000000007</v>
      </c>
      <c r="U22" s="134">
        <f>+T22/S22*100</f>
        <v>63.798217350718176</v>
      </c>
      <c r="V22" s="134">
        <f>SUM(V11:V21)</f>
        <v>-4808.9000000000015</v>
      </c>
      <c r="W22" s="134">
        <f>SUM(W11:W21)</f>
        <v>556.4</v>
      </c>
      <c r="X22" s="134">
        <f>SUM(X11:X21)</f>
        <v>437.7</v>
      </c>
      <c r="Y22" s="134">
        <f>+X22/W22*100</f>
        <v>78.666427030913013</v>
      </c>
      <c r="Z22" s="134">
        <f>SUM(Z11:Z21)</f>
        <v>-118.7</v>
      </c>
    </row>
    <row r="23" spans="1:26">
      <c r="R23" s="135"/>
    </row>
    <row r="24" spans="1:26" ht="12.95" customHeight="1">
      <c r="V24" s="38"/>
    </row>
    <row r="25" spans="1:26" ht="22.5" customHeight="1">
      <c r="A25" s="376" t="s">
        <v>195</v>
      </c>
      <c r="B25" s="370" t="s">
        <v>196</v>
      </c>
      <c r="C25" s="372" t="s">
        <v>430</v>
      </c>
      <c r="D25" s="377"/>
      <c r="E25" s="377"/>
      <c r="F25" s="377"/>
      <c r="G25" s="377"/>
      <c r="H25" s="377"/>
      <c r="I25" s="377"/>
      <c r="J25" s="377"/>
      <c r="K25" s="379" t="s">
        <v>404</v>
      </c>
      <c r="L25" s="379"/>
      <c r="M25" s="379"/>
      <c r="N25" s="379"/>
      <c r="O25" s="379"/>
      <c r="P25" s="379"/>
      <c r="Q25" s="379"/>
      <c r="R25" s="379"/>
    </row>
    <row r="26" spans="1:26" ht="12.95" customHeight="1">
      <c r="A26" s="376"/>
      <c r="B26" s="370"/>
      <c r="C26" s="370">
        <v>2019</v>
      </c>
      <c r="D26" s="370">
        <v>2020</v>
      </c>
      <c r="E26" s="371" t="s">
        <v>84</v>
      </c>
      <c r="F26" s="371"/>
      <c r="G26" s="371" t="s">
        <v>426</v>
      </c>
      <c r="H26" s="371"/>
      <c r="I26" s="371"/>
      <c r="J26" s="372"/>
      <c r="K26" s="370">
        <v>2019</v>
      </c>
      <c r="L26" s="370">
        <v>2020</v>
      </c>
      <c r="M26" s="371" t="s">
        <v>84</v>
      </c>
      <c r="N26" s="371"/>
      <c r="O26" s="371" t="s">
        <v>426</v>
      </c>
      <c r="P26" s="371"/>
      <c r="Q26" s="371"/>
      <c r="R26" s="371"/>
    </row>
    <row r="27" spans="1:26" ht="12.95" customHeight="1">
      <c r="A27" s="376"/>
      <c r="B27" s="370"/>
      <c r="C27" s="370"/>
      <c r="D27" s="370"/>
      <c r="E27" s="371"/>
      <c r="F27" s="371"/>
      <c r="G27" s="373">
        <v>2019</v>
      </c>
      <c r="H27" s="370">
        <v>2020</v>
      </c>
      <c r="I27" s="371" t="s">
        <v>84</v>
      </c>
      <c r="J27" s="372"/>
      <c r="K27" s="370"/>
      <c r="L27" s="370"/>
      <c r="M27" s="371"/>
      <c r="N27" s="371"/>
      <c r="O27" s="373">
        <v>2019</v>
      </c>
      <c r="P27" s="370">
        <v>2020</v>
      </c>
      <c r="Q27" s="371" t="s">
        <v>84</v>
      </c>
      <c r="R27" s="371"/>
    </row>
    <row r="28" spans="1:26" ht="12.95" customHeight="1">
      <c r="A28" s="376"/>
      <c r="B28" s="370"/>
      <c r="C28" s="370"/>
      <c r="D28" s="370"/>
      <c r="E28" s="102" t="s">
        <v>85</v>
      </c>
      <c r="F28" s="102" t="s">
        <v>86</v>
      </c>
      <c r="G28" s="374"/>
      <c r="H28" s="370"/>
      <c r="I28" s="133" t="s">
        <v>85</v>
      </c>
      <c r="J28" s="103" t="s">
        <v>86</v>
      </c>
      <c r="K28" s="370"/>
      <c r="L28" s="370"/>
      <c r="M28" s="102" t="s">
        <v>85</v>
      </c>
      <c r="N28" s="102" t="s">
        <v>86</v>
      </c>
      <c r="O28" s="374"/>
      <c r="P28" s="370"/>
      <c r="Q28" s="133" t="s">
        <v>85</v>
      </c>
      <c r="R28" s="102" t="s">
        <v>86</v>
      </c>
      <c r="Z28" s="135"/>
    </row>
    <row r="29" spans="1:26" ht="23.25" customHeight="1">
      <c r="A29" s="126" t="s">
        <v>197</v>
      </c>
      <c r="B29" s="130" t="s">
        <v>198</v>
      </c>
      <c r="C29" s="34">
        <v>11597.4</v>
      </c>
      <c r="D29" s="34">
        <v>12549.9</v>
      </c>
      <c r="E29" s="33">
        <v>108.21304775208236</v>
      </c>
      <c r="F29" s="33">
        <v>952.5</v>
      </c>
      <c r="G29" s="34">
        <v>11129.3</v>
      </c>
      <c r="H29" s="34">
        <v>12097.2</v>
      </c>
      <c r="I29" s="33">
        <v>108.6968632348845</v>
      </c>
      <c r="J29" s="33">
        <v>967.90000000000146</v>
      </c>
      <c r="K29" s="34">
        <v>1015.1</v>
      </c>
      <c r="L29" s="34">
        <v>1060.5999999999999</v>
      </c>
      <c r="M29" s="33">
        <v>104.48231701310216</v>
      </c>
      <c r="N29" s="33">
        <v>45.499999999999886</v>
      </c>
      <c r="O29" s="34">
        <v>70.400000000000006</v>
      </c>
      <c r="P29" s="34">
        <v>38.799999999999997</v>
      </c>
      <c r="Q29" s="33">
        <v>55.113636363636353</v>
      </c>
      <c r="R29" s="33">
        <v>-31.600000000000009</v>
      </c>
    </row>
    <row r="30" spans="1:26" ht="23.25" customHeight="1">
      <c r="A30" s="126" t="s">
        <v>199</v>
      </c>
      <c r="B30" s="128" t="s">
        <v>200</v>
      </c>
      <c r="C30" s="34">
        <v>473.2</v>
      </c>
      <c r="D30" s="34">
        <v>462.9</v>
      </c>
      <c r="E30" s="33">
        <v>97.823330515638204</v>
      </c>
      <c r="F30" s="33">
        <v>-10.300000000000011</v>
      </c>
      <c r="G30" s="34">
        <v>333.3</v>
      </c>
      <c r="H30" s="34">
        <v>332.4</v>
      </c>
      <c r="I30" s="33">
        <v>99.729972997299726</v>
      </c>
      <c r="J30" s="33">
        <v>-0.90000000000003411</v>
      </c>
      <c r="K30" s="34">
        <v>11.9</v>
      </c>
      <c r="L30" s="34">
        <v>11.7</v>
      </c>
      <c r="M30" s="33">
        <v>98.319327731092429</v>
      </c>
      <c r="N30" s="33">
        <v>-0.20000000000000107</v>
      </c>
      <c r="O30" s="34">
        <v>10.5</v>
      </c>
      <c r="P30" s="34">
        <v>7.5</v>
      </c>
      <c r="Q30" s="33">
        <v>71.428571428571431</v>
      </c>
      <c r="R30" s="33">
        <v>-3</v>
      </c>
    </row>
    <row r="31" spans="1:26" ht="12.95" customHeight="1">
      <c r="A31" s="126" t="s">
        <v>201</v>
      </c>
      <c r="B31" s="128" t="s">
        <v>202</v>
      </c>
      <c r="C31" s="34">
        <v>1710.3</v>
      </c>
      <c r="D31" s="34">
        <v>1929.3</v>
      </c>
      <c r="E31" s="33">
        <v>112.80477109279074</v>
      </c>
      <c r="F31" s="33">
        <v>219</v>
      </c>
      <c r="G31" s="34">
        <v>827.2</v>
      </c>
      <c r="H31" s="34">
        <v>929.8</v>
      </c>
      <c r="I31" s="33">
        <v>112.40328820116052</v>
      </c>
      <c r="J31" s="33">
        <v>102.59999999999991</v>
      </c>
      <c r="K31" s="34">
        <v>628.9</v>
      </c>
      <c r="L31" s="34">
        <v>650.4</v>
      </c>
      <c r="M31" s="33">
        <v>103.41866751470823</v>
      </c>
      <c r="N31" s="33">
        <v>21.5</v>
      </c>
      <c r="O31" s="34">
        <v>272.3</v>
      </c>
      <c r="P31" s="34">
        <v>315.40000000000003</v>
      </c>
      <c r="Q31" s="33">
        <v>115.82813073815646</v>
      </c>
      <c r="R31" s="33">
        <v>43.100000000000023</v>
      </c>
    </row>
    <row r="32" spans="1:26" ht="12.95" customHeight="1">
      <c r="A32" s="126" t="s">
        <v>203</v>
      </c>
      <c r="B32" s="131" t="s">
        <v>427</v>
      </c>
      <c r="C32" s="34">
        <v>0</v>
      </c>
      <c r="D32" s="34">
        <v>0</v>
      </c>
      <c r="E32" s="33"/>
      <c r="F32" s="33"/>
      <c r="G32" s="34">
        <v>0</v>
      </c>
      <c r="H32" s="34">
        <v>0</v>
      </c>
      <c r="I32" s="33"/>
      <c r="J32" s="33"/>
      <c r="K32" s="34">
        <v>0</v>
      </c>
      <c r="L32" s="34">
        <v>0</v>
      </c>
      <c r="M32" s="33"/>
      <c r="N32" s="33"/>
      <c r="O32" s="34">
        <v>0</v>
      </c>
      <c r="P32" s="34">
        <v>0</v>
      </c>
      <c r="Q32" s="33"/>
      <c r="R32" s="33"/>
    </row>
    <row r="33" spans="1:24" ht="12.95" customHeight="1">
      <c r="A33" s="126" t="s">
        <v>204</v>
      </c>
      <c r="B33" s="128" t="s">
        <v>205</v>
      </c>
      <c r="C33" s="34">
        <v>0</v>
      </c>
      <c r="D33" s="34">
        <v>0</v>
      </c>
      <c r="E33" s="33"/>
      <c r="F33" s="33"/>
      <c r="G33" s="34">
        <v>0</v>
      </c>
      <c r="H33" s="34">
        <v>0</v>
      </c>
      <c r="I33" s="33"/>
      <c r="J33" s="33"/>
      <c r="K33" s="34">
        <v>67.7</v>
      </c>
      <c r="L33" s="34">
        <v>73.599999999999994</v>
      </c>
      <c r="M33" s="33">
        <v>108.71491875923189</v>
      </c>
      <c r="N33" s="33">
        <v>5.8999999999999915</v>
      </c>
      <c r="O33" s="34">
        <v>0</v>
      </c>
      <c r="P33" s="34">
        <v>0</v>
      </c>
      <c r="Q33" s="33"/>
      <c r="R33" s="33"/>
      <c r="X33" s="3" t="s">
        <v>405</v>
      </c>
    </row>
    <row r="34" spans="1:24" ht="12.95" customHeight="1">
      <c r="A34" s="126" t="s">
        <v>206</v>
      </c>
      <c r="B34" s="128" t="s">
        <v>207</v>
      </c>
      <c r="C34" s="34">
        <v>0</v>
      </c>
      <c r="D34" s="34">
        <v>0</v>
      </c>
      <c r="E34" s="33"/>
      <c r="F34" s="33"/>
      <c r="G34" s="34">
        <v>0</v>
      </c>
      <c r="H34" s="34">
        <v>0</v>
      </c>
      <c r="I34" s="33"/>
      <c r="J34" s="33"/>
      <c r="K34" s="34">
        <v>0</v>
      </c>
      <c r="L34" s="34">
        <v>0</v>
      </c>
      <c r="M34" s="33"/>
      <c r="N34" s="33"/>
      <c r="O34" s="34">
        <v>0</v>
      </c>
      <c r="P34" s="34">
        <v>0</v>
      </c>
      <c r="Q34" s="33"/>
      <c r="R34" s="33"/>
    </row>
    <row r="35" spans="1:24" ht="24.75">
      <c r="A35" s="126" t="s">
        <v>208</v>
      </c>
      <c r="B35" s="128" t="s">
        <v>209</v>
      </c>
      <c r="C35" s="34">
        <v>0</v>
      </c>
      <c r="D35" s="34">
        <v>0</v>
      </c>
      <c r="E35" s="33"/>
      <c r="F35" s="33"/>
      <c r="G35" s="34">
        <v>0</v>
      </c>
      <c r="H35" s="34">
        <v>0</v>
      </c>
      <c r="I35" s="33"/>
      <c r="J35" s="33"/>
      <c r="K35" s="34">
        <v>0</v>
      </c>
      <c r="L35" s="34">
        <v>0</v>
      </c>
      <c r="M35" s="33"/>
      <c r="N35" s="33"/>
      <c r="O35" s="34">
        <v>0</v>
      </c>
      <c r="P35" s="34">
        <v>0</v>
      </c>
      <c r="Q35" s="33"/>
      <c r="R35" s="33"/>
    </row>
    <row r="36" spans="1:24">
      <c r="A36" s="126" t="s">
        <v>210</v>
      </c>
      <c r="B36" s="128" t="s">
        <v>211</v>
      </c>
      <c r="C36" s="34">
        <v>0</v>
      </c>
      <c r="D36" s="34">
        <v>0</v>
      </c>
      <c r="E36" s="33"/>
      <c r="F36" s="33"/>
      <c r="G36" s="34">
        <v>0</v>
      </c>
      <c r="H36" s="34">
        <v>0</v>
      </c>
      <c r="I36" s="33"/>
      <c r="J36" s="33"/>
      <c r="K36" s="34">
        <v>7</v>
      </c>
      <c r="L36" s="34">
        <v>8.5</v>
      </c>
      <c r="M36" s="33">
        <v>121.42857142857142</v>
      </c>
      <c r="N36" s="33">
        <v>1.5</v>
      </c>
      <c r="O36" s="34">
        <v>0</v>
      </c>
      <c r="P36" s="34">
        <v>0</v>
      </c>
      <c r="Q36" s="33"/>
      <c r="R36" s="33"/>
    </row>
    <row r="37" spans="1:24" ht="24.75">
      <c r="A37" s="126" t="s">
        <v>212</v>
      </c>
      <c r="B37" s="128" t="s">
        <v>213</v>
      </c>
      <c r="C37" s="34">
        <v>577.1</v>
      </c>
      <c r="D37" s="34">
        <v>579.4</v>
      </c>
      <c r="E37" s="33">
        <v>100.39854444636977</v>
      </c>
      <c r="F37" s="33">
        <v>2.2999999999999545</v>
      </c>
      <c r="G37" s="34">
        <v>201.9</v>
      </c>
      <c r="H37" s="34">
        <v>193.4</v>
      </c>
      <c r="I37" s="33">
        <v>95.789995047052997</v>
      </c>
      <c r="J37" s="33">
        <v>-8.5</v>
      </c>
      <c r="K37" s="34">
        <v>0</v>
      </c>
      <c r="L37" s="34">
        <v>0</v>
      </c>
      <c r="M37" s="33"/>
      <c r="N37" s="33"/>
      <c r="O37" s="34">
        <v>0</v>
      </c>
      <c r="P37" s="34">
        <v>0</v>
      </c>
      <c r="Q37" s="33"/>
      <c r="R37" s="33"/>
    </row>
    <row r="38" spans="1:24" ht="24.75">
      <c r="A38" s="126" t="s">
        <v>214</v>
      </c>
      <c r="B38" s="128" t="s">
        <v>215</v>
      </c>
      <c r="C38" s="34">
        <v>0</v>
      </c>
      <c r="D38" s="34">
        <v>0</v>
      </c>
      <c r="E38" s="33"/>
      <c r="F38" s="33"/>
      <c r="G38" s="34">
        <v>0</v>
      </c>
      <c r="H38" s="34">
        <v>0</v>
      </c>
      <c r="I38" s="33"/>
      <c r="J38" s="33"/>
      <c r="K38" s="34">
        <v>0</v>
      </c>
      <c r="L38" s="34">
        <v>0</v>
      </c>
      <c r="M38" s="33"/>
      <c r="N38" s="33"/>
      <c r="O38" s="34">
        <v>0</v>
      </c>
      <c r="P38" s="34">
        <v>0</v>
      </c>
      <c r="Q38" s="33"/>
      <c r="R38" s="33"/>
    </row>
    <row r="39" spans="1:24" ht="24.75">
      <c r="A39" s="126" t="s">
        <v>216</v>
      </c>
      <c r="B39" s="128" t="s">
        <v>217</v>
      </c>
      <c r="C39" s="34">
        <v>1081.7</v>
      </c>
      <c r="D39" s="34">
        <v>1282.5</v>
      </c>
      <c r="E39" s="33">
        <v>118.56337246926134</v>
      </c>
      <c r="F39" s="33">
        <v>200.79999999999995</v>
      </c>
      <c r="G39" s="34">
        <v>975</v>
      </c>
      <c r="H39" s="34">
        <v>1177.5999999999999</v>
      </c>
      <c r="I39" s="33">
        <v>120.77948717948716</v>
      </c>
      <c r="J39" s="33">
        <v>202.59999999999991</v>
      </c>
      <c r="K39" s="34">
        <v>49.099999999999994</v>
      </c>
      <c r="L39" s="34">
        <v>56.2</v>
      </c>
      <c r="M39" s="33">
        <v>114.46028513238291</v>
      </c>
      <c r="N39" s="33">
        <v>7.1000000000000085</v>
      </c>
      <c r="O39" s="34">
        <v>0</v>
      </c>
      <c r="P39" s="34">
        <v>0</v>
      </c>
      <c r="Q39" s="33"/>
      <c r="R39" s="33"/>
    </row>
    <row r="40" spans="1:24" s="5" customFormat="1" ht="12.75">
      <c r="A40" s="7"/>
      <c r="B40" s="36" t="s">
        <v>65</v>
      </c>
      <c r="C40" s="134">
        <f>SUM(C29:C39)</f>
        <v>15439.7</v>
      </c>
      <c r="D40" s="134">
        <f>SUM(D29:D39)</f>
        <v>16804</v>
      </c>
      <c r="E40" s="134">
        <f>+D40/C40*100</f>
        <v>108.83631158636501</v>
      </c>
      <c r="F40" s="134">
        <f>SUM(F29:F39)</f>
        <v>1364.3</v>
      </c>
      <c r="G40" s="134">
        <f>SUM(G29:G39)</f>
        <v>13466.699999999999</v>
      </c>
      <c r="H40" s="134">
        <f>SUM(H29:H39)</f>
        <v>14730.4</v>
      </c>
      <c r="I40" s="134">
        <f>+H40/G40*100</f>
        <v>109.3838876636444</v>
      </c>
      <c r="J40" s="134">
        <f>SUM(J29:J39)</f>
        <v>1263.7000000000012</v>
      </c>
      <c r="K40" s="134">
        <f>SUM(K29:K39)</f>
        <v>1779.7</v>
      </c>
      <c r="L40" s="134">
        <f>SUM(L29:L39)</f>
        <v>1860.9999999999998</v>
      </c>
      <c r="M40" s="134">
        <f>+L40/K40*100</f>
        <v>104.56818564926671</v>
      </c>
      <c r="N40" s="134">
        <f>+L40-K40</f>
        <v>81.299999999999727</v>
      </c>
      <c r="O40" s="134">
        <f>SUM(O29:O39)</f>
        <v>353.20000000000005</v>
      </c>
      <c r="P40" s="134">
        <f>SUM(P29:P39)</f>
        <v>361.70000000000005</v>
      </c>
      <c r="Q40" s="134">
        <f>+P40/O40*100</f>
        <v>102.40656851642129</v>
      </c>
      <c r="R40" s="134">
        <f>+P40-O40</f>
        <v>8.5</v>
      </c>
    </row>
  </sheetData>
  <mergeCells count="49">
    <mergeCell ref="A25:A28"/>
    <mergeCell ref="B25:B28"/>
    <mergeCell ref="C25:J25"/>
    <mergeCell ref="K25:R25"/>
    <mergeCell ref="C26:C28"/>
    <mergeCell ref="D26:D28"/>
    <mergeCell ref="E26:F27"/>
    <mergeCell ref="G26:J26"/>
    <mergeCell ref="K26:K28"/>
    <mergeCell ref="L26:L28"/>
    <mergeCell ref="M26:N27"/>
    <mergeCell ref="O26:R26"/>
    <mergeCell ref="G27:G28"/>
    <mergeCell ref="H27:H28"/>
    <mergeCell ref="I27:J27"/>
    <mergeCell ref="O27:O28"/>
    <mergeCell ref="A7:A10"/>
    <mergeCell ref="B7:B10"/>
    <mergeCell ref="C7:J7"/>
    <mergeCell ref="K7:R7"/>
    <mergeCell ref="S7:Z7"/>
    <mergeCell ref="C8:C10"/>
    <mergeCell ref="D8:D10"/>
    <mergeCell ref="E8:F9"/>
    <mergeCell ref="G8:J8"/>
    <mergeCell ref="K8:K10"/>
    <mergeCell ref="L8:L10"/>
    <mergeCell ref="M8:N9"/>
    <mergeCell ref="I9:J9"/>
    <mergeCell ref="O8:R8"/>
    <mergeCell ref="S8:S10"/>
    <mergeCell ref="P27:P28"/>
    <mergeCell ref="Q27:R27"/>
    <mergeCell ref="AB1:AD1"/>
    <mergeCell ref="X2:Z2"/>
    <mergeCell ref="Y6:Z6"/>
    <mergeCell ref="AC6:AD6"/>
    <mergeCell ref="P9:P10"/>
    <mergeCell ref="Q9:R9"/>
    <mergeCell ref="W9:W10"/>
    <mergeCell ref="X9:X10"/>
    <mergeCell ref="Y9:Z9"/>
    <mergeCell ref="A4:Z4"/>
    <mergeCell ref="T8:T10"/>
    <mergeCell ref="U8:V9"/>
    <mergeCell ref="W8:Z8"/>
    <mergeCell ref="O9:O10"/>
    <mergeCell ref="G9:G10"/>
    <mergeCell ref="H9:H10"/>
  </mergeCells>
  <pageMargins left="0.59055118110236227" right="0" top="0.35433070866141736" bottom="0.3937007874015748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0"/>
  <sheetViews>
    <sheetView zoomScaleNormal="100" workbookViewId="0">
      <selection activeCell="AA26" sqref="AA26"/>
    </sheetView>
  </sheetViews>
  <sheetFormatPr defaultColWidth="8.85546875" defaultRowHeight="12.75"/>
  <cols>
    <col min="1" max="1" width="3.85546875" style="1" customWidth="1"/>
    <col min="2" max="2" width="29.5703125" style="1" customWidth="1"/>
    <col min="3" max="4" width="8.85546875" style="1"/>
    <col min="5" max="5" width="8.7109375" style="1" customWidth="1"/>
    <col min="6" max="6" width="7.85546875" style="1" customWidth="1"/>
    <col min="7" max="7" width="6.140625" style="1" customWidth="1"/>
    <col min="8" max="8" width="11.42578125" style="1" customWidth="1"/>
    <col min="9" max="9" width="8.85546875" style="1"/>
    <col min="10" max="10" width="9.7109375" style="1" customWidth="1"/>
    <col min="11" max="12" width="8.85546875" style="1"/>
    <col min="13" max="13" width="9.7109375" style="1" customWidth="1"/>
    <col min="14" max="14" width="12.28515625" style="1" customWidth="1"/>
    <col min="15" max="15" width="7.28515625" style="1" customWidth="1"/>
    <col min="16" max="16" width="6.140625" style="1" customWidth="1"/>
    <col min="17" max="17" width="6.28515625" style="1" customWidth="1"/>
    <col min="18" max="18" width="8.28515625" style="1" customWidth="1"/>
    <col min="19" max="19" width="8.85546875" style="1"/>
    <col min="20" max="20" width="10" style="1" customWidth="1"/>
    <col min="21" max="21" width="8.85546875" style="1"/>
    <col min="22" max="22" width="7.140625" style="1" customWidth="1"/>
    <col min="23" max="23" width="9" style="1" customWidth="1"/>
    <col min="24" max="24" width="5.7109375" style="1" customWidth="1"/>
    <col min="25" max="16384" width="8.85546875" style="1"/>
  </cols>
  <sheetData>
    <row r="1" spans="1:24">
      <c r="V1" s="62" t="s">
        <v>230</v>
      </c>
      <c r="W1" s="62"/>
    </row>
    <row r="2" spans="1:24" ht="13.5">
      <c r="A2" s="31"/>
      <c r="B2" s="380" t="s">
        <v>431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1"/>
    </row>
    <row r="3" spans="1:24" ht="13.5">
      <c r="A3" s="31"/>
      <c r="B3" s="381" t="s">
        <v>432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1"/>
    </row>
    <row r="4" spans="1:24" ht="14.25" thickBot="1">
      <c r="A4" s="31"/>
      <c r="B4" s="136"/>
      <c r="C4" s="136"/>
      <c r="D4" s="136"/>
      <c r="E4" s="136"/>
      <c r="F4" s="136"/>
      <c r="G4" s="136"/>
      <c r="H4" s="136"/>
      <c r="I4" s="136"/>
      <c r="J4" s="137"/>
      <c r="K4" s="137"/>
      <c r="L4" s="137"/>
      <c r="M4" s="138"/>
      <c r="N4" s="138"/>
      <c r="O4" s="138"/>
      <c r="P4" s="138"/>
      <c r="Q4" s="138"/>
      <c r="R4" s="138"/>
      <c r="S4" s="138"/>
      <c r="T4" s="138"/>
      <c r="U4" s="138"/>
      <c r="V4" s="139"/>
      <c r="W4" s="139"/>
      <c r="X4" s="139" t="s">
        <v>433</v>
      </c>
    </row>
    <row r="5" spans="1:24" ht="13.5">
      <c r="A5" s="140"/>
      <c r="B5" s="141"/>
      <c r="C5" s="142" t="s">
        <v>434</v>
      </c>
      <c r="D5" s="143" t="s">
        <v>147</v>
      </c>
      <c r="E5" s="144" t="s">
        <v>148</v>
      </c>
      <c r="F5" s="145" t="s">
        <v>149</v>
      </c>
      <c r="G5" s="145" t="s">
        <v>150</v>
      </c>
      <c r="H5" s="144" t="s">
        <v>341</v>
      </c>
      <c r="I5" s="144" t="s">
        <v>342</v>
      </c>
      <c r="J5" s="146" t="s">
        <v>343</v>
      </c>
      <c r="K5" s="144" t="s">
        <v>154</v>
      </c>
      <c r="L5" s="144" t="s">
        <v>156</v>
      </c>
      <c r="M5" s="147" t="s">
        <v>344</v>
      </c>
      <c r="N5" s="148" t="s">
        <v>345</v>
      </c>
      <c r="O5" s="149" t="s">
        <v>144</v>
      </c>
      <c r="P5" s="382" t="s">
        <v>143</v>
      </c>
      <c r="Q5" s="383"/>
      <c r="R5" s="383"/>
      <c r="S5" s="384"/>
      <c r="T5" s="145" t="s">
        <v>346</v>
      </c>
      <c r="U5" s="144" t="s">
        <v>155</v>
      </c>
      <c r="V5" s="144" t="s">
        <v>158</v>
      </c>
      <c r="W5" s="385" t="s">
        <v>435</v>
      </c>
      <c r="X5" s="144" t="s">
        <v>159</v>
      </c>
    </row>
    <row r="6" spans="1:24">
      <c r="A6" s="150"/>
      <c r="B6" s="151"/>
      <c r="C6" s="152" t="s">
        <v>146</v>
      </c>
      <c r="D6" s="153" t="s">
        <v>161</v>
      </c>
      <c r="E6" s="152" t="s">
        <v>162</v>
      </c>
      <c r="F6" s="154" t="s">
        <v>163</v>
      </c>
      <c r="G6" s="155"/>
      <c r="H6" s="152" t="s">
        <v>347</v>
      </c>
      <c r="I6" s="156" t="s">
        <v>348</v>
      </c>
      <c r="J6" s="157" t="s">
        <v>349</v>
      </c>
      <c r="K6" s="152" t="s">
        <v>350</v>
      </c>
      <c r="L6" s="152" t="s">
        <v>166</v>
      </c>
      <c r="M6" s="158" t="s">
        <v>351</v>
      </c>
      <c r="N6" s="159" t="s">
        <v>352</v>
      </c>
      <c r="O6" s="160" t="s">
        <v>157</v>
      </c>
      <c r="P6" s="161" t="s">
        <v>151</v>
      </c>
      <c r="Q6" s="144" t="s">
        <v>152</v>
      </c>
      <c r="R6" s="144" t="s">
        <v>153</v>
      </c>
      <c r="S6" s="162" t="s">
        <v>353</v>
      </c>
      <c r="T6" s="154" t="s">
        <v>354</v>
      </c>
      <c r="U6" s="152" t="s">
        <v>355</v>
      </c>
      <c r="V6" s="152"/>
      <c r="W6" s="386"/>
      <c r="X6" s="152"/>
    </row>
    <row r="7" spans="1:24">
      <c r="A7" s="163"/>
      <c r="B7" s="164" t="s">
        <v>145</v>
      </c>
      <c r="C7" s="152" t="s">
        <v>160</v>
      </c>
      <c r="D7" s="3"/>
      <c r="E7" s="159"/>
      <c r="F7" s="165"/>
      <c r="G7" s="165"/>
      <c r="H7" s="158" t="s">
        <v>356</v>
      </c>
      <c r="I7" s="152" t="s">
        <v>357</v>
      </c>
      <c r="J7" s="159" t="s">
        <v>358</v>
      </c>
      <c r="K7" s="159" t="s">
        <v>359</v>
      </c>
      <c r="L7" s="152"/>
      <c r="M7" s="158" t="s">
        <v>360</v>
      </c>
      <c r="N7" s="159" t="s">
        <v>361</v>
      </c>
      <c r="O7" s="160" t="s">
        <v>167</v>
      </c>
      <c r="P7" s="166" t="s">
        <v>164</v>
      </c>
      <c r="Q7" s="159"/>
      <c r="R7" s="152" t="s">
        <v>165</v>
      </c>
      <c r="S7" s="167" t="s">
        <v>362</v>
      </c>
      <c r="T7" s="154" t="s">
        <v>355</v>
      </c>
      <c r="U7" s="152" t="s">
        <v>168</v>
      </c>
      <c r="V7" s="152"/>
      <c r="W7" s="386"/>
      <c r="X7" s="152"/>
    </row>
    <row r="8" spans="1:24" ht="13.5" thickBot="1">
      <c r="A8" s="163"/>
      <c r="B8" s="168"/>
      <c r="C8" s="169"/>
      <c r="D8" s="170"/>
      <c r="E8" s="159"/>
      <c r="F8" s="171"/>
      <c r="G8" s="154"/>
      <c r="H8" s="158" t="s">
        <v>168</v>
      </c>
      <c r="I8" s="152"/>
      <c r="J8" s="157" t="s">
        <v>168</v>
      </c>
      <c r="K8" s="159" t="s">
        <v>363</v>
      </c>
      <c r="L8" s="172"/>
      <c r="M8" s="173" t="s">
        <v>364</v>
      </c>
      <c r="N8" s="169" t="s">
        <v>365</v>
      </c>
      <c r="O8" s="174"/>
      <c r="P8" s="175"/>
      <c r="Q8" s="176"/>
      <c r="R8" s="177"/>
      <c r="S8" s="178" t="s">
        <v>163</v>
      </c>
      <c r="T8" s="179" t="s">
        <v>168</v>
      </c>
      <c r="U8" s="172"/>
      <c r="V8" s="172"/>
      <c r="W8" s="387"/>
      <c r="X8" s="172"/>
    </row>
    <row r="9" spans="1:24">
      <c r="A9" s="180">
        <v>1</v>
      </c>
      <c r="B9" s="181">
        <v>2</v>
      </c>
      <c r="C9" s="180">
        <v>3</v>
      </c>
      <c r="D9" s="180">
        <v>4</v>
      </c>
      <c r="E9" s="181">
        <v>5</v>
      </c>
      <c r="F9" s="180">
        <v>6</v>
      </c>
      <c r="G9" s="180">
        <v>7</v>
      </c>
      <c r="H9" s="181">
        <v>8</v>
      </c>
      <c r="I9" s="180">
        <v>9</v>
      </c>
      <c r="J9" s="180">
        <v>10</v>
      </c>
      <c r="K9" s="181">
        <v>11</v>
      </c>
      <c r="L9" s="180">
        <v>12</v>
      </c>
      <c r="M9" s="180">
        <v>13</v>
      </c>
      <c r="N9" s="181">
        <v>14</v>
      </c>
      <c r="O9" s="180">
        <v>15</v>
      </c>
      <c r="P9" s="180">
        <v>16</v>
      </c>
      <c r="Q9" s="181">
        <v>17</v>
      </c>
      <c r="R9" s="180">
        <v>18</v>
      </c>
      <c r="S9" s="180">
        <v>19</v>
      </c>
      <c r="T9" s="181">
        <v>20</v>
      </c>
      <c r="U9" s="180">
        <v>21</v>
      </c>
      <c r="V9" s="180">
        <v>22</v>
      </c>
      <c r="W9" s="181">
        <v>23</v>
      </c>
      <c r="X9" s="182">
        <v>24</v>
      </c>
    </row>
    <row r="10" spans="1:24">
      <c r="A10" s="183">
        <v>1</v>
      </c>
      <c r="B10" s="184" t="s">
        <v>169</v>
      </c>
      <c r="C10" s="185">
        <v>577.80000000000007</v>
      </c>
      <c r="D10" s="185">
        <v>478.5</v>
      </c>
      <c r="E10" s="185">
        <v>6.8999999999999995</v>
      </c>
      <c r="F10" s="185">
        <v>92.4</v>
      </c>
      <c r="G10" s="185">
        <v>37</v>
      </c>
      <c r="H10" s="185">
        <v>0.2</v>
      </c>
      <c r="I10" s="185">
        <v>0.8</v>
      </c>
      <c r="J10" s="185">
        <v>0.79999999999999993</v>
      </c>
      <c r="K10" s="185">
        <v>0.2</v>
      </c>
      <c r="L10" s="185">
        <v>0.1</v>
      </c>
      <c r="M10" s="185">
        <v>0</v>
      </c>
      <c r="N10" s="185">
        <v>2.9000000000000004</v>
      </c>
      <c r="O10" s="185">
        <v>1.5</v>
      </c>
      <c r="P10" s="185">
        <v>13</v>
      </c>
      <c r="Q10" s="185">
        <v>6.1</v>
      </c>
      <c r="R10" s="185">
        <v>2.7</v>
      </c>
      <c r="S10" s="185">
        <v>4.5</v>
      </c>
      <c r="T10" s="185">
        <v>2.9</v>
      </c>
      <c r="U10" s="185">
        <v>18.099999999999998</v>
      </c>
      <c r="V10" s="185">
        <v>0</v>
      </c>
      <c r="W10" s="185">
        <v>1.6</v>
      </c>
      <c r="X10" s="185">
        <v>0</v>
      </c>
    </row>
    <row r="11" spans="1:24">
      <c r="A11" s="183">
        <v>2</v>
      </c>
      <c r="B11" s="186" t="s">
        <v>218</v>
      </c>
      <c r="C11" s="187">
        <v>327.40000000000003</v>
      </c>
      <c r="D11" s="187">
        <v>285.7</v>
      </c>
      <c r="E11" s="187">
        <v>4.0999999999999996</v>
      </c>
      <c r="F11" s="187">
        <v>37.6</v>
      </c>
      <c r="G11" s="187">
        <v>0</v>
      </c>
      <c r="H11" s="187">
        <v>0.2</v>
      </c>
      <c r="I11" s="187">
        <v>0.8</v>
      </c>
      <c r="J11" s="187">
        <v>0.1</v>
      </c>
      <c r="K11" s="187">
        <v>0.2</v>
      </c>
      <c r="L11" s="187">
        <v>0.1</v>
      </c>
      <c r="M11" s="187">
        <v>0</v>
      </c>
      <c r="N11" s="187">
        <v>2.1</v>
      </c>
      <c r="O11" s="187">
        <v>0.3</v>
      </c>
      <c r="P11" s="187">
        <v>13</v>
      </c>
      <c r="Q11" s="187">
        <v>6.1</v>
      </c>
      <c r="R11" s="187">
        <v>2.7</v>
      </c>
      <c r="S11" s="187">
        <v>4.5</v>
      </c>
      <c r="T11" s="187">
        <v>0.7</v>
      </c>
      <c r="U11" s="187">
        <v>5.2</v>
      </c>
      <c r="V11" s="187">
        <v>0</v>
      </c>
      <c r="W11" s="187">
        <v>1.6</v>
      </c>
      <c r="X11" s="187">
        <v>0</v>
      </c>
    </row>
    <row r="12" spans="1:24" ht="25.5">
      <c r="A12" s="183">
        <v>3</v>
      </c>
      <c r="B12" s="188" t="s">
        <v>367</v>
      </c>
      <c r="C12" s="187">
        <v>48.8</v>
      </c>
      <c r="D12" s="187"/>
      <c r="E12" s="187"/>
      <c r="F12" s="187">
        <v>48.8</v>
      </c>
      <c r="G12" s="187">
        <v>37</v>
      </c>
      <c r="H12" s="187"/>
      <c r="I12" s="187"/>
      <c r="J12" s="187">
        <v>0.7</v>
      </c>
      <c r="K12" s="187"/>
      <c r="L12" s="187"/>
      <c r="M12" s="187">
        <v>0</v>
      </c>
      <c r="N12" s="187">
        <v>0.8</v>
      </c>
      <c r="O12" s="187"/>
      <c r="P12" s="187"/>
      <c r="Q12" s="187"/>
      <c r="R12" s="187"/>
      <c r="S12" s="187"/>
      <c r="T12" s="187">
        <v>1.3</v>
      </c>
      <c r="U12" s="187">
        <v>9</v>
      </c>
      <c r="V12" s="187">
        <v>0</v>
      </c>
      <c r="W12" s="187"/>
      <c r="X12" s="187">
        <v>0</v>
      </c>
    </row>
    <row r="13" spans="1:24">
      <c r="A13" s="183">
        <v>4</v>
      </c>
      <c r="B13" s="186" t="s">
        <v>368</v>
      </c>
      <c r="C13" s="187">
        <v>201.60000000000002</v>
      </c>
      <c r="D13" s="187">
        <v>192.8</v>
      </c>
      <c r="E13" s="187">
        <v>2.8</v>
      </c>
      <c r="F13" s="187">
        <v>6</v>
      </c>
      <c r="G13" s="187"/>
      <c r="H13" s="187"/>
      <c r="I13" s="187"/>
      <c r="J13" s="187"/>
      <c r="K13" s="187"/>
      <c r="L13" s="187"/>
      <c r="M13" s="187">
        <v>0</v>
      </c>
      <c r="N13" s="187"/>
      <c r="O13" s="187">
        <v>1.2</v>
      </c>
      <c r="P13" s="187"/>
      <c r="Q13" s="187"/>
      <c r="R13" s="187"/>
      <c r="S13" s="187"/>
      <c r="T13" s="187">
        <v>0.9</v>
      </c>
      <c r="U13" s="187">
        <v>3.9</v>
      </c>
      <c r="V13" s="187">
        <v>0</v>
      </c>
      <c r="W13" s="187"/>
      <c r="X13" s="187">
        <v>0</v>
      </c>
    </row>
    <row r="14" spans="1:24">
      <c r="A14" s="183">
        <v>5</v>
      </c>
      <c r="B14" s="184" t="s">
        <v>170</v>
      </c>
      <c r="C14" s="185">
        <v>633.20000000000005</v>
      </c>
      <c r="D14" s="185">
        <v>528.1</v>
      </c>
      <c r="E14" s="185">
        <v>7.7</v>
      </c>
      <c r="F14" s="185">
        <v>97.4</v>
      </c>
      <c r="G14" s="185">
        <v>42.8</v>
      </c>
      <c r="H14" s="185">
        <v>0.2</v>
      </c>
      <c r="I14" s="185">
        <v>0.8</v>
      </c>
      <c r="J14" s="185">
        <v>0.1</v>
      </c>
      <c r="K14" s="185">
        <v>0.2</v>
      </c>
      <c r="L14" s="185">
        <v>0.1</v>
      </c>
      <c r="M14" s="185">
        <v>0</v>
      </c>
      <c r="N14" s="185">
        <v>3.2</v>
      </c>
      <c r="O14" s="185">
        <v>1.7000000000000002</v>
      </c>
      <c r="P14" s="185">
        <v>11.4</v>
      </c>
      <c r="Q14" s="185">
        <v>8.5</v>
      </c>
      <c r="R14" s="185">
        <v>2.8</v>
      </c>
      <c r="S14" s="185">
        <v>4.9000000000000004</v>
      </c>
      <c r="T14" s="185">
        <v>2.8</v>
      </c>
      <c r="U14" s="185">
        <v>13.3</v>
      </c>
      <c r="V14" s="185">
        <v>0</v>
      </c>
      <c r="W14" s="185">
        <v>1.6</v>
      </c>
      <c r="X14" s="185">
        <v>3</v>
      </c>
    </row>
    <row r="15" spans="1:24">
      <c r="A15" s="183">
        <v>6</v>
      </c>
      <c r="B15" s="186" t="s">
        <v>218</v>
      </c>
      <c r="C15" s="187">
        <v>350.3</v>
      </c>
      <c r="D15" s="187">
        <v>307</v>
      </c>
      <c r="E15" s="187">
        <v>4.5</v>
      </c>
      <c r="F15" s="187">
        <v>38.800000000000004</v>
      </c>
      <c r="G15" s="187">
        <v>0</v>
      </c>
      <c r="H15" s="187">
        <v>0.2</v>
      </c>
      <c r="I15" s="187">
        <v>0.8</v>
      </c>
      <c r="J15" s="187">
        <v>0.1</v>
      </c>
      <c r="K15" s="187">
        <v>0.2</v>
      </c>
      <c r="L15" s="187">
        <v>0.1</v>
      </c>
      <c r="M15" s="187">
        <v>0</v>
      </c>
      <c r="N15" s="187">
        <v>2.1</v>
      </c>
      <c r="O15" s="187">
        <v>0.4</v>
      </c>
      <c r="P15" s="187">
        <v>11.4</v>
      </c>
      <c r="Q15" s="187">
        <v>8.5</v>
      </c>
      <c r="R15" s="187">
        <v>2.8</v>
      </c>
      <c r="S15" s="187">
        <v>4.9000000000000004</v>
      </c>
      <c r="T15" s="187">
        <v>0.7</v>
      </c>
      <c r="U15" s="187">
        <v>5</v>
      </c>
      <c r="V15" s="187">
        <v>0</v>
      </c>
      <c r="W15" s="187">
        <v>1.6</v>
      </c>
      <c r="X15" s="187">
        <v>0</v>
      </c>
    </row>
    <row r="16" spans="1:24" ht="25.5">
      <c r="A16" s="183">
        <v>7</v>
      </c>
      <c r="B16" s="188" t="s">
        <v>367</v>
      </c>
      <c r="C16" s="187">
        <v>52.1</v>
      </c>
      <c r="D16" s="187"/>
      <c r="E16" s="187"/>
      <c r="F16" s="187">
        <v>52.1</v>
      </c>
      <c r="G16" s="189">
        <v>42.8</v>
      </c>
      <c r="H16" s="187"/>
      <c r="I16" s="187"/>
      <c r="J16" s="187"/>
      <c r="K16" s="187"/>
      <c r="L16" s="187"/>
      <c r="M16" s="187"/>
      <c r="N16" s="187">
        <v>1.1000000000000001</v>
      </c>
      <c r="O16" s="187"/>
      <c r="P16" s="187"/>
      <c r="Q16" s="187"/>
      <c r="R16" s="187"/>
      <c r="S16" s="187"/>
      <c r="T16" s="187">
        <v>1.1000000000000001</v>
      </c>
      <c r="U16" s="187">
        <v>4.0999999999999996</v>
      </c>
      <c r="V16" s="187">
        <v>0</v>
      </c>
      <c r="W16" s="187"/>
      <c r="X16" s="187">
        <v>3</v>
      </c>
    </row>
    <row r="17" spans="1:24">
      <c r="A17" s="183">
        <v>8</v>
      </c>
      <c r="B17" s="186" t="s">
        <v>368</v>
      </c>
      <c r="C17" s="187">
        <v>230.79999999999998</v>
      </c>
      <c r="D17" s="187">
        <v>221.1</v>
      </c>
      <c r="E17" s="187">
        <v>3.2</v>
      </c>
      <c r="F17" s="187">
        <v>6.5</v>
      </c>
      <c r="G17" s="190"/>
      <c r="H17" s="187"/>
      <c r="I17" s="187"/>
      <c r="J17" s="187"/>
      <c r="K17" s="187"/>
      <c r="L17" s="187"/>
      <c r="M17" s="187"/>
      <c r="N17" s="187"/>
      <c r="O17" s="187">
        <v>1.3</v>
      </c>
      <c r="P17" s="187"/>
      <c r="Q17" s="187"/>
      <c r="R17" s="187"/>
      <c r="S17" s="187"/>
      <c r="T17" s="187">
        <v>1</v>
      </c>
      <c r="U17" s="187">
        <v>4.2</v>
      </c>
      <c r="V17" s="187">
        <v>0</v>
      </c>
      <c r="W17" s="187"/>
      <c r="X17" s="187">
        <v>0</v>
      </c>
    </row>
    <row r="18" spans="1:24">
      <c r="A18" s="183">
        <v>9</v>
      </c>
      <c r="B18" s="184" t="s">
        <v>262</v>
      </c>
      <c r="C18" s="185">
        <v>619.19999999999993</v>
      </c>
      <c r="D18" s="185">
        <v>501.4</v>
      </c>
      <c r="E18" s="185">
        <v>7.1999999999999993</v>
      </c>
      <c r="F18" s="185">
        <v>110.6</v>
      </c>
      <c r="G18" s="185">
        <v>52.9</v>
      </c>
      <c r="H18" s="185">
        <v>0.2</v>
      </c>
      <c r="I18" s="185">
        <v>0.8</v>
      </c>
      <c r="J18" s="185">
        <v>0.1</v>
      </c>
      <c r="K18" s="185">
        <v>4.0999999999999996</v>
      </c>
      <c r="L18" s="185">
        <v>0.1</v>
      </c>
      <c r="M18" s="185">
        <v>0</v>
      </c>
      <c r="N18" s="185">
        <v>2.1</v>
      </c>
      <c r="O18" s="185">
        <v>1.8</v>
      </c>
      <c r="P18" s="185">
        <v>13.4</v>
      </c>
      <c r="Q18" s="185">
        <v>5.8</v>
      </c>
      <c r="R18" s="185">
        <v>3.2</v>
      </c>
      <c r="S18" s="185">
        <v>5.3</v>
      </c>
      <c r="T18" s="185">
        <v>1.9000000000000001</v>
      </c>
      <c r="U18" s="185">
        <v>17.100000000000001</v>
      </c>
      <c r="V18" s="185">
        <v>0</v>
      </c>
      <c r="W18" s="185">
        <v>1.7999999999999998</v>
      </c>
      <c r="X18" s="185">
        <v>0</v>
      </c>
    </row>
    <row r="19" spans="1:24">
      <c r="A19" s="183">
        <v>10</v>
      </c>
      <c r="B19" s="186" t="s">
        <v>218</v>
      </c>
      <c r="C19" s="187">
        <v>328.7</v>
      </c>
      <c r="D19" s="187">
        <v>285.2</v>
      </c>
      <c r="E19" s="187">
        <v>4.0999999999999996</v>
      </c>
      <c r="F19" s="187">
        <v>39.4</v>
      </c>
      <c r="G19" s="187">
        <v>0</v>
      </c>
      <c r="H19" s="187">
        <v>0.2</v>
      </c>
      <c r="I19" s="187">
        <v>0.8</v>
      </c>
      <c r="J19" s="187">
        <v>0.1</v>
      </c>
      <c r="K19" s="187">
        <v>0.3</v>
      </c>
      <c r="L19" s="187">
        <v>0.1</v>
      </c>
      <c r="M19" s="187">
        <v>0</v>
      </c>
      <c r="N19" s="187">
        <v>2.1</v>
      </c>
      <c r="O19" s="187">
        <v>0.3</v>
      </c>
      <c r="P19" s="187">
        <v>13.4</v>
      </c>
      <c r="Q19" s="187">
        <v>5.8</v>
      </c>
      <c r="R19" s="187">
        <v>3.2</v>
      </c>
      <c r="S19" s="187">
        <v>5.3</v>
      </c>
      <c r="T19" s="187">
        <v>0.8</v>
      </c>
      <c r="U19" s="187">
        <v>5.2</v>
      </c>
      <c r="V19" s="187">
        <v>0</v>
      </c>
      <c r="W19" s="187">
        <v>1.7999999999999998</v>
      </c>
      <c r="X19" s="187">
        <v>0</v>
      </c>
    </row>
    <row r="20" spans="1:24" ht="25.5">
      <c r="A20" s="183">
        <v>11</v>
      </c>
      <c r="B20" s="188" t="s">
        <v>367</v>
      </c>
      <c r="C20" s="187">
        <v>63.9</v>
      </c>
      <c r="D20" s="191"/>
      <c r="E20" s="187">
        <v>0</v>
      </c>
      <c r="F20" s="187">
        <v>63.9</v>
      </c>
      <c r="G20" s="189">
        <v>52.9</v>
      </c>
      <c r="H20" s="189"/>
      <c r="I20" s="189"/>
      <c r="J20" s="189"/>
      <c r="K20" s="189">
        <v>3.8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7">
        <v>7.2</v>
      </c>
      <c r="V20" s="187">
        <v>0</v>
      </c>
      <c r="W20" s="187"/>
      <c r="X20" s="187">
        <v>0</v>
      </c>
    </row>
    <row r="21" spans="1:24">
      <c r="A21" s="183">
        <v>12</v>
      </c>
      <c r="B21" s="186" t="s">
        <v>368</v>
      </c>
      <c r="C21" s="187">
        <v>226.6</v>
      </c>
      <c r="D21" s="191">
        <v>216.2</v>
      </c>
      <c r="E21" s="187">
        <v>3.1</v>
      </c>
      <c r="F21" s="187">
        <v>7.3000000000000007</v>
      </c>
      <c r="G21" s="189"/>
      <c r="H21" s="189"/>
      <c r="I21" s="189"/>
      <c r="J21" s="189"/>
      <c r="K21" s="189"/>
      <c r="L21" s="189"/>
      <c r="M21" s="189"/>
      <c r="N21" s="189"/>
      <c r="O21" s="189">
        <v>1.5</v>
      </c>
      <c r="P21" s="189"/>
      <c r="Q21" s="189"/>
      <c r="R21" s="189"/>
      <c r="S21" s="189"/>
      <c r="T21" s="189">
        <v>1.1000000000000001</v>
      </c>
      <c r="U21" s="187">
        <v>4.7</v>
      </c>
      <c r="V21" s="187">
        <v>0</v>
      </c>
      <c r="W21" s="187"/>
      <c r="X21" s="187">
        <v>0</v>
      </c>
    </row>
    <row r="22" spans="1:24">
      <c r="A22" s="183">
        <v>13</v>
      </c>
      <c r="B22" s="184" t="s">
        <v>263</v>
      </c>
      <c r="C22" s="185">
        <v>643.1</v>
      </c>
      <c r="D22" s="185">
        <v>522.9</v>
      </c>
      <c r="E22" s="185">
        <v>7.6</v>
      </c>
      <c r="F22" s="185">
        <v>112.6</v>
      </c>
      <c r="G22" s="185">
        <v>49.1</v>
      </c>
      <c r="H22" s="185">
        <v>0.2</v>
      </c>
      <c r="I22" s="185">
        <v>0.8</v>
      </c>
      <c r="J22" s="185">
        <v>0.1</v>
      </c>
      <c r="K22" s="185">
        <v>0.8</v>
      </c>
      <c r="L22" s="185">
        <v>0.1</v>
      </c>
      <c r="M22" s="185">
        <v>0</v>
      </c>
      <c r="N22" s="185">
        <v>4.5999999999999996</v>
      </c>
      <c r="O22" s="185">
        <v>2</v>
      </c>
      <c r="P22" s="185">
        <v>13.7</v>
      </c>
      <c r="Q22" s="185">
        <v>6.2</v>
      </c>
      <c r="R22" s="185">
        <v>3.7</v>
      </c>
      <c r="S22" s="185">
        <v>5.8000000000000007</v>
      </c>
      <c r="T22" s="185">
        <v>2.6</v>
      </c>
      <c r="U22" s="185">
        <v>21.1</v>
      </c>
      <c r="V22" s="185">
        <v>0</v>
      </c>
      <c r="W22" s="185">
        <v>1.7999999999999998</v>
      </c>
      <c r="X22" s="185">
        <v>0</v>
      </c>
    </row>
    <row r="23" spans="1:24">
      <c r="A23" s="183">
        <v>14</v>
      </c>
      <c r="B23" s="186" t="s">
        <v>218</v>
      </c>
      <c r="C23" s="187">
        <v>343.2</v>
      </c>
      <c r="D23" s="187">
        <v>298</v>
      </c>
      <c r="E23" s="187">
        <v>4.3</v>
      </c>
      <c r="F23" s="187">
        <v>40.899999999999991</v>
      </c>
      <c r="G23" s="187">
        <v>0</v>
      </c>
      <c r="H23" s="187">
        <v>0.2</v>
      </c>
      <c r="I23" s="187">
        <v>0.8</v>
      </c>
      <c r="J23" s="187">
        <v>0.1</v>
      </c>
      <c r="K23" s="187">
        <v>0.3</v>
      </c>
      <c r="L23" s="187">
        <v>0.1</v>
      </c>
      <c r="M23" s="187">
        <v>0</v>
      </c>
      <c r="N23" s="187">
        <v>2.1</v>
      </c>
      <c r="O23" s="187">
        <v>0.3</v>
      </c>
      <c r="P23" s="187">
        <v>13.7</v>
      </c>
      <c r="Q23" s="187">
        <v>6.2</v>
      </c>
      <c r="R23" s="187">
        <v>3.7</v>
      </c>
      <c r="S23" s="187">
        <v>5.8000000000000007</v>
      </c>
      <c r="T23" s="187">
        <v>0.8</v>
      </c>
      <c r="U23" s="187">
        <v>5</v>
      </c>
      <c r="V23" s="187">
        <v>0</v>
      </c>
      <c r="W23" s="187">
        <v>1.7999999999999998</v>
      </c>
      <c r="X23" s="187">
        <v>0</v>
      </c>
    </row>
    <row r="24" spans="1:24" ht="25.5">
      <c r="A24" s="183">
        <v>15</v>
      </c>
      <c r="B24" s="188" t="s">
        <v>367</v>
      </c>
      <c r="C24" s="187">
        <v>63.3</v>
      </c>
      <c r="D24" s="191"/>
      <c r="E24" s="187">
        <v>0</v>
      </c>
      <c r="F24" s="187">
        <v>63.3</v>
      </c>
      <c r="G24" s="189">
        <v>49.1</v>
      </c>
      <c r="H24" s="189"/>
      <c r="I24" s="189"/>
      <c r="J24" s="189"/>
      <c r="K24" s="189">
        <v>0.5</v>
      </c>
      <c r="L24" s="189"/>
      <c r="M24" s="189"/>
      <c r="N24" s="189">
        <v>2.5</v>
      </c>
      <c r="O24" s="189"/>
      <c r="P24" s="189"/>
      <c r="Q24" s="189"/>
      <c r="R24" s="189"/>
      <c r="S24" s="189"/>
      <c r="T24" s="189">
        <v>0.5</v>
      </c>
      <c r="U24" s="187">
        <v>10.7</v>
      </c>
      <c r="V24" s="187">
        <v>0</v>
      </c>
      <c r="W24" s="187"/>
      <c r="X24" s="187">
        <v>0</v>
      </c>
    </row>
    <row r="25" spans="1:24">
      <c r="A25" s="183">
        <v>16</v>
      </c>
      <c r="B25" s="186" t="s">
        <v>368</v>
      </c>
      <c r="C25" s="187">
        <v>236.60000000000002</v>
      </c>
      <c r="D25" s="191">
        <v>224.9</v>
      </c>
      <c r="E25" s="187">
        <v>3.3</v>
      </c>
      <c r="F25" s="187">
        <v>8.4</v>
      </c>
      <c r="G25" s="189"/>
      <c r="H25" s="189"/>
      <c r="I25" s="189"/>
      <c r="J25" s="189"/>
      <c r="K25" s="189"/>
      <c r="L25" s="189"/>
      <c r="M25" s="189"/>
      <c r="N25" s="189"/>
      <c r="O25" s="189">
        <v>1.7</v>
      </c>
      <c r="P25" s="189"/>
      <c r="Q25" s="189"/>
      <c r="R25" s="189"/>
      <c r="S25" s="189"/>
      <c r="T25" s="189">
        <v>1.3</v>
      </c>
      <c r="U25" s="187">
        <v>5.4</v>
      </c>
      <c r="V25" s="187">
        <v>0</v>
      </c>
      <c r="W25" s="187"/>
      <c r="X25" s="187">
        <v>0</v>
      </c>
    </row>
    <row r="26" spans="1:24">
      <c r="A26" s="183">
        <v>17</v>
      </c>
      <c r="B26" s="184" t="s">
        <v>171</v>
      </c>
      <c r="C26" s="185">
        <v>657.2</v>
      </c>
      <c r="D26" s="185">
        <v>529.29999999999995</v>
      </c>
      <c r="E26" s="185">
        <v>7.7</v>
      </c>
      <c r="F26" s="185">
        <v>120.20000000000002</v>
      </c>
      <c r="G26" s="185">
        <v>56.3</v>
      </c>
      <c r="H26" s="185">
        <v>0.2</v>
      </c>
      <c r="I26" s="185">
        <v>0.8</v>
      </c>
      <c r="J26" s="185">
        <v>0.1</v>
      </c>
      <c r="K26" s="185">
        <v>0.3</v>
      </c>
      <c r="L26" s="185">
        <v>0.1</v>
      </c>
      <c r="M26" s="185">
        <v>0</v>
      </c>
      <c r="N26" s="185">
        <v>6.1</v>
      </c>
      <c r="O26" s="185">
        <v>2</v>
      </c>
      <c r="P26" s="185">
        <v>14.7</v>
      </c>
      <c r="Q26" s="185">
        <v>5.9</v>
      </c>
      <c r="R26" s="185">
        <v>3.4</v>
      </c>
      <c r="S26" s="185">
        <v>5.6999999999999993</v>
      </c>
      <c r="T26" s="185">
        <v>2</v>
      </c>
      <c r="U26" s="185">
        <v>21</v>
      </c>
      <c r="V26" s="185">
        <v>0</v>
      </c>
      <c r="W26" s="185">
        <v>1.6</v>
      </c>
      <c r="X26" s="185">
        <v>0</v>
      </c>
    </row>
    <row r="27" spans="1:24">
      <c r="A27" s="183">
        <v>18</v>
      </c>
      <c r="B27" s="186" t="s">
        <v>218</v>
      </c>
      <c r="C27" s="187">
        <v>348.5</v>
      </c>
      <c r="D27" s="187">
        <v>302.5</v>
      </c>
      <c r="E27" s="187">
        <v>4.4000000000000004</v>
      </c>
      <c r="F27" s="187">
        <v>41.6</v>
      </c>
      <c r="G27" s="187">
        <v>0</v>
      </c>
      <c r="H27" s="187">
        <v>0.2</v>
      </c>
      <c r="I27" s="187">
        <v>0.8</v>
      </c>
      <c r="J27" s="187">
        <v>0.1</v>
      </c>
      <c r="K27" s="187">
        <v>0.3</v>
      </c>
      <c r="L27" s="187">
        <v>0.1</v>
      </c>
      <c r="M27" s="187">
        <v>0</v>
      </c>
      <c r="N27" s="187">
        <v>2.1</v>
      </c>
      <c r="O27" s="187">
        <v>0.4</v>
      </c>
      <c r="P27" s="187">
        <v>14.7</v>
      </c>
      <c r="Q27" s="187">
        <v>5.9</v>
      </c>
      <c r="R27" s="187">
        <v>3.4</v>
      </c>
      <c r="S27" s="187">
        <v>5.6999999999999993</v>
      </c>
      <c r="T27" s="187">
        <v>0.8</v>
      </c>
      <c r="U27" s="187">
        <v>5.5</v>
      </c>
      <c r="V27" s="187">
        <v>0</v>
      </c>
      <c r="W27" s="187">
        <v>1.6</v>
      </c>
      <c r="X27" s="187">
        <v>0</v>
      </c>
    </row>
    <row r="28" spans="1:24" ht="25.5">
      <c r="A28" s="183">
        <v>19</v>
      </c>
      <c r="B28" s="188" t="s">
        <v>367</v>
      </c>
      <c r="C28" s="187">
        <v>70.7</v>
      </c>
      <c r="D28" s="191"/>
      <c r="E28" s="187">
        <v>0</v>
      </c>
      <c r="F28" s="187">
        <v>70.7</v>
      </c>
      <c r="G28" s="189">
        <v>56.3</v>
      </c>
      <c r="H28" s="189"/>
      <c r="I28" s="189"/>
      <c r="J28" s="189"/>
      <c r="K28" s="189"/>
      <c r="L28" s="189"/>
      <c r="M28" s="189"/>
      <c r="N28" s="189">
        <v>4</v>
      </c>
      <c r="O28" s="189"/>
      <c r="P28" s="189"/>
      <c r="Q28" s="189"/>
      <c r="R28" s="189"/>
      <c r="S28" s="189"/>
      <c r="T28" s="189"/>
      <c r="U28" s="187">
        <v>10.4</v>
      </c>
      <c r="V28" s="187">
        <v>0</v>
      </c>
      <c r="W28" s="187"/>
      <c r="X28" s="187">
        <v>0</v>
      </c>
    </row>
    <row r="29" spans="1:24">
      <c r="A29" s="183">
        <v>20</v>
      </c>
      <c r="B29" s="186" t="s">
        <v>368</v>
      </c>
      <c r="C29" s="187">
        <v>238.00000000000003</v>
      </c>
      <c r="D29" s="191">
        <v>226.8</v>
      </c>
      <c r="E29" s="187">
        <v>3.3</v>
      </c>
      <c r="F29" s="187">
        <v>7.8999999999999995</v>
      </c>
      <c r="G29" s="189"/>
      <c r="H29" s="189"/>
      <c r="I29" s="189"/>
      <c r="J29" s="189"/>
      <c r="K29" s="189"/>
      <c r="L29" s="189"/>
      <c r="M29" s="189"/>
      <c r="N29" s="189"/>
      <c r="O29" s="189">
        <v>1.6</v>
      </c>
      <c r="P29" s="189"/>
      <c r="Q29" s="189"/>
      <c r="R29" s="189"/>
      <c r="S29" s="189"/>
      <c r="T29" s="189">
        <v>1.2</v>
      </c>
      <c r="U29" s="187">
        <v>5.0999999999999996</v>
      </c>
      <c r="V29" s="187">
        <v>0</v>
      </c>
      <c r="W29" s="187"/>
      <c r="X29" s="187">
        <v>0</v>
      </c>
    </row>
    <row r="30" spans="1:24">
      <c r="A30" s="183">
        <v>21</v>
      </c>
      <c r="B30" s="184" t="s">
        <v>172</v>
      </c>
      <c r="C30" s="185">
        <v>634.70000000000005</v>
      </c>
      <c r="D30" s="185">
        <v>544.79999999999995</v>
      </c>
      <c r="E30" s="185">
        <v>7.8999999999999995</v>
      </c>
      <c r="F30" s="185">
        <v>82</v>
      </c>
      <c r="G30" s="185">
        <v>24.4</v>
      </c>
      <c r="H30" s="185">
        <v>0.2</v>
      </c>
      <c r="I30" s="185">
        <v>0.8</v>
      </c>
      <c r="J30" s="185">
        <v>0.1</v>
      </c>
      <c r="K30" s="185">
        <v>0.2</v>
      </c>
      <c r="L30" s="185">
        <v>0.1</v>
      </c>
      <c r="M30" s="185">
        <v>0</v>
      </c>
      <c r="N30" s="185">
        <v>5.3</v>
      </c>
      <c r="O30" s="185">
        <v>1.5</v>
      </c>
      <c r="P30" s="185">
        <v>16.600000000000001</v>
      </c>
      <c r="Q30" s="185">
        <v>6.4</v>
      </c>
      <c r="R30" s="185">
        <v>2.4</v>
      </c>
      <c r="S30" s="185">
        <v>4.0999999999999996</v>
      </c>
      <c r="T30" s="185">
        <v>2.2999999999999998</v>
      </c>
      <c r="U30" s="185">
        <v>15.2</v>
      </c>
      <c r="V30" s="185">
        <v>0</v>
      </c>
      <c r="W30" s="185">
        <v>2.4</v>
      </c>
      <c r="X30" s="185">
        <v>0</v>
      </c>
    </row>
    <row r="31" spans="1:24">
      <c r="A31" s="183">
        <v>22</v>
      </c>
      <c r="B31" s="186" t="s">
        <v>218</v>
      </c>
      <c r="C31" s="187">
        <v>360.30000000000007</v>
      </c>
      <c r="D31" s="187">
        <v>314.60000000000002</v>
      </c>
      <c r="E31" s="187">
        <v>4.5999999999999996</v>
      </c>
      <c r="F31" s="187">
        <v>41.1</v>
      </c>
      <c r="G31" s="187">
        <v>0</v>
      </c>
      <c r="H31" s="187">
        <v>0.2</v>
      </c>
      <c r="I31" s="187">
        <v>0.8</v>
      </c>
      <c r="J31" s="187">
        <v>0.1</v>
      </c>
      <c r="K31" s="187">
        <v>0.2</v>
      </c>
      <c r="L31" s="187">
        <v>0.1</v>
      </c>
      <c r="M31" s="187">
        <v>0</v>
      </c>
      <c r="N31" s="187">
        <v>2.2999999999999998</v>
      </c>
      <c r="O31" s="187">
        <v>0.4</v>
      </c>
      <c r="P31" s="187">
        <v>16.600000000000001</v>
      </c>
      <c r="Q31" s="187">
        <v>6.4</v>
      </c>
      <c r="R31" s="187">
        <v>2.4</v>
      </c>
      <c r="S31" s="187">
        <v>4.0999999999999996</v>
      </c>
      <c r="T31" s="187">
        <v>0.5</v>
      </c>
      <c r="U31" s="187">
        <v>4.5999999999999996</v>
      </c>
      <c r="V31" s="187">
        <v>0</v>
      </c>
      <c r="W31" s="187">
        <v>2.4</v>
      </c>
      <c r="X31" s="187">
        <v>0</v>
      </c>
    </row>
    <row r="32" spans="1:24" ht="25.5">
      <c r="A32" s="183">
        <v>23</v>
      </c>
      <c r="B32" s="188" t="s">
        <v>367</v>
      </c>
      <c r="C32" s="187">
        <v>35.5</v>
      </c>
      <c r="D32" s="191"/>
      <c r="E32" s="187">
        <v>0</v>
      </c>
      <c r="F32" s="187">
        <v>35.5</v>
      </c>
      <c r="G32" s="189">
        <v>24.4</v>
      </c>
      <c r="H32" s="189"/>
      <c r="I32" s="189"/>
      <c r="J32" s="189"/>
      <c r="K32" s="189"/>
      <c r="L32" s="189"/>
      <c r="M32" s="189"/>
      <c r="N32" s="189">
        <v>3</v>
      </c>
      <c r="O32" s="189"/>
      <c r="P32" s="189"/>
      <c r="Q32" s="189"/>
      <c r="R32" s="189"/>
      <c r="S32" s="189"/>
      <c r="T32" s="189">
        <v>1</v>
      </c>
      <c r="U32" s="187">
        <v>7.1</v>
      </c>
      <c r="V32" s="187">
        <v>0</v>
      </c>
      <c r="W32" s="187"/>
      <c r="X32" s="187">
        <v>0</v>
      </c>
    </row>
    <row r="33" spans="1:24">
      <c r="A33" s="183">
        <v>24</v>
      </c>
      <c r="B33" s="186" t="s">
        <v>368</v>
      </c>
      <c r="C33" s="187">
        <v>238.9</v>
      </c>
      <c r="D33" s="191">
        <v>230.2</v>
      </c>
      <c r="E33" s="187">
        <v>3.3</v>
      </c>
      <c r="F33" s="187">
        <v>5.4</v>
      </c>
      <c r="G33" s="189"/>
      <c r="H33" s="189"/>
      <c r="I33" s="189"/>
      <c r="J33" s="189"/>
      <c r="K33" s="189"/>
      <c r="L33" s="189"/>
      <c r="M33" s="189"/>
      <c r="N33" s="189"/>
      <c r="O33" s="189">
        <v>1.1000000000000001</v>
      </c>
      <c r="P33" s="189"/>
      <c r="Q33" s="189"/>
      <c r="R33" s="189"/>
      <c r="S33" s="189"/>
      <c r="T33" s="189">
        <v>0.8</v>
      </c>
      <c r="U33" s="187">
        <v>3.5</v>
      </c>
      <c r="V33" s="187">
        <v>0</v>
      </c>
      <c r="W33" s="187"/>
      <c r="X33" s="187">
        <v>0</v>
      </c>
    </row>
    <row r="34" spans="1:24">
      <c r="A34" s="183">
        <v>25</v>
      </c>
      <c r="B34" s="184" t="s">
        <v>173</v>
      </c>
      <c r="C34" s="185">
        <v>658.3</v>
      </c>
      <c r="D34" s="185">
        <v>533.20000000000005</v>
      </c>
      <c r="E34" s="185">
        <v>7.8</v>
      </c>
      <c r="F34" s="185">
        <v>117.3</v>
      </c>
      <c r="G34" s="185">
        <v>47.1</v>
      </c>
      <c r="H34" s="185">
        <v>0.2</v>
      </c>
      <c r="I34" s="185">
        <v>0.8</v>
      </c>
      <c r="J34" s="185">
        <v>0.1</v>
      </c>
      <c r="K34" s="185">
        <v>0.3</v>
      </c>
      <c r="L34" s="185">
        <v>0.1</v>
      </c>
      <c r="M34" s="185">
        <v>0</v>
      </c>
      <c r="N34" s="185">
        <v>5.8</v>
      </c>
      <c r="O34" s="185">
        <v>2.1</v>
      </c>
      <c r="P34" s="185">
        <v>18.3</v>
      </c>
      <c r="Q34" s="185">
        <v>9.8000000000000007</v>
      </c>
      <c r="R34" s="185">
        <v>3.6</v>
      </c>
      <c r="S34" s="185">
        <v>5.8000000000000007</v>
      </c>
      <c r="T34" s="185">
        <v>2.1</v>
      </c>
      <c r="U34" s="185">
        <v>19.5</v>
      </c>
      <c r="V34" s="185">
        <v>0</v>
      </c>
      <c r="W34" s="185">
        <v>1.7000000000000002</v>
      </c>
      <c r="X34" s="2"/>
    </row>
    <row r="35" spans="1:24">
      <c r="A35" s="183">
        <v>26</v>
      </c>
      <c r="B35" s="186" t="s">
        <v>218</v>
      </c>
      <c r="C35" s="187">
        <v>362.2</v>
      </c>
      <c r="D35" s="187">
        <v>308.5</v>
      </c>
      <c r="E35" s="187">
        <v>4.5</v>
      </c>
      <c r="F35" s="187">
        <v>49.2</v>
      </c>
      <c r="G35" s="187">
        <v>0</v>
      </c>
      <c r="H35" s="187">
        <v>0.2</v>
      </c>
      <c r="I35" s="187">
        <v>0.8</v>
      </c>
      <c r="J35" s="187">
        <v>0.1</v>
      </c>
      <c r="K35" s="187">
        <v>0.3</v>
      </c>
      <c r="L35" s="187">
        <v>0.1</v>
      </c>
      <c r="M35" s="187">
        <v>0</v>
      </c>
      <c r="N35" s="187">
        <v>2.8</v>
      </c>
      <c r="O35" s="187">
        <v>0.4</v>
      </c>
      <c r="P35" s="187">
        <v>18.3</v>
      </c>
      <c r="Q35" s="187">
        <v>9.8000000000000007</v>
      </c>
      <c r="R35" s="187">
        <v>3.6</v>
      </c>
      <c r="S35" s="187">
        <v>5.8000000000000007</v>
      </c>
      <c r="T35" s="187">
        <v>0.8</v>
      </c>
      <c r="U35" s="187">
        <v>4.5</v>
      </c>
      <c r="V35" s="187">
        <v>0</v>
      </c>
      <c r="W35" s="187">
        <v>1.7000000000000002</v>
      </c>
      <c r="X35" s="187">
        <v>0</v>
      </c>
    </row>
    <row r="36" spans="1:24" ht="25.5">
      <c r="A36" s="183">
        <v>27</v>
      </c>
      <c r="B36" s="188" t="s">
        <v>367</v>
      </c>
      <c r="C36" s="187">
        <v>59.8</v>
      </c>
      <c r="D36" s="191"/>
      <c r="E36" s="187">
        <v>0</v>
      </c>
      <c r="F36" s="187">
        <v>59.8</v>
      </c>
      <c r="G36" s="189">
        <v>47.1</v>
      </c>
      <c r="H36" s="189"/>
      <c r="I36" s="189"/>
      <c r="J36" s="189"/>
      <c r="K36" s="189"/>
      <c r="L36" s="189"/>
      <c r="M36" s="189"/>
      <c r="N36" s="189">
        <v>3</v>
      </c>
      <c r="O36" s="189"/>
      <c r="P36" s="189"/>
      <c r="Q36" s="189"/>
      <c r="R36" s="189"/>
      <c r="S36" s="189"/>
      <c r="T36" s="189"/>
      <c r="U36" s="187">
        <v>9.6999999999999993</v>
      </c>
      <c r="V36" s="187">
        <v>0</v>
      </c>
      <c r="W36" s="187"/>
      <c r="X36" s="187">
        <v>0</v>
      </c>
    </row>
    <row r="37" spans="1:24">
      <c r="A37" s="183">
        <v>28</v>
      </c>
      <c r="B37" s="186" t="s">
        <v>368</v>
      </c>
      <c r="C37" s="187">
        <v>236.3</v>
      </c>
      <c r="D37" s="191">
        <v>224.7</v>
      </c>
      <c r="E37" s="187">
        <v>3.3</v>
      </c>
      <c r="F37" s="187">
        <v>8.3000000000000007</v>
      </c>
      <c r="G37" s="189"/>
      <c r="H37" s="189"/>
      <c r="I37" s="189"/>
      <c r="J37" s="189"/>
      <c r="K37" s="189"/>
      <c r="L37" s="189"/>
      <c r="M37" s="189"/>
      <c r="N37" s="189"/>
      <c r="O37" s="189">
        <v>1.7</v>
      </c>
      <c r="P37" s="189"/>
      <c r="Q37" s="189"/>
      <c r="R37" s="189"/>
      <c r="S37" s="189"/>
      <c r="T37" s="189">
        <v>1.3</v>
      </c>
      <c r="U37" s="187">
        <v>5.3</v>
      </c>
      <c r="V37" s="187">
        <v>0</v>
      </c>
      <c r="W37" s="187"/>
      <c r="X37" s="187">
        <v>0</v>
      </c>
    </row>
    <row r="38" spans="1:24">
      <c r="A38" s="183">
        <v>29</v>
      </c>
      <c r="B38" s="184" t="s">
        <v>174</v>
      </c>
      <c r="C38" s="192">
        <v>596.70000000000005</v>
      </c>
      <c r="D38" s="192">
        <v>498</v>
      </c>
      <c r="E38" s="192">
        <v>7.2</v>
      </c>
      <c r="F38" s="192">
        <v>91.499999999999986</v>
      </c>
      <c r="G38" s="192">
        <v>34.4</v>
      </c>
      <c r="H38" s="192">
        <v>0.2</v>
      </c>
      <c r="I38" s="192">
        <v>0.5</v>
      </c>
      <c r="J38" s="192">
        <v>0.1</v>
      </c>
      <c r="K38" s="192">
        <v>1.7</v>
      </c>
      <c r="L38" s="192">
        <v>0.1</v>
      </c>
      <c r="M38" s="192">
        <v>0</v>
      </c>
      <c r="N38" s="192">
        <v>5</v>
      </c>
      <c r="O38" s="192">
        <v>2.1</v>
      </c>
      <c r="P38" s="192">
        <v>12.8</v>
      </c>
      <c r="Q38" s="192">
        <v>7</v>
      </c>
      <c r="R38" s="192">
        <v>3.8</v>
      </c>
      <c r="S38" s="192">
        <v>5.3999999999999995</v>
      </c>
      <c r="T38" s="192">
        <v>2.9000000000000004</v>
      </c>
      <c r="U38" s="192">
        <v>14</v>
      </c>
      <c r="V38" s="192">
        <v>0</v>
      </c>
      <c r="W38" s="192">
        <v>1.5</v>
      </c>
      <c r="X38" s="192">
        <v>0</v>
      </c>
    </row>
    <row r="39" spans="1:24">
      <c r="A39" s="183">
        <v>30</v>
      </c>
      <c r="B39" s="186" t="s">
        <v>218</v>
      </c>
      <c r="C39" s="187">
        <v>284.7</v>
      </c>
      <c r="D39" s="187">
        <v>241.3</v>
      </c>
      <c r="E39" s="187">
        <v>3.5</v>
      </c>
      <c r="F39" s="187">
        <v>39.9</v>
      </c>
      <c r="G39" s="187">
        <v>0</v>
      </c>
      <c r="H39" s="187">
        <v>0.2</v>
      </c>
      <c r="I39" s="187">
        <v>0.5</v>
      </c>
      <c r="J39" s="187">
        <v>0.1</v>
      </c>
      <c r="K39" s="187">
        <v>0.3</v>
      </c>
      <c r="L39" s="187">
        <v>0.1</v>
      </c>
      <c r="M39" s="187">
        <v>0</v>
      </c>
      <c r="N39" s="187">
        <v>2.2999999999999998</v>
      </c>
      <c r="O39" s="187">
        <v>0.3</v>
      </c>
      <c r="P39" s="187">
        <v>12.8</v>
      </c>
      <c r="Q39" s="187">
        <v>7</v>
      </c>
      <c r="R39" s="187">
        <v>3.1</v>
      </c>
      <c r="S39" s="187">
        <v>5.3999999999999995</v>
      </c>
      <c r="T39" s="187">
        <v>0.8</v>
      </c>
      <c r="U39" s="187">
        <v>5.5</v>
      </c>
      <c r="V39" s="187">
        <v>0</v>
      </c>
      <c r="W39" s="187">
        <v>1.5</v>
      </c>
      <c r="X39" s="187">
        <v>0</v>
      </c>
    </row>
    <row r="40" spans="1:24" ht="25.5">
      <c r="A40" s="183">
        <v>31</v>
      </c>
      <c r="B40" s="188" t="s">
        <v>367</v>
      </c>
      <c r="C40" s="187">
        <v>44.3</v>
      </c>
      <c r="D40" s="193"/>
      <c r="E40" s="187">
        <v>0</v>
      </c>
      <c r="F40" s="187">
        <v>44.3</v>
      </c>
      <c r="G40" s="194">
        <v>34.4</v>
      </c>
      <c r="H40" s="194"/>
      <c r="I40" s="194"/>
      <c r="J40" s="194"/>
      <c r="K40" s="194">
        <v>1.4</v>
      </c>
      <c r="L40" s="194"/>
      <c r="M40" s="194"/>
      <c r="N40" s="194">
        <v>2.7</v>
      </c>
      <c r="O40" s="194">
        <v>0.3</v>
      </c>
      <c r="P40" s="194"/>
      <c r="Q40" s="194"/>
      <c r="R40" s="194">
        <v>0.7</v>
      </c>
      <c r="S40" s="194"/>
      <c r="T40" s="194">
        <v>1</v>
      </c>
      <c r="U40" s="187">
        <v>3.8</v>
      </c>
      <c r="V40" s="187">
        <v>0</v>
      </c>
      <c r="W40" s="187"/>
      <c r="X40" s="187">
        <v>0</v>
      </c>
    </row>
    <row r="41" spans="1:24">
      <c r="A41" s="183">
        <v>32</v>
      </c>
      <c r="B41" s="186" t="s">
        <v>368</v>
      </c>
      <c r="C41" s="187">
        <v>267.7</v>
      </c>
      <c r="D41" s="193">
        <v>256.7</v>
      </c>
      <c r="E41" s="187">
        <v>3.7</v>
      </c>
      <c r="F41" s="187">
        <v>7.3000000000000007</v>
      </c>
      <c r="G41" s="194"/>
      <c r="H41" s="194"/>
      <c r="I41" s="194"/>
      <c r="J41" s="194"/>
      <c r="K41" s="194"/>
      <c r="L41" s="194"/>
      <c r="M41" s="194"/>
      <c r="N41" s="194"/>
      <c r="O41" s="194">
        <v>1.5</v>
      </c>
      <c r="P41" s="194"/>
      <c r="Q41" s="194"/>
      <c r="R41" s="194"/>
      <c r="S41" s="194"/>
      <c r="T41" s="194">
        <v>1.1000000000000001</v>
      </c>
      <c r="U41" s="187">
        <v>4.7</v>
      </c>
      <c r="V41" s="187">
        <v>0</v>
      </c>
      <c r="W41" s="187"/>
      <c r="X41" s="187">
        <v>0</v>
      </c>
    </row>
    <row r="42" spans="1:24">
      <c r="A42" s="183">
        <v>33</v>
      </c>
      <c r="B42" s="195" t="s">
        <v>175</v>
      </c>
      <c r="C42" s="190">
        <v>5020.2000000000007</v>
      </c>
      <c r="D42" s="190">
        <v>4136.2</v>
      </c>
      <c r="E42" s="190">
        <v>60</v>
      </c>
      <c r="F42" s="190">
        <v>824.00000000000011</v>
      </c>
      <c r="G42" s="190">
        <v>344</v>
      </c>
      <c r="H42" s="190">
        <v>1.5999999999999999</v>
      </c>
      <c r="I42" s="190">
        <v>6.1</v>
      </c>
      <c r="J42" s="190">
        <v>1.5</v>
      </c>
      <c r="K42" s="190">
        <v>7.7999999999999989</v>
      </c>
      <c r="L42" s="190">
        <v>0.79999999999999993</v>
      </c>
      <c r="M42" s="190">
        <v>0</v>
      </c>
      <c r="N42" s="190">
        <v>35</v>
      </c>
      <c r="O42" s="190">
        <v>14.700000000000001</v>
      </c>
      <c r="P42" s="190">
        <v>113.90000000000002</v>
      </c>
      <c r="Q42" s="190">
        <v>55.7</v>
      </c>
      <c r="R42" s="190">
        <v>25.599999999999998</v>
      </c>
      <c r="S42" s="190">
        <v>41.5</v>
      </c>
      <c r="T42" s="190">
        <v>19.5</v>
      </c>
      <c r="U42" s="190">
        <v>139.30000000000001</v>
      </c>
      <c r="V42" s="190">
        <v>0</v>
      </c>
      <c r="W42" s="190">
        <v>14</v>
      </c>
      <c r="X42" s="190">
        <v>3</v>
      </c>
    </row>
    <row r="43" spans="1:24" ht="14.45" customHeight="1">
      <c r="A43" s="183">
        <v>34</v>
      </c>
      <c r="B43" s="196" t="s">
        <v>218</v>
      </c>
      <c r="C43" s="192">
        <v>2705.3</v>
      </c>
      <c r="D43" s="192">
        <v>2342.8000000000002</v>
      </c>
      <c r="E43" s="192">
        <v>34</v>
      </c>
      <c r="F43" s="192">
        <v>328.5</v>
      </c>
      <c r="G43" s="192">
        <v>0</v>
      </c>
      <c r="H43" s="192">
        <v>1.5999999999999999</v>
      </c>
      <c r="I43" s="192">
        <v>6.1</v>
      </c>
      <c r="J43" s="192">
        <v>0.79999999999999993</v>
      </c>
      <c r="K43" s="192">
        <v>2.1</v>
      </c>
      <c r="L43" s="192">
        <v>0.79999999999999993</v>
      </c>
      <c r="M43" s="192">
        <v>0</v>
      </c>
      <c r="N43" s="192">
        <v>17.899999999999999</v>
      </c>
      <c r="O43" s="192">
        <v>2.8</v>
      </c>
      <c r="P43" s="192">
        <v>113.90000000000002</v>
      </c>
      <c r="Q43" s="192">
        <v>55.7</v>
      </c>
      <c r="R43" s="192">
        <v>24.9</v>
      </c>
      <c r="S43" s="192">
        <v>41.5</v>
      </c>
      <c r="T43" s="192">
        <v>5.9</v>
      </c>
      <c r="U43" s="192">
        <v>40.5</v>
      </c>
      <c r="V43" s="192">
        <v>0</v>
      </c>
      <c r="W43" s="192">
        <v>14</v>
      </c>
      <c r="X43" s="192">
        <v>0</v>
      </c>
    </row>
    <row r="44" spans="1:24" ht="25.5">
      <c r="A44" s="183">
        <v>35</v>
      </c>
      <c r="B44" s="196" t="s">
        <v>367</v>
      </c>
      <c r="C44" s="192">
        <v>438.40000000000003</v>
      </c>
      <c r="D44" s="192">
        <v>0</v>
      </c>
      <c r="E44" s="192">
        <v>0</v>
      </c>
      <c r="F44" s="192">
        <v>438.40000000000003</v>
      </c>
      <c r="G44" s="192">
        <v>344</v>
      </c>
      <c r="H44" s="192">
        <v>0</v>
      </c>
      <c r="I44" s="192">
        <v>0</v>
      </c>
      <c r="J44" s="192">
        <v>0.7</v>
      </c>
      <c r="K44" s="192">
        <v>5.6999999999999993</v>
      </c>
      <c r="L44" s="192">
        <v>0</v>
      </c>
      <c r="M44" s="192">
        <v>0</v>
      </c>
      <c r="N44" s="192">
        <v>17.100000000000001</v>
      </c>
      <c r="O44" s="192">
        <v>0.3</v>
      </c>
      <c r="P44" s="192">
        <v>0</v>
      </c>
      <c r="Q44" s="192">
        <v>0</v>
      </c>
      <c r="R44" s="192">
        <v>0.7</v>
      </c>
      <c r="S44" s="192">
        <v>0</v>
      </c>
      <c r="T44" s="192">
        <v>4.9000000000000004</v>
      </c>
      <c r="U44" s="192">
        <v>62.000000000000007</v>
      </c>
      <c r="V44" s="192">
        <v>0</v>
      </c>
      <c r="W44" s="192">
        <v>0</v>
      </c>
      <c r="X44" s="192">
        <v>3</v>
      </c>
    </row>
    <row r="45" spans="1:24">
      <c r="A45" s="183">
        <v>36</v>
      </c>
      <c r="B45" s="184" t="s">
        <v>368</v>
      </c>
      <c r="C45" s="192">
        <v>1876.5</v>
      </c>
      <c r="D45" s="192">
        <v>1793.3999999999999</v>
      </c>
      <c r="E45" s="192">
        <v>26.000000000000004</v>
      </c>
      <c r="F45" s="192">
        <v>57.099999999999994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11.600000000000001</v>
      </c>
      <c r="P45" s="192">
        <v>0</v>
      </c>
      <c r="Q45" s="192">
        <v>0</v>
      </c>
      <c r="R45" s="192">
        <v>0</v>
      </c>
      <c r="S45" s="192">
        <v>0</v>
      </c>
      <c r="T45" s="192">
        <v>8.7000000000000011</v>
      </c>
      <c r="U45" s="192">
        <v>36.799999999999997</v>
      </c>
      <c r="V45" s="192">
        <v>0</v>
      </c>
      <c r="W45" s="192">
        <v>0</v>
      </c>
      <c r="X45" s="192">
        <v>0</v>
      </c>
    </row>
    <row r="46" spans="1:24">
      <c r="A46" s="183">
        <v>37</v>
      </c>
      <c r="B46" s="184" t="s">
        <v>176</v>
      </c>
      <c r="C46" s="185">
        <v>1207.4000000000001</v>
      </c>
      <c r="D46" s="185">
        <v>1093.6000000000001</v>
      </c>
      <c r="E46" s="185">
        <v>15.9</v>
      </c>
      <c r="F46" s="185">
        <v>97.9</v>
      </c>
      <c r="G46" s="185">
        <v>0</v>
      </c>
      <c r="H46" s="185">
        <v>0.3</v>
      </c>
      <c r="I46" s="185">
        <v>1.3</v>
      </c>
      <c r="J46" s="185">
        <v>8.4</v>
      </c>
      <c r="K46" s="185">
        <v>0</v>
      </c>
      <c r="L46" s="185">
        <v>0.3</v>
      </c>
      <c r="M46" s="185">
        <v>0</v>
      </c>
      <c r="N46" s="185">
        <v>6.3</v>
      </c>
      <c r="O46" s="185">
        <v>4</v>
      </c>
      <c r="P46" s="185">
        <v>19.899999999999999</v>
      </c>
      <c r="Q46" s="185">
        <v>13.5</v>
      </c>
      <c r="R46" s="185">
        <v>2.2000000000000002</v>
      </c>
      <c r="S46" s="185">
        <v>6.2</v>
      </c>
      <c r="T46" s="185">
        <v>4.4000000000000004</v>
      </c>
      <c r="U46" s="185">
        <v>23.7</v>
      </c>
      <c r="V46" s="185">
        <v>0</v>
      </c>
      <c r="W46" s="185">
        <v>1.4000000000000001</v>
      </c>
      <c r="X46" s="185">
        <v>6</v>
      </c>
    </row>
    <row r="47" spans="1:24">
      <c r="A47" s="183">
        <v>38</v>
      </c>
      <c r="B47" s="186" t="s">
        <v>218</v>
      </c>
      <c r="C47" s="187">
        <v>303.7</v>
      </c>
      <c r="D47" s="187">
        <v>237.4</v>
      </c>
      <c r="E47" s="187">
        <v>3.5</v>
      </c>
      <c r="F47" s="187">
        <v>62.8</v>
      </c>
      <c r="G47" s="187">
        <v>0</v>
      </c>
      <c r="H47" s="187">
        <v>0.3</v>
      </c>
      <c r="I47" s="187">
        <v>1.3</v>
      </c>
      <c r="J47" s="187">
        <v>1.2</v>
      </c>
      <c r="K47" s="187">
        <v>0</v>
      </c>
      <c r="L47" s="187">
        <v>0.3</v>
      </c>
      <c r="M47" s="187">
        <v>0</v>
      </c>
      <c r="N47" s="187">
        <v>4.3</v>
      </c>
      <c r="O47" s="187">
        <v>0.3</v>
      </c>
      <c r="P47" s="187">
        <v>19.899999999999999</v>
      </c>
      <c r="Q47" s="187">
        <v>13.5</v>
      </c>
      <c r="R47" s="187">
        <v>2.2000000000000002</v>
      </c>
      <c r="S47" s="187">
        <v>6.2</v>
      </c>
      <c r="T47" s="187">
        <v>1.5</v>
      </c>
      <c r="U47" s="187">
        <v>10.399999999999999</v>
      </c>
      <c r="V47" s="187">
        <v>0</v>
      </c>
      <c r="W47" s="187">
        <v>1.4000000000000001</v>
      </c>
      <c r="X47" s="187">
        <v>0</v>
      </c>
    </row>
    <row r="48" spans="1:24" ht="25.5">
      <c r="A48" s="183">
        <v>39</v>
      </c>
      <c r="B48" s="188" t="s">
        <v>367</v>
      </c>
      <c r="C48" s="187">
        <v>16.5</v>
      </c>
      <c r="D48" s="191"/>
      <c r="E48" s="187"/>
      <c r="F48" s="187">
        <v>16.5</v>
      </c>
      <c r="G48" s="189"/>
      <c r="H48" s="189"/>
      <c r="I48" s="189"/>
      <c r="J48" s="189">
        <v>7.2</v>
      </c>
      <c r="K48" s="189"/>
      <c r="L48" s="189"/>
      <c r="M48" s="189"/>
      <c r="N48" s="189">
        <v>2</v>
      </c>
      <c r="O48" s="189"/>
      <c r="P48" s="189"/>
      <c r="Q48" s="189"/>
      <c r="R48" s="189"/>
      <c r="S48" s="189"/>
      <c r="T48" s="189"/>
      <c r="U48" s="187">
        <v>2.2999999999999998</v>
      </c>
      <c r="V48" s="187">
        <v>0</v>
      </c>
      <c r="W48" s="187"/>
      <c r="X48" s="187">
        <v>5</v>
      </c>
    </row>
    <row r="49" spans="1:24">
      <c r="A49" s="183">
        <v>40</v>
      </c>
      <c r="B49" s="186" t="s">
        <v>368</v>
      </c>
      <c r="C49" s="187">
        <v>887.2</v>
      </c>
      <c r="D49" s="191">
        <v>856.2</v>
      </c>
      <c r="E49" s="187">
        <v>12.4</v>
      </c>
      <c r="F49" s="187">
        <v>18.600000000000001</v>
      </c>
      <c r="G49" s="189"/>
      <c r="H49" s="189"/>
      <c r="I49" s="189"/>
      <c r="J49" s="189"/>
      <c r="K49" s="189"/>
      <c r="L49" s="189"/>
      <c r="M49" s="189"/>
      <c r="N49" s="189"/>
      <c r="O49" s="189">
        <v>3.7</v>
      </c>
      <c r="P49" s="189"/>
      <c r="Q49" s="189"/>
      <c r="R49" s="189"/>
      <c r="S49" s="189"/>
      <c r="T49" s="189">
        <v>2.9</v>
      </c>
      <c r="U49" s="187">
        <v>11</v>
      </c>
      <c r="V49" s="187">
        <v>0</v>
      </c>
      <c r="W49" s="187"/>
      <c r="X49" s="187">
        <v>1</v>
      </c>
    </row>
    <row r="50" spans="1:24">
      <c r="A50" s="183">
        <v>41</v>
      </c>
      <c r="B50" s="184" t="s">
        <v>94</v>
      </c>
      <c r="C50" s="185">
        <v>1137.5999999999999</v>
      </c>
      <c r="D50" s="185">
        <v>997.4</v>
      </c>
      <c r="E50" s="185">
        <v>14.2</v>
      </c>
      <c r="F50" s="185">
        <v>126.00000000000001</v>
      </c>
      <c r="G50" s="185">
        <v>0</v>
      </c>
      <c r="H50" s="185">
        <v>0.2</v>
      </c>
      <c r="I50" s="185">
        <v>1.3</v>
      </c>
      <c r="J50" s="185">
        <v>0.8</v>
      </c>
      <c r="K50" s="185">
        <v>0</v>
      </c>
      <c r="L50" s="185">
        <v>0.3</v>
      </c>
      <c r="M50" s="185">
        <v>0</v>
      </c>
      <c r="N50" s="185">
        <v>2.4</v>
      </c>
      <c r="O50" s="185">
        <v>3.8000000000000003</v>
      </c>
      <c r="P50" s="185">
        <v>13.5</v>
      </c>
      <c r="Q50" s="185">
        <v>5.8</v>
      </c>
      <c r="R50" s="185">
        <v>2.7</v>
      </c>
      <c r="S50" s="185">
        <v>6.4</v>
      </c>
      <c r="T50" s="185">
        <v>4.5999999999999996</v>
      </c>
      <c r="U50" s="185">
        <v>82.300000000000011</v>
      </c>
      <c r="V50" s="185">
        <v>0</v>
      </c>
      <c r="W50" s="185">
        <v>1.9</v>
      </c>
      <c r="X50" s="185">
        <v>0</v>
      </c>
    </row>
    <row r="51" spans="1:24">
      <c r="A51" s="183">
        <v>42</v>
      </c>
      <c r="B51" s="186" t="s">
        <v>218</v>
      </c>
      <c r="C51" s="187">
        <v>287.89999999999998</v>
      </c>
      <c r="D51" s="187">
        <v>187.6</v>
      </c>
      <c r="E51" s="187">
        <v>2.5</v>
      </c>
      <c r="F51" s="187">
        <v>97.800000000000011</v>
      </c>
      <c r="G51" s="187">
        <v>0</v>
      </c>
      <c r="H51" s="187">
        <v>0.2</v>
      </c>
      <c r="I51" s="187">
        <v>1.3</v>
      </c>
      <c r="J51" s="187">
        <v>0.8</v>
      </c>
      <c r="K51" s="187">
        <v>0</v>
      </c>
      <c r="L51" s="187">
        <v>0.3</v>
      </c>
      <c r="M51" s="187">
        <v>0</v>
      </c>
      <c r="N51" s="187">
        <v>2.4</v>
      </c>
      <c r="O51" s="187">
        <v>0.2</v>
      </c>
      <c r="P51" s="187">
        <v>13.5</v>
      </c>
      <c r="Q51" s="187">
        <v>5.6</v>
      </c>
      <c r="R51" s="187">
        <v>2.6</v>
      </c>
      <c r="S51" s="187">
        <v>6.4</v>
      </c>
      <c r="T51" s="187">
        <v>1.9</v>
      </c>
      <c r="U51" s="187">
        <v>60.7</v>
      </c>
      <c r="V51" s="187">
        <v>0</v>
      </c>
      <c r="W51" s="187">
        <v>1.9</v>
      </c>
      <c r="X51" s="187">
        <v>0</v>
      </c>
    </row>
    <row r="52" spans="1:24" ht="25.5">
      <c r="A52" s="183">
        <v>43</v>
      </c>
      <c r="B52" s="188" t="s">
        <v>367</v>
      </c>
      <c r="C52" s="187">
        <v>10.499999999999998</v>
      </c>
      <c r="D52" s="191"/>
      <c r="E52" s="187"/>
      <c r="F52" s="187">
        <v>10.499999999999998</v>
      </c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>
        <v>0.2</v>
      </c>
      <c r="R52" s="189">
        <v>0.1</v>
      </c>
      <c r="S52" s="189"/>
      <c r="T52" s="189"/>
      <c r="U52" s="187">
        <v>10.199999999999999</v>
      </c>
      <c r="V52" s="187">
        <v>0</v>
      </c>
      <c r="W52" s="187"/>
      <c r="X52" s="187">
        <v>0</v>
      </c>
    </row>
    <row r="53" spans="1:24">
      <c r="A53" s="183">
        <v>44</v>
      </c>
      <c r="B53" s="186" t="s">
        <v>368</v>
      </c>
      <c r="C53" s="187">
        <v>839.2</v>
      </c>
      <c r="D53" s="191">
        <v>809.8</v>
      </c>
      <c r="E53" s="187">
        <v>11.7</v>
      </c>
      <c r="F53" s="187">
        <v>17.700000000000003</v>
      </c>
      <c r="G53" s="189"/>
      <c r="H53" s="189"/>
      <c r="I53" s="189"/>
      <c r="J53" s="189"/>
      <c r="K53" s="189"/>
      <c r="L53" s="189"/>
      <c r="M53" s="189"/>
      <c r="N53" s="189"/>
      <c r="O53" s="189">
        <v>3.6</v>
      </c>
      <c r="P53" s="189"/>
      <c r="Q53" s="189"/>
      <c r="R53" s="189"/>
      <c r="S53" s="189"/>
      <c r="T53" s="189">
        <v>2.7</v>
      </c>
      <c r="U53" s="187">
        <v>11.4</v>
      </c>
      <c r="V53" s="187">
        <v>0</v>
      </c>
      <c r="W53" s="187"/>
      <c r="X53" s="187">
        <v>0</v>
      </c>
    </row>
    <row r="54" spans="1:24">
      <c r="A54" s="183">
        <v>45</v>
      </c>
      <c r="B54" s="184" t="s">
        <v>177</v>
      </c>
      <c r="C54" s="185">
        <v>1357.4</v>
      </c>
      <c r="D54" s="185">
        <v>1191.5</v>
      </c>
      <c r="E54" s="185">
        <v>17.5</v>
      </c>
      <c r="F54" s="185">
        <v>148.40000000000003</v>
      </c>
      <c r="G54" s="185">
        <v>19.100000000000001</v>
      </c>
      <c r="H54" s="185">
        <v>0.3</v>
      </c>
      <c r="I54" s="185">
        <v>1.3</v>
      </c>
      <c r="J54" s="185">
        <v>15.5</v>
      </c>
      <c r="K54" s="185">
        <v>0.2</v>
      </c>
      <c r="L54" s="185">
        <v>0.5</v>
      </c>
      <c r="M54" s="185">
        <v>0</v>
      </c>
      <c r="N54" s="185">
        <v>5.3</v>
      </c>
      <c r="O54" s="185">
        <v>3.9</v>
      </c>
      <c r="P54" s="185">
        <v>30.4</v>
      </c>
      <c r="Q54" s="185">
        <v>22.5</v>
      </c>
      <c r="R54" s="185">
        <v>3.3</v>
      </c>
      <c r="S54" s="185">
        <v>7.2</v>
      </c>
      <c r="T54" s="185">
        <v>4.4000000000000004</v>
      </c>
      <c r="U54" s="185">
        <v>24.8</v>
      </c>
      <c r="V54" s="185">
        <v>0</v>
      </c>
      <c r="W54" s="185">
        <v>9.6999999999999993</v>
      </c>
      <c r="X54" s="185">
        <v>0</v>
      </c>
    </row>
    <row r="55" spans="1:24">
      <c r="A55" s="183">
        <v>46</v>
      </c>
      <c r="B55" s="186" t="s">
        <v>218</v>
      </c>
      <c r="C55" s="187">
        <v>636.30000000000007</v>
      </c>
      <c r="D55" s="187">
        <v>523.4</v>
      </c>
      <c r="E55" s="187">
        <v>7.7</v>
      </c>
      <c r="F55" s="187">
        <v>105.20000000000002</v>
      </c>
      <c r="G55" s="187">
        <v>0</v>
      </c>
      <c r="H55" s="187">
        <v>0.3</v>
      </c>
      <c r="I55" s="187">
        <v>1.3</v>
      </c>
      <c r="J55" s="187">
        <v>15.1</v>
      </c>
      <c r="K55" s="187">
        <v>0.2</v>
      </c>
      <c r="L55" s="187">
        <v>0.5</v>
      </c>
      <c r="M55" s="187">
        <v>0</v>
      </c>
      <c r="N55" s="187">
        <v>5.3</v>
      </c>
      <c r="O55" s="187">
        <v>0.6</v>
      </c>
      <c r="P55" s="187">
        <v>30.4</v>
      </c>
      <c r="Q55" s="187">
        <v>22.5</v>
      </c>
      <c r="R55" s="187">
        <v>3.3</v>
      </c>
      <c r="S55" s="187">
        <v>7.2</v>
      </c>
      <c r="T55" s="187">
        <v>1.4</v>
      </c>
      <c r="U55" s="187">
        <v>7.4</v>
      </c>
      <c r="V55" s="187">
        <v>0</v>
      </c>
      <c r="W55" s="187">
        <v>9.6999999999999993</v>
      </c>
      <c r="X55" s="187">
        <v>0</v>
      </c>
    </row>
    <row r="56" spans="1:24" ht="27.6" customHeight="1">
      <c r="A56" s="183">
        <v>47</v>
      </c>
      <c r="B56" s="188" t="s">
        <v>367</v>
      </c>
      <c r="C56" s="187">
        <v>27.599999999999998</v>
      </c>
      <c r="D56" s="191">
        <v>0.6</v>
      </c>
      <c r="E56" s="187">
        <v>0.1</v>
      </c>
      <c r="F56" s="187">
        <v>26.9</v>
      </c>
      <c r="G56" s="191">
        <v>19.100000000000001</v>
      </c>
      <c r="H56" s="191"/>
      <c r="I56" s="191"/>
      <c r="J56" s="191">
        <v>0.4</v>
      </c>
      <c r="K56" s="191"/>
      <c r="L56" s="191"/>
      <c r="M56" s="191"/>
      <c r="N56" s="191"/>
      <c r="O56" s="191"/>
      <c r="P56" s="191"/>
      <c r="Q56" s="191"/>
      <c r="R56" s="191"/>
      <c r="S56" s="191"/>
      <c r="T56" s="191">
        <v>0.5</v>
      </c>
      <c r="U56" s="187">
        <v>6.9</v>
      </c>
      <c r="V56" s="187">
        <v>0</v>
      </c>
      <c r="W56" s="187"/>
      <c r="X56" s="187">
        <v>0</v>
      </c>
    </row>
    <row r="57" spans="1:24">
      <c r="A57" s="183">
        <v>48</v>
      </c>
      <c r="B57" s="186" t="s">
        <v>368</v>
      </c>
      <c r="C57" s="187">
        <v>693.5</v>
      </c>
      <c r="D57" s="191">
        <v>667.5</v>
      </c>
      <c r="E57" s="187">
        <v>9.6999999999999993</v>
      </c>
      <c r="F57" s="187">
        <v>16.3</v>
      </c>
      <c r="G57" s="197"/>
      <c r="H57" s="191"/>
      <c r="I57" s="191"/>
      <c r="J57" s="191"/>
      <c r="K57" s="191"/>
      <c r="L57" s="191"/>
      <c r="M57" s="191"/>
      <c r="N57" s="191"/>
      <c r="O57" s="191">
        <v>3.3</v>
      </c>
      <c r="P57" s="191"/>
      <c r="Q57" s="191"/>
      <c r="R57" s="191"/>
      <c r="S57" s="191"/>
      <c r="T57" s="191">
        <v>2.5</v>
      </c>
      <c r="U57" s="187">
        <v>10.5</v>
      </c>
      <c r="V57" s="187">
        <v>0</v>
      </c>
      <c r="W57" s="187"/>
      <c r="X57" s="187">
        <v>0</v>
      </c>
    </row>
    <row r="58" spans="1:24">
      <c r="A58" s="183">
        <v>49</v>
      </c>
      <c r="B58" s="184" t="s">
        <v>178</v>
      </c>
      <c r="C58" s="185">
        <v>1096.7999999999997</v>
      </c>
      <c r="D58" s="185">
        <v>976</v>
      </c>
      <c r="E58" s="185">
        <v>14.2</v>
      </c>
      <c r="F58" s="185">
        <v>106.6</v>
      </c>
      <c r="G58" s="185">
        <v>0</v>
      </c>
      <c r="H58" s="185">
        <v>0.2</v>
      </c>
      <c r="I58" s="185">
        <v>1.3</v>
      </c>
      <c r="J58" s="185">
        <v>22.9</v>
      </c>
      <c r="K58" s="185">
        <v>0</v>
      </c>
      <c r="L58" s="185">
        <v>0.4</v>
      </c>
      <c r="M58" s="185">
        <v>0</v>
      </c>
      <c r="N58" s="185">
        <v>4.3</v>
      </c>
      <c r="O58" s="185">
        <v>2.9</v>
      </c>
      <c r="P58" s="185">
        <v>28.1</v>
      </c>
      <c r="Q58" s="185">
        <v>12.4</v>
      </c>
      <c r="R58" s="185">
        <v>1.7</v>
      </c>
      <c r="S58" s="185">
        <v>5.3</v>
      </c>
      <c r="T58" s="185">
        <v>3</v>
      </c>
      <c r="U58" s="185">
        <v>16.100000000000001</v>
      </c>
      <c r="V58" s="185">
        <v>0</v>
      </c>
      <c r="W58" s="185">
        <v>8</v>
      </c>
      <c r="X58" s="185">
        <v>0</v>
      </c>
    </row>
    <row r="59" spans="1:24">
      <c r="A59" s="183">
        <v>50</v>
      </c>
      <c r="B59" s="186" t="s">
        <v>218</v>
      </c>
      <c r="C59" s="187">
        <v>393.69999999999993</v>
      </c>
      <c r="D59" s="187">
        <v>299.59999999999997</v>
      </c>
      <c r="E59" s="187">
        <v>4.3999999999999995</v>
      </c>
      <c r="F59" s="187">
        <v>89.7</v>
      </c>
      <c r="G59" s="187">
        <v>0</v>
      </c>
      <c r="H59" s="187">
        <v>0.2</v>
      </c>
      <c r="I59" s="187">
        <v>1.3</v>
      </c>
      <c r="J59" s="187">
        <v>20.9</v>
      </c>
      <c r="K59" s="187">
        <v>0</v>
      </c>
      <c r="L59" s="187">
        <v>0.4</v>
      </c>
      <c r="M59" s="187">
        <v>0</v>
      </c>
      <c r="N59" s="187">
        <v>4.3</v>
      </c>
      <c r="O59" s="187">
        <v>0.3</v>
      </c>
      <c r="P59" s="187">
        <v>28.1</v>
      </c>
      <c r="Q59" s="187">
        <v>12.4</v>
      </c>
      <c r="R59" s="187">
        <v>1.7</v>
      </c>
      <c r="S59" s="187">
        <v>5.3</v>
      </c>
      <c r="T59" s="187">
        <v>1.1000000000000001</v>
      </c>
      <c r="U59" s="187">
        <v>5.7</v>
      </c>
      <c r="V59" s="187">
        <v>0</v>
      </c>
      <c r="W59" s="187">
        <v>8</v>
      </c>
      <c r="X59" s="187">
        <v>0</v>
      </c>
    </row>
    <row r="60" spans="1:24" ht="25.15" customHeight="1">
      <c r="A60" s="183">
        <v>51</v>
      </c>
      <c r="B60" s="188" t="s">
        <v>367</v>
      </c>
      <c r="C60" s="187">
        <v>4.0999999999999996</v>
      </c>
      <c r="D60" s="191"/>
      <c r="E60" s="187">
        <v>0</v>
      </c>
      <c r="F60" s="187">
        <v>4.0999999999999996</v>
      </c>
      <c r="G60" s="189"/>
      <c r="H60" s="189"/>
      <c r="I60" s="189"/>
      <c r="J60" s="189">
        <v>2</v>
      </c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7">
        <v>2.1</v>
      </c>
      <c r="V60" s="187">
        <v>0</v>
      </c>
      <c r="W60" s="187"/>
      <c r="X60" s="187">
        <v>0</v>
      </c>
    </row>
    <row r="61" spans="1:24">
      <c r="A61" s="183">
        <v>52</v>
      </c>
      <c r="B61" s="186" t="s">
        <v>368</v>
      </c>
      <c r="C61" s="187">
        <v>698.99999999999989</v>
      </c>
      <c r="D61" s="191">
        <v>676.4</v>
      </c>
      <c r="E61" s="187">
        <v>9.8000000000000007</v>
      </c>
      <c r="F61" s="187">
        <v>12.8</v>
      </c>
      <c r="G61" s="189"/>
      <c r="H61" s="189"/>
      <c r="I61" s="189"/>
      <c r="J61" s="189"/>
      <c r="K61" s="189"/>
      <c r="L61" s="189"/>
      <c r="M61" s="189"/>
      <c r="N61" s="189"/>
      <c r="O61" s="189">
        <v>2.6</v>
      </c>
      <c r="P61" s="189"/>
      <c r="Q61" s="189"/>
      <c r="R61" s="189"/>
      <c r="S61" s="189"/>
      <c r="T61" s="189">
        <v>1.9</v>
      </c>
      <c r="U61" s="187">
        <v>8.3000000000000007</v>
      </c>
      <c r="V61" s="187">
        <v>0</v>
      </c>
      <c r="W61" s="187"/>
      <c r="X61" s="187">
        <v>0</v>
      </c>
    </row>
    <row r="62" spans="1:24" ht="25.5">
      <c r="A62" s="183">
        <v>53</v>
      </c>
      <c r="B62" s="196" t="s">
        <v>179</v>
      </c>
      <c r="C62" s="185">
        <v>1231.3999999999999</v>
      </c>
      <c r="D62" s="185">
        <v>1070.9000000000001</v>
      </c>
      <c r="E62" s="185">
        <v>15.9</v>
      </c>
      <c r="F62" s="185">
        <v>144.6</v>
      </c>
      <c r="G62" s="185">
        <v>10.7</v>
      </c>
      <c r="H62" s="185">
        <v>0.2</v>
      </c>
      <c r="I62" s="185">
        <v>1.4</v>
      </c>
      <c r="J62" s="185">
        <v>36.200000000000003</v>
      </c>
      <c r="K62" s="185">
        <v>0.1</v>
      </c>
      <c r="L62" s="185">
        <v>0.5</v>
      </c>
      <c r="M62" s="185">
        <v>0</v>
      </c>
      <c r="N62" s="185">
        <v>4.3</v>
      </c>
      <c r="O62" s="185">
        <v>3</v>
      </c>
      <c r="P62" s="185">
        <v>34</v>
      </c>
      <c r="Q62" s="185">
        <v>13.2</v>
      </c>
      <c r="R62" s="185">
        <v>2.4</v>
      </c>
      <c r="S62" s="185">
        <v>5.8000000000000007</v>
      </c>
      <c r="T62" s="185">
        <v>3</v>
      </c>
      <c r="U62" s="185">
        <v>21.9</v>
      </c>
      <c r="V62" s="185">
        <v>0</v>
      </c>
      <c r="W62" s="185">
        <v>7.3</v>
      </c>
      <c r="X62" s="185">
        <v>0.6</v>
      </c>
    </row>
    <row r="63" spans="1:24">
      <c r="A63" s="183">
        <v>54</v>
      </c>
      <c r="B63" s="186" t="s">
        <v>218</v>
      </c>
      <c r="C63" s="187">
        <v>587</v>
      </c>
      <c r="D63" s="187">
        <v>467</v>
      </c>
      <c r="E63" s="187">
        <v>7.1</v>
      </c>
      <c r="F63" s="187">
        <v>112.89999999999999</v>
      </c>
      <c r="G63" s="187">
        <v>0</v>
      </c>
      <c r="H63" s="187">
        <v>0.2</v>
      </c>
      <c r="I63" s="187">
        <v>1.4</v>
      </c>
      <c r="J63" s="187">
        <v>34.5</v>
      </c>
      <c r="K63" s="187">
        <v>0.1</v>
      </c>
      <c r="L63" s="187">
        <v>0.5</v>
      </c>
      <c r="M63" s="187">
        <v>0</v>
      </c>
      <c r="N63" s="187">
        <v>4.3</v>
      </c>
      <c r="O63" s="187">
        <v>0.5</v>
      </c>
      <c r="P63" s="187">
        <v>34</v>
      </c>
      <c r="Q63" s="187">
        <v>13.2</v>
      </c>
      <c r="R63" s="187">
        <v>2.4</v>
      </c>
      <c r="S63" s="187">
        <v>5.8000000000000007</v>
      </c>
      <c r="T63" s="187">
        <v>1.1000000000000001</v>
      </c>
      <c r="U63" s="187">
        <v>7.6</v>
      </c>
      <c r="V63" s="187">
        <v>0</v>
      </c>
      <c r="W63" s="187">
        <v>7.3</v>
      </c>
      <c r="X63" s="187">
        <v>0</v>
      </c>
    </row>
    <row r="64" spans="1:24" ht="25.5">
      <c r="A64" s="183">
        <v>55</v>
      </c>
      <c r="B64" s="188" t="s">
        <v>367</v>
      </c>
      <c r="C64" s="187">
        <v>19.3</v>
      </c>
      <c r="D64" s="191"/>
      <c r="E64" s="187">
        <v>0</v>
      </c>
      <c r="F64" s="187">
        <v>19.3</v>
      </c>
      <c r="G64" s="189">
        <v>10.7</v>
      </c>
      <c r="H64" s="189"/>
      <c r="I64" s="189"/>
      <c r="J64" s="189">
        <v>1.7</v>
      </c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7">
        <v>6.3</v>
      </c>
      <c r="V64" s="187">
        <v>0</v>
      </c>
      <c r="W64" s="187"/>
      <c r="X64" s="187">
        <v>0.6</v>
      </c>
    </row>
    <row r="65" spans="1:24">
      <c r="A65" s="183">
        <v>56</v>
      </c>
      <c r="B65" s="186" t="s">
        <v>368</v>
      </c>
      <c r="C65" s="187">
        <v>625.09999999999991</v>
      </c>
      <c r="D65" s="191">
        <v>603.9</v>
      </c>
      <c r="E65" s="187">
        <v>8.8000000000000007</v>
      </c>
      <c r="F65" s="187">
        <v>12.4</v>
      </c>
      <c r="G65" s="189"/>
      <c r="H65" s="189"/>
      <c r="I65" s="189"/>
      <c r="J65" s="189"/>
      <c r="K65" s="189"/>
      <c r="L65" s="189"/>
      <c r="M65" s="189"/>
      <c r="N65" s="189"/>
      <c r="O65" s="189">
        <v>2.5</v>
      </c>
      <c r="P65" s="189"/>
      <c r="Q65" s="189"/>
      <c r="R65" s="189"/>
      <c r="S65" s="189"/>
      <c r="T65" s="189">
        <v>1.9</v>
      </c>
      <c r="U65" s="187">
        <v>8</v>
      </c>
      <c r="V65" s="187">
        <v>0</v>
      </c>
      <c r="W65" s="187"/>
      <c r="X65" s="187">
        <v>0</v>
      </c>
    </row>
    <row r="66" spans="1:24">
      <c r="A66" s="183">
        <v>57</v>
      </c>
      <c r="B66" s="184" t="s">
        <v>180</v>
      </c>
      <c r="C66" s="185">
        <v>847.5</v>
      </c>
      <c r="D66" s="185">
        <v>730.7</v>
      </c>
      <c r="E66" s="185">
        <v>10.5</v>
      </c>
      <c r="F66" s="185">
        <v>106.3</v>
      </c>
      <c r="G66" s="185">
        <v>0</v>
      </c>
      <c r="H66" s="185">
        <v>0.2</v>
      </c>
      <c r="I66" s="185">
        <v>1.4000000000000001</v>
      </c>
      <c r="J66" s="185">
        <v>20.5</v>
      </c>
      <c r="K66" s="185">
        <v>0</v>
      </c>
      <c r="L66" s="185">
        <v>0.4</v>
      </c>
      <c r="M66" s="185">
        <v>0</v>
      </c>
      <c r="N66" s="185">
        <v>4.7</v>
      </c>
      <c r="O66" s="185">
        <v>2.5</v>
      </c>
      <c r="P66" s="185">
        <v>26.400000000000002</v>
      </c>
      <c r="Q66" s="185">
        <v>14.4</v>
      </c>
      <c r="R66" s="185">
        <v>1.5</v>
      </c>
      <c r="S66" s="185">
        <v>3.9</v>
      </c>
      <c r="T66" s="185">
        <v>3.2</v>
      </c>
      <c r="U66" s="185">
        <v>17.100000000000001</v>
      </c>
      <c r="V66" s="185">
        <v>0</v>
      </c>
      <c r="W66" s="185">
        <v>10.1</v>
      </c>
      <c r="X66" s="185">
        <v>0</v>
      </c>
    </row>
    <row r="67" spans="1:24">
      <c r="A67" s="183">
        <v>58</v>
      </c>
      <c r="B67" s="186" t="s">
        <v>218</v>
      </c>
      <c r="C67" s="187">
        <v>326.10000000000002</v>
      </c>
      <c r="D67" s="187">
        <v>233.7</v>
      </c>
      <c r="E67" s="187">
        <v>3.3</v>
      </c>
      <c r="F67" s="187">
        <v>89.1</v>
      </c>
      <c r="G67" s="187">
        <v>0</v>
      </c>
      <c r="H67" s="187">
        <v>0.2</v>
      </c>
      <c r="I67" s="187">
        <v>1.3</v>
      </c>
      <c r="J67" s="187">
        <v>19.899999999999999</v>
      </c>
      <c r="K67" s="187">
        <v>0</v>
      </c>
      <c r="L67" s="187">
        <v>0.4</v>
      </c>
      <c r="M67" s="187">
        <v>0</v>
      </c>
      <c r="N67" s="187">
        <v>4.7</v>
      </c>
      <c r="O67" s="187">
        <v>0.3</v>
      </c>
      <c r="P67" s="187">
        <v>26.3</v>
      </c>
      <c r="Q67" s="187">
        <v>14.3</v>
      </c>
      <c r="R67" s="187">
        <v>1.4</v>
      </c>
      <c r="S67" s="187">
        <v>3.9</v>
      </c>
      <c r="T67" s="187">
        <v>0.8</v>
      </c>
      <c r="U67" s="187">
        <v>5.5</v>
      </c>
      <c r="V67" s="187">
        <v>0</v>
      </c>
      <c r="W67" s="187">
        <v>10.1</v>
      </c>
      <c r="X67" s="187">
        <v>0</v>
      </c>
    </row>
    <row r="68" spans="1:24" ht="25.5">
      <c r="A68" s="183">
        <v>59</v>
      </c>
      <c r="B68" s="188" t="s">
        <v>367</v>
      </c>
      <c r="C68" s="187">
        <v>6.7</v>
      </c>
      <c r="D68" s="191"/>
      <c r="E68" s="187">
        <v>0</v>
      </c>
      <c r="F68" s="187">
        <v>6.7</v>
      </c>
      <c r="G68" s="189"/>
      <c r="H68" s="189"/>
      <c r="I68" s="189">
        <v>0.1</v>
      </c>
      <c r="J68" s="189">
        <v>0.6</v>
      </c>
      <c r="K68" s="189"/>
      <c r="L68" s="189"/>
      <c r="M68" s="189"/>
      <c r="N68" s="189"/>
      <c r="O68" s="189"/>
      <c r="P68" s="189">
        <v>0.1</v>
      </c>
      <c r="Q68" s="189">
        <v>0.1</v>
      </c>
      <c r="R68" s="189">
        <v>0.1</v>
      </c>
      <c r="S68" s="189"/>
      <c r="T68" s="189">
        <v>0.8</v>
      </c>
      <c r="U68" s="187">
        <v>4.9000000000000004</v>
      </c>
      <c r="V68" s="187">
        <v>0</v>
      </c>
      <c r="W68" s="187"/>
      <c r="X68" s="187">
        <v>0</v>
      </c>
    </row>
    <row r="69" spans="1:24">
      <c r="A69" s="183">
        <v>60</v>
      </c>
      <c r="B69" s="186" t="s">
        <v>368</v>
      </c>
      <c r="C69" s="187">
        <v>514.70000000000005</v>
      </c>
      <c r="D69" s="191">
        <v>497</v>
      </c>
      <c r="E69" s="187">
        <v>7.2</v>
      </c>
      <c r="F69" s="187">
        <v>10.5</v>
      </c>
      <c r="G69" s="189"/>
      <c r="H69" s="189"/>
      <c r="I69" s="189"/>
      <c r="J69" s="189"/>
      <c r="K69" s="189"/>
      <c r="L69" s="189"/>
      <c r="M69" s="189"/>
      <c r="N69" s="189"/>
      <c r="O69" s="189">
        <v>2.2000000000000002</v>
      </c>
      <c r="P69" s="189"/>
      <c r="Q69" s="189"/>
      <c r="R69" s="189"/>
      <c r="S69" s="189"/>
      <c r="T69" s="189">
        <v>1.6</v>
      </c>
      <c r="U69" s="187">
        <v>6.7</v>
      </c>
      <c r="V69" s="187">
        <v>0</v>
      </c>
      <c r="W69" s="187"/>
      <c r="X69" s="187">
        <v>0</v>
      </c>
    </row>
    <row r="70" spans="1:24" ht="25.5">
      <c r="A70" s="183">
        <v>61</v>
      </c>
      <c r="B70" s="198" t="s">
        <v>181</v>
      </c>
      <c r="C70" s="185">
        <v>1686.2999999999997</v>
      </c>
      <c r="D70" s="185">
        <v>1469</v>
      </c>
      <c r="E70" s="185">
        <v>21.3</v>
      </c>
      <c r="F70" s="185">
        <v>195.99999999999997</v>
      </c>
      <c r="G70" s="185">
        <v>0</v>
      </c>
      <c r="H70" s="185">
        <v>0.5</v>
      </c>
      <c r="I70" s="185">
        <v>1.6</v>
      </c>
      <c r="J70" s="185">
        <v>5.8000000000000007</v>
      </c>
      <c r="K70" s="185">
        <v>0</v>
      </c>
      <c r="L70" s="185">
        <v>0.3</v>
      </c>
      <c r="M70" s="185">
        <v>0</v>
      </c>
      <c r="N70" s="185">
        <v>10.7</v>
      </c>
      <c r="O70" s="185">
        <v>6.8</v>
      </c>
      <c r="P70" s="185">
        <v>45.6</v>
      </c>
      <c r="Q70" s="185">
        <v>30.9</v>
      </c>
      <c r="R70" s="185">
        <v>10.7</v>
      </c>
      <c r="S70" s="185">
        <v>10</v>
      </c>
      <c r="T70" s="185">
        <v>8.3000000000000007</v>
      </c>
      <c r="U70" s="185">
        <v>62.500000000000007</v>
      </c>
      <c r="V70" s="185">
        <v>0</v>
      </c>
      <c r="W70" s="185">
        <v>2.2999999999999998</v>
      </c>
      <c r="X70" s="185">
        <v>0</v>
      </c>
    </row>
    <row r="71" spans="1:24">
      <c r="A71" s="183">
        <v>62</v>
      </c>
      <c r="B71" s="186" t="s">
        <v>218</v>
      </c>
      <c r="C71" s="187">
        <v>426.09999999999997</v>
      </c>
      <c r="D71" s="187">
        <v>291.7</v>
      </c>
      <c r="E71" s="187">
        <v>4.2</v>
      </c>
      <c r="F71" s="187">
        <v>130.19999999999999</v>
      </c>
      <c r="G71" s="187">
        <v>0</v>
      </c>
      <c r="H71" s="187">
        <v>0.5</v>
      </c>
      <c r="I71" s="187">
        <v>1.5</v>
      </c>
      <c r="J71" s="187">
        <v>5.8000000000000007</v>
      </c>
      <c r="K71" s="187">
        <v>0</v>
      </c>
      <c r="L71" s="187">
        <v>0.3</v>
      </c>
      <c r="M71" s="187">
        <v>0</v>
      </c>
      <c r="N71" s="187">
        <v>5.7</v>
      </c>
      <c r="O71" s="187">
        <v>0.3</v>
      </c>
      <c r="P71" s="187">
        <v>42.6</v>
      </c>
      <c r="Q71" s="187">
        <v>25.9</v>
      </c>
      <c r="R71" s="187">
        <v>8.1999999999999993</v>
      </c>
      <c r="S71" s="187">
        <v>10</v>
      </c>
      <c r="T71" s="187">
        <v>3.3</v>
      </c>
      <c r="U71" s="187">
        <v>23.8</v>
      </c>
      <c r="V71" s="187">
        <v>0</v>
      </c>
      <c r="W71" s="187">
        <v>2.2999999999999998</v>
      </c>
      <c r="X71" s="187">
        <v>0</v>
      </c>
    </row>
    <row r="72" spans="1:24" ht="25.5">
      <c r="A72" s="183">
        <v>63</v>
      </c>
      <c r="B72" s="188" t="s">
        <v>367</v>
      </c>
      <c r="C72" s="187">
        <v>33.200000000000003</v>
      </c>
      <c r="D72" s="191"/>
      <c r="E72" s="187">
        <v>0</v>
      </c>
      <c r="F72" s="187">
        <v>33.200000000000003</v>
      </c>
      <c r="G72" s="189"/>
      <c r="H72" s="189"/>
      <c r="I72" s="189">
        <v>0.1</v>
      </c>
      <c r="J72" s="189"/>
      <c r="K72" s="189"/>
      <c r="L72" s="189"/>
      <c r="M72" s="189"/>
      <c r="N72" s="189">
        <v>5</v>
      </c>
      <c r="O72" s="189"/>
      <c r="P72" s="189">
        <v>3</v>
      </c>
      <c r="Q72" s="189">
        <v>5</v>
      </c>
      <c r="R72" s="189">
        <v>2.5</v>
      </c>
      <c r="S72" s="189"/>
      <c r="T72" s="189"/>
      <c r="U72" s="187">
        <v>17.600000000000001</v>
      </c>
      <c r="V72" s="187">
        <v>0</v>
      </c>
      <c r="W72" s="187"/>
      <c r="X72" s="187">
        <v>0</v>
      </c>
    </row>
    <row r="73" spans="1:24">
      <c r="A73" s="183">
        <v>64</v>
      </c>
      <c r="B73" s="186" t="s">
        <v>368</v>
      </c>
      <c r="C73" s="187">
        <v>1226.9999999999998</v>
      </c>
      <c r="D73" s="191">
        <v>1177.3</v>
      </c>
      <c r="E73" s="187">
        <v>17.100000000000001</v>
      </c>
      <c r="F73" s="187">
        <v>32.6</v>
      </c>
      <c r="G73" s="189"/>
      <c r="H73" s="189"/>
      <c r="I73" s="189"/>
      <c r="J73" s="189"/>
      <c r="K73" s="189"/>
      <c r="L73" s="189"/>
      <c r="M73" s="189"/>
      <c r="N73" s="189"/>
      <c r="O73" s="189">
        <v>6.5</v>
      </c>
      <c r="P73" s="189"/>
      <c r="Q73" s="189"/>
      <c r="R73" s="189"/>
      <c r="S73" s="189"/>
      <c r="T73" s="189">
        <v>5</v>
      </c>
      <c r="U73" s="187">
        <v>21.1</v>
      </c>
      <c r="V73" s="187">
        <v>0</v>
      </c>
      <c r="W73" s="187"/>
      <c r="X73" s="187">
        <v>0</v>
      </c>
    </row>
    <row r="74" spans="1:24">
      <c r="A74" s="183">
        <v>65</v>
      </c>
      <c r="B74" s="184" t="s">
        <v>182</v>
      </c>
      <c r="C74" s="185">
        <v>1620.5</v>
      </c>
      <c r="D74" s="185">
        <v>1478.2</v>
      </c>
      <c r="E74" s="185">
        <v>21.4</v>
      </c>
      <c r="F74" s="185">
        <v>120.90000000000002</v>
      </c>
      <c r="G74" s="185">
        <v>0</v>
      </c>
      <c r="H74" s="185">
        <v>0.5</v>
      </c>
      <c r="I74" s="185">
        <v>1.5</v>
      </c>
      <c r="J74" s="185">
        <v>0.8</v>
      </c>
      <c r="K74" s="185">
        <v>0</v>
      </c>
      <c r="L74" s="185">
        <v>0.3</v>
      </c>
      <c r="M74" s="185">
        <v>0</v>
      </c>
      <c r="N74" s="185">
        <v>4.7</v>
      </c>
      <c r="O74" s="185">
        <v>7.4</v>
      </c>
      <c r="P74" s="185">
        <v>19.2</v>
      </c>
      <c r="Q74" s="185">
        <v>13.5</v>
      </c>
      <c r="R74" s="185">
        <v>4</v>
      </c>
      <c r="S74" s="185">
        <v>10.7</v>
      </c>
      <c r="T74" s="185">
        <v>8.5</v>
      </c>
      <c r="U74" s="185">
        <v>48.400000000000006</v>
      </c>
      <c r="V74" s="185">
        <v>0</v>
      </c>
      <c r="W74" s="185">
        <v>1.4000000000000001</v>
      </c>
      <c r="X74" s="185">
        <v>0</v>
      </c>
    </row>
    <row r="75" spans="1:24">
      <c r="A75" s="183">
        <v>66</v>
      </c>
      <c r="B75" s="186" t="s">
        <v>218</v>
      </c>
      <c r="C75" s="187">
        <v>299.89999999999998</v>
      </c>
      <c r="D75" s="187">
        <v>219.7</v>
      </c>
      <c r="E75" s="187">
        <v>3.2</v>
      </c>
      <c r="F75" s="187">
        <v>77.000000000000014</v>
      </c>
      <c r="G75" s="187">
        <v>0</v>
      </c>
      <c r="H75" s="187">
        <v>0.5</v>
      </c>
      <c r="I75" s="187">
        <v>1.5</v>
      </c>
      <c r="J75" s="187">
        <v>0.8</v>
      </c>
      <c r="K75" s="187">
        <v>0</v>
      </c>
      <c r="L75" s="187">
        <v>0.3</v>
      </c>
      <c r="M75" s="187">
        <v>0</v>
      </c>
      <c r="N75" s="187">
        <v>4.7</v>
      </c>
      <c r="O75" s="187">
        <v>0.2</v>
      </c>
      <c r="P75" s="187">
        <v>19.2</v>
      </c>
      <c r="Q75" s="187">
        <v>13.5</v>
      </c>
      <c r="R75" s="187">
        <v>4</v>
      </c>
      <c r="S75" s="187">
        <v>10.7</v>
      </c>
      <c r="T75" s="187">
        <v>3</v>
      </c>
      <c r="U75" s="187">
        <v>17.200000000000003</v>
      </c>
      <c r="V75" s="187">
        <v>0</v>
      </c>
      <c r="W75" s="187">
        <v>1.4000000000000001</v>
      </c>
      <c r="X75" s="187">
        <v>0</v>
      </c>
    </row>
    <row r="76" spans="1:24" ht="25.5">
      <c r="A76" s="183">
        <v>67</v>
      </c>
      <c r="B76" s="188" t="s">
        <v>367</v>
      </c>
      <c r="C76" s="187">
        <v>8.1999999999999993</v>
      </c>
      <c r="D76" s="191"/>
      <c r="E76" s="187">
        <v>0</v>
      </c>
      <c r="F76" s="187">
        <v>8.1999999999999993</v>
      </c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7">
        <v>8.1999999999999993</v>
      </c>
      <c r="V76" s="187">
        <v>0</v>
      </c>
      <c r="W76" s="187"/>
      <c r="X76" s="187">
        <v>0</v>
      </c>
    </row>
    <row r="77" spans="1:24">
      <c r="A77" s="183">
        <v>68</v>
      </c>
      <c r="B77" s="186" t="s">
        <v>368</v>
      </c>
      <c r="C77" s="187">
        <v>1312.4</v>
      </c>
      <c r="D77" s="191">
        <v>1258.5</v>
      </c>
      <c r="E77" s="187">
        <v>18.2</v>
      </c>
      <c r="F77" s="187">
        <v>35.700000000000003</v>
      </c>
      <c r="G77" s="189"/>
      <c r="H77" s="189"/>
      <c r="I77" s="189"/>
      <c r="J77" s="189"/>
      <c r="K77" s="189"/>
      <c r="L77" s="189"/>
      <c r="M77" s="189"/>
      <c r="N77" s="189"/>
      <c r="O77" s="189">
        <v>7.2</v>
      </c>
      <c r="P77" s="189"/>
      <c r="Q77" s="189"/>
      <c r="R77" s="189"/>
      <c r="S77" s="189"/>
      <c r="T77" s="189">
        <v>5.5</v>
      </c>
      <c r="U77" s="187">
        <v>23</v>
      </c>
      <c r="V77" s="187">
        <v>0</v>
      </c>
      <c r="W77" s="187"/>
      <c r="X77" s="187">
        <v>0</v>
      </c>
    </row>
    <row r="78" spans="1:24">
      <c r="A78" s="183">
        <v>69</v>
      </c>
      <c r="B78" s="196" t="s">
        <v>183</v>
      </c>
      <c r="C78" s="185">
        <v>1148.7</v>
      </c>
      <c r="D78" s="185">
        <v>1027.4000000000001</v>
      </c>
      <c r="E78" s="185">
        <v>14.899999999999999</v>
      </c>
      <c r="F78" s="185">
        <v>106.4</v>
      </c>
      <c r="G78" s="185">
        <v>4.3</v>
      </c>
      <c r="H78" s="185">
        <v>0.4</v>
      </c>
      <c r="I78" s="185">
        <v>1.3</v>
      </c>
      <c r="J78" s="185">
        <v>7.2</v>
      </c>
      <c r="K78" s="185">
        <v>0.2</v>
      </c>
      <c r="L78" s="185">
        <v>1.4</v>
      </c>
      <c r="M78" s="185">
        <v>0</v>
      </c>
      <c r="N78" s="185">
        <v>3.5</v>
      </c>
      <c r="O78" s="185">
        <v>4.4000000000000004</v>
      </c>
      <c r="P78" s="185">
        <v>29.5</v>
      </c>
      <c r="Q78" s="185">
        <v>9.1999999999999993</v>
      </c>
      <c r="R78" s="185">
        <v>2.4</v>
      </c>
      <c r="S78" s="185">
        <v>6.9</v>
      </c>
      <c r="T78" s="185">
        <v>6.8000000000000007</v>
      </c>
      <c r="U78" s="185">
        <v>26.6</v>
      </c>
      <c r="V78" s="185">
        <v>0</v>
      </c>
      <c r="W78" s="185">
        <v>1.2</v>
      </c>
      <c r="X78" s="185">
        <v>1.1000000000000001</v>
      </c>
    </row>
    <row r="79" spans="1:24">
      <c r="A79" s="183">
        <v>70</v>
      </c>
      <c r="B79" s="186" t="s">
        <v>218</v>
      </c>
      <c r="C79" s="187">
        <v>309</v>
      </c>
      <c r="D79" s="187">
        <v>230.7</v>
      </c>
      <c r="E79" s="187">
        <v>3.3</v>
      </c>
      <c r="F79" s="187">
        <v>75</v>
      </c>
      <c r="G79" s="187">
        <v>0</v>
      </c>
      <c r="H79" s="187">
        <v>0.4</v>
      </c>
      <c r="I79" s="187">
        <v>1.3</v>
      </c>
      <c r="J79" s="187">
        <v>7.2</v>
      </c>
      <c r="K79" s="187">
        <v>0</v>
      </c>
      <c r="L79" s="187">
        <v>0.4</v>
      </c>
      <c r="M79" s="187">
        <v>0</v>
      </c>
      <c r="N79" s="187">
        <v>3.5</v>
      </c>
      <c r="O79" s="187">
        <v>0.2</v>
      </c>
      <c r="P79" s="187">
        <v>29.5</v>
      </c>
      <c r="Q79" s="187">
        <v>9.1999999999999993</v>
      </c>
      <c r="R79" s="187">
        <v>2.4</v>
      </c>
      <c r="S79" s="187">
        <v>6.9</v>
      </c>
      <c r="T79" s="187">
        <v>1.8</v>
      </c>
      <c r="U79" s="187">
        <v>11</v>
      </c>
      <c r="V79" s="187">
        <v>0</v>
      </c>
      <c r="W79" s="187">
        <v>1.2</v>
      </c>
      <c r="X79" s="187">
        <v>0</v>
      </c>
    </row>
    <row r="80" spans="1:24" ht="25.5">
      <c r="A80" s="183">
        <v>71</v>
      </c>
      <c r="B80" s="188" t="s">
        <v>367</v>
      </c>
      <c r="C80" s="187">
        <v>10.5</v>
      </c>
      <c r="D80" s="191"/>
      <c r="E80" s="187">
        <v>0</v>
      </c>
      <c r="F80" s="187">
        <v>10.5</v>
      </c>
      <c r="G80" s="189">
        <v>4.3</v>
      </c>
      <c r="H80" s="189"/>
      <c r="I80" s="189"/>
      <c r="J80" s="189"/>
      <c r="K80" s="189">
        <v>0.2</v>
      </c>
      <c r="L80" s="189">
        <v>1</v>
      </c>
      <c r="M80" s="189"/>
      <c r="N80" s="189"/>
      <c r="O80" s="189"/>
      <c r="P80" s="189"/>
      <c r="Q80" s="189"/>
      <c r="R80" s="189"/>
      <c r="S80" s="189"/>
      <c r="T80" s="189">
        <v>1.8</v>
      </c>
      <c r="U80" s="187">
        <v>2.1</v>
      </c>
      <c r="V80" s="187">
        <v>0</v>
      </c>
      <c r="W80" s="187"/>
      <c r="X80" s="187">
        <v>1.1000000000000001</v>
      </c>
    </row>
    <row r="81" spans="1:24">
      <c r="A81" s="183">
        <v>72</v>
      </c>
      <c r="B81" s="186" t="s">
        <v>369</v>
      </c>
      <c r="C81" s="187">
        <v>829.2</v>
      </c>
      <c r="D81" s="191">
        <v>796.7</v>
      </c>
      <c r="E81" s="187">
        <v>11.6</v>
      </c>
      <c r="F81" s="187">
        <v>20.9</v>
      </c>
      <c r="G81" s="189"/>
      <c r="H81" s="189"/>
      <c r="I81" s="189"/>
      <c r="J81" s="189"/>
      <c r="K81" s="189"/>
      <c r="L81" s="189"/>
      <c r="M81" s="189"/>
      <c r="N81" s="189"/>
      <c r="O81" s="189">
        <v>4.2</v>
      </c>
      <c r="P81" s="189"/>
      <c r="Q81" s="189"/>
      <c r="R81" s="189"/>
      <c r="S81" s="189"/>
      <c r="T81" s="189">
        <v>3.2</v>
      </c>
      <c r="U81" s="187">
        <v>13.5</v>
      </c>
      <c r="V81" s="187">
        <v>0</v>
      </c>
      <c r="W81" s="187"/>
      <c r="X81" s="187">
        <v>0</v>
      </c>
    </row>
    <row r="82" spans="1:24">
      <c r="A82" s="183">
        <v>73</v>
      </c>
      <c r="B82" s="184" t="s">
        <v>102</v>
      </c>
      <c r="C82" s="185">
        <v>511.79999999999995</v>
      </c>
      <c r="D82" s="185">
        <v>457.79999999999995</v>
      </c>
      <c r="E82" s="185">
        <v>6.8</v>
      </c>
      <c r="F82" s="185">
        <v>47.199999999999996</v>
      </c>
      <c r="G82" s="185">
        <v>0.7</v>
      </c>
      <c r="H82" s="185">
        <v>0.2</v>
      </c>
      <c r="I82" s="185">
        <v>0.5</v>
      </c>
      <c r="J82" s="185">
        <v>7.5</v>
      </c>
      <c r="K82" s="185">
        <v>0</v>
      </c>
      <c r="L82" s="185">
        <v>0.1</v>
      </c>
      <c r="M82" s="185">
        <v>0</v>
      </c>
      <c r="N82" s="185">
        <v>2.4</v>
      </c>
      <c r="O82" s="185">
        <v>1.1000000000000001</v>
      </c>
      <c r="P82" s="185">
        <v>14.2</v>
      </c>
      <c r="Q82" s="185">
        <v>5.5</v>
      </c>
      <c r="R82" s="185">
        <v>0.8</v>
      </c>
      <c r="S82" s="185">
        <v>2</v>
      </c>
      <c r="T82" s="185">
        <v>1.1000000000000001</v>
      </c>
      <c r="U82" s="185">
        <v>6.6999999999999993</v>
      </c>
      <c r="V82" s="185">
        <v>0</v>
      </c>
      <c r="W82" s="185">
        <v>4.4000000000000004</v>
      </c>
      <c r="X82" s="185">
        <v>0</v>
      </c>
    </row>
    <row r="83" spans="1:24">
      <c r="A83" s="183">
        <v>74</v>
      </c>
      <c r="B83" s="186" t="s">
        <v>218</v>
      </c>
      <c r="C83" s="187">
        <v>186.5</v>
      </c>
      <c r="D83" s="187">
        <v>144.1</v>
      </c>
      <c r="E83" s="187">
        <v>2.2999999999999998</v>
      </c>
      <c r="F83" s="187">
        <v>40.099999999999994</v>
      </c>
      <c r="G83" s="187">
        <v>0</v>
      </c>
      <c r="H83" s="187">
        <v>0.2</v>
      </c>
      <c r="I83" s="187">
        <v>0.5</v>
      </c>
      <c r="J83" s="187">
        <v>7.5</v>
      </c>
      <c r="K83" s="187">
        <v>0</v>
      </c>
      <c r="L83" s="187">
        <v>0.1</v>
      </c>
      <c r="M83" s="187">
        <v>0</v>
      </c>
      <c r="N83" s="187">
        <v>2.4</v>
      </c>
      <c r="O83" s="187">
        <v>0.2</v>
      </c>
      <c r="P83" s="187">
        <v>14.2</v>
      </c>
      <c r="Q83" s="187">
        <v>5.5</v>
      </c>
      <c r="R83" s="187">
        <v>0.8</v>
      </c>
      <c r="S83" s="187">
        <v>2</v>
      </c>
      <c r="T83" s="187">
        <v>0.4</v>
      </c>
      <c r="U83" s="187">
        <v>1.9</v>
      </c>
      <c r="V83" s="187">
        <v>0</v>
      </c>
      <c r="W83" s="187">
        <v>4.4000000000000004</v>
      </c>
      <c r="X83" s="187">
        <v>0</v>
      </c>
    </row>
    <row r="84" spans="1:24" ht="25.5">
      <c r="A84" s="183">
        <v>75</v>
      </c>
      <c r="B84" s="188" t="s">
        <v>367</v>
      </c>
      <c r="C84" s="187">
        <v>2.5999999999999996</v>
      </c>
      <c r="D84" s="191"/>
      <c r="E84" s="187">
        <v>0</v>
      </c>
      <c r="F84" s="187">
        <v>2.5999999999999996</v>
      </c>
      <c r="G84" s="189">
        <v>0.7</v>
      </c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7">
        <v>1.9</v>
      </c>
      <c r="V84" s="187">
        <v>0</v>
      </c>
      <c r="W84" s="187"/>
      <c r="X84" s="187">
        <v>0</v>
      </c>
    </row>
    <row r="85" spans="1:24">
      <c r="A85" s="183">
        <v>76</v>
      </c>
      <c r="B85" s="186" t="s">
        <v>368</v>
      </c>
      <c r="C85" s="187">
        <v>322.7</v>
      </c>
      <c r="D85" s="191">
        <v>313.7</v>
      </c>
      <c r="E85" s="187">
        <v>4.5</v>
      </c>
      <c r="F85" s="187">
        <v>4.5</v>
      </c>
      <c r="G85" s="189"/>
      <c r="H85" s="189"/>
      <c r="I85" s="189"/>
      <c r="J85" s="189"/>
      <c r="K85" s="189"/>
      <c r="L85" s="189"/>
      <c r="M85" s="189"/>
      <c r="N85" s="189"/>
      <c r="O85" s="189">
        <v>0.9</v>
      </c>
      <c r="P85" s="189"/>
      <c r="Q85" s="189"/>
      <c r="R85" s="189"/>
      <c r="S85" s="189"/>
      <c r="T85" s="189">
        <v>0.7</v>
      </c>
      <c r="U85" s="187">
        <v>2.9</v>
      </c>
      <c r="V85" s="187">
        <v>0</v>
      </c>
      <c r="W85" s="187"/>
      <c r="X85" s="187">
        <v>0</v>
      </c>
    </row>
    <row r="86" spans="1:24">
      <c r="A86" s="183">
        <v>77</v>
      </c>
      <c r="B86" s="184" t="s">
        <v>103</v>
      </c>
      <c r="C86" s="185">
        <v>1207.0999999999999</v>
      </c>
      <c r="D86" s="185">
        <v>1013.6</v>
      </c>
      <c r="E86" s="185">
        <v>14.8</v>
      </c>
      <c r="F86" s="185">
        <v>178.7</v>
      </c>
      <c r="G86" s="185">
        <v>39.200000000000003</v>
      </c>
      <c r="H86" s="185">
        <v>0.2</v>
      </c>
      <c r="I86" s="185">
        <v>0.8</v>
      </c>
      <c r="J86" s="185">
        <v>20</v>
      </c>
      <c r="K86" s="185">
        <v>0.3</v>
      </c>
      <c r="L86" s="185">
        <v>0.2</v>
      </c>
      <c r="M86" s="185">
        <v>0</v>
      </c>
      <c r="N86" s="185">
        <v>7</v>
      </c>
      <c r="O86" s="185">
        <v>2.8</v>
      </c>
      <c r="P86" s="185">
        <v>55.9</v>
      </c>
      <c r="Q86" s="185">
        <v>16.2</v>
      </c>
      <c r="R86" s="185">
        <v>3.1</v>
      </c>
      <c r="S86" s="185">
        <v>7.3</v>
      </c>
      <c r="T86" s="185">
        <v>3.3</v>
      </c>
      <c r="U86" s="185">
        <v>17.3</v>
      </c>
      <c r="V86" s="185">
        <v>0</v>
      </c>
      <c r="W86" s="185">
        <v>5.0999999999999996</v>
      </c>
      <c r="X86" s="11"/>
    </row>
    <row r="87" spans="1:24">
      <c r="A87" s="183">
        <v>78</v>
      </c>
      <c r="B87" s="186" t="s">
        <v>218</v>
      </c>
      <c r="C87" s="187">
        <v>554.69999999999993</v>
      </c>
      <c r="D87" s="187">
        <v>429.9</v>
      </c>
      <c r="E87" s="187">
        <v>6.3</v>
      </c>
      <c r="F87" s="187">
        <v>118.49999999999999</v>
      </c>
      <c r="G87" s="187">
        <v>0</v>
      </c>
      <c r="H87" s="187">
        <v>0.2</v>
      </c>
      <c r="I87" s="187">
        <v>0.8</v>
      </c>
      <c r="J87" s="187">
        <v>19.5</v>
      </c>
      <c r="K87" s="187">
        <v>0.3</v>
      </c>
      <c r="L87" s="187">
        <v>0.2</v>
      </c>
      <c r="M87" s="187">
        <v>0</v>
      </c>
      <c r="N87" s="187">
        <v>3.8</v>
      </c>
      <c r="O87" s="187">
        <v>0.5</v>
      </c>
      <c r="P87" s="187">
        <v>55.9</v>
      </c>
      <c r="Q87" s="187">
        <v>15.2</v>
      </c>
      <c r="R87" s="187">
        <v>3.1</v>
      </c>
      <c r="S87" s="187">
        <v>7.3</v>
      </c>
      <c r="T87" s="187">
        <v>1.1000000000000001</v>
      </c>
      <c r="U87" s="187">
        <v>5.5</v>
      </c>
      <c r="V87" s="187">
        <v>0</v>
      </c>
      <c r="W87" s="187">
        <v>5.0999999999999996</v>
      </c>
      <c r="X87" s="187">
        <v>0</v>
      </c>
    </row>
    <row r="88" spans="1:24" ht="25.5">
      <c r="A88" s="183">
        <v>79</v>
      </c>
      <c r="B88" s="188" t="s">
        <v>367</v>
      </c>
      <c r="C88" s="187">
        <v>48.900000000000006</v>
      </c>
      <c r="D88" s="191"/>
      <c r="E88" s="187"/>
      <c r="F88" s="187">
        <v>48.900000000000006</v>
      </c>
      <c r="G88" s="189">
        <v>39.200000000000003</v>
      </c>
      <c r="H88" s="189"/>
      <c r="I88" s="189"/>
      <c r="J88" s="189">
        <v>0.5</v>
      </c>
      <c r="K88" s="189"/>
      <c r="L88" s="189"/>
      <c r="M88" s="189"/>
      <c r="N88" s="189">
        <v>3.2</v>
      </c>
      <c r="O88" s="189"/>
      <c r="P88" s="189"/>
      <c r="Q88" s="189">
        <v>1</v>
      </c>
      <c r="R88" s="189"/>
      <c r="S88" s="189"/>
      <c r="T88" s="189">
        <v>0.5</v>
      </c>
      <c r="U88" s="187">
        <v>4.5</v>
      </c>
      <c r="V88" s="187">
        <v>0</v>
      </c>
      <c r="W88" s="187"/>
      <c r="X88" s="187">
        <v>0</v>
      </c>
    </row>
    <row r="89" spans="1:24">
      <c r="A89" s="183">
        <v>80</v>
      </c>
      <c r="B89" s="186" t="s">
        <v>368</v>
      </c>
      <c r="C89" s="187">
        <v>603.5</v>
      </c>
      <c r="D89" s="191">
        <v>583.70000000000005</v>
      </c>
      <c r="E89" s="187">
        <v>8.5</v>
      </c>
      <c r="F89" s="187">
        <v>11.3</v>
      </c>
      <c r="G89" s="189"/>
      <c r="H89" s="189"/>
      <c r="I89" s="189"/>
      <c r="J89" s="189"/>
      <c r="K89" s="189"/>
      <c r="L89" s="189"/>
      <c r="M89" s="189"/>
      <c r="N89" s="189"/>
      <c r="O89" s="189">
        <v>2.2999999999999998</v>
      </c>
      <c r="P89" s="189"/>
      <c r="Q89" s="189"/>
      <c r="R89" s="189"/>
      <c r="S89" s="189"/>
      <c r="T89" s="189">
        <v>1.7</v>
      </c>
      <c r="U89" s="187">
        <v>7.3</v>
      </c>
      <c r="V89" s="187">
        <v>0</v>
      </c>
      <c r="W89" s="187"/>
      <c r="X89" s="187">
        <v>0</v>
      </c>
    </row>
    <row r="90" spans="1:24">
      <c r="A90" s="183">
        <v>85</v>
      </c>
      <c r="B90" s="184" t="s">
        <v>104</v>
      </c>
      <c r="C90" s="185">
        <v>406.4</v>
      </c>
      <c r="D90" s="185">
        <v>364.29999999999995</v>
      </c>
      <c r="E90" s="185">
        <v>5.4</v>
      </c>
      <c r="F90" s="185">
        <v>36.699999999999996</v>
      </c>
      <c r="G90" s="185">
        <v>0</v>
      </c>
      <c r="H90" s="185">
        <v>0.1</v>
      </c>
      <c r="I90" s="185">
        <v>0.5</v>
      </c>
      <c r="J90" s="185">
        <v>9.1999999999999993</v>
      </c>
      <c r="K90" s="185">
        <v>0</v>
      </c>
      <c r="L90" s="185">
        <v>0.1</v>
      </c>
      <c r="M90" s="185">
        <v>0</v>
      </c>
      <c r="N90" s="185">
        <v>2.1</v>
      </c>
      <c r="O90" s="185">
        <v>0.79999999999999993</v>
      </c>
      <c r="P90" s="185">
        <v>10.4</v>
      </c>
      <c r="Q90" s="185">
        <v>3.7</v>
      </c>
      <c r="R90" s="185">
        <v>0.5</v>
      </c>
      <c r="S90" s="185">
        <v>1.6</v>
      </c>
      <c r="T90" s="185">
        <v>0.89999999999999991</v>
      </c>
      <c r="U90" s="185">
        <v>4.3</v>
      </c>
      <c r="V90" s="185">
        <v>0</v>
      </c>
      <c r="W90" s="185">
        <v>2.5</v>
      </c>
      <c r="X90" s="185">
        <v>0</v>
      </c>
    </row>
    <row r="91" spans="1:24">
      <c r="A91" s="183">
        <v>86</v>
      </c>
      <c r="B91" s="186" t="s">
        <v>218</v>
      </c>
      <c r="C91" s="187">
        <v>126.19999999999999</v>
      </c>
      <c r="D91" s="187">
        <v>92.1</v>
      </c>
      <c r="E91" s="187">
        <v>1.5</v>
      </c>
      <c r="F91" s="187">
        <v>32.599999999999994</v>
      </c>
      <c r="G91" s="187">
        <v>0</v>
      </c>
      <c r="H91" s="187">
        <v>0.1</v>
      </c>
      <c r="I91" s="187">
        <v>0.5</v>
      </c>
      <c r="J91" s="187">
        <v>9</v>
      </c>
      <c r="K91" s="187">
        <v>0</v>
      </c>
      <c r="L91" s="187">
        <v>0.1</v>
      </c>
      <c r="M91" s="187">
        <v>0</v>
      </c>
      <c r="N91" s="187">
        <v>2.1</v>
      </c>
      <c r="O91" s="187">
        <v>0.1</v>
      </c>
      <c r="P91" s="187">
        <v>10.4</v>
      </c>
      <c r="Q91" s="187">
        <v>3.7</v>
      </c>
      <c r="R91" s="187">
        <v>0.5</v>
      </c>
      <c r="S91" s="187">
        <v>1.6</v>
      </c>
      <c r="T91" s="187">
        <v>0.3</v>
      </c>
      <c r="U91" s="187">
        <v>1.7</v>
      </c>
      <c r="V91" s="187">
        <v>0</v>
      </c>
      <c r="W91" s="187">
        <v>2.5</v>
      </c>
      <c r="X91" s="187">
        <v>0</v>
      </c>
    </row>
    <row r="92" spans="1:24" ht="27" customHeight="1">
      <c r="A92" s="183">
        <v>87</v>
      </c>
      <c r="B92" s="188" t="s">
        <v>367</v>
      </c>
      <c r="C92" s="187">
        <v>0.5</v>
      </c>
      <c r="D92" s="191"/>
      <c r="E92" s="187">
        <v>0</v>
      </c>
      <c r="F92" s="187">
        <v>0.5</v>
      </c>
      <c r="G92" s="189"/>
      <c r="H92" s="189"/>
      <c r="I92" s="189"/>
      <c r="J92" s="189">
        <v>0.2</v>
      </c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7">
        <v>0.3</v>
      </c>
      <c r="V92" s="187">
        <v>0</v>
      </c>
      <c r="W92" s="187"/>
      <c r="X92" s="187">
        <v>0</v>
      </c>
    </row>
    <row r="93" spans="1:24">
      <c r="A93" s="183">
        <v>88</v>
      </c>
      <c r="B93" s="186" t="s">
        <v>368</v>
      </c>
      <c r="C93" s="187">
        <v>279.7</v>
      </c>
      <c r="D93" s="191">
        <v>272.2</v>
      </c>
      <c r="E93" s="187">
        <v>3.9</v>
      </c>
      <c r="F93" s="187">
        <v>3.5999999999999996</v>
      </c>
      <c r="G93" s="189"/>
      <c r="H93" s="189"/>
      <c r="I93" s="189"/>
      <c r="J93" s="189"/>
      <c r="K93" s="189"/>
      <c r="L93" s="189"/>
      <c r="M93" s="189"/>
      <c r="N93" s="189"/>
      <c r="O93" s="189">
        <v>0.7</v>
      </c>
      <c r="P93" s="189"/>
      <c r="Q93" s="189"/>
      <c r="R93" s="189"/>
      <c r="S93" s="189"/>
      <c r="T93" s="189">
        <v>0.6</v>
      </c>
      <c r="U93" s="187">
        <v>2.2999999999999998</v>
      </c>
      <c r="V93" s="187">
        <v>0</v>
      </c>
      <c r="W93" s="187"/>
      <c r="X93" s="187">
        <v>0</v>
      </c>
    </row>
    <row r="94" spans="1:24" ht="25.5">
      <c r="A94" s="183">
        <v>89</v>
      </c>
      <c r="B94" s="196" t="s">
        <v>105</v>
      </c>
      <c r="C94" s="185">
        <v>459.5</v>
      </c>
      <c r="D94" s="185">
        <v>418.6</v>
      </c>
      <c r="E94" s="185">
        <v>6.1999999999999993</v>
      </c>
      <c r="F94" s="185">
        <v>34.699999999999996</v>
      </c>
      <c r="G94" s="185">
        <v>0.5</v>
      </c>
      <c r="H94" s="185">
        <v>0.2</v>
      </c>
      <c r="I94" s="185">
        <v>0.5</v>
      </c>
      <c r="J94" s="185">
        <v>6.8999999999999995</v>
      </c>
      <c r="K94" s="185">
        <v>0</v>
      </c>
      <c r="L94" s="185">
        <v>0.1</v>
      </c>
      <c r="M94" s="185">
        <v>0</v>
      </c>
      <c r="N94" s="185">
        <v>2.1</v>
      </c>
      <c r="O94" s="185">
        <v>1</v>
      </c>
      <c r="P94" s="185">
        <v>7.8</v>
      </c>
      <c r="Q94" s="185">
        <v>4</v>
      </c>
      <c r="R94" s="185">
        <v>0.8</v>
      </c>
      <c r="S94" s="185">
        <v>1.9</v>
      </c>
      <c r="T94" s="185">
        <v>1</v>
      </c>
      <c r="U94" s="185">
        <v>5.5</v>
      </c>
      <c r="V94" s="185">
        <v>0</v>
      </c>
      <c r="W94" s="185">
        <v>2.4</v>
      </c>
      <c r="X94" s="185">
        <v>0</v>
      </c>
    </row>
    <row r="95" spans="1:24">
      <c r="A95" s="183">
        <v>90</v>
      </c>
      <c r="B95" s="186" t="s">
        <v>218</v>
      </c>
      <c r="C95" s="187">
        <v>167.7</v>
      </c>
      <c r="D95" s="187">
        <v>137.1</v>
      </c>
      <c r="E95" s="187">
        <v>2.1</v>
      </c>
      <c r="F95" s="187">
        <v>28.499999999999996</v>
      </c>
      <c r="G95" s="187">
        <v>0</v>
      </c>
      <c r="H95" s="187">
        <v>0.2</v>
      </c>
      <c r="I95" s="187">
        <v>0.5</v>
      </c>
      <c r="J95" s="187">
        <v>6.3</v>
      </c>
      <c r="K95" s="187">
        <v>0</v>
      </c>
      <c r="L95" s="187">
        <v>0.1</v>
      </c>
      <c r="M95" s="187">
        <v>0</v>
      </c>
      <c r="N95" s="187">
        <v>2.1</v>
      </c>
      <c r="O95" s="187">
        <v>0.2</v>
      </c>
      <c r="P95" s="187">
        <v>7.8</v>
      </c>
      <c r="Q95" s="187">
        <v>4</v>
      </c>
      <c r="R95" s="187">
        <v>0.8</v>
      </c>
      <c r="S95" s="187">
        <v>1.9</v>
      </c>
      <c r="T95" s="187">
        <v>0.4</v>
      </c>
      <c r="U95" s="187">
        <v>1.8</v>
      </c>
      <c r="V95" s="187">
        <v>0</v>
      </c>
      <c r="W95" s="187">
        <v>2.4</v>
      </c>
      <c r="X95" s="187">
        <v>0</v>
      </c>
    </row>
    <row r="96" spans="1:24" ht="25.5">
      <c r="A96" s="183">
        <v>91</v>
      </c>
      <c r="B96" s="188" t="s">
        <v>367</v>
      </c>
      <c r="C96" s="187">
        <v>2.2000000000000002</v>
      </c>
      <c r="D96" s="191"/>
      <c r="E96" s="187">
        <v>0</v>
      </c>
      <c r="F96" s="187">
        <v>2.2000000000000002</v>
      </c>
      <c r="G96" s="189">
        <v>0.5</v>
      </c>
      <c r="H96" s="189"/>
      <c r="I96" s="189"/>
      <c r="J96" s="189">
        <v>0.6</v>
      </c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7">
        <v>1.1000000000000001</v>
      </c>
      <c r="V96" s="187">
        <v>0</v>
      </c>
      <c r="W96" s="187"/>
      <c r="X96" s="187">
        <v>0</v>
      </c>
    </row>
    <row r="97" spans="1:24">
      <c r="A97" s="183">
        <v>92</v>
      </c>
      <c r="B97" s="186" t="s">
        <v>368</v>
      </c>
      <c r="C97" s="187">
        <v>289.60000000000002</v>
      </c>
      <c r="D97" s="191">
        <v>281.5</v>
      </c>
      <c r="E97" s="187">
        <v>4.0999999999999996</v>
      </c>
      <c r="F97" s="187">
        <v>4</v>
      </c>
      <c r="G97" s="189"/>
      <c r="H97" s="189"/>
      <c r="I97" s="189"/>
      <c r="J97" s="189"/>
      <c r="K97" s="189"/>
      <c r="L97" s="189"/>
      <c r="M97" s="189"/>
      <c r="N97" s="189"/>
      <c r="O97" s="189">
        <v>0.8</v>
      </c>
      <c r="P97" s="189"/>
      <c r="Q97" s="189"/>
      <c r="R97" s="189"/>
      <c r="S97" s="189"/>
      <c r="T97" s="189">
        <v>0.6</v>
      </c>
      <c r="U97" s="187">
        <v>2.6</v>
      </c>
      <c r="V97" s="187">
        <v>0</v>
      </c>
      <c r="W97" s="187"/>
      <c r="X97" s="187">
        <v>0</v>
      </c>
    </row>
    <row r="98" spans="1:24">
      <c r="A98" s="183">
        <v>93</v>
      </c>
      <c r="B98" s="184" t="s">
        <v>106</v>
      </c>
      <c r="C98" s="185">
        <v>405.29999999999995</v>
      </c>
      <c r="D98" s="185">
        <v>361.6</v>
      </c>
      <c r="E98" s="185">
        <v>5.2</v>
      </c>
      <c r="F98" s="185">
        <v>38.5</v>
      </c>
      <c r="G98" s="185">
        <v>0</v>
      </c>
      <c r="H98" s="185">
        <v>0.1</v>
      </c>
      <c r="I98" s="185">
        <v>0.5</v>
      </c>
      <c r="J98" s="185">
        <v>10.8</v>
      </c>
      <c r="K98" s="185">
        <v>0</v>
      </c>
      <c r="L98" s="185">
        <v>0.1</v>
      </c>
      <c r="M98" s="185">
        <v>0</v>
      </c>
      <c r="N98" s="185">
        <v>2</v>
      </c>
      <c r="O98" s="185">
        <v>0.8</v>
      </c>
      <c r="P98" s="185">
        <v>9.6</v>
      </c>
      <c r="Q98" s="185">
        <v>3.9</v>
      </c>
      <c r="R98" s="185">
        <v>0.5</v>
      </c>
      <c r="S98" s="185">
        <v>1.5</v>
      </c>
      <c r="T98" s="185">
        <v>0.7</v>
      </c>
      <c r="U98" s="185">
        <v>3.9</v>
      </c>
      <c r="V98" s="185">
        <v>0</v>
      </c>
      <c r="W98" s="185">
        <v>4.0999999999999996</v>
      </c>
      <c r="X98" s="185">
        <v>0</v>
      </c>
    </row>
    <row r="99" spans="1:24">
      <c r="A99" s="183">
        <v>94</v>
      </c>
      <c r="B99" s="186" t="s">
        <v>218</v>
      </c>
      <c r="C99" s="187">
        <v>157</v>
      </c>
      <c r="D99" s="187">
        <v>120.6</v>
      </c>
      <c r="E99" s="187">
        <v>1.7</v>
      </c>
      <c r="F99" s="187">
        <v>34.699999999999996</v>
      </c>
      <c r="G99" s="187">
        <v>0</v>
      </c>
      <c r="H99" s="187">
        <v>0.1</v>
      </c>
      <c r="I99" s="187">
        <v>0.5</v>
      </c>
      <c r="J99" s="187">
        <v>10.5</v>
      </c>
      <c r="K99" s="187">
        <v>0</v>
      </c>
      <c r="L99" s="187">
        <v>0.1</v>
      </c>
      <c r="M99" s="187">
        <v>0</v>
      </c>
      <c r="N99" s="187">
        <v>2</v>
      </c>
      <c r="O99" s="187">
        <v>0.2</v>
      </c>
      <c r="P99" s="187">
        <v>9.6</v>
      </c>
      <c r="Q99" s="187">
        <v>3.9</v>
      </c>
      <c r="R99" s="187">
        <v>0.5</v>
      </c>
      <c r="S99" s="187">
        <v>1.5</v>
      </c>
      <c r="T99" s="187">
        <v>0.2</v>
      </c>
      <c r="U99" s="187">
        <v>1.5</v>
      </c>
      <c r="V99" s="187">
        <v>0</v>
      </c>
      <c r="W99" s="187">
        <v>4.0999999999999996</v>
      </c>
      <c r="X99" s="187">
        <v>0</v>
      </c>
    </row>
    <row r="100" spans="1:24" ht="25.5">
      <c r="A100" s="183">
        <v>95</v>
      </c>
      <c r="B100" s="188" t="s">
        <v>367</v>
      </c>
      <c r="C100" s="187">
        <v>0.7</v>
      </c>
      <c r="D100" s="191"/>
      <c r="E100" s="187">
        <v>0</v>
      </c>
      <c r="F100" s="187">
        <v>0.7</v>
      </c>
      <c r="G100" s="189"/>
      <c r="H100" s="189"/>
      <c r="I100" s="189"/>
      <c r="J100" s="189">
        <v>0.3</v>
      </c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7">
        <v>0.4</v>
      </c>
      <c r="V100" s="187">
        <v>0</v>
      </c>
      <c r="W100" s="187"/>
      <c r="X100" s="187">
        <v>0</v>
      </c>
    </row>
    <row r="101" spans="1:24">
      <c r="A101" s="183">
        <v>96</v>
      </c>
      <c r="B101" s="186" t="s">
        <v>368</v>
      </c>
      <c r="C101" s="187">
        <v>247.6</v>
      </c>
      <c r="D101" s="191">
        <v>241</v>
      </c>
      <c r="E101" s="187">
        <v>3.5</v>
      </c>
      <c r="F101" s="187">
        <v>3.1</v>
      </c>
      <c r="G101" s="189"/>
      <c r="H101" s="189"/>
      <c r="I101" s="189"/>
      <c r="J101" s="189"/>
      <c r="K101" s="189"/>
      <c r="L101" s="189"/>
      <c r="M101" s="189"/>
      <c r="N101" s="189"/>
      <c r="O101" s="189">
        <v>0.6</v>
      </c>
      <c r="P101" s="189"/>
      <c r="Q101" s="189"/>
      <c r="R101" s="189"/>
      <c r="S101" s="189"/>
      <c r="T101" s="189">
        <v>0.5</v>
      </c>
      <c r="U101" s="187">
        <v>2</v>
      </c>
      <c r="V101" s="187">
        <v>0</v>
      </c>
      <c r="W101" s="187"/>
      <c r="X101" s="187">
        <v>0</v>
      </c>
    </row>
    <row r="102" spans="1:24" ht="25.5">
      <c r="A102" s="183">
        <v>97</v>
      </c>
      <c r="B102" s="196" t="s">
        <v>107</v>
      </c>
      <c r="C102" s="192">
        <v>731.40000000000009</v>
      </c>
      <c r="D102" s="192">
        <v>594.9</v>
      </c>
      <c r="E102" s="192">
        <v>9.8000000000000007</v>
      </c>
      <c r="F102" s="192">
        <v>126.70000000000002</v>
      </c>
      <c r="G102" s="192">
        <v>0</v>
      </c>
      <c r="H102" s="192">
        <v>0.3</v>
      </c>
      <c r="I102" s="192">
        <v>1.3</v>
      </c>
      <c r="J102" s="192">
        <v>11.899999999999999</v>
      </c>
      <c r="K102" s="192">
        <v>0</v>
      </c>
      <c r="L102" s="192">
        <v>1.1000000000000001</v>
      </c>
      <c r="M102" s="192">
        <v>0</v>
      </c>
      <c r="N102" s="192">
        <v>10.100000000000001</v>
      </c>
      <c r="O102" s="192">
        <v>2.4</v>
      </c>
      <c r="P102" s="192">
        <v>44.5</v>
      </c>
      <c r="Q102" s="192">
        <v>12.7</v>
      </c>
      <c r="R102" s="192">
        <v>2.4</v>
      </c>
      <c r="S102" s="192">
        <v>3.2</v>
      </c>
      <c r="T102" s="192">
        <v>4.1999999999999993</v>
      </c>
      <c r="U102" s="192">
        <v>31.4</v>
      </c>
      <c r="V102" s="192">
        <v>0</v>
      </c>
      <c r="W102" s="192">
        <v>1.2</v>
      </c>
      <c r="X102" s="192">
        <v>0</v>
      </c>
    </row>
    <row r="103" spans="1:24">
      <c r="A103" s="183">
        <v>98</v>
      </c>
      <c r="B103" s="186" t="s">
        <v>218</v>
      </c>
      <c r="C103" s="187">
        <v>323.70000000000005</v>
      </c>
      <c r="D103" s="187">
        <v>234.6</v>
      </c>
      <c r="E103" s="187">
        <v>3.4</v>
      </c>
      <c r="F103" s="187">
        <v>85.700000000000017</v>
      </c>
      <c r="G103" s="187">
        <v>0</v>
      </c>
      <c r="H103" s="187">
        <v>0.3</v>
      </c>
      <c r="I103" s="187">
        <v>1.3</v>
      </c>
      <c r="J103" s="187">
        <v>1.2</v>
      </c>
      <c r="K103" s="187">
        <v>0</v>
      </c>
      <c r="L103" s="187">
        <v>0.3</v>
      </c>
      <c r="M103" s="187">
        <v>0</v>
      </c>
      <c r="N103" s="187">
        <v>4.2</v>
      </c>
      <c r="O103" s="187">
        <v>0.3</v>
      </c>
      <c r="P103" s="187">
        <v>44.5</v>
      </c>
      <c r="Q103" s="187">
        <v>12.7</v>
      </c>
      <c r="R103" s="187">
        <v>2.4</v>
      </c>
      <c r="S103" s="187">
        <v>3.2</v>
      </c>
      <c r="T103" s="187">
        <v>1.7</v>
      </c>
      <c r="U103" s="187">
        <v>12.4</v>
      </c>
      <c r="V103" s="187">
        <v>0</v>
      </c>
      <c r="W103" s="187">
        <v>1.2</v>
      </c>
      <c r="X103" s="187">
        <v>0</v>
      </c>
    </row>
    <row r="104" spans="1:24" ht="25.5">
      <c r="A104" s="183">
        <v>99</v>
      </c>
      <c r="B104" s="188" t="s">
        <v>367</v>
      </c>
      <c r="C104" s="199">
        <v>69.8</v>
      </c>
      <c r="D104" s="193">
        <v>34.299999999999997</v>
      </c>
      <c r="E104" s="187">
        <v>1.7</v>
      </c>
      <c r="F104" s="187">
        <v>33.799999999999997</v>
      </c>
      <c r="G104" s="194"/>
      <c r="H104" s="194"/>
      <c r="I104" s="194"/>
      <c r="J104" s="194">
        <v>10.7</v>
      </c>
      <c r="K104" s="194"/>
      <c r="L104" s="194">
        <v>0.8</v>
      </c>
      <c r="M104" s="194"/>
      <c r="N104" s="194">
        <v>5.9</v>
      </c>
      <c r="O104" s="194">
        <v>0.7</v>
      </c>
      <c r="P104" s="194"/>
      <c r="Q104" s="194"/>
      <c r="R104" s="194"/>
      <c r="S104" s="194"/>
      <c r="T104" s="194">
        <v>1.4</v>
      </c>
      <c r="U104" s="187">
        <v>14.299999999999999</v>
      </c>
      <c r="V104" s="187">
        <v>0</v>
      </c>
      <c r="W104" s="187"/>
      <c r="X104" s="187">
        <v>0</v>
      </c>
    </row>
    <row r="105" spans="1:24">
      <c r="A105" s="183">
        <v>100</v>
      </c>
      <c r="B105" s="186" t="s">
        <v>369</v>
      </c>
      <c r="C105" s="199">
        <v>337.9</v>
      </c>
      <c r="D105" s="193">
        <v>326</v>
      </c>
      <c r="E105" s="187">
        <v>4.7</v>
      </c>
      <c r="F105" s="187">
        <v>7.2</v>
      </c>
      <c r="G105" s="194"/>
      <c r="H105" s="194"/>
      <c r="I105" s="194"/>
      <c r="J105" s="194"/>
      <c r="K105" s="194"/>
      <c r="L105" s="194"/>
      <c r="M105" s="194"/>
      <c r="N105" s="194"/>
      <c r="O105" s="194">
        <v>1.4</v>
      </c>
      <c r="P105" s="194"/>
      <c r="Q105" s="194"/>
      <c r="R105" s="194"/>
      <c r="S105" s="194"/>
      <c r="T105" s="194">
        <v>1.1000000000000001</v>
      </c>
      <c r="U105" s="187">
        <v>4.7</v>
      </c>
      <c r="V105" s="187">
        <v>0</v>
      </c>
      <c r="W105" s="187"/>
      <c r="X105" s="187">
        <v>0</v>
      </c>
    </row>
    <row r="106" spans="1:24">
      <c r="A106" s="183">
        <v>101</v>
      </c>
      <c r="B106" s="184" t="s">
        <v>219</v>
      </c>
      <c r="C106" s="192">
        <v>1075.4000000000001</v>
      </c>
      <c r="D106" s="192">
        <v>958.5</v>
      </c>
      <c r="E106" s="192">
        <v>14.1</v>
      </c>
      <c r="F106" s="192">
        <v>102.79999999999998</v>
      </c>
      <c r="G106" s="192">
        <v>19</v>
      </c>
      <c r="H106" s="192">
        <v>0.5</v>
      </c>
      <c r="I106" s="192">
        <v>2.5</v>
      </c>
      <c r="J106" s="192">
        <v>10</v>
      </c>
      <c r="K106" s="192">
        <v>0</v>
      </c>
      <c r="L106" s="192">
        <v>0</v>
      </c>
      <c r="M106" s="192">
        <v>0</v>
      </c>
      <c r="N106" s="192">
        <v>3.3</v>
      </c>
      <c r="O106" s="192">
        <v>1.2</v>
      </c>
      <c r="P106" s="192">
        <v>40</v>
      </c>
      <c r="Q106" s="192">
        <v>8.5</v>
      </c>
      <c r="R106" s="192">
        <v>5</v>
      </c>
      <c r="S106" s="192">
        <v>3</v>
      </c>
      <c r="T106" s="192">
        <v>2.6</v>
      </c>
      <c r="U106" s="192">
        <v>6.6</v>
      </c>
      <c r="V106" s="192">
        <v>0</v>
      </c>
      <c r="W106" s="192">
        <v>0.6</v>
      </c>
      <c r="X106" s="192">
        <v>0</v>
      </c>
    </row>
    <row r="107" spans="1:24">
      <c r="A107" s="183">
        <v>102</v>
      </c>
      <c r="B107" s="200" t="s">
        <v>218</v>
      </c>
      <c r="C107" s="201">
        <v>0.1</v>
      </c>
      <c r="D107" s="201">
        <v>0</v>
      </c>
      <c r="E107" s="201">
        <v>0</v>
      </c>
      <c r="F107" s="201">
        <v>0.1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201">
        <v>0</v>
      </c>
      <c r="M107" s="201">
        <v>0</v>
      </c>
      <c r="N107" s="201">
        <v>0</v>
      </c>
      <c r="O107" s="201">
        <v>0</v>
      </c>
      <c r="P107" s="201">
        <v>0</v>
      </c>
      <c r="Q107" s="201">
        <v>0</v>
      </c>
      <c r="R107" s="201">
        <v>0</v>
      </c>
      <c r="S107" s="201">
        <v>0</v>
      </c>
      <c r="T107" s="201">
        <v>0</v>
      </c>
      <c r="U107" s="201">
        <v>0</v>
      </c>
      <c r="V107" s="201">
        <v>0</v>
      </c>
      <c r="W107" s="201">
        <v>0.1</v>
      </c>
      <c r="X107" s="202">
        <v>0</v>
      </c>
    </row>
    <row r="108" spans="1:24" ht="25.5">
      <c r="A108" s="183">
        <v>103</v>
      </c>
      <c r="B108" s="188" t="s">
        <v>367</v>
      </c>
      <c r="C108" s="187">
        <v>10</v>
      </c>
      <c r="D108" s="193"/>
      <c r="E108" s="187">
        <v>0</v>
      </c>
      <c r="F108" s="187">
        <v>10</v>
      </c>
      <c r="G108" s="194">
        <v>5</v>
      </c>
      <c r="H108" s="194"/>
      <c r="I108" s="194"/>
      <c r="J108" s="194"/>
      <c r="K108" s="194"/>
      <c r="L108" s="194"/>
      <c r="M108" s="194"/>
      <c r="N108" s="194">
        <v>1</v>
      </c>
      <c r="O108" s="194"/>
      <c r="P108" s="194"/>
      <c r="Q108" s="194"/>
      <c r="R108" s="194"/>
      <c r="S108" s="194"/>
      <c r="T108" s="194">
        <v>1.5</v>
      </c>
      <c r="U108" s="201">
        <v>2.5</v>
      </c>
      <c r="V108" s="202">
        <v>0</v>
      </c>
      <c r="W108" s="201"/>
      <c r="X108" s="202">
        <v>0</v>
      </c>
    </row>
    <row r="109" spans="1:24">
      <c r="A109" s="183">
        <v>104</v>
      </c>
      <c r="B109" s="186" t="s">
        <v>368</v>
      </c>
      <c r="C109" s="199">
        <v>532.80000000000007</v>
      </c>
      <c r="D109" s="193">
        <v>521.6</v>
      </c>
      <c r="E109" s="187">
        <v>7.6</v>
      </c>
      <c r="F109" s="187">
        <v>3.5999999999999996</v>
      </c>
      <c r="G109" s="194"/>
      <c r="H109" s="194"/>
      <c r="I109" s="194"/>
      <c r="J109" s="194"/>
      <c r="K109" s="194"/>
      <c r="L109" s="194"/>
      <c r="M109" s="194"/>
      <c r="N109" s="194"/>
      <c r="O109" s="194">
        <v>0.7</v>
      </c>
      <c r="P109" s="194"/>
      <c r="Q109" s="194"/>
      <c r="R109" s="194"/>
      <c r="S109" s="194"/>
      <c r="T109" s="194">
        <v>0.6</v>
      </c>
      <c r="U109" s="201">
        <v>2.2999999999999998</v>
      </c>
      <c r="V109" s="202">
        <v>0</v>
      </c>
      <c r="W109" s="201"/>
      <c r="X109" s="202">
        <v>0</v>
      </c>
    </row>
    <row r="110" spans="1:24">
      <c r="A110" s="183">
        <v>105</v>
      </c>
      <c r="B110" s="186" t="s">
        <v>220</v>
      </c>
      <c r="C110" s="199">
        <v>532.5</v>
      </c>
      <c r="D110" s="193">
        <v>436.9</v>
      </c>
      <c r="E110" s="187">
        <v>6.5</v>
      </c>
      <c r="F110" s="187">
        <v>89.1</v>
      </c>
      <c r="G110" s="194">
        <v>14</v>
      </c>
      <c r="H110" s="194">
        <v>0.5</v>
      </c>
      <c r="I110" s="194">
        <v>2.5</v>
      </c>
      <c r="J110" s="194">
        <v>10</v>
      </c>
      <c r="K110" s="194"/>
      <c r="L110" s="194"/>
      <c r="M110" s="194"/>
      <c r="N110" s="194">
        <v>2.2999999999999998</v>
      </c>
      <c r="O110" s="194">
        <v>0.5</v>
      </c>
      <c r="P110" s="194">
        <v>40</v>
      </c>
      <c r="Q110" s="194">
        <v>8.5</v>
      </c>
      <c r="R110" s="194">
        <v>5</v>
      </c>
      <c r="S110" s="194">
        <v>3</v>
      </c>
      <c r="T110" s="194">
        <v>0.5</v>
      </c>
      <c r="U110" s="201">
        <v>1.8</v>
      </c>
      <c r="V110" s="202">
        <v>0</v>
      </c>
      <c r="W110" s="201">
        <v>0.5</v>
      </c>
      <c r="X110" s="202">
        <v>0</v>
      </c>
    </row>
    <row r="111" spans="1:24">
      <c r="A111" s="183">
        <v>106</v>
      </c>
      <c r="B111" s="184" t="s">
        <v>108</v>
      </c>
      <c r="C111" s="185">
        <v>288</v>
      </c>
      <c r="D111" s="185">
        <v>231.7</v>
      </c>
      <c r="E111" s="185">
        <v>3.4</v>
      </c>
      <c r="F111" s="185">
        <v>52.9</v>
      </c>
      <c r="G111" s="185">
        <v>0</v>
      </c>
      <c r="H111" s="185">
        <v>0.2</v>
      </c>
      <c r="I111" s="185">
        <v>1.4</v>
      </c>
      <c r="J111" s="185">
        <v>1.6</v>
      </c>
      <c r="K111" s="185">
        <v>0</v>
      </c>
      <c r="L111" s="185">
        <v>0.7</v>
      </c>
      <c r="M111" s="185">
        <v>0</v>
      </c>
      <c r="N111" s="185">
        <v>6.9</v>
      </c>
      <c r="O111" s="185">
        <v>1</v>
      </c>
      <c r="P111" s="185">
        <v>7</v>
      </c>
      <c r="Q111" s="185">
        <v>2.9</v>
      </c>
      <c r="R111" s="185">
        <v>0.8</v>
      </c>
      <c r="S111" s="185">
        <v>1.3</v>
      </c>
      <c r="T111" s="185">
        <v>4.0999999999999996</v>
      </c>
      <c r="U111" s="185">
        <v>19.600000000000001</v>
      </c>
      <c r="V111" s="185">
        <v>0</v>
      </c>
      <c r="W111" s="185">
        <v>1.4000000000000001</v>
      </c>
      <c r="X111" s="185">
        <v>4</v>
      </c>
    </row>
    <row r="112" spans="1:24">
      <c r="A112" s="183">
        <v>107</v>
      </c>
      <c r="B112" s="186" t="s">
        <v>218</v>
      </c>
      <c r="C112" s="187">
        <v>209.6</v>
      </c>
      <c r="D112" s="187">
        <v>205.2</v>
      </c>
      <c r="E112" s="187">
        <v>3</v>
      </c>
      <c r="F112" s="187">
        <v>1.4000000000000001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  <c r="P112" s="187">
        <v>0</v>
      </c>
      <c r="Q112" s="187">
        <v>0</v>
      </c>
      <c r="R112" s="187">
        <v>0</v>
      </c>
      <c r="S112" s="187">
        <v>0</v>
      </c>
      <c r="T112" s="187">
        <v>0</v>
      </c>
      <c r="U112" s="187">
        <v>0</v>
      </c>
      <c r="V112" s="187">
        <v>0</v>
      </c>
      <c r="W112" s="187">
        <v>1.4000000000000001</v>
      </c>
      <c r="X112" s="187">
        <v>0</v>
      </c>
    </row>
    <row r="113" spans="1:24" ht="25.5">
      <c r="A113" s="183">
        <v>108</v>
      </c>
      <c r="B113" s="188" t="s">
        <v>367</v>
      </c>
      <c r="C113" s="187">
        <v>55.5</v>
      </c>
      <c r="D113" s="191">
        <v>3.9</v>
      </c>
      <c r="E113" s="187">
        <v>0.1</v>
      </c>
      <c r="F113" s="187">
        <v>51.5</v>
      </c>
      <c r="G113" s="189"/>
      <c r="H113" s="189">
        <v>0.2</v>
      </c>
      <c r="I113" s="189">
        <v>1.4</v>
      </c>
      <c r="J113" s="189">
        <v>1.6</v>
      </c>
      <c r="K113" s="189"/>
      <c r="L113" s="189">
        <v>0.7</v>
      </c>
      <c r="M113" s="189"/>
      <c r="N113" s="189">
        <v>6.9</v>
      </c>
      <c r="O113" s="189">
        <v>1</v>
      </c>
      <c r="P113" s="189">
        <v>7</v>
      </c>
      <c r="Q113" s="189">
        <v>2.9</v>
      </c>
      <c r="R113" s="189">
        <v>0.8</v>
      </c>
      <c r="S113" s="189">
        <v>1.3</v>
      </c>
      <c r="T113" s="189">
        <v>4.0999999999999996</v>
      </c>
      <c r="U113" s="187">
        <v>19.600000000000001</v>
      </c>
      <c r="V113" s="187">
        <v>0</v>
      </c>
      <c r="W113" s="187"/>
      <c r="X113" s="187">
        <v>4</v>
      </c>
    </row>
    <row r="114" spans="1:24">
      <c r="A114" s="183">
        <v>109</v>
      </c>
      <c r="B114" s="186" t="s">
        <v>368</v>
      </c>
      <c r="C114" s="187">
        <v>22.900000000000002</v>
      </c>
      <c r="D114" s="191">
        <v>22.6</v>
      </c>
      <c r="E114" s="187">
        <v>0.3</v>
      </c>
      <c r="F114" s="187">
        <v>0</v>
      </c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7">
        <v>0</v>
      </c>
      <c r="V114" s="187">
        <v>0</v>
      </c>
      <c r="W114" s="187"/>
      <c r="X114" s="187">
        <v>0</v>
      </c>
    </row>
    <row r="115" spans="1:24">
      <c r="A115" s="183">
        <v>110</v>
      </c>
      <c r="B115" s="184" t="s">
        <v>109</v>
      </c>
      <c r="C115" s="185">
        <v>323.89999999999998</v>
      </c>
      <c r="D115" s="185">
        <v>244.8</v>
      </c>
      <c r="E115" s="185">
        <v>3.6</v>
      </c>
      <c r="F115" s="185">
        <v>75.5</v>
      </c>
      <c r="G115" s="185">
        <v>0</v>
      </c>
      <c r="H115" s="185">
        <v>0.1</v>
      </c>
      <c r="I115" s="185">
        <v>2.2000000000000002</v>
      </c>
      <c r="J115" s="185">
        <v>1.5</v>
      </c>
      <c r="K115" s="185">
        <v>0</v>
      </c>
      <c r="L115" s="185">
        <v>1</v>
      </c>
      <c r="M115" s="185">
        <v>0</v>
      </c>
      <c r="N115" s="185">
        <v>12.1</v>
      </c>
      <c r="O115" s="185">
        <v>2</v>
      </c>
      <c r="P115" s="185">
        <v>8</v>
      </c>
      <c r="Q115" s="185">
        <v>1.8</v>
      </c>
      <c r="R115" s="185">
        <v>0.6</v>
      </c>
      <c r="S115" s="185">
        <v>2</v>
      </c>
      <c r="T115" s="185">
        <v>2</v>
      </c>
      <c r="U115" s="185">
        <v>39</v>
      </c>
      <c r="V115" s="185">
        <v>0</v>
      </c>
      <c r="W115" s="185">
        <v>1.2</v>
      </c>
      <c r="X115" s="185">
        <v>2</v>
      </c>
    </row>
    <row r="116" spans="1:24">
      <c r="A116" s="183">
        <v>111</v>
      </c>
      <c r="B116" s="186" t="s">
        <v>218</v>
      </c>
      <c r="C116" s="187">
        <v>249.6</v>
      </c>
      <c r="D116" s="187">
        <v>244.8</v>
      </c>
      <c r="E116" s="187">
        <v>3.6</v>
      </c>
      <c r="F116" s="187">
        <v>1.2</v>
      </c>
      <c r="G116" s="187">
        <v>0</v>
      </c>
      <c r="H116" s="187">
        <v>0</v>
      </c>
      <c r="I116" s="187">
        <v>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87">
        <v>0</v>
      </c>
      <c r="P116" s="187">
        <v>0</v>
      </c>
      <c r="Q116" s="187">
        <v>0</v>
      </c>
      <c r="R116" s="187">
        <v>0</v>
      </c>
      <c r="S116" s="187">
        <v>0</v>
      </c>
      <c r="T116" s="187">
        <v>0</v>
      </c>
      <c r="U116" s="187">
        <v>0</v>
      </c>
      <c r="V116" s="187">
        <v>0</v>
      </c>
      <c r="W116" s="187">
        <v>1.2</v>
      </c>
      <c r="X116" s="187">
        <v>0</v>
      </c>
    </row>
    <row r="117" spans="1:24" ht="25.5">
      <c r="A117" s="183">
        <v>112</v>
      </c>
      <c r="B117" s="188" t="s">
        <v>367</v>
      </c>
      <c r="C117" s="187">
        <v>74.3</v>
      </c>
      <c r="D117" s="191"/>
      <c r="E117" s="187"/>
      <c r="F117" s="187">
        <v>74.3</v>
      </c>
      <c r="G117" s="189"/>
      <c r="H117" s="189">
        <v>0.1</v>
      </c>
      <c r="I117" s="189">
        <v>2.2000000000000002</v>
      </c>
      <c r="J117" s="189">
        <v>1.5</v>
      </c>
      <c r="K117" s="189"/>
      <c r="L117" s="189">
        <v>1</v>
      </c>
      <c r="M117" s="189"/>
      <c r="N117" s="189">
        <v>12.1</v>
      </c>
      <c r="O117" s="189">
        <v>2</v>
      </c>
      <c r="P117" s="189">
        <v>8</v>
      </c>
      <c r="Q117" s="189">
        <v>1.8</v>
      </c>
      <c r="R117" s="189">
        <v>0.6</v>
      </c>
      <c r="S117" s="189">
        <v>2</v>
      </c>
      <c r="T117" s="189">
        <v>2</v>
      </c>
      <c r="U117" s="187">
        <v>39</v>
      </c>
      <c r="V117" s="187">
        <v>0</v>
      </c>
      <c r="W117" s="187"/>
      <c r="X117" s="187">
        <v>2</v>
      </c>
    </row>
    <row r="118" spans="1:24">
      <c r="A118" s="183">
        <v>113</v>
      </c>
      <c r="B118" s="186" t="s">
        <v>368</v>
      </c>
      <c r="C118" s="187">
        <v>0</v>
      </c>
      <c r="D118" s="191"/>
      <c r="E118" s="187"/>
      <c r="F118" s="187">
        <v>0</v>
      </c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7"/>
      <c r="V118" s="187">
        <v>0</v>
      </c>
      <c r="W118" s="187"/>
      <c r="X118" s="187">
        <v>0</v>
      </c>
    </row>
    <row r="119" spans="1:24">
      <c r="A119" s="183">
        <v>114</v>
      </c>
      <c r="B119" s="184" t="s">
        <v>110</v>
      </c>
      <c r="C119" s="185">
        <v>772.2</v>
      </c>
      <c r="D119" s="185">
        <v>694.2</v>
      </c>
      <c r="E119" s="185">
        <v>10.1</v>
      </c>
      <c r="F119" s="185">
        <v>67.899999999999991</v>
      </c>
      <c r="G119" s="185">
        <v>0</v>
      </c>
      <c r="H119" s="185">
        <v>0.3</v>
      </c>
      <c r="I119" s="185">
        <v>2</v>
      </c>
      <c r="J119" s="185">
        <v>2.8</v>
      </c>
      <c r="K119" s="185">
        <v>0</v>
      </c>
      <c r="L119" s="185">
        <v>0.7</v>
      </c>
      <c r="M119" s="185">
        <v>0</v>
      </c>
      <c r="N119" s="185">
        <v>18.2</v>
      </c>
      <c r="O119" s="185">
        <v>2.8</v>
      </c>
      <c r="P119" s="185">
        <v>11.6</v>
      </c>
      <c r="Q119" s="185">
        <v>3.4</v>
      </c>
      <c r="R119" s="185">
        <v>2.5</v>
      </c>
      <c r="S119" s="185">
        <v>2.8</v>
      </c>
      <c r="T119" s="185">
        <v>3.1</v>
      </c>
      <c r="U119" s="185">
        <v>12.8</v>
      </c>
      <c r="V119" s="185">
        <v>0</v>
      </c>
      <c r="W119" s="185">
        <v>4.3</v>
      </c>
      <c r="X119" s="185">
        <v>0.6</v>
      </c>
    </row>
    <row r="120" spans="1:24">
      <c r="A120" s="183">
        <v>115</v>
      </c>
      <c r="B120" s="186" t="s">
        <v>218</v>
      </c>
      <c r="C120" s="187">
        <v>679.1</v>
      </c>
      <c r="D120" s="187">
        <v>665.1</v>
      </c>
      <c r="E120" s="187">
        <v>9.6999999999999993</v>
      </c>
      <c r="F120" s="187">
        <v>4.3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0</v>
      </c>
      <c r="M120" s="187">
        <v>0</v>
      </c>
      <c r="N120" s="187">
        <v>0</v>
      </c>
      <c r="O120" s="187">
        <v>0</v>
      </c>
      <c r="P120" s="187">
        <v>0</v>
      </c>
      <c r="Q120" s="187">
        <v>0</v>
      </c>
      <c r="R120" s="187">
        <v>0</v>
      </c>
      <c r="S120" s="187">
        <v>0</v>
      </c>
      <c r="T120" s="187">
        <v>0</v>
      </c>
      <c r="U120" s="187">
        <v>0</v>
      </c>
      <c r="V120" s="187">
        <v>0</v>
      </c>
      <c r="W120" s="187">
        <v>4.3</v>
      </c>
      <c r="X120" s="187">
        <v>0</v>
      </c>
    </row>
    <row r="121" spans="1:24" ht="25.5">
      <c r="A121" s="183">
        <v>116</v>
      </c>
      <c r="B121" s="188" t="s">
        <v>367</v>
      </c>
      <c r="C121" s="187">
        <v>63.599999999999994</v>
      </c>
      <c r="D121" s="191"/>
      <c r="E121" s="187"/>
      <c r="F121" s="187">
        <v>63.599999999999994</v>
      </c>
      <c r="G121" s="189"/>
      <c r="H121" s="189">
        <v>0.3</v>
      </c>
      <c r="I121" s="189">
        <v>2</v>
      </c>
      <c r="J121" s="189">
        <v>2.8</v>
      </c>
      <c r="K121" s="189"/>
      <c r="L121" s="189">
        <v>0.7</v>
      </c>
      <c r="M121" s="189"/>
      <c r="N121" s="189">
        <v>18.2</v>
      </c>
      <c r="O121" s="189">
        <v>2.8</v>
      </c>
      <c r="P121" s="189">
        <v>11.6</v>
      </c>
      <c r="Q121" s="189">
        <v>3.4</v>
      </c>
      <c r="R121" s="189">
        <v>2.5</v>
      </c>
      <c r="S121" s="189">
        <v>2.8</v>
      </c>
      <c r="T121" s="189">
        <v>3.1</v>
      </c>
      <c r="U121" s="187">
        <v>12.8</v>
      </c>
      <c r="V121" s="187">
        <v>0</v>
      </c>
      <c r="W121" s="187"/>
      <c r="X121" s="187">
        <v>0.6</v>
      </c>
    </row>
    <row r="122" spans="1:24">
      <c r="A122" s="183">
        <v>117</v>
      </c>
      <c r="B122" s="186" t="s">
        <v>368</v>
      </c>
      <c r="C122" s="187">
        <v>29.5</v>
      </c>
      <c r="D122" s="191">
        <v>29.1</v>
      </c>
      <c r="E122" s="187">
        <v>0.4</v>
      </c>
      <c r="F122" s="187">
        <v>0</v>
      </c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7"/>
      <c r="V122" s="187">
        <v>0</v>
      </c>
      <c r="W122" s="187"/>
      <c r="X122" s="187">
        <v>0</v>
      </c>
    </row>
    <row r="123" spans="1:24">
      <c r="A123" s="183">
        <v>118</v>
      </c>
      <c r="B123" s="184" t="s">
        <v>184</v>
      </c>
      <c r="C123" s="185">
        <v>700.7</v>
      </c>
      <c r="D123" s="185">
        <v>432.7</v>
      </c>
      <c r="E123" s="185">
        <v>6.3</v>
      </c>
      <c r="F123" s="185">
        <v>261.7</v>
      </c>
      <c r="G123" s="185">
        <v>0</v>
      </c>
      <c r="H123" s="185">
        <v>0.2</v>
      </c>
      <c r="I123" s="185">
        <v>1.4</v>
      </c>
      <c r="J123" s="185">
        <v>10.3</v>
      </c>
      <c r="K123" s="185">
        <v>0</v>
      </c>
      <c r="L123" s="185">
        <v>0.4</v>
      </c>
      <c r="M123" s="185">
        <v>0</v>
      </c>
      <c r="N123" s="185">
        <v>22.1</v>
      </c>
      <c r="O123" s="185">
        <v>1.7</v>
      </c>
      <c r="P123" s="185">
        <v>59.9</v>
      </c>
      <c r="Q123" s="185">
        <v>51.9</v>
      </c>
      <c r="R123" s="185">
        <v>6.8</v>
      </c>
      <c r="S123" s="185">
        <v>4.2</v>
      </c>
      <c r="T123" s="185">
        <v>1.7</v>
      </c>
      <c r="U123" s="185">
        <v>99.1</v>
      </c>
      <c r="V123" s="185">
        <v>0</v>
      </c>
      <c r="W123" s="185">
        <v>2</v>
      </c>
      <c r="X123" s="185">
        <v>0</v>
      </c>
    </row>
    <row r="124" spans="1:24">
      <c r="A124" s="183">
        <v>119</v>
      </c>
      <c r="B124" s="186" t="s">
        <v>218</v>
      </c>
      <c r="C124" s="187">
        <v>545.20000000000005</v>
      </c>
      <c r="D124" s="187">
        <v>389.3</v>
      </c>
      <c r="E124" s="187">
        <v>5.7</v>
      </c>
      <c r="F124" s="187">
        <v>150.19999999999999</v>
      </c>
      <c r="G124" s="187">
        <v>0</v>
      </c>
      <c r="H124" s="187">
        <v>0.2</v>
      </c>
      <c r="I124" s="187">
        <v>1.4</v>
      </c>
      <c r="J124" s="187">
        <v>5.3</v>
      </c>
      <c r="K124" s="187">
        <v>0</v>
      </c>
      <c r="L124" s="187">
        <v>0.4</v>
      </c>
      <c r="M124" s="187">
        <v>0</v>
      </c>
      <c r="N124" s="187">
        <v>7.1</v>
      </c>
      <c r="O124" s="187">
        <v>0.5</v>
      </c>
      <c r="P124" s="187">
        <v>59.9</v>
      </c>
      <c r="Q124" s="187">
        <v>51.9</v>
      </c>
      <c r="R124" s="187">
        <v>6.8</v>
      </c>
      <c r="S124" s="187">
        <v>4.2</v>
      </c>
      <c r="T124" s="187">
        <v>1.7</v>
      </c>
      <c r="U124" s="187">
        <v>8.8000000000000007</v>
      </c>
      <c r="V124" s="187">
        <v>0</v>
      </c>
      <c r="W124" s="187">
        <v>2</v>
      </c>
      <c r="X124" s="187">
        <v>0</v>
      </c>
    </row>
    <row r="125" spans="1:24" ht="25.5">
      <c r="A125" s="183">
        <v>120</v>
      </c>
      <c r="B125" s="188" t="s">
        <v>367</v>
      </c>
      <c r="C125" s="187">
        <v>111.5</v>
      </c>
      <c r="D125" s="191"/>
      <c r="E125" s="187">
        <v>0</v>
      </c>
      <c r="F125" s="187">
        <v>111.5</v>
      </c>
      <c r="G125" s="189"/>
      <c r="H125" s="189"/>
      <c r="I125" s="189"/>
      <c r="J125" s="189">
        <v>5</v>
      </c>
      <c r="K125" s="189"/>
      <c r="L125" s="189"/>
      <c r="M125" s="189"/>
      <c r="N125" s="189">
        <v>15</v>
      </c>
      <c r="O125" s="189">
        <v>1.2</v>
      </c>
      <c r="P125" s="189"/>
      <c r="Q125" s="189"/>
      <c r="R125" s="189"/>
      <c r="S125" s="189"/>
      <c r="T125" s="189"/>
      <c r="U125" s="187">
        <v>90.3</v>
      </c>
      <c r="V125" s="187">
        <v>0</v>
      </c>
      <c r="W125" s="187"/>
      <c r="X125" s="187">
        <v>0</v>
      </c>
    </row>
    <row r="126" spans="1:24">
      <c r="A126" s="183">
        <v>121</v>
      </c>
      <c r="B126" s="186" t="s">
        <v>368</v>
      </c>
      <c r="C126" s="187">
        <v>44</v>
      </c>
      <c r="D126" s="191">
        <v>43.4</v>
      </c>
      <c r="E126" s="187">
        <v>0.6</v>
      </c>
      <c r="F126" s="187">
        <v>0</v>
      </c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7"/>
      <c r="V126" s="187">
        <v>0</v>
      </c>
      <c r="W126" s="187"/>
      <c r="X126" s="187">
        <v>0</v>
      </c>
    </row>
    <row r="127" spans="1:24">
      <c r="A127" s="183">
        <v>122</v>
      </c>
      <c r="B127" s="184" t="s">
        <v>111</v>
      </c>
      <c r="C127" s="185">
        <v>335.7</v>
      </c>
      <c r="D127" s="185">
        <v>295.7</v>
      </c>
      <c r="E127" s="185">
        <v>4.3</v>
      </c>
      <c r="F127" s="185">
        <v>35.700000000000003</v>
      </c>
      <c r="G127" s="185">
        <v>0</v>
      </c>
      <c r="H127" s="185">
        <v>0</v>
      </c>
      <c r="I127" s="185">
        <v>1.1000000000000001</v>
      </c>
      <c r="J127" s="185">
        <v>0</v>
      </c>
      <c r="K127" s="185">
        <v>0</v>
      </c>
      <c r="L127" s="185">
        <v>0.5</v>
      </c>
      <c r="M127" s="185">
        <v>0</v>
      </c>
      <c r="N127" s="185">
        <v>1.7999999999999998</v>
      </c>
      <c r="O127" s="185">
        <v>0.70000000000000007</v>
      </c>
      <c r="P127" s="185">
        <v>2.6999999999999997</v>
      </c>
      <c r="Q127" s="185">
        <v>1.4000000000000001</v>
      </c>
      <c r="R127" s="185">
        <v>0.30000000000000004</v>
      </c>
      <c r="S127" s="185">
        <v>0.30000000000000004</v>
      </c>
      <c r="T127" s="185">
        <v>1.2</v>
      </c>
      <c r="U127" s="185">
        <v>25.199999999999996</v>
      </c>
      <c r="V127" s="185">
        <v>0</v>
      </c>
      <c r="W127" s="185">
        <v>0.5</v>
      </c>
      <c r="X127" s="185">
        <v>0</v>
      </c>
    </row>
    <row r="128" spans="1:24">
      <c r="A128" s="183">
        <v>123</v>
      </c>
      <c r="B128" s="186" t="s">
        <v>218</v>
      </c>
      <c r="C128" s="187">
        <v>115.7</v>
      </c>
      <c r="D128" s="187">
        <v>97.1</v>
      </c>
      <c r="E128" s="187">
        <v>1.4</v>
      </c>
      <c r="F128" s="187">
        <v>17.2</v>
      </c>
      <c r="G128" s="187">
        <v>0</v>
      </c>
      <c r="H128" s="187">
        <v>0</v>
      </c>
      <c r="I128" s="187">
        <v>0.8</v>
      </c>
      <c r="J128" s="187">
        <v>0</v>
      </c>
      <c r="K128" s="187">
        <v>0</v>
      </c>
      <c r="L128" s="187">
        <v>0.3</v>
      </c>
      <c r="M128" s="187">
        <v>0</v>
      </c>
      <c r="N128" s="187">
        <v>1.4</v>
      </c>
      <c r="O128" s="187">
        <v>0.1</v>
      </c>
      <c r="P128" s="187">
        <v>2.4</v>
      </c>
      <c r="Q128" s="187">
        <v>1.1000000000000001</v>
      </c>
      <c r="R128" s="187">
        <v>0.1</v>
      </c>
      <c r="S128" s="187">
        <v>0.30000000000000004</v>
      </c>
      <c r="T128" s="187">
        <v>0.5</v>
      </c>
      <c r="U128" s="187">
        <v>9.6999999999999993</v>
      </c>
      <c r="V128" s="187">
        <v>0</v>
      </c>
      <c r="W128" s="187">
        <v>0.5</v>
      </c>
      <c r="X128" s="187">
        <v>0</v>
      </c>
    </row>
    <row r="129" spans="1:24" ht="25.5">
      <c r="A129" s="183">
        <v>124</v>
      </c>
      <c r="B129" s="188" t="s">
        <v>367</v>
      </c>
      <c r="C129" s="187">
        <v>17</v>
      </c>
      <c r="D129" s="191"/>
      <c r="E129" s="187"/>
      <c r="F129" s="187">
        <v>17</v>
      </c>
      <c r="G129" s="189"/>
      <c r="H129" s="189"/>
      <c r="I129" s="189">
        <v>0.3</v>
      </c>
      <c r="J129" s="189"/>
      <c r="K129" s="189"/>
      <c r="L129" s="189">
        <v>0.2</v>
      </c>
      <c r="M129" s="189"/>
      <c r="N129" s="189">
        <v>0.4</v>
      </c>
      <c r="O129" s="189">
        <v>0.2</v>
      </c>
      <c r="P129" s="189">
        <v>0.3</v>
      </c>
      <c r="Q129" s="189">
        <v>0.3</v>
      </c>
      <c r="R129" s="189">
        <v>0.2</v>
      </c>
      <c r="S129" s="189"/>
      <c r="T129" s="189">
        <v>0.5</v>
      </c>
      <c r="U129" s="187">
        <v>14.6</v>
      </c>
      <c r="V129" s="187">
        <v>0</v>
      </c>
      <c r="W129" s="187"/>
      <c r="X129" s="187">
        <v>0</v>
      </c>
    </row>
    <row r="130" spans="1:24">
      <c r="A130" s="183">
        <v>125</v>
      </c>
      <c r="B130" s="186" t="s">
        <v>368</v>
      </c>
      <c r="C130" s="187">
        <v>203</v>
      </c>
      <c r="D130" s="191">
        <v>198.6</v>
      </c>
      <c r="E130" s="187">
        <v>2.9</v>
      </c>
      <c r="F130" s="187">
        <v>1.5</v>
      </c>
      <c r="G130" s="189"/>
      <c r="H130" s="189"/>
      <c r="I130" s="189"/>
      <c r="J130" s="189"/>
      <c r="K130" s="189"/>
      <c r="L130" s="189"/>
      <c r="M130" s="189"/>
      <c r="N130" s="189"/>
      <c r="O130" s="189">
        <v>0.4</v>
      </c>
      <c r="P130" s="189"/>
      <c r="Q130" s="189"/>
      <c r="R130" s="189"/>
      <c r="S130" s="189"/>
      <c r="T130" s="189">
        <v>0.2</v>
      </c>
      <c r="U130" s="187">
        <v>0.9</v>
      </c>
      <c r="V130" s="187">
        <v>0</v>
      </c>
      <c r="W130" s="187"/>
      <c r="X130" s="187">
        <v>0</v>
      </c>
    </row>
    <row r="131" spans="1:24">
      <c r="A131" s="183">
        <v>126</v>
      </c>
      <c r="B131" s="195" t="s">
        <v>185</v>
      </c>
      <c r="C131" s="190">
        <v>18551</v>
      </c>
      <c r="D131" s="190">
        <v>16103.1</v>
      </c>
      <c r="E131" s="190">
        <v>235.8</v>
      </c>
      <c r="F131" s="190">
        <v>2212.1</v>
      </c>
      <c r="G131" s="190">
        <v>93.5</v>
      </c>
      <c r="H131" s="190">
        <v>5.2000000000000011</v>
      </c>
      <c r="I131" s="190">
        <v>27.1</v>
      </c>
      <c r="J131" s="190">
        <v>210.6</v>
      </c>
      <c r="K131" s="190">
        <v>0.8</v>
      </c>
      <c r="L131" s="190">
        <v>9.3999999999999986</v>
      </c>
      <c r="M131" s="190">
        <v>0</v>
      </c>
      <c r="N131" s="190">
        <v>136.30000000000001</v>
      </c>
      <c r="O131" s="190">
        <v>57</v>
      </c>
      <c r="P131" s="190">
        <v>518.20000000000005</v>
      </c>
      <c r="Q131" s="190">
        <v>251.3</v>
      </c>
      <c r="R131" s="190">
        <v>55</v>
      </c>
      <c r="S131" s="190">
        <v>93.5</v>
      </c>
      <c r="T131" s="190">
        <v>72.100000000000009</v>
      </c>
      <c r="U131" s="190">
        <v>594.79999999999995</v>
      </c>
      <c r="V131" s="190">
        <v>0</v>
      </c>
      <c r="W131" s="190">
        <v>73</v>
      </c>
      <c r="X131" s="190">
        <v>14.299999999999999</v>
      </c>
    </row>
    <row r="132" spans="1:24">
      <c r="A132" s="183">
        <v>127</v>
      </c>
      <c r="B132" s="196" t="s">
        <v>218</v>
      </c>
      <c r="C132" s="190">
        <v>6884.7999999999993</v>
      </c>
      <c r="D132" s="190">
        <v>5450.6999999999989</v>
      </c>
      <c r="E132" s="190">
        <v>79.899999999999991</v>
      </c>
      <c r="F132" s="190">
        <v>1354.1999999999998</v>
      </c>
      <c r="G132" s="190">
        <v>0</v>
      </c>
      <c r="H132" s="190">
        <v>4.1000000000000005</v>
      </c>
      <c r="I132" s="190">
        <v>18.500000000000004</v>
      </c>
      <c r="J132" s="190">
        <v>165.5</v>
      </c>
      <c r="K132" s="190">
        <v>0.60000000000000009</v>
      </c>
      <c r="L132" s="190">
        <v>5</v>
      </c>
      <c r="M132" s="190">
        <v>0</v>
      </c>
      <c r="N132" s="190">
        <v>64.3</v>
      </c>
      <c r="O132" s="190">
        <v>5</v>
      </c>
      <c r="P132" s="190">
        <v>448.2</v>
      </c>
      <c r="Q132" s="190">
        <v>228.10000000000002</v>
      </c>
      <c r="R132" s="190">
        <v>43.2</v>
      </c>
      <c r="S132" s="190">
        <v>84.4</v>
      </c>
      <c r="T132" s="190">
        <v>22.200000000000003</v>
      </c>
      <c r="U132" s="190">
        <v>192.6</v>
      </c>
      <c r="V132" s="190">
        <v>0</v>
      </c>
      <c r="W132" s="190">
        <v>72.5</v>
      </c>
      <c r="X132" s="190">
        <v>0</v>
      </c>
    </row>
    <row r="133" spans="1:24" ht="25.5">
      <c r="A133" s="183">
        <v>128</v>
      </c>
      <c r="B133" s="196" t="s">
        <v>367</v>
      </c>
      <c r="C133" s="190">
        <v>593.20000000000005</v>
      </c>
      <c r="D133" s="190">
        <v>38.799999999999997</v>
      </c>
      <c r="E133" s="190">
        <v>1.9000000000000001</v>
      </c>
      <c r="F133" s="190">
        <v>552.5</v>
      </c>
      <c r="G133" s="190">
        <v>79.5</v>
      </c>
      <c r="H133" s="190">
        <v>0.60000000000000009</v>
      </c>
      <c r="I133" s="190">
        <v>6.1</v>
      </c>
      <c r="J133" s="190">
        <v>35.1</v>
      </c>
      <c r="K133" s="190">
        <v>0.2</v>
      </c>
      <c r="L133" s="190">
        <v>4.3999999999999995</v>
      </c>
      <c r="M133" s="190">
        <v>0</v>
      </c>
      <c r="N133" s="190">
        <v>69.7</v>
      </c>
      <c r="O133" s="190">
        <v>7.8999999999999995</v>
      </c>
      <c r="P133" s="190">
        <v>30</v>
      </c>
      <c r="Q133" s="190">
        <v>14.7</v>
      </c>
      <c r="R133" s="190">
        <v>6.8</v>
      </c>
      <c r="S133" s="190">
        <v>6.1</v>
      </c>
      <c r="T133" s="190">
        <v>16.200000000000003</v>
      </c>
      <c r="U133" s="190">
        <v>261.90000000000003</v>
      </c>
      <c r="V133" s="190">
        <v>0</v>
      </c>
      <c r="W133" s="190">
        <v>0</v>
      </c>
      <c r="X133" s="190">
        <v>13.299999999999999</v>
      </c>
    </row>
    <row r="134" spans="1:24">
      <c r="A134" s="183">
        <v>129</v>
      </c>
      <c r="B134" s="184" t="s">
        <v>368</v>
      </c>
      <c r="C134" s="190">
        <v>10540.5</v>
      </c>
      <c r="D134" s="190">
        <v>10176.700000000001</v>
      </c>
      <c r="E134" s="190">
        <v>147.5</v>
      </c>
      <c r="F134" s="190">
        <v>216.30000000000004</v>
      </c>
      <c r="G134" s="190">
        <v>0</v>
      </c>
      <c r="H134" s="190">
        <v>0</v>
      </c>
      <c r="I134" s="190">
        <v>0</v>
      </c>
      <c r="J134" s="190">
        <v>0</v>
      </c>
      <c r="K134" s="190">
        <v>0</v>
      </c>
      <c r="L134" s="190">
        <v>0</v>
      </c>
      <c r="M134" s="190">
        <v>0</v>
      </c>
      <c r="N134" s="190">
        <v>0</v>
      </c>
      <c r="O134" s="190">
        <v>43.6</v>
      </c>
      <c r="P134" s="190">
        <v>0</v>
      </c>
      <c r="Q134" s="190">
        <v>0</v>
      </c>
      <c r="R134" s="190">
        <v>0</v>
      </c>
      <c r="S134" s="190">
        <v>0</v>
      </c>
      <c r="T134" s="190">
        <v>33.200000000000003</v>
      </c>
      <c r="U134" s="190">
        <v>138.5</v>
      </c>
      <c r="V134" s="190">
        <v>0</v>
      </c>
      <c r="W134" s="190">
        <v>0</v>
      </c>
      <c r="X134" s="190">
        <v>1</v>
      </c>
    </row>
    <row r="135" spans="1:24" ht="25.5">
      <c r="A135" s="183">
        <v>130</v>
      </c>
      <c r="B135" s="203" t="s">
        <v>221</v>
      </c>
      <c r="C135" s="190">
        <v>532.5</v>
      </c>
      <c r="D135" s="190">
        <v>436.9</v>
      </c>
      <c r="E135" s="190">
        <v>6.5</v>
      </c>
      <c r="F135" s="190">
        <v>89.1</v>
      </c>
      <c r="G135" s="190">
        <v>14</v>
      </c>
      <c r="H135" s="190">
        <v>0.5</v>
      </c>
      <c r="I135" s="190">
        <v>2.5</v>
      </c>
      <c r="J135" s="190">
        <v>10</v>
      </c>
      <c r="K135" s="190">
        <v>0</v>
      </c>
      <c r="L135" s="190">
        <v>0</v>
      </c>
      <c r="M135" s="190">
        <v>0</v>
      </c>
      <c r="N135" s="190">
        <v>2.2999999999999998</v>
      </c>
      <c r="O135" s="190">
        <v>0.5</v>
      </c>
      <c r="P135" s="190">
        <v>40</v>
      </c>
      <c r="Q135" s="190">
        <v>8.5</v>
      </c>
      <c r="R135" s="190">
        <v>5</v>
      </c>
      <c r="S135" s="190">
        <v>3</v>
      </c>
      <c r="T135" s="190">
        <v>0.5</v>
      </c>
      <c r="U135" s="190">
        <v>1.8</v>
      </c>
      <c r="V135" s="190">
        <v>0</v>
      </c>
      <c r="W135" s="190">
        <v>0.5</v>
      </c>
      <c r="X135" s="190">
        <v>0</v>
      </c>
    </row>
    <row r="136" spans="1:24">
      <c r="A136" s="183">
        <v>131</v>
      </c>
      <c r="B136" s="184" t="s">
        <v>186</v>
      </c>
      <c r="C136" s="185">
        <v>624.1</v>
      </c>
      <c r="D136" s="185">
        <v>458.5</v>
      </c>
      <c r="E136" s="185">
        <v>6.7</v>
      </c>
      <c r="F136" s="185">
        <v>158.9</v>
      </c>
      <c r="G136" s="185">
        <v>0</v>
      </c>
      <c r="H136" s="185">
        <v>0.1</v>
      </c>
      <c r="I136" s="185">
        <v>2.4</v>
      </c>
      <c r="J136" s="185">
        <v>11</v>
      </c>
      <c r="K136" s="185">
        <v>0</v>
      </c>
      <c r="L136" s="185">
        <v>0.7</v>
      </c>
      <c r="M136" s="185">
        <v>0</v>
      </c>
      <c r="N136" s="185">
        <v>3.6</v>
      </c>
      <c r="O136" s="185">
        <v>0.8</v>
      </c>
      <c r="P136" s="185">
        <v>24.5</v>
      </c>
      <c r="Q136" s="185">
        <v>9.3000000000000007</v>
      </c>
      <c r="R136" s="185">
        <v>1.1000000000000001</v>
      </c>
      <c r="S136" s="185">
        <v>1.5</v>
      </c>
      <c r="T136" s="185">
        <v>1.3</v>
      </c>
      <c r="U136" s="185">
        <v>100.30000000000001</v>
      </c>
      <c r="V136" s="185">
        <v>0</v>
      </c>
      <c r="W136" s="185">
        <v>2.2999999999999998</v>
      </c>
      <c r="X136" s="185">
        <v>0</v>
      </c>
    </row>
    <row r="137" spans="1:24">
      <c r="A137" s="183">
        <v>132</v>
      </c>
      <c r="B137" s="186" t="s">
        <v>218</v>
      </c>
      <c r="C137" s="187">
        <v>595.20000000000005</v>
      </c>
      <c r="D137" s="187">
        <v>458.5</v>
      </c>
      <c r="E137" s="187">
        <v>6.7</v>
      </c>
      <c r="F137" s="187">
        <v>130</v>
      </c>
      <c r="G137" s="187">
        <v>0</v>
      </c>
      <c r="H137" s="187">
        <v>0.1</v>
      </c>
      <c r="I137" s="187">
        <v>2.1</v>
      </c>
      <c r="J137" s="187">
        <v>6.5</v>
      </c>
      <c r="K137" s="187">
        <v>0</v>
      </c>
      <c r="L137" s="187">
        <v>0.2</v>
      </c>
      <c r="M137" s="187">
        <v>0</v>
      </c>
      <c r="N137" s="187">
        <v>3.1</v>
      </c>
      <c r="O137" s="187">
        <v>0.5</v>
      </c>
      <c r="P137" s="187">
        <v>23.5</v>
      </c>
      <c r="Q137" s="187">
        <v>8.5</v>
      </c>
      <c r="R137" s="187">
        <v>0.9</v>
      </c>
      <c r="S137" s="187">
        <v>1.5</v>
      </c>
      <c r="T137" s="187">
        <v>0.9</v>
      </c>
      <c r="U137" s="187">
        <v>79.900000000000006</v>
      </c>
      <c r="V137" s="187">
        <v>0</v>
      </c>
      <c r="W137" s="187">
        <v>2.2999999999999998</v>
      </c>
      <c r="X137" s="187">
        <v>0</v>
      </c>
    </row>
    <row r="138" spans="1:24" ht="25.5">
      <c r="A138" s="183">
        <v>133</v>
      </c>
      <c r="B138" s="188" t="s">
        <v>367</v>
      </c>
      <c r="C138" s="187">
        <v>28.9</v>
      </c>
      <c r="D138" s="191"/>
      <c r="E138" s="187"/>
      <c r="F138" s="187">
        <v>28.9</v>
      </c>
      <c r="G138" s="189"/>
      <c r="H138" s="189"/>
      <c r="I138" s="189">
        <v>0.3</v>
      </c>
      <c r="J138" s="189">
        <v>4.5</v>
      </c>
      <c r="K138" s="189"/>
      <c r="L138" s="189">
        <v>0.5</v>
      </c>
      <c r="M138" s="189"/>
      <c r="N138" s="189">
        <v>0.5</v>
      </c>
      <c r="O138" s="189">
        <v>0.3</v>
      </c>
      <c r="P138" s="189">
        <v>1</v>
      </c>
      <c r="Q138" s="189">
        <v>0.8</v>
      </c>
      <c r="R138" s="189">
        <v>0.2</v>
      </c>
      <c r="S138" s="189"/>
      <c r="T138" s="189">
        <v>0.4</v>
      </c>
      <c r="U138" s="187">
        <v>20.399999999999999</v>
      </c>
      <c r="V138" s="187">
        <v>0</v>
      </c>
      <c r="W138" s="187"/>
      <c r="X138" s="187">
        <v>0</v>
      </c>
    </row>
    <row r="139" spans="1:24">
      <c r="A139" s="183">
        <v>134</v>
      </c>
      <c r="B139" s="184" t="s">
        <v>113</v>
      </c>
      <c r="C139" s="185">
        <v>198.70000000000002</v>
      </c>
      <c r="D139" s="185">
        <v>157.5</v>
      </c>
      <c r="E139" s="185">
        <v>2.2999999999999998</v>
      </c>
      <c r="F139" s="185">
        <v>38.9</v>
      </c>
      <c r="G139" s="185">
        <v>0</v>
      </c>
      <c r="H139" s="185">
        <v>0</v>
      </c>
      <c r="I139" s="185">
        <v>0.4</v>
      </c>
      <c r="J139" s="185">
        <v>0.3</v>
      </c>
      <c r="K139" s="185">
        <v>0</v>
      </c>
      <c r="L139" s="185">
        <v>0.1</v>
      </c>
      <c r="M139" s="185">
        <v>0</v>
      </c>
      <c r="N139" s="185">
        <v>2.4</v>
      </c>
      <c r="O139" s="185">
        <v>0.2</v>
      </c>
      <c r="P139" s="185">
        <v>7.9</v>
      </c>
      <c r="Q139" s="185">
        <v>4.0999999999999996</v>
      </c>
      <c r="R139" s="185">
        <v>0.4</v>
      </c>
      <c r="S139" s="185">
        <v>0.5</v>
      </c>
      <c r="T139" s="185">
        <v>0.2</v>
      </c>
      <c r="U139" s="185">
        <v>21.6</v>
      </c>
      <c r="V139" s="185">
        <v>0</v>
      </c>
      <c r="W139" s="185">
        <v>0.8</v>
      </c>
      <c r="X139" s="185">
        <v>0</v>
      </c>
    </row>
    <row r="140" spans="1:24">
      <c r="A140" s="183">
        <v>135</v>
      </c>
      <c r="B140" s="186" t="s">
        <v>218</v>
      </c>
      <c r="C140" s="187">
        <v>192.60000000000002</v>
      </c>
      <c r="D140" s="187">
        <v>157.5</v>
      </c>
      <c r="E140" s="187">
        <v>2.2999999999999998</v>
      </c>
      <c r="F140" s="187">
        <v>32.799999999999997</v>
      </c>
      <c r="G140" s="187">
        <v>0</v>
      </c>
      <c r="H140" s="187">
        <v>0</v>
      </c>
      <c r="I140" s="187">
        <v>0.4</v>
      </c>
      <c r="J140" s="187">
        <v>0</v>
      </c>
      <c r="K140" s="187">
        <v>0</v>
      </c>
      <c r="L140" s="187">
        <v>0.1</v>
      </c>
      <c r="M140" s="187">
        <v>0</v>
      </c>
      <c r="N140" s="187">
        <v>2</v>
      </c>
      <c r="O140" s="187">
        <v>0.2</v>
      </c>
      <c r="P140" s="187">
        <v>7.2</v>
      </c>
      <c r="Q140" s="187">
        <v>3.8</v>
      </c>
      <c r="R140" s="187">
        <v>0.2</v>
      </c>
      <c r="S140" s="187">
        <v>0.4</v>
      </c>
      <c r="T140" s="187">
        <v>0.2</v>
      </c>
      <c r="U140" s="187">
        <v>17.5</v>
      </c>
      <c r="V140" s="187">
        <v>0</v>
      </c>
      <c r="W140" s="187">
        <v>0.8</v>
      </c>
      <c r="X140" s="187">
        <v>0</v>
      </c>
    </row>
    <row r="141" spans="1:24" ht="25.5">
      <c r="A141" s="183">
        <v>136</v>
      </c>
      <c r="B141" s="188" t="s">
        <v>367</v>
      </c>
      <c r="C141" s="187">
        <v>6.1</v>
      </c>
      <c r="D141" s="191"/>
      <c r="E141" s="187">
        <v>0</v>
      </c>
      <c r="F141" s="187">
        <v>6.1</v>
      </c>
      <c r="G141" s="189"/>
      <c r="H141" s="189"/>
      <c r="I141" s="189"/>
      <c r="J141" s="189">
        <v>0.3</v>
      </c>
      <c r="K141" s="189"/>
      <c r="L141" s="189"/>
      <c r="M141" s="189"/>
      <c r="N141" s="189">
        <v>0.4</v>
      </c>
      <c r="O141" s="189"/>
      <c r="P141" s="189">
        <v>0.7</v>
      </c>
      <c r="Q141" s="189">
        <v>0.3</v>
      </c>
      <c r="R141" s="189">
        <v>0.2</v>
      </c>
      <c r="S141" s="189">
        <v>0.1</v>
      </c>
      <c r="T141" s="189"/>
      <c r="U141" s="187">
        <v>4.0999999999999996</v>
      </c>
      <c r="V141" s="187">
        <v>0</v>
      </c>
      <c r="W141" s="187"/>
      <c r="X141" s="187">
        <v>0</v>
      </c>
    </row>
    <row r="142" spans="1:24">
      <c r="A142" s="183">
        <v>137</v>
      </c>
      <c r="B142" s="184" t="s">
        <v>114</v>
      </c>
      <c r="C142" s="185">
        <v>142</v>
      </c>
      <c r="D142" s="185">
        <v>104.1</v>
      </c>
      <c r="E142" s="185">
        <v>1.6</v>
      </c>
      <c r="F142" s="185">
        <v>36.299999999999997</v>
      </c>
      <c r="G142" s="185">
        <v>0</v>
      </c>
      <c r="H142" s="185">
        <v>0</v>
      </c>
      <c r="I142" s="185">
        <v>0.2</v>
      </c>
      <c r="J142" s="185">
        <v>0</v>
      </c>
      <c r="K142" s="185">
        <v>0</v>
      </c>
      <c r="L142" s="185">
        <v>0.1</v>
      </c>
      <c r="M142" s="185">
        <v>0</v>
      </c>
      <c r="N142" s="185">
        <v>1.9</v>
      </c>
      <c r="O142" s="185">
        <v>0.2</v>
      </c>
      <c r="P142" s="185">
        <v>6.3</v>
      </c>
      <c r="Q142" s="185">
        <v>5.3</v>
      </c>
      <c r="R142" s="185">
        <v>0.2</v>
      </c>
      <c r="S142" s="185">
        <v>0.4</v>
      </c>
      <c r="T142" s="185">
        <v>0.2</v>
      </c>
      <c r="U142" s="185">
        <v>20.999999999999996</v>
      </c>
      <c r="V142" s="185">
        <v>0</v>
      </c>
      <c r="W142" s="185">
        <v>0.5</v>
      </c>
      <c r="X142" s="185">
        <v>0</v>
      </c>
    </row>
    <row r="143" spans="1:24">
      <c r="A143" s="183">
        <v>138</v>
      </c>
      <c r="B143" s="186" t="s">
        <v>218</v>
      </c>
      <c r="C143" s="187">
        <v>139.1</v>
      </c>
      <c r="D143" s="187">
        <v>104.1</v>
      </c>
      <c r="E143" s="187">
        <v>1.6</v>
      </c>
      <c r="F143" s="187">
        <v>33.4</v>
      </c>
      <c r="G143" s="187">
        <v>0</v>
      </c>
      <c r="H143" s="187">
        <v>0</v>
      </c>
      <c r="I143" s="187">
        <v>0.2</v>
      </c>
      <c r="J143" s="187">
        <v>0</v>
      </c>
      <c r="K143" s="187">
        <v>0</v>
      </c>
      <c r="L143" s="187">
        <v>0.1</v>
      </c>
      <c r="M143" s="187">
        <v>0</v>
      </c>
      <c r="N143" s="187">
        <v>1.9</v>
      </c>
      <c r="O143" s="187">
        <v>0.2</v>
      </c>
      <c r="P143" s="187">
        <v>6.3</v>
      </c>
      <c r="Q143" s="187">
        <v>5.3</v>
      </c>
      <c r="R143" s="187">
        <v>0.2</v>
      </c>
      <c r="S143" s="187">
        <v>0.4</v>
      </c>
      <c r="T143" s="187">
        <v>0.2</v>
      </c>
      <c r="U143" s="187">
        <v>18.099999999999998</v>
      </c>
      <c r="V143" s="187">
        <v>0</v>
      </c>
      <c r="W143" s="187">
        <v>0.5</v>
      </c>
      <c r="X143" s="187">
        <v>0</v>
      </c>
    </row>
    <row r="144" spans="1:24" ht="25.5">
      <c r="A144" s="183">
        <v>139</v>
      </c>
      <c r="B144" s="188" t="s">
        <v>367</v>
      </c>
      <c r="C144" s="187">
        <v>2.9</v>
      </c>
      <c r="D144" s="191"/>
      <c r="E144" s="187">
        <v>0</v>
      </c>
      <c r="F144" s="187">
        <v>2.9</v>
      </c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7">
        <v>2.9</v>
      </c>
      <c r="V144" s="187">
        <v>0</v>
      </c>
      <c r="W144" s="187"/>
      <c r="X144" s="187">
        <v>0</v>
      </c>
    </row>
    <row r="145" spans="1:24">
      <c r="A145" s="183">
        <v>140</v>
      </c>
      <c r="B145" s="184" t="s">
        <v>115</v>
      </c>
      <c r="C145" s="185">
        <v>127.6</v>
      </c>
      <c r="D145" s="185">
        <v>97.6</v>
      </c>
      <c r="E145" s="185">
        <v>1.5</v>
      </c>
      <c r="F145" s="185">
        <v>28.5</v>
      </c>
      <c r="G145" s="185">
        <v>0</v>
      </c>
      <c r="H145" s="185">
        <v>0</v>
      </c>
      <c r="I145" s="185">
        <v>0.2</v>
      </c>
      <c r="J145" s="185">
        <v>0</v>
      </c>
      <c r="K145" s="185">
        <v>0</v>
      </c>
      <c r="L145" s="185">
        <v>0.1</v>
      </c>
      <c r="M145" s="185">
        <v>0</v>
      </c>
      <c r="N145" s="185">
        <v>2</v>
      </c>
      <c r="O145" s="185">
        <v>0.1</v>
      </c>
      <c r="P145" s="185">
        <v>3.6</v>
      </c>
      <c r="Q145" s="185">
        <v>4</v>
      </c>
      <c r="R145" s="185">
        <v>0.2</v>
      </c>
      <c r="S145" s="185">
        <v>0.4</v>
      </c>
      <c r="T145" s="185">
        <v>0.2</v>
      </c>
      <c r="U145" s="185">
        <v>17.200000000000003</v>
      </c>
      <c r="V145" s="185">
        <v>0</v>
      </c>
      <c r="W145" s="185">
        <v>0.5</v>
      </c>
      <c r="X145" s="185">
        <v>0</v>
      </c>
    </row>
    <row r="146" spans="1:24">
      <c r="A146" s="183">
        <v>141</v>
      </c>
      <c r="B146" s="186" t="s">
        <v>218</v>
      </c>
      <c r="C146" s="187">
        <v>126.5</v>
      </c>
      <c r="D146" s="187">
        <v>97.6</v>
      </c>
      <c r="E146" s="187">
        <v>1.5</v>
      </c>
      <c r="F146" s="187">
        <v>27.4</v>
      </c>
      <c r="G146" s="187">
        <v>0</v>
      </c>
      <c r="H146" s="187">
        <v>0</v>
      </c>
      <c r="I146" s="187">
        <v>0.2</v>
      </c>
      <c r="J146" s="187">
        <v>0</v>
      </c>
      <c r="K146" s="187">
        <v>0</v>
      </c>
      <c r="L146" s="187">
        <v>0.1</v>
      </c>
      <c r="M146" s="187">
        <v>0</v>
      </c>
      <c r="N146" s="187">
        <v>2</v>
      </c>
      <c r="O146" s="187">
        <v>0.1</v>
      </c>
      <c r="P146" s="187">
        <v>3.6</v>
      </c>
      <c r="Q146" s="187">
        <v>4</v>
      </c>
      <c r="R146" s="187">
        <v>0.2</v>
      </c>
      <c r="S146" s="187">
        <v>0.4</v>
      </c>
      <c r="T146" s="187">
        <v>0.2</v>
      </c>
      <c r="U146" s="187">
        <v>16.100000000000001</v>
      </c>
      <c r="V146" s="187">
        <v>0</v>
      </c>
      <c r="W146" s="187">
        <v>0.5</v>
      </c>
      <c r="X146" s="187">
        <v>0</v>
      </c>
    </row>
    <row r="147" spans="1:24" ht="25.5">
      <c r="A147" s="183">
        <v>142</v>
      </c>
      <c r="B147" s="188" t="s">
        <v>367</v>
      </c>
      <c r="C147" s="187">
        <v>1.1000000000000001</v>
      </c>
      <c r="D147" s="191"/>
      <c r="E147" s="187">
        <v>0</v>
      </c>
      <c r="F147" s="187">
        <v>1.1000000000000001</v>
      </c>
      <c r="G147" s="197"/>
      <c r="H147" s="197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87">
        <v>1.1000000000000001</v>
      </c>
      <c r="V147" s="187">
        <v>0</v>
      </c>
      <c r="W147" s="187"/>
      <c r="X147" s="187">
        <v>0</v>
      </c>
    </row>
    <row r="148" spans="1:24">
      <c r="A148" s="183">
        <v>143</v>
      </c>
      <c r="B148" s="184" t="s">
        <v>116</v>
      </c>
      <c r="C148" s="185">
        <v>87.899999999999991</v>
      </c>
      <c r="D148" s="185">
        <v>74</v>
      </c>
      <c r="E148" s="185">
        <v>1.1000000000000001</v>
      </c>
      <c r="F148" s="185">
        <v>12.8</v>
      </c>
      <c r="G148" s="185">
        <v>0</v>
      </c>
      <c r="H148" s="185">
        <v>0</v>
      </c>
      <c r="I148" s="185">
        <v>0.2</v>
      </c>
      <c r="J148" s="185">
        <v>0</v>
      </c>
      <c r="K148" s="185">
        <v>0</v>
      </c>
      <c r="L148" s="185">
        <v>0.1</v>
      </c>
      <c r="M148" s="185">
        <v>0</v>
      </c>
      <c r="N148" s="185">
        <v>0</v>
      </c>
      <c r="O148" s="185">
        <v>0.1</v>
      </c>
      <c r="P148" s="185">
        <v>0</v>
      </c>
      <c r="Q148" s="185">
        <v>0</v>
      </c>
      <c r="R148" s="185">
        <v>0</v>
      </c>
      <c r="S148" s="185">
        <v>0.30000000000000004</v>
      </c>
      <c r="T148" s="185">
        <v>0.2</v>
      </c>
      <c r="U148" s="185">
        <v>11.5</v>
      </c>
      <c r="V148" s="185">
        <v>0</v>
      </c>
      <c r="W148" s="185">
        <v>0.4</v>
      </c>
      <c r="X148" s="185">
        <v>0</v>
      </c>
    </row>
    <row r="149" spans="1:24">
      <c r="A149" s="183">
        <v>144</v>
      </c>
      <c r="B149" s="186" t="s">
        <v>218</v>
      </c>
      <c r="C149" s="187">
        <v>87.6</v>
      </c>
      <c r="D149" s="187">
        <v>74</v>
      </c>
      <c r="E149" s="187">
        <v>1.1000000000000001</v>
      </c>
      <c r="F149" s="187">
        <v>12.5</v>
      </c>
      <c r="G149" s="187">
        <v>0</v>
      </c>
      <c r="H149" s="187">
        <v>0</v>
      </c>
      <c r="I149" s="187">
        <v>0.2</v>
      </c>
      <c r="J149" s="187">
        <v>0</v>
      </c>
      <c r="K149" s="187">
        <v>0</v>
      </c>
      <c r="L149" s="187">
        <v>0.1</v>
      </c>
      <c r="M149" s="187">
        <v>0</v>
      </c>
      <c r="N149" s="187">
        <v>0</v>
      </c>
      <c r="O149" s="187">
        <v>0.1</v>
      </c>
      <c r="P149" s="187">
        <v>0</v>
      </c>
      <c r="Q149" s="187">
        <v>0</v>
      </c>
      <c r="R149" s="187">
        <v>0</v>
      </c>
      <c r="S149" s="187">
        <v>0.30000000000000004</v>
      </c>
      <c r="T149" s="187">
        <v>0.2</v>
      </c>
      <c r="U149" s="187">
        <v>11.2</v>
      </c>
      <c r="V149" s="187">
        <v>0</v>
      </c>
      <c r="W149" s="187">
        <v>0.4</v>
      </c>
      <c r="X149" s="187">
        <v>0</v>
      </c>
    </row>
    <row r="150" spans="1:24" ht="25.5">
      <c r="A150" s="183">
        <v>145</v>
      </c>
      <c r="B150" s="188" t="s">
        <v>367</v>
      </c>
      <c r="C150" s="187">
        <v>0.3</v>
      </c>
      <c r="D150" s="191"/>
      <c r="E150" s="187">
        <v>0</v>
      </c>
      <c r="F150" s="187">
        <v>0.3</v>
      </c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7">
        <v>0.3</v>
      </c>
      <c r="V150" s="187">
        <v>0</v>
      </c>
      <c r="W150" s="187"/>
      <c r="X150" s="187">
        <v>0</v>
      </c>
    </row>
    <row r="151" spans="1:24">
      <c r="A151" s="183">
        <v>146</v>
      </c>
      <c r="B151" s="184" t="s">
        <v>117</v>
      </c>
      <c r="C151" s="185">
        <v>81.800000000000011</v>
      </c>
      <c r="D151" s="185">
        <v>64.8</v>
      </c>
      <c r="E151" s="185">
        <v>0.9</v>
      </c>
      <c r="F151" s="185">
        <v>16.100000000000001</v>
      </c>
      <c r="G151" s="185">
        <v>0</v>
      </c>
      <c r="H151" s="185">
        <v>0</v>
      </c>
      <c r="I151" s="185">
        <v>0.2</v>
      </c>
      <c r="J151" s="185">
        <v>0</v>
      </c>
      <c r="K151" s="185">
        <v>0</v>
      </c>
      <c r="L151" s="185">
        <v>0.1</v>
      </c>
      <c r="M151" s="185">
        <v>0</v>
      </c>
      <c r="N151" s="185">
        <v>1.4</v>
      </c>
      <c r="O151" s="185">
        <v>0.1</v>
      </c>
      <c r="P151" s="185">
        <v>2.2999999999999998</v>
      </c>
      <c r="Q151" s="185">
        <v>1.4</v>
      </c>
      <c r="R151" s="185">
        <v>0.1</v>
      </c>
      <c r="S151" s="185">
        <v>0.30000000000000004</v>
      </c>
      <c r="T151" s="185">
        <v>0.2</v>
      </c>
      <c r="U151" s="185">
        <v>9.7000000000000011</v>
      </c>
      <c r="V151" s="185">
        <v>0</v>
      </c>
      <c r="W151" s="185">
        <v>0.30000000000000004</v>
      </c>
      <c r="X151" s="185">
        <v>0</v>
      </c>
    </row>
    <row r="152" spans="1:24">
      <c r="A152" s="183">
        <v>147</v>
      </c>
      <c r="B152" s="186" t="s">
        <v>218</v>
      </c>
      <c r="C152" s="187">
        <v>81.400000000000006</v>
      </c>
      <c r="D152" s="187">
        <v>64.8</v>
      </c>
      <c r="E152" s="187">
        <v>0.9</v>
      </c>
      <c r="F152" s="187">
        <v>15.700000000000001</v>
      </c>
      <c r="G152" s="187">
        <v>0</v>
      </c>
      <c r="H152" s="187">
        <v>0</v>
      </c>
      <c r="I152" s="187">
        <v>0.2</v>
      </c>
      <c r="J152" s="187">
        <v>0</v>
      </c>
      <c r="K152" s="187">
        <v>0</v>
      </c>
      <c r="L152" s="187">
        <v>0.1</v>
      </c>
      <c r="M152" s="187">
        <v>0</v>
      </c>
      <c r="N152" s="187">
        <v>1.4</v>
      </c>
      <c r="O152" s="187">
        <v>0.1</v>
      </c>
      <c r="P152" s="187">
        <v>2.2999999999999998</v>
      </c>
      <c r="Q152" s="187">
        <v>1.4</v>
      </c>
      <c r="R152" s="187">
        <v>0.1</v>
      </c>
      <c r="S152" s="187">
        <v>0.30000000000000004</v>
      </c>
      <c r="T152" s="187">
        <v>0.2</v>
      </c>
      <c r="U152" s="187">
        <v>9.3000000000000007</v>
      </c>
      <c r="V152" s="187">
        <v>0</v>
      </c>
      <c r="W152" s="187">
        <v>0.30000000000000004</v>
      </c>
      <c r="X152" s="187">
        <v>0</v>
      </c>
    </row>
    <row r="153" spans="1:24" ht="25.5">
      <c r="A153" s="183">
        <v>148</v>
      </c>
      <c r="B153" s="188" t="s">
        <v>367</v>
      </c>
      <c r="C153" s="187">
        <v>0.4</v>
      </c>
      <c r="D153" s="191"/>
      <c r="E153" s="187">
        <v>0</v>
      </c>
      <c r="F153" s="187">
        <v>0.4</v>
      </c>
      <c r="G153" s="191"/>
      <c r="H153" s="191"/>
      <c r="I153" s="191"/>
      <c r="J153" s="191"/>
      <c r="K153" s="191"/>
      <c r="L153" s="191"/>
      <c r="M153" s="191"/>
      <c r="N153" s="191"/>
      <c r="O153" s="191"/>
      <c r="P153" s="191"/>
      <c r="Q153" s="191"/>
      <c r="R153" s="191"/>
      <c r="S153" s="191"/>
      <c r="T153" s="191"/>
      <c r="U153" s="187">
        <v>0.4</v>
      </c>
      <c r="V153" s="187">
        <v>0</v>
      </c>
      <c r="W153" s="187"/>
      <c r="X153" s="187">
        <v>0</v>
      </c>
    </row>
    <row r="154" spans="1:24">
      <c r="A154" s="183">
        <v>149</v>
      </c>
      <c r="B154" s="184" t="s">
        <v>187</v>
      </c>
      <c r="C154" s="185">
        <v>870</v>
      </c>
      <c r="D154" s="185">
        <v>747.6</v>
      </c>
      <c r="E154" s="185">
        <v>10.9</v>
      </c>
      <c r="F154" s="185">
        <v>111.50000000000001</v>
      </c>
      <c r="G154" s="185">
        <v>0</v>
      </c>
      <c r="H154" s="185">
        <v>0</v>
      </c>
      <c r="I154" s="185">
        <v>11.9</v>
      </c>
      <c r="J154" s="185">
        <v>1.4</v>
      </c>
      <c r="K154" s="185">
        <v>0</v>
      </c>
      <c r="L154" s="185">
        <v>1.2</v>
      </c>
      <c r="M154" s="185">
        <v>0</v>
      </c>
      <c r="N154" s="185">
        <v>3.8</v>
      </c>
      <c r="O154" s="185">
        <v>0.8</v>
      </c>
      <c r="P154" s="185">
        <v>19.3</v>
      </c>
      <c r="Q154" s="185">
        <v>10.199999999999999</v>
      </c>
      <c r="R154" s="185">
        <v>1.6</v>
      </c>
      <c r="S154" s="185">
        <v>1.5</v>
      </c>
      <c r="T154" s="185">
        <v>3.2</v>
      </c>
      <c r="U154" s="185">
        <v>52.800000000000004</v>
      </c>
      <c r="V154" s="185">
        <v>0</v>
      </c>
      <c r="W154" s="185">
        <v>3.8</v>
      </c>
      <c r="X154" s="185">
        <v>0</v>
      </c>
    </row>
    <row r="155" spans="1:24">
      <c r="A155" s="183">
        <v>150</v>
      </c>
      <c r="B155" s="186" t="s">
        <v>218</v>
      </c>
      <c r="C155" s="187">
        <v>867.4</v>
      </c>
      <c r="D155" s="187">
        <v>747.6</v>
      </c>
      <c r="E155" s="187">
        <v>10.9</v>
      </c>
      <c r="F155" s="187">
        <v>108.90000000000002</v>
      </c>
      <c r="G155" s="187">
        <v>0</v>
      </c>
      <c r="H155" s="187">
        <v>0</v>
      </c>
      <c r="I155" s="187">
        <v>11.9</v>
      </c>
      <c r="J155" s="187">
        <v>1.4</v>
      </c>
      <c r="K155" s="187">
        <v>0</v>
      </c>
      <c r="L155" s="187">
        <v>1.2</v>
      </c>
      <c r="M155" s="187">
        <v>0</v>
      </c>
      <c r="N155" s="187">
        <v>3.8</v>
      </c>
      <c r="O155" s="187">
        <v>0.8</v>
      </c>
      <c r="P155" s="187">
        <v>19.3</v>
      </c>
      <c r="Q155" s="187">
        <v>10.199999999999999</v>
      </c>
      <c r="R155" s="187">
        <v>1.6</v>
      </c>
      <c r="S155" s="187">
        <v>1.5</v>
      </c>
      <c r="T155" s="187">
        <v>2.2000000000000002</v>
      </c>
      <c r="U155" s="187">
        <v>51.2</v>
      </c>
      <c r="V155" s="187">
        <v>0</v>
      </c>
      <c r="W155" s="187">
        <v>3.8</v>
      </c>
      <c r="X155" s="187">
        <v>0</v>
      </c>
    </row>
    <row r="156" spans="1:24" ht="25.5">
      <c r="A156" s="183">
        <v>151</v>
      </c>
      <c r="B156" s="188" t="s">
        <v>367</v>
      </c>
      <c r="C156" s="187">
        <v>2.6</v>
      </c>
      <c r="D156" s="191"/>
      <c r="E156" s="187">
        <v>0</v>
      </c>
      <c r="F156" s="187">
        <v>2.6</v>
      </c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>
        <v>1</v>
      </c>
      <c r="U156" s="187">
        <v>1.6</v>
      </c>
      <c r="V156" s="187">
        <v>0</v>
      </c>
      <c r="W156" s="187"/>
      <c r="X156" s="187">
        <v>0</v>
      </c>
    </row>
    <row r="157" spans="1:24">
      <c r="A157" s="183">
        <v>152</v>
      </c>
      <c r="B157" s="184" t="s">
        <v>119</v>
      </c>
      <c r="C157" s="185">
        <v>678.5</v>
      </c>
      <c r="D157" s="185">
        <v>341.1</v>
      </c>
      <c r="E157" s="185">
        <v>5</v>
      </c>
      <c r="F157" s="185">
        <v>332.4</v>
      </c>
      <c r="G157" s="185">
        <v>0</v>
      </c>
      <c r="H157" s="185">
        <v>0</v>
      </c>
      <c r="I157" s="185">
        <v>2.1</v>
      </c>
      <c r="J157" s="185">
        <v>7.2</v>
      </c>
      <c r="K157" s="185">
        <v>0</v>
      </c>
      <c r="L157" s="185">
        <v>0.1</v>
      </c>
      <c r="M157" s="185">
        <v>0</v>
      </c>
      <c r="N157" s="185">
        <v>2.8</v>
      </c>
      <c r="O157" s="185">
        <v>0.4</v>
      </c>
      <c r="P157" s="185">
        <v>14.5</v>
      </c>
      <c r="Q157" s="185">
        <v>9.8000000000000007</v>
      </c>
      <c r="R157" s="185">
        <v>0.8</v>
      </c>
      <c r="S157" s="185">
        <v>0.89999999999999991</v>
      </c>
      <c r="T157" s="185">
        <v>0.3</v>
      </c>
      <c r="U157" s="185">
        <v>291.8</v>
      </c>
      <c r="V157" s="185">
        <v>0</v>
      </c>
      <c r="W157" s="185">
        <v>1.7000000000000002</v>
      </c>
      <c r="X157" s="185">
        <v>0</v>
      </c>
    </row>
    <row r="158" spans="1:24">
      <c r="A158" s="183">
        <v>153</v>
      </c>
      <c r="B158" s="186" t="s">
        <v>218</v>
      </c>
      <c r="C158" s="187">
        <v>647.20000000000005</v>
      </c>
      <c r="D158" s="187">
        <v>341.1</v>
      </c>
      <c r="E158" s="187">
        <v>5</v>
      </c>
      <c r="F158" s="187">
        <v>301.09999999999997</v>
      </c>
      <c r="G158" s="187">
        <v>0</v>
      </c>
      <c r="H158" s="187">
        <v>0</v>
      </c>
      <c r="I158" s="187">
        <v>2.1</v>
      </c>
      <c r="J158" s="187">
        <v>1.2</v>
      </c>
      <c r="K158" s="187">
        <v>0</v>
      </c>
      <c r="L158" s="187">
        <v>0.1</v>
      </c>
      <c r="M158" s="187">
        <v>0</v>
      </c>
      <c r="N158" s="187">
        <v>2.8</v>
      </c>
      <c r="O158" s="187">
        <v>0.4</v>
      </c>
      <c r="P158" s="187">
        <v>14.5</v>
      </c>
      <c r="Q158" s="187">
        <v>9.8000000000000007</v>
      </c>
      <c r="R158" s="187">
        <v>0.8</v>
      </c>
      <c r="S158" s="187">
        <v>0.89999999999999991</v>
      </c>
      <c r="T158" s="187">
        <v>0.3</v>
      </c>
      <c r="U158" s="187">
        <v>266.5</v>
      </c>
      <c r="V158" s="187">
        <v>0</v>
      </c>
      <c r="W158" s="187">
        <v>1.7000000000000002</v>
      </c>
      <c r="X158" s="187">
        <v>0</v>
      </c>
    </row>
    <row r="159" spans="1:24" ht="25.5">
      <c r="A159" s="183">
        <v>154</v>
      </c>
      <c r="B159" s="188" t="s">
        <v>367</v>
      </c>
      <c r="C159" s="187">
        <v>31.3</v>
      </c>
      <c r="D159" s="191"/>
      <c r="E159" s="187">
        <v>0</v>
      </c>
      <c r="F159" s="187">
        <v>31.3</v>
      </c>
      <c r="G159" s="189"/>
      <c r="H159" s="189"/>
      <c r="I159" s="189"/>
      <c r="J159" s="189">
        <v>6</v>
      </c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7">
        <v>25.3</v>
      </c>
      <c r="V159" s="187">
        <v>0</v>
      </c>
      <c r="W159" s="187">
        <v>0</v>
      </c>
      <c r="X159" s="187">
        <v>0</v>
      </c>
    </row>
    <row r="160" spans="1:24">
      <c r="A160" s="183">
        <v>155</v>
      </c>
      <c r="B160" s="184" t="s">
        <v>120</v>
      </c>
      <c r="C160" s="185">
        <v>974.40000000000009</v>
      </c>
      <c r="D160" s="185">
        <v>887.1</v>
      </c>
      <c r="E160" s="185">
        <v>13</v>
      </c>
      <c r="F160" s="185">
        <v>74.3</v>
      </c>
      <c r="G160" s="185">
        <v>0</v>
      </c>
      <c r="H160" s="185">
        <v>0.5</v>
      </c>
      <c r="I160" s="185">
        <v>1.3</v>
      </c>
      <c r="J160" s="185">
        <v>36.5</v>
      </c>
      <c r="K160" s="185">
        <v>3.8</v>
      </c>
      <c r="L160" s="185">
        <v>0</v>
      </c>
      <c r="M160" s="185">
        <v>0</v>
      </c>
      <c r="N160" s="185">
        <v>9.1999999999999993</v>
      </c>
      <c r="O160" s="185">
        <v>1</v>
      </c>
      <c r="P160" s="185">
        <v>4.8</v>
      </c>
      <c r="Q160" s="185">
        <v>4.3</v>
      </c>
      <c r="R160" s="185">
        <v>0.4</v>
      </c>
      <c r="S160" s="185">
        <v>1.3</v>
      </c>
      <c r="T160" s="185">
        <v>0.7</v>
      </c>
      <c r="U160" s="185">
        <v>8.5</v>
      </c>
      <c r="V160" s="185">
        <v>0</v>
      </c>
      <c r="W160" s="185">
        <v>2</v>
      </c>
      <c r="X160" s="185">
        <v>0</v>
      </c>
    </row>
    <row r="161" spans="1:24">
      <c r="A161" s="183">
        <v>156</v>
      </c>
      <c r="B161" s="186" t="s">
        <v>218</v>
      </c>
      <c r="C161" s="187">
        <v>13.2</v>
      </c>
      <c r="D161" s="187">
        <v>8.4</v>
      </c>
      <c r="E161" s="187">
        <v>0.1</v>
      </c>
      <c r="F161" s="187">
        <v>4.7</v>
      </c>
      <c r="G161" s="187">
        <v>0</v>
      </c>
      <c r="H161" s="187">
        <v>0</v>
      </c>
      <c r="I161" s="187">
        <v>0.4</v>
      </c>
      <c r="J161" s="187">
        <v>0</v>
      </c>
      <c r="K161" s="187">
        <v>3.8</v>
      </c>
      <c r="L161" s="187">
        <v>0</v>
      </c>
      <c r="M161" s="187">
        <v>0</v>
      </c>
      <c r="N161" s="187">
        <v>0</v>
      </c>
      <c r="O161" s="187">
        <v>0</v>
      </c>
      <c r="P161" s="187">
        <v>0</v>
      </c>
      <c r="Q161" s="187">
        <v>0</v>
      </c>
      <c r="R161" s="187">
        <v>0</v>
      </c>
      <c r="S161" s="187">
        <v>0</v>
      </c>
      <c r="T161" s="187">
        <v>0</v>
      </c>
      <c r="U161" s="187">
        <v>0.5</v>
      </c>
      <c r="V161" s="187">
        <v>0</v>
      </c>
      <c r="W161" s="187">
        <v>0</v>
      </c>
      <c r="X161" s="187">
        <v>0</v>
      </c>
    </row>
    <row r="162" spans="1:24" ht="25.5">
      <c r="A162" s="183">
        <v>157</v>
      </c>
      <c r="B162" s="188" t="s">
        <v>367</v>
      </c>
      <c r="C162" s="187">
        <v>1</v>
      </c>
      <c r="D162" s="191"/>
      <c r="E162" s="187">
        <v>0</v>
      </c>
      <c r="F162" s="187">
        <v>1</v>
      </c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7">
        <v>1</v>
      </c>
      <c r="V162" s="187"/>
      <c r="W162" s="187"/>
      <c r="X162" s="187">
        <v>0</v>
      </c>
    </row>
    <row r="163" spans="1:24">
      <c r="A163" s="183">
        <v>158</v>
      </c>
      <c r="B163" s="186" t="s">
        <v>220</v>
      </c>
      <c r="C163" s="187">
        <v>960.2</v>
      </c>
      <c r="D163" s="191">
        <v>878.7</v>
      </c>
      <c r="E163" s="187">
        <v>12.9</v>
      </c>
      <c r="F163" s="187">
        <v>68.599999999999994</v>
      </c>
      <c r="G163" s="189"/>
      <c r="H163" s="189">
        <v>0.5</v>
      </c>
      <c r="I163" s="189">
        <v>0.9</v>
      </c>
      <c r="J163" s="189">
        <v>36.5</v>
      </c>
      <c r="K163" s="189"/>
      <c r="L163" s="189"/>
      <c r="M163" s="189"/>
      <c r="N163" s="189">
        <v>9.1999999999999993</v>
      </c>
      <c r="O163" s="189">
        <v>1</v>
      </c>
      <c r="P163" s="189">
        <v>4.8</v>
      </c>
      <c r="Q163" s="189">
        <v>4.3</v>
      </c>
      <c r="R163" s="189">
        <v>0.4</v>
      </c>
      <c r="S163" s="189">
        <v>1.3</v>
      </c>
      <c r="T163" s="189">
        <v>0.7</v>
      </c>
      <c r="U163" s="187">
        <v>7</v>
      </c>
      <c r="V163" s="187">
        <v>0</v>
      </c>
      <c r="W163" s="187">
        <v>2</v>
      </c>
      <c r="X163" s="187">
        <v>0</v>
      </c>
    </row>
    <row r="164" spans="1:24">
      <c r="A164" s="183">
        <v>159</v>
      </c>
      <c r="B164" s="184" t="s">
        <v>188</v>
      </c>
      <c r="C164" s="185">
        <v>878.5</v>
      </c>
      <c r="D164" s="185">
        <v>641.20000000000005</v>
      </c>
      <c r="E164" s="185">
        <v>9.3000000000000007</v>
      </c>
      <c r="F164" s="185">
        <v>228</v>
      </c>
      <c r="G164" s="185">
        <v>0</v>
      </c>
      <c r="H164" s="185">
        <v>0.4</v>
      </c>
      <c r="I164" s="185">
        <v>1.2999999999999998</v>
      </c>
      <c r="J164" s="185">
        <v>3.0999999999999996</v>
      </c>
      <c r="K164" s="185">
        <v>1</v>
      </c>
      <c r="L164" s="185">
        <v>0.2</v>
      </c>
      <c r="M164" s="185">
        <v>0</v>
      </c>
      <c r="N164" s="185">
        <v>2.4</v>
      </c>
      <c r="O164" s="185">
        <v>1.6999999999999997</v>
      </c>
      <c r="P164" s="185">
        <v>17.3</v>
      </c>
      <c r="Q164" s="185">
        <v>4.8</v>
      </c>
      <c r="R164" s="185">
        <v>4</v>
      </c>
      <c r="S164" s="185">
        <v>1.6</v>
      </c>
      <c r="T164" s="185">
        <v>2</v>
      </c>
      <c r="U164" s="185">
        <v>22.1</v>
      </c>
      <c r="V164" s="185">
        <v>163.4</v>
      </c>
      <c r="W164" s="185">
        <v>2.6999999999999997</v>
      </c>
      <c r="X164" s="185">
        <v>0</v>
      </c>
    </row>
    <row r="165" spans="1:24">
      <c r="A165" s="183">
        <v>160</v>
      </c>
      <c r="B165" s="186" t="s">
        <v>218</v>
      </c>
      <c r="C165" s="187">
        <v>684.5</v>
      </c>
      <c r="D165" s="187">
        <v>480.7</v>
      </c>
      <c r="E165" s="187">
        <v>7</v>
      </c>
      <c r="F165" s="187">
        <v>196.8</v>
      </c>
      <c r="G165" s="187">
        <v>0</v>
      </c>
      <c r="H165" s="187">
        <v>0.1</v>
      </c>
      <c r="I165" s="187">
        <v>0.6</v>
      </c>
      <c r="J165" s="187">
        <v>1.9</v>
      </c>
      <c r="K165" s="187">
        <v>0.5</v>
      </c>
      <c r="L165" s="187">
        <v>0.1</v>
      </c>
      <c r="M165" s="187">
        <v>0</v>
      </c>
      <c r="N165" s="187">
        <v>1.9</v>
      </c>
      <c r="O165" s="187">
        <v>0.6</v>
      </c>
      <c r="P165" s="187">
        <v>10.5</v>
      </c>
      <c r="Q165" s="187">
        <v>2</v>
      </c>
      <c r="R165" s="187">
        <v>1.4</v>
      </c>
      <c r="S165" s="187">
        <v>1</v>
      </c>
      <c r="T165" s="187">
        <v>0.4</v>
      </c>
      <c r="U165" s="187">
        <v>10</v>
      </c>
      <c r="V165" s="187">
        <v>163.4</v>
      </c>
      <c r="W165" s="187">
        <v>2.4</v>
      </c>
      <c r="X165" s="187">
        <v>0</v>
      </c>
    </row>
    <row r="166" spans="1:24" ht="25.5">
      <c r="A166" s="183">
        <v>161</v>
      </c>
      <c r="B166" s="188" t="s">
        <v>367</v>
      </c>
      <c r="C166" s="187">
        <v>30.5</v>
      </c>
      <c r="D166" s="191"/>
      <c r="E166" s="187"/>
      <c r="F166" s="187">
        <v>30.5</v>
      </c>
      <c r="G166" s="189"/>
      <c r="H166" s="189">
        <v>0.3</v>
      </c>
      <c r="I166" s="189">
        <v>0.7</v>
      </c>
      <c r="J166" s="189">
        <v>1.2</v>
      </c>
      <c r="K166" s="189">
        <v>0.5</v>
      </c>
      <c r="L166" s="189">
        <v>0.1</v>
      </c>
      <c r="M166" s="189"/>
      <c r="N166" s="189">
        <v>0.5</v>
      </c>
      <c r="O166" s="189">
        <v>0.7</v>
      </c>
      <c r="P166" s="189">
        <v>6.8</v>
      </c>
      <c r="Q166" s="189">
        <v>2.8</v>
      </c>
      <c r="R166" s="189">
        <v>2.6</v>
      </c>
      <c r="S166" s="189">
        <v>0.6</v>
      </c>
      <c r="T166" s="189">
        <v>1.6</v>
      </c>
      <c r="U166" s="187">
        <v>12.1</v>
      </c>
      <c r="V166" s="187">
        <v>0</v>
      </c>
      <c r="W166" s="187"/>
      <c r="X166" s="187">
        <v>0</v>
      </c>
    </row>
    <row r="167" spans="1:24">
      <c r="A167" s="183">
        <v>162</v>
      </c>
      <c r="B167" s="186" t="s">
        <v>220</v>
      </c>
      <c r="C167" s="187">
        <v>163.5</v>
      </c>
      <c r="D167" s="191">
        <v>160.5</v>
      </c>
      <c r="E167" s="187">
        <v>2.2999999999999998</v>
      </c>
      <c r="F167" s="187">
        <v>0.7</v>
      </c>
      <c r="G167" s="189"/>
      <c r="H167" s="189"/>
      <c r="I167" s="189"/>
      <c r="J167" s="189"/>
      <c r="K167" s="189"/>
      <c r="L167" s="189"/>
      <c r="M167" s="189"/>
      <c r="N167" s="189"/>
      <c r="O167" s="189">
        <v>0.4</v>
      </c>
      <c r="P167" s="189"/>
      <c r="Q167" s="189"/>
      <c r="R167" s="189"/>
      <c r="S167" s="189"/>
      <c r="T167" s="189"/>
      <c r="U167" s="187"/>
      <c r="V167" s="187">
        <v>0</v>
      </c>
      <c r="W167" s="187">
        <v>0.3</v>
      </c>
      <c r="X167" s="187">
        <v>0</v>
      </c>
    </row>
    <row r="168" spans="1:24">
      <c r="A168" s="183">
        <v>163</v>
      </c>
      <c r="B168" s="184" t="s">
        <v>122</v>
      </c>
      <c r="C168" s="185">
        <v>525.5</v>
      </c>
      <c r="D168" s="185">
        <v>384.70000000000005</v>
      </c>
      <c r="E168" s="185">
        <v>5.8</v>
      </c>
      <c r="F168" s="185">
        <v>135</v>
      </c>
      <c r="G168" s="185">
        <v>56.2</v>
      </c>
      <c r="H168" s="185">
        <v>19.799999999999997</v>
      </c>
      <c r="I168" s="185">
        <v>1.1000000000000001</v>
      </c>
      <c r="J168" s="185">
        <v>4.2</v>
      </c>
      <c r="K168" s="185">
        <v>6.9999999999999991</v>
      </c>
      <c r="L168" s="185">
        <v>0.1</v>
      </c>
      <c r="M168" s="185">
        <v>0</v>
      </c>
      <c r="N168" s="185">
        <v>6.3000000000000007</v>
      </c>
      <c r="O168" s="185">
        <v>1.1000000000000001</v>
      </c>
      <c r="P168" s="185">
        <v>12.100000000000001</v>
      </c>
      <c r="Q168" s="185">
        <v>9.1</v>
      </c>
      <c r="R168" s="185">
        <v>4.3</v>
      </c>
      <c r="S168" s="185">
        <v>3.4000000000000004</v>
      </c>
      <c r="T168" s="185">
        <v>1.2</v>
      </c>
      <c r="U168" s="185">
        <v>4.3000000000000007</v>
      </c>
      <c r="V168" s="185">
        <v>0</v>
      </c>
      <c r="W168" s="185">
        <v>0.8</v>
      </c>
      <c r="X168" s="185">
        <v>4</v>
      </c>
    </row>
    <row r="169" spans="1:24">
      <c r="A169" s="183">
        <v>164</v>
      </c>
      <c r="B169" s="186" t="s">
        <v>218</v>
      </c>
      <c r="C169" s="187">
        <v>194.7</v>
      </c>
      <c r="D169" s="187">
        <v>150.30000000000001</v>
      </c>
      <c r="E169" s="187">
        <v>2.2000000000000002</v>
      </c>
      <c r="F169" s="187">
        <v>42.199999999999996</v>
      </c>
      <c r="G169" s="187">
        <v>10.5</v>
      </c>
      <c r="H169" s="187">
        <v>3.4</v>
      </c>
      <c r="I169" s="187">
        <v>0.5</v>
      </c>
      <c r="J169" s="187">
        <v>0.5</v>
      </c>
      <c r="K169" s="187">
        <v>3.4</v>
      </c>
      <c r="L169" s="187">
        <v>0</v>
      </c>
      <c r="M169" s="187">
        <v>0</v>
      </c>
      <c r="N169" s="187">
        <v>1.5</v>
      </c>
      <c r="O169" s="187">
        <v>0.2</v>
      </c>
      <c r="P169" s="187">
        <v>8.3000000000000007</v>
      </c>
      <c r="Q169" s="187">
        <v>6.1</v>
      </c>
      <c r="R169" s="187">
        <v>3.2</v>
      </c>
      <c r="S169" s="187">
        <v>2.9000000000000004</v>
      </c>
      <c r="T169" s="187">
        <v>0.1</v>
      </c>
      <c r="U169" s="187">
        <v>0.8</v>
      </c>
      <c r="V169" s="187">
        <v>0</v>
      </c>
      <c r="W169" s="187">
        <v>0.8</v>
      </c>
      <c r="X169" s="187">
        <v>0</v>
      </c>
    </row>
    <row r="170" spans="1:24" ht="25.5">
      <c r="A170" s="183">
        <v>165</v>
      </c>
      <c r="B170" s="188" t="s">
        <v>367</v>
      </c>
      <c r="C170" s="187">
        <v>238.10000000000002</v>
      </c>
      <c r="D170" s="191">
        <v>150.4</v>
      </c>
      <c r="E170" s="187">
        <v>2.4</v>
      </c>
      <c r="F170" s="187">
        <v>85.3</v>
      </c>
      <c r="G170" s="204">
        <v>43.7</v>
      </c>
      <c r="H170" s="189">
        <v>15.2</v>
      </c>
      <c r="I170" s="189">
        <v>0.4</v>
      </c>
      <c r="J170" s="189">
        <v>3</v>
      </c>
      <c r="K170" s="189">
        <v>2.8</v>
      </c>
      <c r="L170" s="189">
        <v>0.1</v>
      </c>
      <c r="M170" s="189"/>
      <c r="N170" s="189">
        <v>4.4000000000000004</v>
      </c>
      <c r="O170" s="189">
        <v>0.8</v>
      </c>
      <c r="P170" s="189">
        <v>3.4</v>
      </c>
      <c r="Q170" s="189">
        <v>2.6</v>
      </c>
      <c r="R170" s="189">
        <v>0.8</v>
      </c>
      <c r="S170" s="189">
        <v>0.5</v>
      </c>
      <c r="T170" s="189">
        <v>0.8</v>
      </c>
      <c r="U170" s="187">
        <v>2.8000000000000007</v>
      </c>
      <c r="V170" s="187">
        <v>0</v>
      </c>
      <c r="W170" s="187"/>
      <c r="X170" s="187">
        <v>4</v>
      </c>
    </row>
    <row r="171" spans="1:24">
      <c r="A171" s="183">
        <v>166</v>
      </c>
      <c r="B171" s="186" t="s">
        <v>220</v>
      </c>
      <c r="C171" s="187">
        <v>92.7</v>
      </c>
      <c r="D171" s="191">
        <v>84</v>
      </c>
      <c r="E171" s="187">
        <v>1.2</v>
      </c>
      <c r="F171" s="187">
        <v>7.5000000000000009</v>
      </c>
      <c r="G171" s="204">
        <v>2</v>
      </c>
      <c r="H171" s="189">
        <v>1.2</v>
      </c>
      <c r="I171" s="189">
        <v>0.2</v>
      </c>
      <c r="J171" s="189">
        <v>0.7</v>
      </c>
      <c r="K171" s="189">
        <v>0.8</v>
      </c>
      <c r="L171" s="189"/>
      <c r="M171" s="189"/>
      <c r="N171" s="189">
        <v>0.4</v>
      </c>
      <c r="O171" s="189">
        <v>0.1</v>
      </c>
      <c r="P171" s="189">
        <v>0.4</v>
      </c>
      <c r="Q171" s="189">
        <v>0.4</v>
      </c>
      <c r="R171" s="189">
        <v>0.3</v>
      </c>
      <c r="S171" s="189"/>
      <c r="T171" s="189">
        <v>0.3</v>
      </c>
      <c r="U171" s="187">
        <v>0.7</v>
      </c>
      <c r="V171" s="187">
        <v>0</v>
      </c>
      <c r="W171" s="187"/>
      <c r="X171" s="187">
        <v>0</v>
      </c>
    </row>
    <row r="172" spans="1:24">
      <c r="A172" s="183">
        <v>167</v>
      </c>
      <c r="B172" s="184" t="s">
        <v>123</v>
      </c>
      <c r="C172" s="185">
        <v>593.70000000000005</v>
      </c>
      <c r="D172" s="185">
        <v>415.8</v>
      </c>
      <c r="E172" s="185">
        <v>6</v>
      </c>
      <c r="F172" s="185">
        <v>171.9</v>
      </c>
      <c r="G172" s="185">
        <v>60.6</v>
      </c>
      <c r="H172" s="185">
        <v>24.6</v>
      </c>
      <c r="I172" s="185">
        <v>1.2000000000000002</v>
      </c>
      <c r="J172" s="185">
        <v>3.3</v>
      </c>
      <c r="K172" s="185">
        <v>8.5</v>
      </c>
      <c r="L172" s="185">
        <v>0.6</v>
      </c>
      <c r="M172" s="185">
        <v>0</v>
      </c>
      <c r="N172" s="185">
        <v>1.8</v>
      </c>
      <c r="O172" s="185">
        <v>3.2</v>
      </c>
      <c r="P172" s="185">
        <v>12.399999999999999</v>
      </c>
      <c r="Q172" s="185">
        <v>11.100000000000001</v>
      </c>
      <c r="R172" s="185">
        <v>6.3000000000000007</v>
      </c>
      <c r="S172" s="185">
        <v>5.5</v>
      </c>
      <c r="T172" s="185">
        <v>2.7</v>
      </c>
      <c r="U172" s="185">
        <v>18.599999999999998</v>
      </c>
      <c r="V172" s="185">
        <v>0</v>
      </c>
      <c r="W172" s="185">
        <v>1</v>
      </c>
      <c r="X172" s="185">
        <v>10.5</v>
      </c>
    </row>
    <row r="173" spans="1:24">
      <c r="A173" s="183">
        <v>168</v>
      </c>
      <c r="B173" s="186" t="s">
        <v>218</v>
      </c>
      <c r="C173" s="187">
        <v>250.8</v>
      </c>
      <c r="D173" s="187">
        <v>206.9</v>
      </c>
      <c r="E173" s="187">
        <v>3</v>
      </c>
      <c r="F173" s="187">
        <v>40.9</v>
      </c>
      <c r="G173" s="187">
        <v>9.5</v>
      </c>
      <c r="H173" s="187">
        <v>0.6</v>
      </c>
      <c r="I173" s="187">
        <v>0.8</v>
      </c>
      <c r="J173" s="187">
        <v>1.3</v>
      </c>
      <c r="K173" s="187">
        <v>3.4</v>
      </c>
      <c r="L173" s="187">
        <v>0.1</v>
      </c>
      <c r="M173" s="187">
        <v>0</v>
      </c>
      <c r="N173" s="187">
        <v>1.3</v>
      </c>
      <c r="O173" s="187">
        <v>0.2</v>
      </c>
      <c r="P173" s="187">
        <v>9.1999999999999993</v>
      </c>
      <c r="Q173" s="187">
        <v>4.2</v>
      </c>
      <c r="R173" s="187">
        <v>3.6</v>
      </c>
      <c r="S173" s="187">
        <v>4</v>
      </c>
      <c r="T173" s="187">
        <v>0.2</v>
      </c>
      <c r="U173" s="187">
        <v>1.5</v>
      </c>
      <c r="V173" s="187">
        <v>0</v>
      </c>
      <c r="W173" s="187">
        <v>1</v>
      </c>
      <c r="X173" s="187">
        <v>0</v>
      </c>
    </row>
    <row r="174" spans="1:24" ht="25.5">
      <c r="A174" s="183">
        <v>169</v>
      </c>
      <c r="B174" s="188" t="s">
        <v>367</v>
      </c>
      <c r="C174" s="205">
        <v>213</v>
      </c>
      <c r="D174" s="206">
        <v>100</v>
      </c>
      <c r="E174" s="205">
        <v>1.5</v>
      </c>
      <c r="F174" s="187">
        <v>111.5</v>
      </c>
      <c r="G174" s="207">
        <v>41.1</v>
      </c>
      <c r="H174" s="207">
        <v>20</v>
      </c>
      <c r="I174" s="207">
        <v>0.4</v>
      </c>
      <c r="J174" s="207">
        <v>2</v>
      </c>
      <c r="K174" s="207">
        <v>5.0999999999999996</v>
      </c>
      <c r="L174" s="207">
        <v>0.5</v>
      </c>
      <c r="M174" s="207"/>
      <c r="N174" s="207">
        <v>0.5</v>
      </c>
      <c r="O174" s="207">
        <v>2.5</v>
      </c>
      <c r="P174" s="207">
        <v>2</v>
      </c>
      <c r="Q174" s="207">
        <v>5.4</v>
      </c>
      <c r="R174" s="207">
        <v>2.2000000000000002</v>
      </c>
      <c r="S174" s="207">
        <v>1.5</v>
      </c>
      <c r="T174" s="207">
        <v>2.1</v>
      </c>
      <c r="U174" s="187">
        <v>15.7</v>
      </c>
      <c r="V174" s="187">
        <v>0</v>
      </c>
      <c r="W174" s="187"/>
      <c r="X174" s="187">
        <v>10.5</v>
      </c>
    </row>
    <row r="175" spans="1:24">
      <c r="A175" s="183">
        <v>170</v>
      </c>
      <c r="B175" s="186" t="s">
        <v>368</v>
      </c>
      <c r="C175" s="187">
        <v>75.399999999999991</v>
      </c>
      <c r="D175" s="191">
        <v>72.099999999999994</v>
      </c>
      <c r="E175" s="187">
        <v>1</v>
      </c>
      <c r="F175" s="187">
        <v>2.2999999999999998</v>
      </c>
      <c r="G175" s="189"/>
      <c r="H175" s="189"/>
      <c r="I175" s="189"/>
      <c r="J175" s="189"/>
      <c r="K175" s="189"/>
      <c r="L175" s="189"/>
      <c r="M175" s="189"/>
      <c r="N175" s="189"/>
      <c r="O175" s="189">
        <v>0.5</v>
      </c>
      <c r="P175" s="189"/>
      <c r="Q175" s="189"/>
      <c r="R175" s="189"/>
      <c r="S175" s="189"/>
      <c r="T175" s="189">
        <v>0.4</v>
      </c>
      <c r="U175" s="187">
        <v>1.4</v>
      </c>
      <c r="V175" s="187">
        <v>0</v>
      </c>
      <c r="W175" s="187"/>
      <c r="X175" s="187"/>
    </row>
    <row r="176" spans="1:24">
      <c r="A176" s="183">
        <v>171</v>
      </c>
      <c r="B176" s="186" t="s">
        <v>220</v>
      </c>
      <c r="C176" s="187">
        <v>54.5</v>
      </c>
      <c r="D176" s="191">
        <v>36.799999999999997</v>
      </c>
      <c r="E176" s="187">
        <v>0.5</v>
      </c>
      <c r="F176" s="187">
        <v>17.2</v>
      </c>
      <c r="G176" s="189">
        <v>10</v>
      </c>
      <c r="H176" s="189">
        <v>4</v>
      </c>
      <c r="I176" s="189"/>
      <c r="J176" s="189"/>
      <c r="K176" s="189"/>
      <c r="L176" s="189"/>
      <c r="M176" s="189"/>
      <c r="N176" s="189"/>
      <c r="O176" s="189"/>
      <c r="P176" s="189">
        <v>1.2</v>
      </c>
      <c r="Q176" s="189">
        <v>1.5</v>
      </c>
      <c r="R176" s="189">
        <v>0.5</v>
      </c>
      <c r="S176" s="189"/>
      <c r="T176" s="189"/>
      <c r="U176" s="187">
        <v>0</v>
      </c>
      <c r="V176" s="187">
        <v>0</v>
      </c>
      <c r="W176" s="187"/>
      <c r="X176" s="187">
        <v>0</v>
      </c>
    </row>
    <row r="177" spans="1:24">
      <c r="A177" s="183">
        <v>172</v>
      </c>
      <c r="B177" s="184" t="s">
        <v>189</v>
      </c>
      <c r="C177" s="185">
        <v>651.5</v>
      </c>
      <c r="D177" s="185">
        <v>470</v>
      </c>
      <c r="E177" s="185">
        <v>6.8</v>
      </c>
      <c r="F177" s="185">
        <v>174.7</v>
      </c>
      <c r="G177" s="185">
        <v>62.5</v>
      </c>
      <c r="H177" s="185">
        <v>12.2</v>
      </c>
      <c r="I177" s="185">
        <v>1.9000000000000001</v>
      </c>
      <c r="J177" s="185">
        <v>6.3000000000000007</v>
      </c>
      <c r="K177" s="185">
        <v>8.3000000000000007</v>
      </c>
      <c r="L177" s="185">
        <v>0.4</v>
      </c>
      <c r="M177" s="185">
        <v>0</v>
      </c>
      <c r="N177" s="185">
        <v>26.8</v>
      </c>
      <c r="O177" s="185">
        <v>1.6</v>
      </c>
      <c r="P177" s="185">
        <v>12.7</v>
      </c>
      <c r="Q177" s="185">
        <v>13.1</v>
      </c>
      <c r="R177" s="185">
        <v>4.4000000000000004</v>
      </c>
      <c r="S177" s="185">
        <v>5.0999999999999996</v>
      </c>
      <c r="T177" s="185">
        <v>1.9</v>
      </c>
      <c r="U177" s="185">
        <v>11</v>
      </c>
      <c r="V177" s="185">
        <v>0</v>
      </c>
      <c r="W177" s="185">
        <v>1.5</v>
      </c>
      <c r="X177" s="185">
        <v>5</v>
      </c>
    </row>
    <row r="178" spans="1:24">
      <c r="A178" s="183">
        <v>173</v>
      </c>
      <c r="B178" s="186" t="s">
        <v>218</v>
      </c>
      <c r="C178" s="187">
        <v>355.8</v>
      </c>
      <c r="D178" s="187">
        <v>295</v>
      </c>
      <c r="E178" s="187">
        <v>4.3</v>
      </c>
      <c r="F178" s="187">
        <v>56.500000000000007</v>
      </c>
      <c r="G178" s="187">
        <v>19.5</v>
      </c>
      <c r="H178" s="187">
        <v>3.7</v>
      </c>
      <c r="I178" s="187">
        <v>0.8</v>
      </c>
      <c r="J178" s="187">
        <v>2.4</v>
      </c>
      <c r="K178" s="187">
        <v>3.2</v>
      </c>
      <c r="L178" s="187">
        <v>0.1</v>
      </c>
      <c r="M178" s="187">
        <v>0</v>
      </c>
      <c r="N178" s="187">
        <v>1.8</v>
      </c>
      <c r="O178" s="187">
        <v>0.2</v>
      </c>
      <c r="P178" s="187">
        <v>6.6</v>
      </c>
      <c r="Q178" s="187">
        <v>7.1</v>
      </c>
      <c r="R178" s="187">
        <v>3</v>
      </c>
      <c r="S178" s="187">
        <v>3.6999999999999997</v>
      </c>
      <c r="T178" s="187">
        <v>0.2</v>
      </c>
      <c r="U178" s="187">
        <v>2.7</v>
      </c>
      <c r="V178" s="187">
        <v>0</v>
      </c>
      <c r="W178" s="187">
        <v>1.5</v>
      </c>
      <c r="X178" s="187">
        <v>0</v>
      </c>
    </row>
    <row r="179" spans="1:24" ht="25.5">
      <c r="A179" s="183">
        <v>174</v>
      </c>
      <c r="B179" s="188" t="s">
        <v>367</v>
      </c>
      <c r="C179" s="187">
        <v>175.5</v>
      </c>
      <c r="D179" s="191">
        <v>65</v>
      </c>
      <c r="E179" s="187">
        <v>0.9</v>
      </c>
      <c r="F179" s="187">
        <v>109.6</v>
      </c>
      <c r="G179" s="189">
        <v>42</v>
      </c>
      <c r="H179" s="189">
        <v>7.3</v>
      </c>
      <c r="I179" s="189">
        <v>0.9</v>
      </c>
      <c r="J179" s="189">
        <v>3.5</v>
      </c>
      <c r="K179" s="189">
        <v>4.7</v>
      </c>
      <c r="L179" s="189">
        <v>0.3</v>
      </c>
      <c r="M179" s="189"/>
      <c r="N179" s="189">
        <v>25</v>
      </c>
      <c r="O179" s="189">
        <v>0.8</v>
      </c>
      <c r="P179" s="189">
        <v>5</v>
      </c>
      <c r="Q179" s="189">
        <v>5</v>
      </c>
      <c r="R179" s="189">
        <v>1</v>
      </c>
      <c r="S179" s="189">
        <v>1</v>
      </c>
      <c r="T179" s="189">
        <v>1.4</v>
      </c>
      <c r="U179" s="187">
        <v>6.7</v>
      </c>
      <c r="V179" s="187">
        <v>0</v>
      </c>
      <c r="W179" s="187"/>
      <c r="X179" s="187">
        <v>5</v>
      </c>
    </row>
    <row r="180" spans="1:24">
      <c r="A180" s="183">
        <v>175</v>
      </c>
      <c r="B180" s="186" t="s">
        <v>368</v>
      </c>
      <c r="C180" s="187">
        <v>57.5</v>
      </c>
      <c r="D180" s="191">
        <v>55</v>
      </c>
      <c r="E180" s="187">
        <v>0.8</v>
      </c>
      <c r="F180" s="187">
        <v>1.7000000000000002</v>
      </c>
      <c r="G180" s="189"/>
      <c r="H180" s="189"/>
      <c r="I180" s="189"/>
      <c r="J180" s="189"/>
      <c r="K180" s="189"/>
      <c r="L180" s="189"/>
      <c r="M180" s="189"/>
      <c r="N180" s="189"/>
      <c r="O180" s="189">
        <v>0.3</v>
      </c>
      <c r="P180" s="189"/>
      <c r="Q180" s="189"/>
      <c r="R180" s="189"/>
      <c r="S180" s="189"/>
      <c r="T180" s="189">
        <v>0.3</v>
      </c>
      <c r="U180" s="187">
        <v>1.1000000000000001</v>
      </c>
      <c r="V180" s="187">
        <v>0</v>
      </c>
      <c r="W180" s="187"/>
      <c r="X180" s="187">
        <v>0</v>
      </c>
    </row>
    <row r="181" spans="1:24">
      <c r="A181" s="183">
        <v>176</v>
      </c>
      <c r="B181" s="186" t="s">
        <v>220</v>
      </c>
      <c r="C181" s="187">
        <v>62.699999999999996</v>
      </c>
      <c r="D181" s="191">
        <v>55</v>
      </c>
      <c r="E181" s="187">
        <v>0.8</v>
      </c>
      <c r="F181" s="187">
        <v>6.9</v>
      </c>
      <c r="G181" s="189">
        <v>1</v>
      </c>
      <c r="H181" s="189">
        <v>1.2</v>
      </c>
      <c r="I181" s="189">
        <v>0.2</v>
      </c>
      <c r="J181" s="189">
        <v>0.4</v>
      </c>
      <c r="K181" s="189">
        <v>0.4</v>
      </c>
      <c r="L181" s="189"/>
      <c r="M181" s="189"/>
      <c r="N181" s="189"/>
      <c r="O181" s="189">
        <v>0.3</v>
      </c>
      <c r="P181" s="189">
        <v>1.1000000000000001</v>
      </c>
      <c r="Q181" s="189">
        <v>1</v>
      </c>
      <c r="R181" s="189">
        <v>0.4</v>
      </c>
      <c r="S181" s="189">
        <v>0.4</v>
      </c>
      <c r="T181" s="189"/>
      <c r="U181" s="187">
        <v>0.5</v>
      </c>
      <c r="V181" s="187">
        <v>0</v>
      </c>
      <c r="W181" s="187"/>
      <c r="X181" s="187">
        <v>0</v>
      </c>
    </row>
    <row r="182" spans="1:24">
      <c r="A182" s="183">
        <v>177</v>
      </c>
      <c r="B182" s="208" t="s">
        <v>264</v>
      </c>
      <c r="C182" s="192">
        <v>1655.1</v>
      </c>
      <c r="D182" s="192">
        <v>1236.2</v>
      </c>
      <c r="E182" s="192">
        <v>18</v>
      </c>
      <c r="F182" s="192">
        <v>400.9</v>
      </c>
      <c r="G182" s="192">
        <v>98.6</v>
      </c>
      <c r="H182" s="192">
        <v>2.5</v>
      </c>
      <c r="I182" s="192">
        <v>0.89999999999999991</v>
      </c>
      <c r="J182" s="192">
        <v>44.600000000000009</v>
      </c>
      <c r="K182" s="192">
        <v>13.3</v>
      </c>
      <c r="L182" s="192">
        <v>0.1</v>
      </c>
      <c r="M182" s="192">
        <v>0</v>
      </c>
      <c r="N182" s="192">
        <v>2.4</v>
      </c>
      <c r="O182" s="192">
        <v>15.200000000000001</v>
      </c>
      <c r="P182" s="192">
        <v>12.5</v>
      </c>
      <c r="Q182" s="192">
        <v>12.1</v>
      </c>
      <c r="R182" s="192">
        <v>8.5</v>
      </c>
      <c r="S182" s="192">
        <v>7.1000000000000005</v>
      </c>
      <c r="T182" s="192">
        <v>1</v>
      </c>
      <c r="U182" s="192">
        <v>160.9</v>
      </c>
      <c r="V182" s="192">
        <v>0</v>
      </c>
      <c r="W182" s="192">
        <v>3.3</v>
      </c>
      <c r="X182" s="192">
        <v>17.899999999999999</v>
      </c>
    </row>
    <row r="183" spans="1:24">
      <c r="A183" s="183">
        <v>178</v>
      </c>
      <c r="B183" s="186" t="s">
        <v>218</v>
      </c>
      <c r="C183" s="199">
        <v>945.2</v>
      </c>
      <c r="D183" s="199">
        <v>666.2</v>
      </c>
      <c r="E183" s="199">
        <v>9.6999999999999993</v>
      </c>
      <c r="F183" s="199">
        <v>269.3</v>
      </c>
      <c r="G183" s="199">
        <v>11.1</v>
      </c>
      <c r="H183" s="199">
        <v>1</v>
      </c>
      <c r="I183" s="199">
        <v>0.6</v>
      </c>
      <c r="J183" s="199">
        <v>41.400000000000006</v>
      </c>
      <c r="K183" s="199">
        <v>1.9</v>
      </c>
      <c r="L183" s="199">
        <v>0.1</v>
      </c>
      <c r="M183" s="199">
        <v>0</v>
      </c>
      <c r="N183" s="199">
        <v>2.4</v>
      </c>
      <c r="O183" s="199">
        <v>0.8</v>
      </c>
      <c r="P183" s="199">
        <v>10.9</v>
      </c>
      <c r="Q183" s="199">
        <v>10.4</v>
      </c>
      <c r="R183" s="199">
        <v>6.9</v>
      </c>
      <c r="S183" s="199">
        <v>7.1000000000000005</v>
      </c>
      <c r="T183" s="199">
        <v>1</v>
      </c>
      <c r="U183" s="199">
        <v>152.5</v>
      </c>
      <c r="V183" s="199">
        <v>0</v>
      </c>
      <c r="W183" s="199">
        <v>3.3</v>
      </c>
      <c r="X183" s="199">
        <v>17.899999999999999</v>
      </c>
    </row>
    <row r="184" spans="1:24">
      <c r="A184" s="183">
        <v>179</v>
      </c>
      <c r="B184" s="186" t="s">
        <v>222</v>
      </c>
      <c r="C184" s="187">
        <v>94.999999999999986</v>
      </c>
      <c r="D184" s="193"/>
      <c r="E184" s="187">
        <v>0</v>
      </c>
      <c r="F184" s="187">
        <v>94.999999999999986</v>
      </c>
      <c r="G184" s="194">
        <v>77.3</v>
      </c>
      <c r="H184" s="194">
        <v>1.1000000000000001</v>
      </c>
      <c r="I184" s="194">
        <v>0.3</v>
      </c>
      <c r="J184" s="194">
        <v>2.2000000000000002</v>
      </c>
      <c r="K184" s="194">
        <v>9.1999999999999993</v>
      </c>
      <c r="L184" s="194"/>
      <c r="M184" s="194"/>
      <c r="N184" s="194"/>
      <c r="O184" s="194"/>
      <c r="P184" s="194">
        <v>1.6</v>
      </c>
      <c r="Q184" s="194">
        <v>1.7</v>
      </c>
      <c r="R184" s="194">
        <v>1.6</v>
      </c>
      <c r="S184" s="194"/>
      <c r="T184" s="194"/>
      <c r="U184" s="199">
        <v>0</v>
      </c>
      <c r="V184" s="199">
        <v>0</v>
      </c>
      <c r="W184" s="199">
        <v>0</v>
      </c>
      <c r="X184" s="12"/>
    </row>
    <row r="185" spans="1:24" ht="25.5">
      <c r="A185" s="183">
        <v>180</v>
      </c>
      <c r="B185" s="188" t="s">
        <v>367</v>
      </c>
      <c r="C185" s="187">
        <v>22.200000000000003</v>
      </c>
      <c r="D185" s="193"/>
      <c r="E185" s="187"/>
      <c r="F185" s="187">
        <v>22.200000000000003</v>
      </c>
      <c r="G185" s="194">
        <v>10.199999999999999</v>
      </c>
      <c r="H185" s="194">
        <v>0.4</v>
      </c>
      <c r="I185" s="194"/>
      <c r="J185" s="194">
        <v>1</v>
      </c>
      <c r="K185" s="194">
        <v>2.2000000000000002</v>
      </c>
      <c r="L185" s="194"/>
      <c r="M185" s="194"/>
      <c r="N185" s="194"/>
      <c r="O185" s="194"/>
      <c r="P185" s="194"/>
      <c r="Q185" s="194"/>
      <c r="R185" s="194"/>
      <c r="S185" s="194"/>
      <c r="T185" s="194"/>
      <c r="U185" s="199">
        <v>8.4</v>
      </c>
      <c r="V185" s="199">
        <v>0</v>
      </c>
      <c r="W185" s="199">
        <v>0</v>
      </c>
      <c r="X185" s="12"/>
    </row>
    <row r="186" spans="1:24">
      <c r="A186" s="183">
        <v>181</v>
      </c>
      <c r="B186" s="186" t="s">
        <v>220</v>
      </c>
      <c r="C186" s="187">
        <v>592.69999999999993</v>
      </c>
      <c r="D186" s="193">
        <v>570</v>
      </c>
      <c r="E186" s="187">
        <v>8.3000000000000007</v>
      </c>
      <c r="F186" s="187">
        <v>14.4</v>
      </c>
      <c r="G186" s="194"/>
      <c r="H186" s="194"/>
      <c r="I186" s="194"/>
      <c r="J186" s="194"/>
      <c r="K186" s="194"/>
      <c r="L186" s="194"/>
      <c r="M186" s="194"/>
      <c r="N186" s="194"/>
      <c r="O186" s="194">
        <v>14.4</v>
      </c>
      <c r="P186" s="194"/>
      <c r="Q186" s="194"/>
      <c r="R186" s="194"/>
      <c r="S186" s="194"/>
      <c r="T186" s="194"/>
      <c r="U186" s="199"/>
      <c r="V186" s="199"/>
      <c r="W186" s="199"/>
      <c r="X186" s="12"/>
    </row>
    <row r="187" spans="1:24">
      <c r="A187" s="183">
        <v>182</v>
      </c>
      <c r="B187" s="184" t="s">
        <v>190</v>
      </c>
      <c r="C187" s="185">
        <v>515.70000000000005</v>
      </c>
      <c r="D187" s="185">
        <v>380.2</v>
      </c>
      <c r="E187" s="185">
        <v>5.4</v>
      </c>
      <c r="F187" s="185">
        <v>130.1</v>
      </c>
      <c r="G187" s="185">
        <v>0</v>
      </c>
      <c r="H187" s="185">
        <v>0</v>
      </c>
      <c r="I187" s="185">
        <v>2</v>
      </c>
      <c r="J187" s="185">
        <v>8</v>
      </c>
      <c r="K187" s="185">
        <v>0</v>
      </c>
      <c r="L187" s="185">
        <v>0.5</v>
      </c>
      <c r="M187" s="185">
        <v>0</v>
      </c>
      <c r="N187" s="185">
        <v>0</v>
      </c>
      <c r="O187" s="185">
        <v>3</v>
      </c>
      <c r="P187" s="185">
        <v>2</v>
      </c>
      <c r="Q187" s="185">
        <v>1.8</v>
      </c>
      <c r="R187" s="185">
        <v>0.2</v>
      </c>
      <c r="S187" s="185">
        <v>0</v>
      </c>
      <c r="T187" s="185">
        <v>4.5</v>
      </c>
      <c r="U187" s="185">
        <v>107.6</v>
      </c>
      <c r="V187" s="185">
        <v>0</v>
      </c>
      <c r="W187" s="185">
        <v>0.5</v>
      </c>
      <c r="X187" s="185">
        <v>0</v>
      </c>
    </row>
    <row r="188" spans="1:24">
      <c r="A188" s="183">
        <v>183</v>
      </c>
      <c r="B188" s="186" t="s">
        <v>218</v>
      </c>
      <c r="C188" s="187">
        <v>44.000000000000007</v>
      </c>
      <c r="D188" s="187">
        <v>43.2</v>
      </c>
      <c r="E188" s="187">
        <v>0.6</v>
      </c>
      <c r="F188" s="187">
        <v>0.2</v>
      </c>
      <c r="G188" s="187">
        <v>0</v>
      </c>
      <c r="H188" s="187">
        <v>0</v>
      </c>
      <c r="I188" s="187">
        <v>0</v>
      </c>
      <c r="J188" s="187">
        <v>0</v>
      </c>
      <c r="K188" s="187">
        <v>0</v>
      </c>
      <c r="L188" s="187">
        <v>0</v>
      </c>
      <c r="M188" s="187">
        <v>0</v>
      </c>
      <c r="N188" s="187">
        <v>0</v>
      </c>
      <c r="O188" s="187">
        <v>0</v>
      </c>
      <c r="P188" s="187">
        <v>0</v>
      </c>
      <c r="Q188" s="187">
        <v>0</v>
      </c>
      <c r="R188" s="187">
        <v>0</v>
      </c>
      <c r="S188" s="187">
        <v>0</v>
      </c>
      <c r="T188" s="187">
        <v>0</v>
      </c>
      <c r="U188" s="187">
        <v>0</v>
      </c>
      <c r="V188" s="187">
        <v>0</v>
      </c>
      <c r="W188" s="187">
        <v>0.2</v>
      </c>
      <c r="X188" s="187">
        <v>0</v>
      </c>
    </row>
    <row r="189" spans="1:24" ht="25.5">
      <c r="A189" s="183">
        <v>184</v>
      </c>
      <c r="B189" s="188" t="s">
        <v>367</v>
      </c>
      <c r="C189" s="187">
        <v>11.7</v>
      </c>
      <c r="D189" s="191">
        <v>7.5</v>
      </c>
      <c r="E189" s="187">
        <v>0.1</v>
      </c>
      <c r="F189" s="187">
        <v>4.0999999999999996</v>
      </c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7">
        <v>4.0999999999999996</v>
      </c>
      <c r="V189" s="187">
        <v>0</v>
      </c>
      <c r="W189" s="187"/>
      <c r="X189" s="187">
        <v>0</v>
      </c>
    </row>
    <row r="190" spans="1:24">
      <c r="A190" s="183">
        <v>185</v>
      </c>
      <c r="B190" s="186" t="s">
        <v>220</v>
      </c>
      <c r="C190" s="187">
        <v>460</v>
      </c>
      <c r="D190" s="187">
        <v>329.5</v>
      </c>
      <c r="E190" s="187">
        <v>4.7</v>
      </c>
      <c r="F190" s="187">
        <v>125.8</v>
      </c>
      <c r="G190" s="189"/>
      <c r="H190" s="189"/>
      <c r="I190" s="189">
        <v>2</v>
      </c>
      <c r="J190" s="189">
        <v>8</v>
      </c>
      <c r="K190" s="189"/>
      <c r="L190" s="189">
        <v>0.5</v>
      </c>
      <c r="M190" s="189"/>
      <c r="N190" s="189"/>
      <c r="O190" s="189">
        <v>3</v>
      </c>
      <c r="P190" s="189">
        <v>2</v>
      </c>
      <c r="Q190" s="189">
        <v>1.8</v>
      </c>
      <c r="R190" s="189">
        <v>0.2</v>
      </c>
      <c r="S190" s="189"/>
      <c r="T190" s="189">
        <v>4.5</v>
      </c>
      <c r="U190" s="187">
        <v>103.5</v>
      </c>
      <c r="V190" s="187"/>
      <c r="W190" s="187">
        <v>0.3</v>
      </c>
      <c r="X190" s="187"/>
    </row>
    <row r="191" spans="1:24">
      <c r="A191" s="183">
        <v>186</v>
      </c>
      <c r="B191" s="184" t="s">
        <v>126</v>
      </c>
      <c r="C191" s="185">
        <v>119.5</v>
      </c>
      <c r="D191" s="185">
        <v>109.1</v>
      </c>
      <c r="E191" s="185">
        <v>2.7</v>
      </c>
      <c r="F191" s="185">
        <v>7.6999999999999993</v>
      </c>
      <c r="G191" s="185">
        <v>0</v>
      </c>
      <c r="H191" s="185">
        <v>0</v>
      </c>
      <c r="I191" s="185">
        <v>0.4</v>
      </c>
      <c r="J191" s="185">
        <v>1.1000000000000001</v>
      </c>
      <c r="K191" s="185">
        <v>0</v>
      </c>
      <c r="L191" s="185">
        <v>0.5</v>
      </c>
      <c r="M191" s="185">
        <v>0</v>
      </c>
      <c r="N191" s="185">
        <v>0</v>
      </c>
      <c r="O191" s="185">
        <v>1.5</v>
      </c>
      <c r="P191" s="185">
        <v>0.6</v>
      </c>
      <c r="Q191" s="185">
        <v>0.5</v>
      </c>
      <c r="R191" s="185">
        <v>0.1</v>
      </c>
      <c r="S191" s="185">
        <v>0.2</v>
      </c>
      <c r="T191" s="185">
        <v>0.3</v>
      </c>
      <c r="U191" s="185">
        <v>2</v>
      </c>
      <c r="V191" s="185">
        <v>0</v>
      </c>
      <c r="W191" s="185">
        <v>0.5</v>
      </c>
      <c r="X191" s="185">
        <v>0</v>
      </c>
    </row>
    <row r="192" spans="1:24">
      <c r="A192" s="183">
        <v>187</v>
      </c>
      <c r="B192" s="195" t="s">
        <v>436</v>
      </c>
      <c r="C192" s="190">
        <v>8629.5</v>
      </c>
      <c r="D192" s="190">
        <v>6569.5</v>
      </c>
      <c r="E192" s="190">
        <v>97</v>
      </c>
      <c r="F192" s="190">
        <v>1963</v>
      </c>
      <c r="G192" s="190">
        <v>200.6</v>
      </c>
      <c r="H192" s="190">
        <v>58.999999999999993</v>
      </c>
      <c r="I192" s="190">
        <v>27.4</v>
      </c>
      <c r="J192" s="190">
        <v>124.80000000000001</v>
      </c>
      <c r="K192" s="190">
        <v>32.700000000000003</v>
      </c>
      <c r="L192" s="190">
        <v>4.9000000000000004</v>
      </c>
      <c r="M192" s="190">
        <v>0</v>
      </c>
      <c r="N192" s="190">
        <v>66.8</v>
      </c>
      <c r="O192" s="190">
        <v>31</v>
      </c>
      <c r="P192" s="190">
        <v>151.19999999999999</v>
      </c>
      <c r="Q192" s="190">
        <v>99.2</v>
      </c>
      <c r="R192" s="190">
        <v>31</v>
      </c>
      <c r="S192" s="190">
        <v>29.999999999999993</v>
      </c>
      <c r="T192" s="190">
        <v>20.100000000000001</v>
      </c>
      <c r="U192" s="190">
        <v>860.9</v>
      </c>
      <c r="V192" s="190">
        <v>163.4</v>
      </c>
      <c r="W192" s="190">
        <v>22.6</v>
      </c>
      <c r="X192" s="190">
        <v>37.4</v>
      </c>
    </row>
    <row r="193" spans="1:24" ht="18" customHeight="1">
      <c r="A193" s="183">
        <v>188</v>
      </c>
      <c r="B193" s="196" t="s">
        <v>218</v>
      </c>
      <c r="C193" s="190">
        <v>5344.7</v>
      </c>
      <c r="D193" s="190">
        <v>4005</v>
      </c>
      <c r="E193" s="190">
        <v>59.6</v>
      </c>
      <c r="F193" s="190">
        <v>1280.1000000000001</v>
      </c>
      <c r="G193" s="190">
        <v>50.6</v>
      </c>
      <c r="H193" s="190">
        <v>8.8999999999999986</v>
      </c>
      <c r="I193" s="190">
        <v>21.4</v>
      </c>
      <c r="J193" s="190">
        <v>57.7</v>
      </c>
      <c r="K193" s="190">
        <v>16.2</v>
      </c>
      <c r="L193" s="190">
        <v>2.9000000000000004</v>
      </c>
      <c r="M193" s="190">
        <v>0</v>
      </c>
      <c r="N193" s="190">
        <v>25.9</v>
      </c>
      <c r="O193" s="190">
        <v>5.8999999999999995</v>
      </c>
      <c r="P193" s="190">
        <v>122.8</v>
      </c>
      <c r="Q193" s="190">
        <v>73.3</v>
      </c>
      <c r="R193" s="190">
        <v>22.2</v>
      </c>
      <c r="S193" s="190">
        <v>24.599999999999994</v>
      </c>
      <c r="T193" s="190">
        <v>6.6000000000000014</v>
      </c>
      <c r="U193" s="190">
        <v>639.79999999999995</v>
      </c>
      <c r="V193" s="190">
        <v>163.4</v>
      </c>
      <c r="W193" s="190">
        <v>20</v>
      </c>
      <c r="X193" s="190">
        <v>17.899999999999999</v>
      </c>
    </row>
    <row r="194" spans="1:24" ht="25.5">
      <c r="A194" s="183">
        <v>189</v>
      </c>
      <c r="B194" s="196" t="s">
        <v>367</v>
      </c>
      <c r="C194" s="190">
        <v>765.59999999999991</v>
      </c>
      <c r="D194" s="190">
        <v>322.89999999999998</v>
      </c>
      <c r="E194" s="190">
        <v>4.9000000000000004</v>
      </c>
      <c r="F194" s="190">
        <v>437.8</v>
      </c>
      <c r="G194" s="190">
        <v>137</v>
      </c>
      <c r="H194" s="190">
        <v>43.199999999999996</v>
      </c>
      <c r="I194" s="190">
        <v>2.7</v>
      </c>
      <c r="J194" s="190">
        <v>21.5</v>
      </c>
      <c r="K194" s="190">
        <v>15.3</v>
      </c>
      <c r="L194" s="190">
        <v>1.5</v>
      </c>
      <c r="M194" s="190">
        <v>0</v>
      </c>
      <c r="N194" s="190">
        <v>31.299999999999997</v>
      </c>
      <c r="O194" s="190">
        <v>5.0999999999999996</v>
      </c>
      <c r="P194" s="190">
        <v>18.899999999999999</v>
      </c>
      <c r="Q194" s="190">
        <v>16.900000000000002</v>
      </c>
      <c r="R194" s="190">
        <v>7</v>
      </c>
      <c r="S194" s="190">
        <v>3.7</v>
      </c>
      <c r="T194" s="190">
        <v>7.3000000000000007</v>
      </c>
      <c r="U194" s="190">
        <v>106.9</v>
      </c>
      <c r="V194" s="190">
        <v>0</v>
      </c>
      <c r="W194" s="190">
        <v>0</v>
      </c>
      <c r="X194" s="190">
        <v>19.5</v>
      </c>
    </row>
    <row r="195" spans="1:24">
      <c r="A195" s="183">
        <v>190</v>
      </c>
      <c r="B195" s="184" t="s">
        <v>368</v>
      </c>
      <c r="C195" s="190">
        <v>132.89999999999998</v>
      </c>
      <c r="D195" s="190">
        <v>127.1</v>
      </c>
      <c r="E195" s="190">
        <v>1.8</v>
      </c>
      <c r="F195" s="190">
        <v>4</v>
      </c>
      <c r="G195" s="190">
        <v>0</v>
      </c>
      <c r="H195" s="190">
        <v>0</v>
      </c>
      <c r="I195" s="190">
        <v>0</v>
      </c>
      <c r="J195" s="190">
        <v>0</v>
      </c>
      <c r="K195" s="190">
        <v>0</v>
      </c>
      <c r="L195" s="190">
        <v>0</v>
      </c>
      <c r="M195" s="190">
        <v>0</v>
      </c>
      <c r="N195" s="190">
        <v>0</v>
      </c>
      <c r="O195" s="190">
        <v>0.8</v>
      </c>
      <c r="P195" s="190">
        <v>0</v>
      </c>
      <c r="Q195" s="190">
        <v>0</v>
      </c>
      <c r="R195" s="190">
        <v>0</v>
      </c>
      <c r="S195" s="190">
        <v>0</v>
      </c>
      <c r="T195" s="190">
        <v>0.7</v>
      </c>
      <c r="U195" s="190">
        <v>2.5</v>
      </c>
      <c r="V195" s="190">
        <v>0</v>
      </c>
      <c r="W195" s="190">
        <v>0</v>
      </c>
      <c r="X195" s="190">
        <v>0</v>
      </c>
    </row>
    <row r="196" spans="1:24">
      <c r="A196" s="183">
        <v>191</v>
      </c>
      <c r="B196" s="184" t="s">
        <v>220</v>
      </c>
      <c r="C196" s="190">
        <v>2386.3000000000002</v>
      </c>
      <c r="D196" s="190">
        <v>2114.5</v>
      </c>
      <c r="E196" s="190">
        <v>30.7</v>
      </c>
      <c r="F196" s="190">
        <v>241.09999999999997</v>
      </c>
      <c r="G196" s="190">
        <v>13</v>
      </c>
      <c r="H196" s="190">
        <v>6.9</v>
      </c>
      <c r="I196" s="190">
        <v>3.3000000000000003</v>
      </c>
      <c r="J196" s="190">
        <v>45.6</v>
      </c>
      <c r="K196" s="190">
        <v>1.2000000000000002</v>
      </c>
      <c r="L196" s="190">
        <v>0.5</v>
      </c>
      <c r="M196" s="190">
        <v>0</v>
      </c>
      <c r="N196" s="190">
        <v>9.6</v>
      </c>
      <c r="O196" s="190">
        <v>19.2</v>
      </c>
      <c r="P196" s="190">
        <v>9.5</v>
      </c>
      <c r="Q196" s="190">
        <v>9</v>
      </c>
      <c r="R196" s="190">
        <v>1.8000000000000003</v>
      </c>
      <c r="S196" s="190">
        <v>1.7000000000000002</v>
      </c>
      <c r="T196" s="190">
        <v>5.5</v>
      </c>
      <c r="U196" s="190">
        <v>111.7</v>
      </c>
      <c r="V196" s="190">
        <v>0</v>
      </c>
      <c r="W196" s="190">
        <v>2.6</v>
      </c>
      <c r="X196" s="190">
        <v>0</v>
      </c>
    </row>
    <row r="197" spans="1:24">
      <c r="A197" s="183">
        <v>192</v>
      </c>
      <c r="B197" s="184" t="s">
        <v>222</v>
      </c>
      <c r="C197" s="190">
        <v>94.999999999999986</v>
      </c>
      <c r="D197" s="190">
        <v>0</v>
      </c>
      <c r="E197" s="190">
        <v>0</v>
      </c>
      <c r="F197" s="190">
        <v>94.999999999999986</v>
      </c>
      <c r="G197" s="190">
        <v>77.3</v>
      </c>
      <c r="H197" s="190">
        <v>1.1000000000000001</v>
      </c>
      <c r="I197" s="190">
        <v>0.3</v>
      </c>
      <c r="J197" s="190">
        <v>2.2000000000000002</v>
      </c>
      <c r="K197" s="190">
        <v>9.1999999999999993</v>
      </c>
      <c r="L197" s="190">
        <v>0</v>
      </c>
      <c r="M197" s="190">
        <v>0</v>
      </c>
      <c r="N197" s="190">
        <v>0</v>
      </c>
      <c r="O197" s="190">
        <v>0</v>
      </c>
      <c r="P197" s="190">
        <v>1.6</v>
      </c>
      <c r="Q197" s="190">
        <v>1.7</v>
      </c>
      <c r="R197" s="190">
        <v>1.6</v>
      </c>
      <c r="S197" s="190">
        <v>0</v>
      </c>
      <c r="T197" s="190">
        <v>0</v>
      </c>
      <c r="U197" s="190">
        <v>0</v>
      </c>
      <c r="V197" s="190">
        <v>0</v>
      </c>
      <c r="W197" s="190">
        <v>0</v>
      </c>
      <c r="X197" s="190">
        <v>0</v>
      </c>
    </row>
    <row r="198" spans="1:24">
      <c r="A198" s="183">
        <v>193</v>
      </c>
      <c r="B198" s="195" t="s">
        <v>191</v>
      </c>
      <c r="C198" s="185">
        <v>6624.2999999999984</v>
      </c>
      <c r="D198" s="185">
        <v>2664.8</v>
      </c>
      <c r="E198" s="185">
        <v>42.5</v>
      </c>
      <c r="F198" s="185">
        <v>3916.9999999999991</v>
      </c>
      <c r="G198" s="185">
        <v>0</v>
      </c>
      <c r="H198" s="185">
        <v>0.2</v>
      </c>
      <c r="I198" s="185">
        <v>17.3</v>
      </c>
      <c r="J198" s="185">
        <v>143.10000000000002</v>
      </c>
      <c r="K198" s="185">
        <v>1.4000000000000001</v>
      </c>
      <c r="L198" s="185">
        <v>16.7</v>
      </c>
      <c r="M198" s="185">
        <v>40</v>
      </c>
      <c r="N198" s="185">
        <v>454.5</v>
      </c>
      <c r="O198" s="185">
        <v>9.4</v>
      </c>
      <c r="P198" s="185">
        <v>37.199999999999996</v>
      </c>
      <c r="Q198" s="185">
        <v>27.699999999999996</v>
      </c>
      <c r="R198" s="185">
        <v>2.7</v>
      </c>
      <c r="S198" s="185">
        <v>3.2</v>
      </c>
      <c r="T198" s="185">
        <v>138.70000000000002</v>
      </c>
      <c r="U198" s="185">
        <v>1868.1999999999998</v>
      </c>
      <c r="V198" s="185">
        <v>1046.9000000000001</v>
      </c>
      <c r="W198" s="185">
        <v>13.1</v>
      </c>
      <c r="X198" s="185">
        <v>96.699999999999989</v>
      </c>
    </row>
    <row r="199" spans="1:24">
      <c r="A199" s="183">
        <v>194</v>
      </c>
      <c r="B199" s="186" t="s">
        <v>218</v>
      </c>
      <c r="C199" s="187">
        <v>5246.6999999999989</v>
      </c>
      <c r="D199" s="187">
        <v>2386</v>
      </c>
      <c r="E199" s="187">
        <v>38.6</v>
      </c>
      <c r="F199" s="187">
        <v>2822.0999999999995</v>
      </c>
      <c r="G199" s="187">
        <v>0</v>
      </c>
      <c r="H199" s="187">
        <v>0.2</v>
      </c>
      <c r="I199" s="187">
        <v>12.9</v>
      </c>
      <c r="J199" s="187">
        <v>142.30000000000001</v>
      </c>
      <c r="K199" s="187">
        <v>1.4000000000000001</v>
      </c>
      <c r="L199" s="187">
        <v>16.5</v>
      </c>
      <c r="M199" s="187">
        <v>40</v>
      </c>
      <c r="N199" s="187">
        <v>111.9</v>
      </c>
      <c r="O199" s="187">
        <v>8.9</v>
      </c>
      <c r="P199" s="187">
        <v>28.3</v>
      </c>
      <c r="Q199" s="187">
        <v>22.9</v>
      </c>
      <c r="R199" s="187">
        <v>2.1</v>
      </c>
      <c r="S199" s="187">
        <v>3.2</v>
      </c>
      <c r="T199" s="187">
        <v>131.30000000000001</v>
      </c>
      <c r="U199" s="187">
        <v>1631.4999999999998</v>
      </c>
      <c r="V199" s="187">
        <v>560</v>
      </c>
      <c r="W199" s="187">
        <v>12</v>
      </c>
      <c r="X199" s="187">
        <v>96.699999999999989</v>
      </c>
    </row>
    <row r="200" spans="1:24" ht="25.5">
      <c r="A200" s="183">
        <v>195</v>
      </c>
      <c r="B200" s="188" t="s">
        <v>367</v>
      </c>
      <c r="C200" s="187">
        <v>23.699999999999996</v>
      </c>
      <c r="D200" s="191"/>
      <c r="E200" s="187">
        <v>0</v>
      </c>
      <c r="F200" s="187">
        <v>23.699999999999996</v>
      </c>
      <c r="G200" s="191"/>
      <c r="H200" s="191"/>
      <c r="I200" s="191"/>
      <c r="J200" s="191"/>
      <c r="K200" s="191"/>
      <c r="L200" s="191"/>
      <c r="M200" s="191"/>
      <c r="N200" s="191">
        <v>6</v>
      </c>
      <c r="O200" s="191"/>
      <c r="P200" s="191">
        <v>6</v>
      </c>
      <c r="Q200" s="191">
        <v>2.9</v>
      </c>
      <c r="R200" s="191">
        <v>0.1</v>
      </c>
      <c r="S200" s="191"/>
      <c r="T200" s="191"/>
      <c r="U200" s="187">
        <v>8.6999999999999993</v>
      </c>
      <c r="V200" s="187"/>
      <c r="W200" s="187"/>
      <c r="X200" s="187">
        <v>0</v>
      </c>
    </row>
    <row r="201" spans="1:24">
      <c r="A201" s="183">
        <v>196</v>
      </c>
      <c r="B201" s="186" t="s">
        <v>220</v>
      </c>
      <c r="C201" s="187">
        <v>1353.8999999999999</v>
      </c>
      <c r="D201" s="191">
        <v>278.8</v>
      </c>
      <c r="E201" s="187">
        <v>3.9</v>
      </c>
      <c r="F201" s="187">
        <v>1071.1999999999998</v>
      </c>
      <c r="G201" s="191"/>
      <c r="H201" s="191"/>
      <c r="I201" s="191">
        <v>4.4000000000000004</v>
      </c>
      <c r="J201" s="191">
        <v>0.8</v>
      </c>
      <c r="K201" s="191"/>
      <c r="L201" s="191">
        <v>0.2</v>
      </c>
      <c r="M201" s="191"/>
      <c r="N201" s="191">
        <v>336.6</v>
      </c>
      <c r="O201" s="191">
        <v>0.5</v>
      </c>
      <c r="P201" s="191">
        <v>2.9</v>
      </c>
      <c r="Q201" s="191">
        <v>1.9</v>
      </c>
      <c r="R201" s="191">
        <v>0.5</v>
      </c>
      <c r="S201" s="191"/>
      <c r="T201" s="191">
        <v>7.4</v>
      </c>
      <c r="U201" s="187">
        <v>228</v>
      </c>
      <c r="V201" s="187">
        <v>486.9</v>
      </c>
      <c r="W201" s="187">
        <v>1.1000000000000001</v>
      </c>
      <c r="X201" s="187">
        <v>0</v>
      </c>
    </row>
    <row r="202" spans="1:24">
      <c r="A202" s="183">
        <v>197</v>
      </c>
      <c r="B202" s="184" t="s">
        <v>128</v>
      </c>
      <c r="C202" s="190">
        <v>2149.7000000000003</v>
      </c>
      <c r="D202" s="190">
        <v>424.6</v>
      </c>
      <c r="E202" s="190">
        <v>6.1</v>
      </c>
      <c r="F202" s="190">
        <v>1719</v>
      </c>
      <c r="G202" s="190">
        <v>0</v>
      </c>
      <c r="H202" s="190">
        <v>0</v>
      </c>
      <c r="I202" s="190">
        <v>1.8</v>
      </c>
      <c r="J202" s="190">
        <v>21.1</v>
      </c>
      <c r="K202" s="190">
        <v>0</v>
      </c>
      <c r="L202" s="190">
        <v>0.7</v>
      </c>
      <c r="M202" s="190">
        <v>854.9</v>
      </c>
      <c r="N202" s="190">
        <v>40.300000000000004</v>
      </c>
      <c r="O202" s="190">
        <v>1.6</v>
      </c>
      <c r="P202" s="190">
        <v>8.6999999999999993</v>
      </c>
      <c r="Q202" s="190">
        <v>3.8</v>
      </c>
      <c r="R202" s="190">
        <v>0.2</v>
      </c>
      <c r="S202" s="190">
        <v>0.89999999999999991</v>
      </c>
      <c r="T202" s="190">
        <v>0.3</v>
      </c>
      <c r="U202" s="190">
        <v>49</v>
      </c>
      <c r="V202" s="190">
        <v>733.8</v>
      </c>
      <c r="W202" s="190">
        <v>1.9000000000000001</v>
      </c>
      <c r="X202" s="190">
        <v>0</v>
      </c>
    </row>
    <row r="203" spans="1:24">
      <c r="A203" s="183">
        <v>198</v>
      </c>
      <c r="B203" s="186" t="s">
        <v>218</v>
      </c>
      <c r="C203" s="187">
        <v>1896.9</v>
      </c>
      <c r="D203" s="187">
        <v>330.5</v>
      </c>
      <c r="E203" s="187">
        <v>4.8</v>
      </c>
      <c r="F203" s="187">
        <v>1561.6</v>
      </c>
      <c r="G203" s="187">
        <v>0</v>
      </c>
      <c r="H203" s="187">
        <v>0</v>
      </c>
      <c r="I203" s="187">
        <v>1.8</v>
      </c>
      <c r="J203" s="187">
        <v>21.1</v>
      </c>
      <c r="K203" s="187">
        <v>0</v>
      </c>
      <c r="L203" s="187">
        <v>0.1</v>
      </c>
      <c r="M203" s="187">
        <v>854.9</v>
      </c>
      <c r="N203" s="187">
        <v>40.300000000000004</v>
      </c>
      <c r="O203" s="187">
        <v>0.4</v>
      </c>
      <c r="P203" s="187">
        <v>7.5</v>
      </c>
      <c r="Q203" s="187">
        <v>3.8</v>
      </c>
      <c r="R203" s="187">
        <v>0.2</v>
      </c>
      <c r="S203" s="187">
        <v>0.89999999999999991</v>
      </c>
      <c r="T203" s="187">
        <v>0.3</v>
      </c>
      <c r="U203" s="187">
        <v>43.6</v>
      </c>
      <c r="V203" s="187">
        <v>585</v>
      </c>
      <c r="W203" s="187">
        <v>1.7000000000000002</v>
      </c>
      <c r="X203" s="187">
        <v>0</v>
      </c>
    </row>
    <row r="204" spans="1:24" ht="25.5">
      <c r="A204" s="183">
        <v>199</v>
      </c>
      <c r="B204" s="188" t="s">
        <v>367</v>
      </c>
      <c r="C204" s="187">
        <v>7</v>
      </c>
      <c r="D204" s="191"/>
      <c r="E204" s="187">
        <v>0</v>
      </c>
      <c r="F204" s="187">
        <v>7</v>
      </c>
      <c r="G204" s="191"/>
      <c r="H204" s="191"/>
      <c r="I204" s="191"/>
      <c r="J204" s="191"/>
      <c r="K204" s="191"/>
      <c r="L204" s="191">
        <v>0.6</v>
      </c>
      <c r="M204" s="191"/>
      <c r="N204" s="191"/>
      <c r="O204" s="191">
        <v>1.2</v>
      </c>
      <c r="P204" s="191">
        <v>1.2</v>
      </c>
      <c r="Q204" s="191"/>
      <c r="R204" s="191"/>
      <c r="S204" s="191"/>
      <c r="T204" s="191"/>
      <c r="U204" s="191">
        <v>4</v>
      </c>
      <c r="V204" s="187"/>
      <c r="W204" s="187"/>
      <c r="X204" s="187">
        <v>0</v>
      </c>
    </row>
    <row r="205" spans="1:24">
      <c r="A205" s="183">
        <v>200</v>
      </c>
      <c r="B205" s="186" t="s">
        <v>220</v>
      </c>
      <c r="C205" s="187">
        <v>245.8</v>
      </c>
      <c r="D205" s="191">
        <v>94.1</v>
      </c>
      <c r="E205" s="187">
        <v>1.3</v>
      </c>
      <c r="F205" s="187">
        <v>150.4</v>
      </c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>
        <v>1.4</v>
      </c>
      <c r="V205" s="187">
        <v>148.80000000000001</v>
      </c>
      <c r="W205" s="187">
        <v>0.2</v>
      </c>
      <c r="X205" s="187">
        <v>0</v>
      </c>
    </row>
    <row r="206" spans="1:24">
      <c r="A206" s="183">
        <v>201</v>
      </c>
      <c r="B206" s="184" t="s">
        <v>129</v>
      </c>
      <c r="C206" s="190">
        <v>483.59999999999991</v>
      </c>
      <c r="D206" s="190">
        <v>191.79999999999998</v>
      </c>
      <c r="E206" s="190">
        <v>2.9</v>
      </c>
      <c r="F206" s="190">
        <v>288.89999999999998</v>
      </c>
      <c r="G206" s="190">
        <v>0</v>
      </c>
      <c r="H206" s="190">
        <v>0</v>
      </c>
      <c r="I206" s="190">
        <v>1.2</v>
      </c>
      <c r="J206" s="190">
        <v>7.1000000000000005</v>
      </c>
      <c r="K206" s="190">
        <v>0</v>
      </c>
      <c r="L206" s="190">
        <v>0.1</v>
      </c>
      <c r="M206" s="190">
        <v>50.5</v>
      </c>
      <c r="N206" s="190">
        <v>2.4000000000000004</v>
      </c>
      <c r="O206" s="190">
        <v>0.2</v>
      </c>
      <c r="P206" s="190">
        <v>1.7</v>
      </c>
      <c r="Q206" s="190">
        <v>0.8</v>
      </c>
      <c r="R206" s="190">
        <v>0.1</v>
      </c>
      <c r="S206" s="190">
        <v>0.30000000000000004</v>
      </c>
      <c r="T206" s="190">
        <v>0.5</v>
      </c>
      <c r="U206" s="190">
        <v>2.9</v>
      </c>
      <c r="V206" s="190">
        <v>220.2</v>
      </c>
      <c r="W206" s="190">
        <v>0.89999999999999991</v>
      </c>
      <c r="X206" s="190">
        <v>0</v>
      </c>
    </row>
    <row r="207" spans="1:24">
      <c r="A207" s="183">
        <v>202</v>
      </c>
      <c r="B207" s="186" t="s">
        <v>218</v>
      </c>
      <c r="C207" s="187">
        <v>441.69999999999993</v>
      </c>
      <c r="D207" s="187">
        <v>173.7</v>
      </c>
      <c r="E207" s="187">
        <v>2.6</v>
      </c>
      <c r="F207" s="187">
        <v>265.39999999999998</v>
      </c>
      <c r="G207" s="187">
        <v>0</v>
      </c>
      <c r="H207" s="187">
        <v>0</v>
      </c>
      <c r="I207" s="187">
        <v>1.2</v>
      </c>
      <c r="J207" s="187">
        <v>6.9</v>
      </c>
      <c r="K207" s="187">
        <v>0</v>
      </c>
      <c r="L207" s="187">
        <v>0.1</v>
      </c>
      <c r="M207" s="187">
        <v>50.5</v>
      </c>
      <c r="N207" s="187">
        <v>1.3</v>
      </c>
      <c r="O207" s="187">
        <v>0.2</v>
      </c>
      <c r="P207" s="187">
        <v>1.7</v>
      </c>
      <c r="Q207" s="187">
        <v>0.8</v>
      </c>
      <c r="R207" s="187">
        <v>0.1</v>
      </c>
      <c r="S207" s="187">
        <v>0.30000000000000004</v>
      </c>
      <c r="T207" s="187">
        <v>0.3</v>
      </c>
      <c r="U207" s="187">
        <v>2.1</v>
      </c>
      <c r="V207" s="187">
        <v>199</v>
      </c>
      <c r="W207" s="187">
        <v>0.89999999999999991</v>
      </c>
      <c r="X207" s="187">
        <v>0</v>
      </c>
    </row>
    <row r="208" spans="1:24" ht="25.5">
      <c r="A208" s="183">
        <v>203</v>
      </c>
      <c r="B208" s="188" t="s">
        <v>367</v>
      </c>
      <c r="C208" s="187">
        <v>2.2000000000000002</v>
      </c>
      <c r="D208" s="191"/>
      <c r="E208" s="187">
        <v>0</v>
      </c>
      <c r="F208" s="187">
        <v>2.2000000000000002</v>
      </c>
      <c r="G208" s="191"/>
      <c r="H208" s="191"/>
      <c r="I208" s="191"/>
      <c r="J208" s="191">
        <v>0.2</v>
      </c>
      <c r="K208" s="191"/>
      <c r="L208" s="191"/>
      <c r="M208" s="191"/>
      <c r="N208" s="191">
        <v>1.1000000000000001</v>
      </c>
      <c r="O208" s="191"/>
      <c r="P208" s="191"/>
      <c r="Q208" s="191"/>
      <c r="R208" s="191"/>
      <c r="S208" s="191"/>
      <c r="T208" s="191">
        <v>0.2</v>
      </c>
      <c r="U208" s="191">
        <v>0.7</v>
      </c>
      <c r="V208" s="187"/>
      <c r="W208" s="187"/>
      <c r="X208" s="187">
        <v>0</v>
      </c>
    </row>
    <row r="209" spans="1:24">
      <c r="A209" s="183">
        <v>204</v>
      </c>
      <c r="B209" s="186" t="s">
        <v>220</v>
      </c>
      <c r="C209" s="187">
        <v>39.700000000000003</v>
      </c>
      <c r="D209" s="191">
        <v>18.100000000000001</v>
      </c>
      <c r="E209" s="187">
        <v>0.3</v>
      </c>
      <c r="F209" s="187">
        <v>21.3</v>
      </c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>
        <v>0.1</v>
      </c>
      <c r="V209" s="187">
        <v>21.2</v>
      </c>
      <c r="W209" s="187">
        <v>0</v>
      </c>
      <c r="X209" s="187">
        <v>0</v>
      </c>
    </row>
    <row r="210" spans="1:24">
      <c r="A210" s="183">
        <v>205</v>
      </c>
      <c r="B210" s="184" t="s">
        <v>130</v>
      </c>
      <c r="C210" s="190">
        <v>357.5</v>
      </c>
      <c r="D210" s="190">
        <v>176.9</v>
      </c>
      <c r="E210" s="190">
        <v>2.6</v>
      </c>
      <c r="F210" s="190">
        <v>178.00000000000003</v>
      </c>
      <c r="G210" s="190">
        <v>0</v>
      </c>
      <c r="H210" s="190">
        <v>0</v>
      </c>
      <c r="I210" s="190">
        <v>1.2</v>
      </c>
      <c r="J210" s="190">
        <v>11.799999999999999</v>
      </c>
      <c r="K210" s="190">
        <v>0</v>
      </c>
      <c r="L210" s="190">
        <v>0.1</v>
      </c>
      <c r="M210" s="190">
        <v>27.6</v>
      </c>
      <c r="N210" s="190">
        <v>1.9</v>
      </c>
      <c r="O210" s="190">
        <v>0.2</v>
      </c>
      <c r="P210" s="190">
        <v>11</v>
      </c>
      <c r="Q210" s="190">
        <v>3.8</v>
      </c>
      <c r="R210" s="190">
        <v>0.4</v>
      </c>
      <c r="S210" s="190">
        <v>0.6</v>
      </c>
      <c r="T210" s="190">
        <v>0.7</v>
      </c>
      <c r="U210" s="190">
        <v>3.5</v>
      </c>
      <c r="V210" s="190">
        <v>114.4</v>
      </c>
      <c r="W210" s="190">
        <v>0.8</v>
      </c>
      <c r="X210" s="190">
        <v>0</v>
      </c>
    </row>
    <row r="211" spans="1:24">
      <c r="A211" s="183">
        <v>206</v>
      </c>
      <c r="B211" s="186" t="s">
        <v>218</v>
      </c>
      <c r="C211" s="187">
        <v>333.3</v>
      </c>
      <c r="D211" s="187">
        <v>166.6</v>
      </c>
      <c r="E211" s="187">
        <v>2.4</v>
      </c>
      <c r="F211" s="187">
        <v>164.3</v>
      </c>
      <c r="G211" s="187">
        <v>0</v>
      </c>
      <c r="H211" s="187">
        <v>0</v>
      </c>
      <c r="I211" s="187">
        <v>1.2</v>
      </c>
      <c r="J211" s="187">
        <v>9.3999999999999986</v>
      </c>
      <c r="K211" s="187">
        <v>0</v>
      </c>
      <c r="L211" s="187">
        <v>0.1</v>
      </c>
      <c r="M211" s="187">
        <v>26.700000000000003</v>
      </c>
      <c r="N211" s="187">
        <v>1.9</v>
      </c>
      <c r="O211" s="187">
        <v>0.2</v>
      </c>
      <c r="P211" s="187">
        <v>11</v>
      </c>
      <c r="Q211" s="187">
        <v>3.8</v>
      </c>
      <c r="R211" s="187">
        <v>0.4</v>
      </c>
      <c r="S211" s="187">
        <v>0.6</v>
      </c>
      <c r="T211" s="187">
        <v>0.3</v>
      </c>
      <c r="U211" s="187">
        <v>1.9</v>
      </c>
      <c r="V211" s="187">
        <v>106</v>
      </c>
      <c r="W211" s="187">
        <v>0.8</v>
      </c>
      <c r="X211" s="187">
        <v>0</v>
      </c>
    </row>
    <row r="212" spans="1:24" ht="25.5">
      <c r="A212" s="183">
        <v>207</v>
      </c>
      <c r="B212" s="188" t="s">
        <v>367</v>
      </c>
      <c r="C212" s="187">
        <v>5.3</v>
      </c>
      <c r="D212" s="189"/>
      <c r="E212" s="187">
        <v>0</v>
      </c>
      <c r="F212" s="187">
        <v>5.3</v>
      </c>
      <c r="G212" s="189"/>
      <c r="H212" s="189"/>
      <c r="I212" s="189"/>
      <c r="J212" s="189">
        <v>2.4</v>
      </c>
      <c r="K212" s="189"/>
      <c r="L212" s="189"/>
      <c r="M212" s="189">
        <v>0.9</v>
      </c>
      <c r="N212" s="189"/>
      <c r="O212" s="189"/>
      <c r="P212" s="189"/>
      <c r="Q212" s="189"/>
      <c r="R212" s="189"/>
      <c r="S212" s="189"/>
      <c r="T212" s="189">
        <v>0.4</v>
      </c>
      <c r="U212" s="189">
        <v>1.6</v>
      </c>
      <c r="V212" s="187"/>
      <c r="W212" s="187"/>
      <c r="X212" s="187">
        <v>0</v>
      </c>
    </row>
    <row r="213" spans="1:24">
      <c r="A213" s="183">
        <v>208</v>
      </c>
      <c r="B213" s="186" t="s">
        <v>220</v>
      </c>
      <c r="C213" s="187">
        <v>18.899999999999999</v>
      </c>
      <c r="D213" s="189">
        <v>10.3</v>
      </c>
      <c r="E213" s="187">
        <v>0.2</v>
      </c>
      <c r="F213" s="187">
        <v>8.3999999999999986</v>
      </c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7">
        <v>8.3999999999999986</v>
      </c>
      <c r="W213" s="187">
        <v>0</v>
      </c>
      <c r="X213" s="187">
        <v>0</v>
      </c>
    </row>
    <row r="214" spans="1:24">
      <c r="A214" s="183">
        <v>209</v>
      </c>
      <c r="B214" s="184" t="s">
        <v>131</v>
      </c>
      <c r="C214" s="190">
        <v>292.10000000000002</v>
      </c>
      <c r="D214" s="190">
        <v>150.29999999999998</v>
      </c>
      <c r="E214" s="190">
        <v>2.1999999999999997</v>
      </c>
      <c r="F214" s="190">
        <v>139.60000000000002</v>
      </c>
      <c r="G214" s="190">
        <v>0</v>
      </c>
      <c r="H214" s="190">
        <v>0</v>
      </c>
      <c r="I214" s="190">
        <v>1.2</v>
      </c>
      <c r="J214" s="190">
        <v>6.6</v>
      </c>
      <c r="K214" s="190">
        <v>0</v>
      </c>
      <c r="L214" s="190">
        <v>0.1</v>
      </c>
      <c r="M214" s="190">
        <v>38.6</v>
      </c>
      <c r="N214" s="190">
        <v>1.6</v>
      </c>
      <c r="O214" s="190">
        <v>0.2</v>
      </c>
      <c r="P214" s="190">
        <v>7.1</v>
      </c>
      <c r="Q214" s="190">
        <v>1.9</v>
      </c>
      <c r="R214" s="190">
        <v>0.2</v>
      </c>
      <c r="S214" s="190">
        <v>0.4</v>
      </c>
      <c r="T214" s="190">
        <v>0.3</v>
      </c>
      <c r="U214" s="190">
        <v>16.400000000000002</v>
      </c>
      <c r="V214" s="190">
        <v>64.3</v>
      </c>
      <c r="W214" s="190">
        <v>0.7</v>
      </c>
      <c r="X214" s="190">
        <v>0</v>
      </c>
    </row>
    <row r="215" spans="1:24">
      <c r="A215" s="183">
        <v>210</v>
      </c>
      <c r="B215" s="186" t="s">
        <v>218</v>
      </c>
      <c r="C215" s="187">
        <v>241.9</v>
      </c>
      <c r="D215" s="187">
        <v>131.19999999999999</v>
      </c>
      <c r="E215" s="187">
        <v>1.9</v>
      </c>
      <c r="F215" s="187">
        <v>108.80000000000001</v>
      </c>
      <c r="G215" s="187">
        <v>0</v>
      </c>
      <c r="H215" s="187">
        <v>0</v>
      </c>
      <c r="I215" s="187">
        <v>1.2</v>
      </c>
      <c r="J215" s="187">
        <v>6.6</v>
      </c>
      <c r="K215" s="187">
        <v>0</v>
      </c>
      <c r="L215" s="187">
        <v>0.1</v>
      </c>
      <c r="M215" s="187">
        <v>38.6</v>
      </c>
      <c r="N215" s="187">
        <v>1.6</v>
      </c>
      <c r="O215" s="187">
        <v>0.2</v>
      </c>
      <c r="P215" s="187">
        <v>7.1</v>
      </c>
      <c r="Q215" s="187">
        <v>1.9</v>
      </c>
      <c r="R215" s="187">
        <v>0.2</v>
      </c>
      <c r="S215" s="187">
        <v>0.4</v>
      </c>
      <c r="T215" s="187">
        <v>0.3</v>
      </c>
      <c r="U215" s="187">
        <v>3.9</v>
      </c>
      <c r="V215" s="187">
        <v>46</v>
      </c>
      <c r="W215" s="187">
        <v>0.7</v>
      </c>
      <c r="X215" s="187">
        <v>0</v>
      </c>
    </row>
    <row r="216" spans="1:24" ht="25.5">
      <c r="A216" s="183">
        <v>211</v>
      </c>
      <c r="B216" s="188" t="s">
        <v>367</v>
      </c>
      <c r="C216" s="187">
        <v>12.4</v>
      </c>
      <c r="D216" s="197"/>
      <c r="E216" s="187">
        <v>0</v>
      </c>
      <c r="F216" s="187">
        <v>12.4</v>
      </c>
      <c r="G216" s="197"/>
      <c r="H216" s="197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>
        <v>12.4</v>
      </c>
      <c r="V216" s="187"/>
      <c r="W216" s="187"/>
      <c r="X216" s="187">
        <v>0</v>
      </c>
    </row>
    <row r="217" spans="1:24">
      <c r="A217" s="183">
        <v>212</v>
      </c>
      <c r="B217" s="186" t="s">
        <v>220</v>
      </c>
      <c r="C217" s="187">
        <v>37.800000000000004</v>
      </c>
      <c r="D217" s="191">
        <v>19.100000000000001</v>
      </c>
      <c r="E217" s="187">
        <v>0.3</v>
      </c>
      <c r="F217" s="187">
        <v>18.400000000000002</v>
      </c>
      <c r="G217" s="197"/>
      <c r="H217" s="197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>
        <v>0.1</v>
      </c>
      <c r="V217" s="187">
        <v>18.3</v>
      </c>
      <c r="W217" s="187">
        <v>0</v>
      </c>
      <c r="X217" s="187">
        <v>0</v>
      </c>
    </row>
    <row r="218" spans="1:24">
      <c r="A218" s="183">
        <v>213</v>
      </c>
      <c r="B218" s="184" t="s">
        <v>132</v>
      </c>
      <c r="C218" s="190">
        <v>370.7</v>
      </c>
      <c r="D218" s="190">
        <v>163.4</v>
      </c>
      <c r="E218" s="190">
        <v>2.5999999999999996</v>
      </c>
      <c r="F218" s="190">
        <v>204.7</v>
      </c>
      <c r="G218" s="190">
        <v>0</v>
      </c>
      <c r="H218" s="190">
        <v>0</v>
      </c>
      <c r="I218" s="190">
        <v>1.2</v>
      </c>
      <c r="J218" s="190">
        <v>6.1</v>
      </c>
      <c r="K218" s="190">
        <v>0</v>
      </c>
      <c r="L218" s="190">
        <v>0.1</v>
      </c>
      <c r="M218" s="190">
        <v>43</v>
      </c>
      <c r="N218" s="190">
        <v>1.5</v>
      </c>
      <c r="O218" s="190">
        <v>0.2</v>
      </c>
      <c r="P218" s="190">
        <v>1.9</v>
      </c>
      <c r="Q218" s="190">
        <v>0.9</v>
      </c>
      <c r="R218" s="190">
        <v>0.2</v>
      </c>
      <c r="S218" s="190">
        <v>0.6</v>
      </c>
      <c r="T218" s="190">
        <v>0.3</v>
      </c>
      <c r="U218" s="190">
        <v>4.7</v>
      </c>
      <c r="V218" s="190">
        <v>143.30000000000001</v>
      </c>
      <c r="W218" s="190">
        <v>0.7</v>
      </c>
      <c r="X218" s="190">
        <v>0</v>
      </c>
    </row>
    <row r="219" spans="1:24">
      <c r="A219" s="183">
        <v>214</v>
      </c>
      <c r="B219" s="186" t="s">
        <v>218</v>
      </c>
      <c r="C219" s="187">
        <v>338</v>
      </c>
      <c r="D219" s="187">
        <v>147.6</v>
      </c>
      <c r="E219" s="187">
        <v>2.2999999999999998</v>
      </c>
      <c r="F219" s="187">
        <v>188.09999999999997</v>
      </c>
      <c r="G219" s="187">
        <v>0</v>
      </c>
      <c r="H219" s="187">
        <v>0</v>
      </c>
      <c r="I219" s="187">
        <v>1.2</v>
      </c>
      <c r="J219" s="187">
        <v>6.1</v>
      </c>
      <c r="K219" s="187">
        <v>0</v>
      </c>
      <c r="L219" s="187">
        <v>0.1</v>
      </c>
      <c r="M219" s="187">
        <v>43</v>
      </c>
      <c r="N219" s="187">
        <v>1.3</v>
      </c>
      <c r="O219" s="187">
        <v>0.2</v>
      </c>
      <c r="P219" s="187">
        <v>1.9</v>
      </c>
      <c r="Q219" s="187">
        <v>0.9</v>
      </c>
      <c r="R219" s="187">
        <v>0.2</v>
      </c>
      <c r="S219" s="187">
        <v>0.6</v>
      </c>
      <c r="T219" s="187">
        <v>0.3</v>
      </c>
      <c r="U219" s="187">
        <v>1.5999999999999999</v>
      </c>
      <c r="V219" s="187">
        <v>130</v>
      </c>
      <c r="W219" s="187">
        <v>0.7</v>
      </c>
      <c r="X219" s="187">
        <v>0</v>
      </c>
    </row>
    <row r="220" spans="1:24" ht="25.5">
      <c r="A220" s="183">
        <v>215</v>
      </c>
      <c r="B220" s="188" t="s">
        <v>367</v>
      </c>
      <c r="C220" s="187">
        <v>3.3000000000000003</v>
      </c>
      <c r="D220" s="189"/>
      <c r="E220" s="187">
        <v>0</v>
      </c>
      <c r="F220" s="187">
        <v>3.3000000000000003</v>
      </c>
      <c r="G220" s="189"/>
      <c r="H220" s="189"/>
      <c r="I220" s="189"/>
      <c r="J220" s="189"/>
      <c r="K220" s="189"/>
      <c r="L220" s="189"/>
      <c r="M220" s="189"/>
      <c r="N220" s="189">
        <v>0.2</v>
      </c>
      <c r="O220" s="189"/>
      <c r="P220" s="189"/>
      <c r="Q220" s="189"/>
      <c r="R220" s="189"/>
      <c r="S220" s="189"/>
      <c r="T220" s="189"/>
      <c r="U220" s="189">
        <v>3.1</v>
      </c>
      <c r="V220" s="187"/>
      <c r="W220" s="187"/>
      <c r="X220" s="187">
        <v>0</v>
      </c>
    </row>
    <row r="221" spans="1:24">
      <c r="A221" s="183">
        <v>216</v>
      </c>
      <c r="B221" s="186" t="s">
        <v>220</v>
      </c>
      <c r="C221" s="187">
        <v>29.4</v>
      </c>
      <c r="D221" s="189">
        <v>15.8</v>
      </c>
      <c r="E221" s="187">
        <v>0.3</v>
      </c>
      <c r="F221" s="187">
        <v>13.299999999999999</v>
      </c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7">
        <v>13.299999999999999</v>
      </c>
      <c r="W221" s="187">
        <v>0</v>
      </c>
      <c r="X221" s="187">
        <v>0</v>
      </c>
    </row>
    <row r="222" spans="1:24">
      <c r="A222" s="183">
        <v>217</v>
      </c>
      <c r="B222" s="184" t="s">
        <v>133</v>
      </c>
      <c r="C222" s="190">
        <v>297.10000000000002</v>
      </c>
      <c r="D222" s="190">
        <v>149.30000000000001</v>
      </c>
      <c r="E222" s="190">
        <v>2.1999999999999997</v>
      </c>
      <c r="F222" s="190">
        <v>145.60000000000002</v>
      </c>
      <c r="G222" s="190">
        <v>0</v>
      </c>
      <c r="H222" s="190">
        <v>0</v>
      </c>
      <c r="I222" s="190">
        <v>1.2</v>
      </c>
      <c r="J222" s="190">
        <v>2.2000000000000002</v>
      </c>
      <c r="K222" s="190">
        <v>0</v>
      </c>
      <c r="L222" s="190">
        <v>0.1</v>
      </c>
      <c r="M222" s="190">
        <v>33.4</v>
      </c>
      <c r="N222" s="190">
        <v>1.5</v>
      </c>
      <c r="O222" s="190">
        <v>0.2</v>
      </c>
      <c r="P222" s="190">
        <v>9.2000000000000011</v>
      </c>
      <c r="Q222" s="190">
        <v>2.5</v>
      </c>
      <c r="R222" s="190">
        <v>0.4</v>
      </c>
      <c r="S222" s="190">
        <v>0.7</v>
      </c>
      <c r="T222" s="190">
        <v>0.3</v>
      </c>
      <c r="U222" s="190">
        <v>3.0000000000000004</v>
      </c>
      <c r="V222" s="190">
        <v>90.2</v>
      </c>
      <c r="W222" s="190">
        <v>0.7</v>
      </c>
      <c r="X222" s="190">
        <v>0</v>
      </c>
    </row>
    <row r="223" spans="1:24">
      <c r="A223" s="183">
        <v>218</v>
      </c>
      <c r="B223" s="186" t="s">
        <v>218</v>
      </c>
      <c r="C223" s="187">
        <v>263.60000000000002</v>
      </c>
      <c r="D223" s="187">
        <v>130.30000000000001</v>
      </c>
      <c r="E223" s="187">
        <v>1.9</v>
      </c>
      <c r="F223" s="187">
        <v>131.4</v>
      </c>
      <c r="G223" s="187">
        <v>0</v>
      </c>
      <c r="H223" s="187">
        <v>0</v>
      </c>
      <c r="I223" s="187">
        <v>1.2</v>
      </c>
      <c r="J223" s="187">
        <v>2.2000000000000002</v>
      </c>
      <c r="K223" s="187">
        <v>0</v>
      </c>
      <c r="L223" s="187">
        <v>0.1</v>
      </c>
      <c r="M223" s="187">
        <v>33.4</v>
      </c>
      <c r="N223" s="187">
        <v>1.5</v>
      </c>
      <c r="O223" s="187">
        <v>0.2</v>
      </c>
      <c r="P223" s="187">
        <v>8.9</v>
      </c>
      <c r="Q223" s="187">
        <v>2.1</v>
      </c>
      <c r="R223" s="187">
        <v>0.2</v>
      </c>
      <c r="S223" s="187">
        <v>0.7</v>
      </c>
      <c r="T223" s="187">
        <v>0.3</v>
      </c>
      <c r="U223" s="187">
        <v>1.9000000000000001</v>
      </c>
      <c r="V223" s="187">
        <v>78</v>
      </c>
      <c r="W223" s="187">
        <v>0.7</v>
      </c>
      <c r="X223" s="187">
        <v>0</v>
      </c>
    </row>
    <row r="224" spans="1:24" ht="25.5">
      <c r="A224" s="183">
        <v>219</v>
      </c>
      <c r="B224" s="188" t="s">
        <v>367</v>
      </c>
      <c r="C224" s="187">
        <v>1.9</v>
      </c>
      <c r="D224" s="197"/>
      <c r="E224" s="187">
        <v>0</v>
      </c>
      <c r="F224" s="187">
        <v>1.9</v>
      </c>
      <c r="G224" s="197"/>
      <c r="H224" s="197"/>
      <c r="I224" s="191"/>
      <c r="J224" s="191"/>
      <c r="K224" s="197"/>
      <c r="L224" s="191"/>
      <c r="M224" s="197"/>
      <c r="N224" s="197"/>
      <c r="O224" s="191"/>
      <c r="P224" s="191">
        <v>0.3</v>
      </c>
      <c r="Q224" s="191">
        <v>0.4</v>
      </c>
      <c r="R224" s="191">
        <v>0.2</v>
      </c>
      <c r="S224" s="191"/>
      <c r="T224" s="191"/>
      <c r="U224" s="191">
        <v>1</v>
      </c>
      <c r="V224" s="187"/>
      <c r="W224" s="187"/>
      <c r="X224" s="187">
        <v>0</v>
      </c>
    </row>
    <row r="225" spans="1:24">
      <c r="A225" s="183">
        <v>220</v>
      </c>
      <c r="B225" s="186" t="s">
        <v>220</v>
      </c>
      <c r="C225" s="187">
        <v>31.6</v>
      </c>
      <c r="D225" s="191">
        <v>19</v>
      </c>
      <c r="E225" s="187">
        <v>0.3</v>
      </c>
      <c r="F225" s="187">
        <v>12.299999999999999</v>
      </c>
      <c r="G225" s="197"/>
      <c r="H225" s="197"/>
      <c r="I225" s="197"/>
      <c r="J225" s="191"/>
      <c r="K225" s="191"/>
      <c r="L225" s="191"/>
      <c r="M225" s="191"/>
      <c r="N225" s="191"/>
      <c r="O225" s="191"/>
      <c r="P225" s="197"/>
      <c r="Q225" s="197"/>
      <c r="R225" s="191"/>
      <c r="S225" s="191"/>
      <c r="T225" s="191"/>
      <c r="U225" s="191">
        <v>0.1</v>
      </c>
      <c r="V225" s="187">
        <v>12.2</v>
      </c>
      <c r="W225" s="187">
        <v>0</v>
      </c>
      <c r="X225" s="187">
        <v>0</v>
      </c>
    </row>
    <row r="226" spans="1:24">
      <c r="A226" s="183">
        <v>221</v>
      </c>
      <c r="B226" s="184" t="s">
        <v>134</v>
      </c>
      <c r="C226" s="190">
        <v>230.8</v>
      </c>
      <c r="D226" s="190">
        <v>106.80000000000001</v>
      </c>
      <c r="E226" s="190">
        <v>1.7</v>
      </c>
      <c r="F226" s="190">
        <v>122.3</v>
      </c>
      <c r="G226" s="190">
        <v>0</v>
      </c>
      <c r="H226" s="190">
        <v>0</v>
      </c>
      <c r="I226" s="190">
        <v>1.2</v>
      </c>
      <c r="J226" s="190">
        <v>6.3</v>
      </c>
      <c r="K226" s="190">
        <v>0</v>
      </c>
      <c r="L226" s="190">
        <v>0.1</v>
      </c>
      <c r="M226" s="190">
        <v>21.3</v>
      </c>
      <c r="N226" s="190">
        <v>1.7</v>
      </c>
      <c r="O226" s="190">
        <v>0.1</v>
      </c>
      <c r="P226" s="190">
        <v>4.2</v>
      </c>
      <c r="Q226" s="190">
        <v>1.1000000000000001</v>
      </c>
      <c r="R226" s="190">
        <v>0.2</v>
      </c>
      <c r="S226" s="190">
        <v>0.5</v>
      </c>
      <c r="T226" s="190">
        <v>0.2</v>
      </c>
      <c r="U226" s="190">
        <v>2.7</v>
      </c>
      <c r="V226" s="190">
        <v>82.2</v>
      </c>
      <c r="W226" s="190">
        <v>0.5</v>
      </c>
      <c r="X226" s="190">
        <v>0</v>
      </c>
    </row>
    <row r="227" spans="1:24">
      <c r="A227" s="183">
        <v>222</v>
      </c>
      <c r="B227" s="186" t="s">
        <v>218</v>
      </c>
      <c r="C227" s="187">
        <v>213.5</v>
      </c>
      <c r="D227" s="187">
        <v>96.4</v>
      </c>
      <c r="E227" s="187">
        <v>1.5</v>
      </c>
      <c r="F227" s="187">
        <v>115.6</v>
      </c>
      <c r="G227" s="187">
        <v>0</v>
      </c>
      <c r="H227" s="187">
        <v>0</v>
      </c>
      <c r="I227" s="187">
        <v>1.2</v>
      </c>
      <c r="J227" s="187">
        <v>6.3</v>
      </c>
      <c r="K227" s="187">
        <v>0</v>
      </c>
      <c r="L227" s="187">
        <v>0.1</v>
      </c>
      <c r="M227" s="187">
        <v>21.3</v>
      </c>
      <c r="N227" s="187">
        <v>1.4</v>
      </c>
      <c r="O227" s="187">
        <v>0.1</v>
      </c>
      <c r="P227" s="187">
        <v>4.2</v>
      </c>
      <c r="Q227" s="187">
        <v>1.1000000000000001</v>
      </c>
      <c r="R227" s="187">
        <v>0.2</v>
      </c>
      <c r="S227" s="187">
        <v>0.4</v>
      </c>
      <c r="T227" s="187">
        <v>0.2</v>
      </c>
      <c r="U227" s="187">
        <v>1.6</v>
      </c>
      <c r="V227" s="187">
        <v>77</v>
      </c>
      <c r="W227" s="187">
        <v>0.5</v>
      </c>
      <c r="X227" s="187">
        <v>0</v>
      </c>
    </row>
    <row r="228" spans="1:24" ht="25.5">
      <c r="A228" s="183">
        <v>223</v>
      </c>
      <c r="B228" s="188" t="s">
        <v>367</v>
      </c>
      <c r="C228" s="187">
        <v>1.5</v>
      </c>
      <c r="D228" s="189"/>
      <c r="E228" s="187"/>
      <c r="F228" s="187">
        <v>1.5</v>
      </c>
      <c r="G228" s="189"/>
      <c r="H228" s="189"/>
      <c r="I228" s="189"/>
      <c r="J228" s="189"/>
      <c r="K228" s="189"/>
      <c r="L228" s="189"/>
      <c r="M228" s="189"/>
      <c r="N228" s="189">
        <v>0.3</v>
      </c>
      <c r="O228" s="189"/>
      <c r="P228" s="189"/>
      <c r="Q228" s="189"/>
      <c r="R228" s="189"/>
      <c r="S228" s="189">
        <v>0.1</v>
      </c>
      <c r="T228" s="189"/>
      <c r="U228" s="189">
        <v>1.1000000000000001</v>
      </c>
      <c r="V228" s="187"/>
      <c r="W228" s="187"/>
      <c r="X228" s="187">
        <v>0</v>
      </c>
    </row>
    <row r="229" spans="1:24">
      <c r="A229" s="183">
        <v>224</v>
      </c>
      <c r="B229" s="186" t="s">
        <v>220</v>
      </c>
      <c r="C229" s="187">
        <v>15.8</v>
      </c>
      <c r="D229" s="189">
        <v>10.4</v>
      </c>
      <c r="E229" s="187">
        <v>0.2</v>
      </c>
      <c r="F229" s="187">
        <v>5.2</v>
      </c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7">
        <v>5.2</v>
      </c>
      <c r="W229" s="187">
        <v>0</v>
      </c>
      <c r="X229" s="187">
        <v>0</v>
      </c>
    </row>
    <row r="230" spans="1:24">
      <c r="A230" s="183">
        <v>225</v>
      </c>
      <c r="B230" s="184" t="s">
        <v>135</v>
      </c>
      <c r="C230" s="190">
        <v>251.29999999999998</v>
      </c>
      <c r="D230" s="190">
        <v>140</v>
      </c>
      <c r="E230" s="190">
        <v>2.1</v>
      </c>
      <c r="F230" s="190">
        <v>109.19999999999999</v>
      </c>
      <c r="G230" s="190">
        <v>0</v>
      </c>
      <c r="H230" s="190">
        <v>0</v>
      </c>
      <c r="I230" s="190">
        <v>1.2</v>
      </c>
      <c r="J230" s="190">
        <v>5.8</v>
      </c>
      <c r="K230" s="190">
        <v>0</v>
      </c>
      <c r="L230" s="190">
        <v>0.1</v>
      </c>
      <c r="M230" s="190">
        <v>22.9</v>
      </c>
      <c r="N230" s="190">
        <v>2</v>
      </c>
      <c r="O230" s="190">
        <v>0.2</v>
      </c>
      <c r="P230" s="190">
        <v>2.1</v>
      </c>
      <c r="Q230" s="190">
        <v>0.9</v>
      </c>
      <c r="R230" s="190">
        <v>0.2</v>
      </c>
      <c r="S230" s="190">
        <v>0.6</v>
      </c>
      <c r="T230" s="190">
        <v>0.2</v>
      </c>
      <c r="U230" s="190">
        <v>2.8000000000000003</v>
      </c>
      <c r="V230" s="190">
        <v>69.599999999999994</v>
      </c>
      <c r="W230" s="190">
        <v>0.6</v>
      </c>
      <c r="X230" s="190">
        <v>0</v>
      </c>
    </row>
    <row r="231" spans="1:24">
      <c r="A231" s="183">
        <v>226</v>
      </c>
      <c r="B231" s="186" t="s">
        <v>218</v>
      </c>
      <c r="C231" s="187">
        <v>230.6</v>
      </c>
      <c r="D231" s="187">
        <v>127.9</v>
      </c>
      <c r="E231" s="187">
        <v>1.9</v>
      </c>
      <c r="F231" s="187">
        <v>100.79999999999998</v>
      </c>
      <c r="G231" s="187">
        <v>0</v>
      </c>
      <c r="H231" s="187">
        <v>0</v>
      </c>
      <c r="I231" s="187">
        <v>1.2</v>
      </c>
      <c r="J231" s="187">
        <v>5.8</v>
      </c>
      <c r="K231" s="187">
        <v>0</v>
      </c>
      <c r="L231" s="187">
        <v>0.1</v>
      </c>
      <c r="M231" s="187">
        <v>22.9</v>
      </c>
      <c r="N231" s="187">
        <v>1.4</v>
      </c>
      <c r="O231" s="187">
        <v>0.2</v>
      </c>
      <c r="P231" s="187">
        <v>2.1</v>
      </c>
      <c r="Q231" s="187">
        <v>0.9</v>
      </c>
      <c r="R231" s="187">
        <v>0.2</v>
      </c>
      <c r="S231" s="187">
        <v>0.6</v>
      </c>
      <c r="T231" s="187">
        <v>0.2</v>
      </c>
      <c r="U231" s="187">
        <v>1.6</v>
      </c>
      <c r="V231" s="187">
        <v>63</v>
      </c>
      <c r="W231" s="187">
        <v>0.6</v>
      </c>
      <c r="X231" s="187">
        <v>0</v>
      </c>
    </row>
    <row r="232" spans="1:24" ht="25.5">
      <c r="A232" s="183">
        <v>227</v>
      </c>
      <c r="B232" s="188" t="s">
        <v>367</v>
      </c>
      <c r="C232" s="187">
        <v>1.7000000000000002</v>
      </c>
      <c r="D232" s="189"/>
      <c r="E232" s="187">
        <v>0</v>
      </c>
      <c r="F232" s="187">
        <v>1.7000000000000002</v>
      </c>
      <c r="G232" s="189"/>
      <c r="H232" s="189"/>
      <c r="I232" s="189"/>
      <c r="J232" s="189"/>
      <c r="K232" s="189"/>
      <c r="L232" s="189"/>
      <c r="M232" s="189"/>
      <c r="N232" s="189">
        <v>0.6</v>
      </c>
      <c r="O232" s="189"/>
      <c r="P232" s="189"/>
      <c r="Q232" s="189"/>
      <c r="R232" s="189"/>
      <c r="S232" s="189"/>
      <c r="T232" s="189"/>
      <c r="U232" s="189">
        <v>1.1000000000000001</v>
      </c>
      <c r="V232" s="187"/>
      <c r="W232" s="187"/>
      <c r="X232" s="187">
        <v>0</v>
      </c>
    </row>
    <row r="233" spans="1:24">
      <c r="A233" s="183">
        <v>228</v>
      </c>
      <c r="B233" s="186" t="s">
        <v>220</v>
      </c>
      <c r="C233" s="187">
        <v>19</v>
      </c>
      <c r="D233" s="189">
        <v>12.1</v>
      </c>
      <c r="E233" s="187">
        <v>0.2</v>
      </c>
      <c r="F233" s="187">
        <v>6.6999999999999993</v>
      </c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>
        <v>0.1</v>
      </c>
      <c r="V233" s="187">
        <v>6.6</v>
      </c>
      <c r="W233" s="187">
        <v>0</v>
      </c>
      <c r="X233" s="187">
        <v>0</v>
      </c>
    </row>
    <row r="234" spans="1:24">
      <c r="A234" s="183">
        <v>229</v>
      </c>
      <c r="B234" s="184" t="s">
        <v>136</v>
      </c>
      <c r="C234" s="190">
        <v>290.70000000000005</v>
      </c>
      <c r="D234" s="190">
        <v>144.69999999999999</v>
      </c>
      <c r="E234" s="190">
        <v>2.1</v>
      </c>
      <c r="F234" s="190">
        <v>143.9</v>
      </c>
      <c r="G234" s="190">
        <v>0</v>
      </c>
      <c r="H234" s="190">
        <v>0</v>
      </c>
      <c r="I234" s="190">
        <v>1.2</v>
      </c>
      <c r="J234" s="190">
        <v>7.7</v>
      </c>
      <c r="K234" s="190">
        <v>0</v>
      </c>
      <c r="L234" s="190">
        <v>0.1</v>
      </c>
      <c r="M234" s="190">
        <v>23.599999999999998</v>
      </c>
      <c r="N234" s="190">
        <v>2.4</v>
      </c>
      <c r="O234" s="190">
        <v>0.2</v>
      </c>
      <c r="P234" s="190">
        <v>8.5</v>
      </c>
      <c r="Q234" s="190">
        <v>4.8</v>
      </c>
      <c r="R234" s="190">
        <v>0.2</v>
      </c>
      <c r="S234" s="190">
        <v>0.6</v>
      </c>
      <c r="T234" s="190">
        <v>0.3</v>
      </c>
      <c r="U234" s="190">
        <v>2.2000000000000002</v>
      </c>
      <c r="V234" s="190">
        <v>91.4</v>
      </c>
      <c r="W234" s="190">
        <v>0.7</v>
      </c>
      <c r="X234" s="190">
        <v>0</v>
      </c>
    </row>
    <row r="235" spans="1:24">
      <c r="A235" s="183">
        <v>230</v>
      </c>
      <c r="B235" s="186" t="s">
        <v>218</v>
      </c>
      <c r="C235" s="187">
        <v>265.60000000000002</v>
      </c>
      <c r="D235" s="187">
        <v>132.19999999999999</v>
      </c>
      <c r="E235" s="187">
        <v>1.9</v>
      </c>
      <c r="F235" s="187">
        <v>131.5</v>
      </c>
      <c r="G235" s="187">
        <v>0</v>
      </c>
      <c r="H235" s="187">
        <v>0</v>
      </c>
      <c r="I235" s="187">
        <v>1.2</v>
      </c>
      <c r="J235" s="187">
        <v>7.7</v>
      </c>
      <c r="K235" s="187">
        <v>0</v>
      </c>
      <c r="L235" s="187">
        <v>0.1</v>
      </c>
      <c r="M235" s="187">
        <v>23.599999999999998</v>
      </c>
      <c r="N235" s="187">
        <v>2.1</v>
      </c>
      <c r="O235" s="187">
        <v>0.2</v>
      </c>
      <c r="P235" s="187">
        <v>8</v>
      </c>
      <c r="Q235" s="187">
        <v>4.8</v>
      </c>
      <c r="R235" s="187">
        <v>0.2</v>
      </c>
      <c r="S235" s="187">
        <v>0.6</v>
      </c>
      <c r="T235" s="187">
        <v>0.3</v>
      </c>
      <c r="U235" s="187">
        <v>2</v>
      </c>
      <c r="V235" s="187">
        <v>80</v>
      </c>
      <c r="W235" s="187">
        <v>0.7</v>
      </c>
      <c r="X235" s="187">
        <v>0</v>
      </c>
    </row>
    <row r="236" spans="1:24" ht="25.5">
      <c r="A236" s="183">
        <v>231</v>
      </c>
      <c r="B236" s="188" t="s">
        <v>367</v>
      </c>
      <c r="C236" s="187">
        <v>1</v>
      </c>
      <c r="D236" s="189"/>
      <c r="E236" s="187">
        <v>0</v>
      </c>
      <c r="F236" s="187">
        <v>1</v>
      </c>
      <c r="G236" s="189"/>
      <c r="H236" s="189"/>
      <c r="I236" s="189"/>
      <c r="J236" s="189"/>
      <c r="K236" s="189"/>
      <c r="L236" s="189"/>
      <c r="M236" s="189"/>
      <c r="N236" s="189">
        <v>0.3</v>
      </c>
      <c r="O236" s="189"/>
      <c r="P236" s="189">
        <v>0.5</v>
      </c>
      <c r="Q236" s="189"/>
      <c r="R236" s="189"/>
      <c r="S236" s="189"/>
      <c r="T236" s="189"/>
      <c r="U236" s="189">
        <v>0.2</v>
      </c>
      <c r="V236" s="187"/>
      <c r="W236" s="187"/>
      <c r="X236" s="187">
        <v>0</v>
      </c>
    </row>
    <row r="237" spans="1:24">
      <c r="A237" s="183">
        <v>232</v>
      </c>
      <c r="B237" s="186" t="s">
        <v>220</v>
      </c>
      <c r="C237" s="187">
        <v>24.099999999999998</v>
      </c>
      <c r="D237" s="189">
        <v>12.5</v>
      </c>
      <c r="E237" s="187">
        <v>0.2</v>
      </c>
      <c r="F237" s="187">
        <v>11.399999999999999</v>
      </c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7">
        <v>11.399999999999999</v>
      </c>
      <c r="W237" s="187">
        <v>0</v>
      </c>
      <c r="X237" s="187">
        <v>0</v>
      </c>
    </row>
    <row r="238" spans="1:24">
      <c r="A238" s="183">
        <v>233</v>
      </c>
      <c r="B238" s="184" t="s">
        <v>137</v>
      </c>
      <c r="C238" s="190">
        <v>235.2</v>
      </c>
      <c r="D238" s="190">
        <v>129</v>
      </c>
      <c r="E238" s="190">
        <v>1.9</v>
      </c>
      <c r="F238" s="190">
        <v>104.3</v>
      </c>
      <c r="G238" s="190">
        <v>0</v>
      </c>
      <c r="H238" s="190">
        <v>0</v>
      </c>
      <c r="I238" s="190">
        <v>1.2</v>
      </c>
      <c r="J238" s="190">
        <v>8.8000000000000007</v>
      </c>
      <c r="K238" s="190">
        <v>0</v>
      </c>
      <c r="L238" s="190">
        <v>0.1</v>
      </c>
      <c r="M238" s="190">
        <v>33.5</v>
      </c>
      <c r="N238" s="190">
        <v>1.9</v>
      </c>
      <c r="O238" s="190">
        <v>0.2</v>
      </c>
      <c r="P238" s="190">
        <v>3.2</v>
      </c>
      <c r="Q238" s="190">
        <v>1.1000000000000001</v>
      </c>
      <c r="R238" s="190">
        <v>0.1</v>
      </c>
      <c r="S238" s="190">
        <v>0.30000000000000004</v>
      </c>
      <c r="T238" s="190">
        <v>0.2</v>
      </c>
      <c r="U238" s="190">
        <v>3.8000000000000003</v>
      </c>
      <c r="V238" s="190">
        <v>49.3</v>
      </c>
      <c r="W238" s="190">
        <v>0.6</v>
      </c>
      <c r="X238" s="190">
        <v>0</v>
      </c>
    </row>
    <row r="239" spans="1:24">
      <c r="A239" s="183">
        <v>234</v>
      </c>
      <c r="B239" s="186" t="s">
        <v>218</v>
      </c>
      <c r="C239" s="187">
        <v>215.7</v>
      </c>
      <c r="D239" s="187">
        <v>118.5</v>
      </c>
      <c r="E239" s="187">
        <v>1.7</v>
      </c>
      <c r="F239" s="187">
        <v>95.5</v>
      </c>
      <c r="G239" s="187">
        <v>0</v>
      </c>
      <c r="H239" s="187">
        <v>0</v>
      </c>
      <c r="I239" s="187">
        <v>1.2</v>
      </c>
      <c r="J239" s="187">
        <v>8</v>
      </c>
      <c r="K239" s="187">
        <v>0</v>
      </c>
      <c r="L239" s="187">
        <v>0.1</v>
      </c>
      <c r="M239" s="187">
        <v>33.5</v>
      </c>
      <c r="N239" s="187">
        <v>1.4</v>
      </c>
      <c r="O239" s="187">
        <v>0.2</v>
      </c>
      <c r="P239" s="187">
        <v>3.2</v>
      </c>
      <c r="Q239" s="187">
        <v>1.1000000000000001</v>
      </c>
      <c r="R239" s="187">
        <v>0.1</v>
      </c>
      <c r="S239" s="187">
        <v>0.30000000000000004</v>
      </c>
      <c r="T239" s="187">
        <v>0.2</v>
      </c>
      <c r="U239" s="187">
        <v>1.6</v>
      </c>
      <c r="V239" s="187">
        <v>44</v>
      </c>
      <c r="W239" s="187">
        <v>0.6</v>
      </c>
      <c r="X239" s="187">
        <v>0</v>
      </c>
    </row>
    <row r="240" spans="1:24" ht="25.5">
      <c r="A240" s="183">
        <v>235</v>
      </c>
      <c r="B240" s="188" t="s">
        <v>367</v>
      </c>
      <c r="C240" s="187">
        <v>3.5</v>
      </c>
      <c r="D240" s="197"/>
      <c r="E240" s="187">
        <v>0</v>
      </c>
      <c r="F240" s="187">
        <v>3.5</v>
      </c>
      <c r="G240" s="197"/>
      <c r="H240" s="197"/>
      <c r="I240" s="191"/>
      <c r="J240" s="191">
        <v>0.8</v>
      </c>
      <c r="K240" s="191"/>
      <c r="L240" s="191"/>
      <c r="M240" s="191"/>
      <c r="N240" s="191">
        <v>0.5</v>
      </c>
      <c r="O240" s="191"/>
      <c r="P240" s="191"/>
      <c r="Q240" s="191"/>
      <c r="R240" s="191"/>
      <c r="S240" s="191"/>
      <c r="T240" s="191"/>
      <c r="U240" s="191">
        <v>2.2000000000000002</v>
      </c>
      <c r="V240" s="187"/>
      <c r="W240" s="187"/>
      <c r="X240" s="187">
        <v>0</v>
      </c>
    </row>
    <row r="241" spans="1:24">
      <c r="A241" s="183">
        <v>236</v>
      </c>
      <c r="B241" s="186" t="s">
        <v>220</v>
      </c>
      <c r="C241" s="187">
        <v>16</v>
      </c>
      <c r="D241" s="191">
        <v>10.5</v>
      </c>
      <c r="E241" s="187">
        <v>0.2</v>
      </c>
      <c r="F241" s="187">
        <v>5.3</v>
      </c>
      <c r="G241" s="197"/>
      <c r="H241" s="197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  <c r="T241" s="191"/>
      <c r="U241" s="191"/>
      <c r="V241" s="187">
        <v>5.3</v>
      </c>
      <c r="W241" s="187">
        <v>0</v>
      </c>
      <c r="X241" s="187">
        <v>0</v>
      </c>
    </row>
    <row r="242" spans="1:24">
      <c r="A242" s="183">
        <v>237</v>
      </c>
      <c r="B242" s="184" t="s">
        <v>138</v>
      </c>
      <c r="C242" s="190">
        <v>425.1</v>
      </c>
      <c r="D242" s="190">
        <v>225.7</v>
      </c>
      <c r="E242" s="190">
        <v>3.3000000000000003</v>
      </c>
      <c r="F242" s="190">
        <v>196.1</v>
      </c>
      <c r="G242" s="190">
        <v>0</v>
      </c>
      <c r="H242" s="190">
        <v>0</v>
      </c>
      <c r="I242" s="190">
        <v>1.2</v>
      </c>
      <c r="J242" s="190">
        <v>7.8</v>
      </c>
      <c r="K242" s="190">
        <v>0</v>
      </c>
      <c r="L242" s="190">
        <v>0.1</v>
      </c>
      <c r="M242" s="190">
        <v>44.5</v>
      </c>
      <c r="N242" s="190">
        <v>2.9</v>
      </c>
      <c r="O242" s="190">
        <v>0.2</v>
      </c>
      <c r="P242" s="190">
        <v>31.4</v>
      </c>
      <c r="Q242" s="190">
        <v>7.6</v>
      </c>
      <c r="R242" s="190">
        <v>10.8</v>
      </c>
      <c r="S242" s="190">
        <v>0.6</v>
      </c>
      <c r="T242" s="190">
        <v>0.4</v>
      </c>
      <c r="U242" s="190">
        <v>3.1</v>
      </c>
      <c r="V242" s="190">
        <v>84.5</v>
      </c>
      <c r="W242" s="190">
        <v>1</v>
      </c>
      <c r="X242" s="190">
        <v>0</v>
      </c>
    </row>
    <row r="243" spans="1:24">
      <c r="A243" s="183">
        <v>238</v>
      </c>
      <c r="B243" s="186" t="s">
        <v>218</v>
      </c>
      <c r="C243" s="187">
        <v>389</v>
      </c>
      <c r="D243" s="187">
        <v>207.7</v>
      </c>
      <c r="E243" s="187">
        <v>3.1</v>
      </c>
      <c r="F243" s="187">
        <v>178.2</v>
      </c>
      <c r="G243" s="187">
        <v>0</v>
      </c>
      <c r="H243" s="187">
        <v>0</v>
      </c>
      <c r="I243" s="187">
        <v>1.2</v>
      </c>
      <c r="J243" s="187">
        <v>7.8</v>
      </c>
      <c r="K243" s="187">
        <v>0</v>
      </c>
      <c r="L243" s="187">
        <v>0.1</v>
      </c>
      <c r="M243" s="187">
        <v>44.5</v>
      </c>
      <c r="N243" s="187">
        <v>2.9</v>
      </c>
      <c r="O243" s="187">
        <v>0.2</v>
      </c>
      <c r="P243" s="187">
        <v>31.4</v>
      </c>
      <c r="Q243" s="187">
        <v>7.6</v>
      </c>
      <c r="R243" s="187">
        <v>10.8</v>
      </c>
      <c r="S243" s="187">
        <v>0.6</v>
      </c>
      <c r="T243" s="187">
        <v>0.4</v>
      </c>
      <c r="U243" s="187">
        <v>2.7</v>
      </c>
      <c r="V243" s="187">
        <v>67</v>
      </c>
      <c r="W243" s="187">
        <v>1</v>
      </c>
      <c r="X243" s="187">
        <v>0</v>
      </c>
    </row>
    <row r="244" spans="1:24" ht="25.5">
      <c r="A244" s="183">
        <v>239</v>
      </c>
      <c r="B244" s="188" t="s">
        <v>367</v>
      </c>
      <c r="C244" s="187">
        <v>0.3</v>
      </c>
      <c r="D244" s="197"/>
      <c r="E244" s="187">
        <v>0</v>
      </c>
      <c r="F244" s="187">
        <v>0.3</v>
      </c>
      <c r="G244" s="197"/>
      <c r="H244" s="197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>
        <v>0.3</v>
      </c>
      <c r="V244" s="187"/>
      <c r="W244" s="187"/>
      <c r="X244" s="187">
        <v>0</v>
      </c>
    </row>
    <row r="245" spans="1:24">
      <c r="A245" s="183">
        <v>240</v>
      </c>
      <c r="B245" s="186" t="s">
        <v>220</v>
      </c>
      <c r="C245" s="187">
        <v>35.799999999999997</v>
      </c>
      <c r="D245" s="191">
        <v>18</v>
      </c>
      <c r="E245" s="187">
        <v>0.2</v>
      </c>
      <c r="F245" s="187">
        <v>17.600000000000001</v>
      </c>
      <c r="G245" s="197"/>
      <c r="H245" s="197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>
        <v>0.1</v>
      </c>
      <c r="V245" s="187">
        <v>17.5</v>
      </c>
      <c r="W245" s="187">
        <v>0</v>
      </c>
      <c r="X245" s="187">
        <v>0</v>
      </c>
    </row>
    <row r="246" spans="1:24" ht="38.25">
      <c r="A246" s="183">
        <v>241</v>
      </c>
      <c r="B246" s="209" t="s">
        <v>194</v>
      </c>
      <c r="C246" s="197">
        <v>12008.099999999999</v>
      </c>
      <c r="D246" s="197">
        <v>4667.3</v>
      </c>
      <c r="E246" s="197">
        <v>72.199999999999989</v>
      </c>
      <c r="F246" s="197">
        <v>7268.5999999999995</v>
      </c>
      <c r="G246" s="197">
        <v>0</v>
      </c>
      <c r="H246" s="197">
        <v>0.2</v>
      </c>
      <c r="I246" s="197">
        <v>31.1</v>
      </c>
      <c r="J246" s="197">
        <v>234.40000000000003</v>
      </c>
      <c r="K246" s="197">
        <v>1.4000000000000001</v>
      </c>
      <c r="L246" s="197">
        <v>18.400000000000002</v>
      </c>
      <c r="M246" s="197">
        <v>1233.8000000000002</v>
      </c>
      <c r="N246" s="197">
        <v>514.6</v>
      </c>
      <c r="O246" s="197">
        <v>12.899999999999999</v>
      </c>
      <c r="P246" s="197">
        <v>126.2</v>
      </c>
      <c r="Q246" s="197">
        <v>56.9</v>
      </c>
      <c r="R246" s="197">
        <v>15.699999999999996</v>
      </c>
      <c r="S246" s="197">
        <v>9.2999999999999989</v>
      </c>
      <c r="T246" s="197">
        <v>142.4</v>
      </c>
      <c r="U246" s="197">
        <v>1962.3</v>
      </c>
      <c r="V246" s="197">
        <v>2790.1</v>
      </c>
      <c r="W246" s="197">
        <v>22.2</v>
      </c>
      <c r="X246" s="197">
        <v>96.699999999999989</v>
      </c>
    </row>
    <row r="247" spans="1:24">
      <c r="A247" s="183">
        <v>242</v>
      </c>
      <c r="B247" s="196" t="s">
        <v>218</v>
      </c>
      <c r="C247" s="197">
        <v>10076.5</v>
      </c>
      <c r="D247" s="197">
        <v>4148.6000000000004</v>
      </c>
      <c r="E247" s="197">
        <v>64.599999999999994</v>
      </c>
      <c r="F247" s="197">
        <v>5863.2999999999993</v>
      </c>
      <c r="G247" s="197">
        <v>0</v>
      </c>
      <c r="H247" s="197">
        <v>0.2</v>
      </c>
      <c r="I247" s="197">
        <v>26.7</v>
      </c>
      <c r="J247" s="197">
        <v>230.20000000000002</v>
      </c>
      <c r="K247" s="197">
        <v>1.4000000000000001</v>
      </c>
      <c r="L247" s="197">
        <v>17.600000000000001</v>
      </c>
      <c r="M247" s="197">
        <v>1232.9000000000001</v>
      </c>
      <c r="N247" s="197">
        <v>169</v>
      </c>
      <c r="O247" s="197">
        <v>11.2</v>
      </c>
      <c r="P247" s="197">
        <v>115.3</v>
      </c>
      <c r="Q247" s="197">
        <v>51.7</v>
      </c>
      <c r="R247" s="197">
        <v>14.899999999999995</v>
      </c>
      <c r="S247" s="197">
        <v>9.1999999999999993</v>
      </c>
      <c r="T247" s="197">
        <v>134.4</v>
      </c>
      <c r="U247" s="197">
        <v>1695.9999999999998</v>
      </c>
      <c r="V247" s="197">
        <v>2035</v>
      </c>
      <c r="W247" s="197">
        <v>20.9</v>
      </c>
      <c r="X247" s="197">
        <v>96.699999999999989</v>
      </c>
    </row>
    <row r="248" spans="1:24" ht="25.5">
      <c r="A248" s="183">
        <v>243</v>
      </c>
      <c r="B248" s="196" t="s">
        <v>367</v>
      </c>
      <c r="C248" s="197">
        <v>63.8</v>
      </c>
      <c r="D248" s="197">
        <v>0</v>
      </c>
      <c r="E248" s="197">
        <v>0</v>
      </c>
      <c r="F248" s="197">
        <v>63.8</v>
      </c>
      <c r="G248" s="197">
        <v>0</v>
      </c>
      <c r="H248" s="197">
        <v>0</v>
      </c>
      <c r="I248" s="197">
        <v>0</v>
      </c>
      <c r="J248" s="197">
        <v>3.4000000000000004</v>
      </c>
      <c r="K248" s="197">
        <v>0</v>
      </c>
      <c r="L248" s="197">
        <v>0.6</v>
      </c>
      <c r="M248" s="197">
        <v>0.9</v>
      </c>
      <c r="N248" s="197">
        <v>9</v>
      </c>
      <c r="O248" s="197">
        <v>1.2</v>
      </c>
      <c r="P248" s="197">
        <v>8</v>
      </c>
      <c r="Q248" s="197">
        <v>3.3</v>
      </c>
      <c r="R248" s="197">
        <v>0.30000000000000004</v>
      </c>
      <c r="S248" s="197">
        <v>0.1</v>
      </c>
      <c r="T248" s="197">
        <v>0.60000000000000009</v>
      </c>
      <c r="U248" s="197">
        <v>36.4</v>
      </c>
      <c r="V248" s="197">
        <v>0</v>
      </c>
      <c r="W248" s="197">
        <v>0</v>
      </c>
      <c r="X248" s="197">
        <v>0</v>
      </c>
    </row>
    <row r="249" spans="1:24">
      <c r="A249" s="183">
        <v>244</v>
      </c>
      <c r="B249" s="184" t="s">
        <v>220</v>
      </c>
      <c r="C249" s="197">
        <v>1867.8</v>
      </c>
      <c r="D249" s="197">
        <v>518.70000000000005</v>
      </c>
      <c r="E249" s="197">
        <v>7.6</v>
      </c>
      <c r="F249" s="197">
        <v>1341.4999999999998</v>
      </c>
      <c r="G249" s="197">
        <v>0</v>
      </c>
      <c r="H249" s="197">
        <v>0</v>
      </c>
      <c r="I249" s="197">
        <v>4.4000000000000004</v>
      </c>
      <c r="J249" s="197">
        <v>0.8</v>
      </c>
      <c r="K249" s="197">
        <v>0</v>
      </c>
      <c r="L249" s="197">
        <v>0.2</v>
      </c>
      <c r="M249" s="197">
        <v>0</v>
      </c>
      <c r="N249" s="197">
        <v>336.6</v>
      </c>
      <c r="O249" s="197">
        <v>0.5</v>
      </c>
      <c r="P249" s="197">
        <v>2.9</v>
      </c>
      <c r="Q249" s="197">
        <v>1.9</v>
      </c>
      <c r="R249" s="197">
        <v>0.5</v>
      </c>
      <c r="S249" s="197">
        <v>0</v>
      </c>
      <c r="T249" s="197">
        <v>7.4</v>
      </c>
      <c r="U249" s="197">
        <v>229.9</v>
      </c>
      <c r="V249" s="197">
        <v>755.09999999999991</v>
      </c>
      <c r="W249" s="197">
        <v>1.3</v>
      </c>
      <c r="X249" s="197">
        <v>0</v>
      </c>
    </row>
    <row r="250" spans="1:24" ht="25.5">
      <c r="A250" s="183">
        <v>245</v>
      </c>
      <c r="B250" s="210" t="str">
        <f>+[1]mazinimas!B91</f>
        <v>Finansuoti vaikų vasaros poilsio ir užimtumo programas</v>
      </c>
      <c r="C250" s="211">
        <v>25</v>
      </c>
      <c r="D250" s="211">
        <v>0</v>
      </c>
      <c r="E250" s="211">
        <v>0</v>
      </c>
      <c r="F250" s="211">
        <v>25</v>
      </c>
      <c r="G250" s="211">
        <v>0</v>
      </c>
      <c r="H250" s="211">
        <v>0</v>
      </c>
      <c r="I250" s="211">
        <v>0</v>
      </c>
      <c r="J250" s="211">
        <v>0</v>
      </c>
      <c r="K250" s="211">
        <v>0</v>
      </c>
      <c r="L250" s="211">
        <v>0</v>
      </c>
      <c r="M250" s="211">
        <v>0</v>
      </c>
      <c r="N250" s="211">
        <v>0</v>
      </c>
      <c r="O250" s="211">
        <v>0</v>
      </c>
      <c r="P250" s="211">
        <v>0</v>
      </c>
      <c r="Q250" s="211">
        <v>0</v>
      </c>
      <c r="R250" s="211">
        <v>0</v>
      </c>
      <c r="S250" s="211">
        <v>0</v>
      </c>
      <c r="T250" s="211">
        <v>0</v>
      </c>
      <c r="U250" s="211">
        <v>25</v>
      </c>
      <c r="V250" s="211"/>
      <c r="W250" s="212"/>
      <c r="X250" s="2"/>
    </row>
    <row r="251" spans="1:24" ht="38.25">
      <c r="A251" s="183">
        <v>246</v>
      </c>
      <c r="B251" s="210" t="str">
        <f>+[1]mazinimas!B92</f>
        <v>Įgyvendinti  Kėdainių rajono savivaldybės mokytojų motyvacijos programą</v>
      </c>
      <c r="C251" s="211">
        <v>16</v>
      </c>
      <c r="D251" s="211">
        <v>0</v>
      </c>
      <c r="E251" s="211">
        <v>0</v>
      </c>
      <c r="F251" s="211">
        <v>16</v>
      </c>
      <c r="G251" s="211">
        <v>0</v>
      </c>
      <c r="H251" s="211">
        <v>0</v>
      </c>
      <c r="I251" s="211">
        <v>0</v>
      </c>
      <c r="J251" s="211">
        <v>0</v>
      </c>
      <c r="K251" s="211">
        <v>0</v>
      </c>
      <c r="L251" s="211">
        <v>0</v>
      </c>
      <c r="M251" s="211">
        <v>0</v>
      </c>
      <c r="N251" s="211">
        <v>0</v>
      </c>
      <c r="O251" s="211">
        <v>0</v>
      </c>
      <c r="P251" s="211">
        <v>0</v>
      </c>
      <c r="Q251" s="211">
        <v>0</v>
      </c>
      <c r="R251" s="211">
        <v>0</v>
      </c>
      <c r="S251" s="211">
        <v>0</v>
      </c>
      <c r="T251" s="211">
        <v>0</v>
      </c>
      <c r="U251" s="211">
        <v>16</v>
      </c>
      <c r="V251" s="211"/>
      <c r="W251" s="212"/>
      <c r="X251" s="2"/>
    </row>
    <row r="252" spans="1:24" ht="38.25">
      <c r="A252" s="183">
        <v>247</v>
      </c>
      <c r="B252" s="210" t="str">
        <f>+[1]mazinimas!B93</f>
        <v>Koofinansuoti  švietimo įstaigų dalyvavimą infrastruktūros gerinimo/modernizavimo projektuose</v>
      </c>
      <c r="C252" s="211">
        <v>20</v>
      </c>
      <c r="D252" s="211">
        <v>0</v>
      </c>
      <c r="E252" s="211">
        <v>0</v>
      </c>
      <c r="F252" s="211">
        <v>20</v>
      </c>
      <c r="G252" s="211">
        <v>0</v>
      </c>
      <c r="H252" s="211">
        <v>0</v>
      </c>
      <c r="I252" s="211">
        <v>0</v>
      </c>
      <c r="J252" s="211">
        <v>0</v>
      </c>
      <c r="K252" s="211">
        <v>0</v>
      </c>
      <c r="L252" s="211">
        <v>0</v>
      </c>
      <c r="M252" s="211">
        <v>0</v>
      </c>
      <c r="N252" s="211">
        <v>0</v>
      </c>
      <c r="O252" s="211">
        <v>0</v>
      </c>
      <c r="P252" s="211">
        <v>0</v>
      </c>
      <c r="Q252" s="211">
        <v>0</v>
      </c>
      <c r="R252" s="211">
        <v>0</v>
      </c>
      <c r="S252" s="211">
        <v>0</v>
      </c>
      <c r="T252" s="211">
        <v>0</v>
      </c>
      <c r="U252" s="211">
        <v>20</v>
      </c>
      <c r="V252" s="211"/>
      <c r="W252" s="212"/>
      <c r="X252" s="2"/>
    </row>
    <row r="253" spans="1:24" ht="38.25">
      <c r="A253" s="183">
        <v>248</v>
      </c>
      <c r="B253" s="210" t="str">
        <f>+[1]mazinimas!B94</f>
        <v>Organizuoti mokinių maitinimą, taikant pažangias maitinimo formas (švediško stalo principas)</v>
      </c>
      <c r="C253" s="211">
        <v>14</v>
      </c>
      <c r="D253" s="211">
        <v>0</v>
      </c>
      <c r="E253" s="211">
        <v>0</v>
      </c>
      <c r="F253" s="211">
        <v>14</v>
      </c>
      <c r="G253" s="211">
        <v>0</v>
      </c>
      <c r="H253" s="211">
        <v>0</v>
      </c>
      <c r="I253" s="211">
        <v>0</v>
      </c>
      <c r="J253" s="211">
        <v>0</v>
      </c>
      <c r="K253" s="211">
        <v>0</v>
      </c>
      <c r="L253" s="211">
        <v>0</v>
      </c>
      <c r="M253" s="211">
        <v>0</v>
      </c>
      <c r="N253" s="211">
        <v>0</v>
      </c>
      <c r="O253" s="211">
        <v>0</v>
      </c>
      <c r="P253" s="211">
        <v>0</v>
      </c>
      <c r="Q253" s="211">
        <v>0</v>
      </c>
      <c r="R253" s="211">
        <v>0</v>
      </c>
      <c r="S253" s="211">
        <v>0</v>
      </c>
      <c r="T253" s="211">
        <v>0</v>
      </c>
      <c r="U253" s="211">
        <v>14</v>
      </c>
      <c r="V253" s="211"/>
      <c r="W253" s="212"/>
      <c r="X253" s="2"/>
    </row>
    <row r="254" spans="1:24" ht="25.5">
      <c r="A254" s="183">
        <v>249</v>
      </c>
      <c r="B254" s="210" t="str">
        <f>+[1]mazinimas!B95</f>
        <v>Skatinti savivaldybės  gabius mokinius</v>
      </c>
      <c r="C254" s="211">
        <v>14</v>
      </c>
      <c r="D254" s="211">
        <v>0</v>
      </c>
      <c r="E254" s="211">
        <v>0</v>
      </c>
      <c r="F254" s="211">
        <v>14</v>
      </c>
      <c r="G254" s="211">
        <v>0</v>
      </c>
      <c r="H254" s="211">
        <v>0</v>
      </c>
      <c r="I254" s="211">
        <v>0</v>
      </c>
      <c r="J254" s="211">
        <v>0</v>
      </c>
      <c r="K254" s="211">
        <v>0</v>
      </c>
      <c r="L254" s="211">
        <v>0</v>
      </c>
      <c r="M254" s="211">
        <v>0</v>
      </c>
      <c r="N254" s="211">
        <v>0</v>
      </c>
      <c r="O254" s="211">
        <v>0</v>
      </c>
      <c r="P254" s="211">
        <v>0</v>
      </c>
      <c r="Q254" s="211">
        <v>0</v>
      </c>
      <c r="R254" s="211">
        <v>0</v>
      </c>
      <c r="S254" s="211">
        <v>0</v>
      </c>
      <c r="T254" s="211">
        <v>0</v>
      </c>
      <c r="U254" s="211">
        <v>14</v>
      </c>
      <c r="V254" s="211"/>
      <c r="W254" s="212"/>
      <c r="X254" s="2"/>
    </row>
    <row r="255" spans="1:24" ht="51">
      <c r="A255" s="183">
        <v>250</v>
      </c>
      <c r="B255" s="210" t="str">
        <f>+[1]mazinimas!B96</f>
        <v xml:space="preserve">Vykdyti E sveikatos informacinės sistemos diegimo, palaikymo ir tobulinimo VšĮ Kėdainių PSPC  ir VšĮ Kėdainių ligoninėje programą </v>
      </c>
      <c r="C255" s="211">
        <v>30</v>
      </c>
      <c r="D255" s="211">
        <v>0</v>
      </c>
      <c r="E255" s="211">
        <v>0</v>
      </c>
      <c r="F255" s="211">
        <v>30</v>
      </c>
      <c r="G255" s="211">
        <v>0</v>
      </c>
      <c r="H255" s="211">
        <v>0</v>
      </c>
      <c r="I255" s="211">
        <v>0</v>
      </c>
      <c r="J255" s="211">
        <v>0</v>
      </c>
      <c r="K255" s="211">
        <v>0</v>
      </c>
      <c r="L255" s="211">
        <v>0</v>
      </c>
      <c r="M255" s="211">
        <v>0</v>
      </c>
      <c r="N255" s="211">
        <v>0</v>
      </c>
      <c r="O255" s="211">
        <v>0</v>
      </c>
      <c r="P255" s="211">
        <v>0</v>
      </c>
      <c r="Q255" s="211">
        <v>0</v>
      </c>
      <c r="R255" s="211">
        <v>0</v>
      </c>
      <c r="S255" s="211">
        <v>0</v>
      </c>
      <c r="T255" s="211">
        <v>0</v>
      </c>
      <c r="U255" s="211">
        <v>30</v>
      </c>
      <c r="V255" s="211"/>
      <c r="W255" s="212"/>
      <c r="X255" s="2"/>
    </row>
    <row r="256" spans="1:24" ht="25.5">
      <c r="A256" s="183">
        <v>251</v>
      </c>
      <c r="B256" s="210" t="str">
        <f>+[1]mazinimas!B97</f>
        <v>Vykdyti VšĮ Kėdainių ligoninės dantų protezavimo programą</v>
      </c>
      <c r="C256" s="211">
        <v>40</v>
      </c>
      <c r="D256" s="211">
        <v>0</v>
      </c>
      <c r="E256" s="211">
        <v>0</v>
      </c>
      <c r="F256" s="211">
        <v>40</v>
      </c>
      <c r="G256" s="211">
        <v>0</v>
      </c>
      <c r="H256" s="211">
        <v>0</v>
      </c>
      <c r="I256" s="211">
        <v>0</v>
      </c>
      <c r="J256" s="211">
        <v>0</v>
      </c>
      <c r="K256" s="211">
        <v>0</v>
      </c>
      <c r="L256" s="211">
        <v>0</v>
      </c>
      <c r="M256" s="211">
        <v>0</v>
      </c>
      <c r="N256" s="211">
        <v>0</v>
      </c>
      <c r="O256" s="211">
        <v>0</v>
      </c>
      <c r="P256" s="211">
        <v>0</v>
      </c>
      <c r="Q256" s="211">
        <v>0</v>
      </c>
      <c r="R256" s="211">
        <v>0</v>
      </c>
      <c r="S256" s="211">
        <v>0</v>
      </c>
      <c r="T256" s="211">
        <v>0</v>
      </c>
      <c r="U256" s="211">
        <v>40</v>
      </c>
      <c r="V256" s="211"/>
      <c r="W256" s="212"/>
      <c r="X256" s="2"/>
    </row>
    <row r="257" spans="1:24" ht="25.5">
      <c r="A257" s="183">
        <v>252</v>
      </c>
      <c r="B257" s="210" t="str">
        <f>+[1]mazinimas!B98</f>
        <v>Vykdyti VšĮ Kėdainių ligoninės vaikų slaugos  programą</v>
      </c>
      <c r="C257" s="211">
        <v>15.3</v>
      </c>
      <c r="D257" s="211">
        <v>0</v>
      </c>
      <c r="E257" s="211">
        <v>0</v>
      </c>
      <c r="F257" s="211">
        <v>15.3</v>
      </c>
      <c r="G257" s="211">
        <v>0</v>
      </c>
      <c r="H257" s="211">
        <v>0</v>
      </c>
      <c r="I257" s="211">
        <v>0</v>
      </c>
      <c r="J257" s="211">
        <v>0</v>
      </c>
      <c r="K257" s="211">
        <v>0</v>
      </c>
      <c r="L257" s="211">
        <v>0</v>
      </c>
      <c r="M257" s="211">
        <v>0</v>
      </c>
      <c r="N257" s="211">
        <v>0</v>
      </c>
      <c r="O257" s="211">
        <v>0</v>
      </c>
      <c r="P257" s="211">
        <v>0</v>
      </c>
      <c r="Q257" s="211">
        <v>0</v>
      </c>
      <c r="R257" s="211">
        <v>0</v>
      </c>
      <c r="S257" s="211">
        <v>0</v>
      </c>
      <c r="T257" s="211">
        <v>0</v>
      </c>
      <c r="U257" s="211">
        <v>15.3</v>
      </c>
      <c r="V257" s="211"/>
      <c r="W257" s="212"/>
      <c r="X257" s="2"/>
    </row>
    <row r="258" spans="1:24" ht="63.75">
      <c r="A258" s="183">
        <v>253</v>
      </c>
      <c r="B258" s="210" t="str">
        <f>+[1]mazinimas!B99</f>
        <v>Vykdyti  odontologinės priežiūros/pagalbos kokybės gerinimo Kėdainių rajono savivaldybės gyventojams  programą</v>
      </c>
      <c r="C258" s="211">
        <v>18</v>
      </c>
      <c r="D258" s="211">
        <v>0</v>
      </c>
      <c r="E258" s="211">
        <v>0</v>
      </c>
      <c r="F258" s="211">
        <v>18</v>
      </c>
      <c r="G258" s="211">
        <v>0</v>
      </c>
      <c r="H258" s="211">
        <v>0</v>
      </c>
      <c r="I258" s="211">
        <v>0</v>
      </c>
      <c r="J258" s="211">
        <v>0</v>
      </c>
      <c r="K258" s="211">
        <v>0</v>
      </c>
      <c r="L258" s="211">
        <v>0</v>
      </c>
      <c r="M258" s="211">
        <v>0</v>
      </c>
      <c r="N258" s="211">
        <v>0</v>
      </c>
      <c r="O258" s="211">
        <v>0</v>
      </c>
      <c r="P258" s="211">
        <v>0</v>
      </c>
      <c r="Q258" s="211">
        <v>0</v>
      </c>
      <c r="R258" s="211">
        <v>0</v>
      </c>
      <c r="S258" s="211">
        <v>0</v>
      </c>
      <c r="T258" s="211">
        <v>0</v>
      </c>
      <c r="U258" s="211">
        <v>18</v>
      </c>
      <c r="V258" s="211"/>
      <c r="W258" s="212"/>
      <c r="X258" s="2"/>
    </row>
    <row r="259" spans="1:24" ht="51">
      <c r="A259" s="183">
        <v>254</v>
      </c>
      <c r="B259" s="210" t="str">
        <f>+[1]mazinimas!B100</f>
        <v xml:space="preserve">Vykdyti traumatologinės pagalbos kokybės gerinimo Kėdainių rajono savivaldybės gyventojams  programą </v>
      </c>
      <c r="C259" s="211">
        <v>18.600000000000001</v>
      </c>
      <c r="D259" s="211">
        <v>0</v>
      </c>
      <c r="E259" s="211">
        <v>0</v>
      </c>
      <c r="F259" s="211">
        <v>18.600000000000001</v>
      </c>
      <c r="G259" s="211">
        <v>0</v>
      </c>
      <c r="H259" s="211">
        <v>0</v>
      </c>
      <c r="I259" s="211">
        <v>0</v>
      </c>
      <c r="J259" s="211">
        <v>0</v>
      </c>
      <c r="K259" s="211">
        <v>0</v>
      </c>
      <c r="L259" s="211">
        <v>0</v>
      </c>
      <c r="M259" s="211">
        <v>0</v>
      </c>
      <c r="N259" s="211">
        <v>0</v>
      </c>
      <c r="O259" s="211">
        <v>0</v>
      </c>
      <c r="P259" s="211">
        <v>0</v>
      </c>
      <c r="Q259" s="211">
        <v>0</v>
      </c>
      <c r="R259" s="211">
        <v>0</v>
      </c>
      <c r="S259" s="211">
        <v>0</v>
      </c>
      <c r="T259" s="211">
        <v>0</v>
      </c>
      <c r="U259" s="211">
        <v>18.600000000000001</v>
      </c>
      <c r="V259" s="211"/>
      <c r="W259" s="212"/>
      <c r="X259" s="2"/>
    </row>
    <row r="260" spans="1:24" ht="63.75">
      <c r="A260" s="183">
        <v>255</v>
      </c>
      <c r="B260" s="210" t="str">
        <f>+[1]mazinimas!B101</f>
        <v>Vykdyti pirminės asmens sveikatos priežiūros paslaugų prieinamumo ir kokybės užtikrinimo Kėdainių rajono kaimiškųjų vietovių gyventojams programą</v>
      </c>
      <c r="C260" s="211">
        <v>30</v>
      </c>
      <c r="D260" s="211">
        <v>0</v>
      </c>
      <c r="E260" s="211">
        <v>0</v>
      </c>
      <c r="F260" s="211">
        <v>30</v>
      </c>
      <c r="G260" s="211">
        <v>0</v>
      </c>
      <c r="H260" s="211">
        <v>0</v>
      </c>
      <c r="I260" s="211">
        <v>0</v>
      </c>
      <c r="J260" s="211">
        <v>0</v>
      </c>
      <c r="K260" s="211">
        <v>0</v>
      </c>
      <c r="L260" s="211">
        <v>0</v>
      </c>
      <c r="M260" s="211">
        <v>0</v>
      </c>
      <c r="N260" s="211">
        <v>0</v>
      </c>
      <c r="O260" s="211">
        <v>0</v>
      </c>
      <c r="P260" s="211">
        <v>0</v>
      </c>
      <c r="Q260" s="211">
        <v>0</v>
      </c>
      <c r="R260" s="211">
        <v>0</v>
      </c>
      <c r="S260" s="211">
        <v>0</v>
      </c>
      <c r="T260" s="211">
        <v>0</v>
      </c>
      <c r="U260" s="211">
        <v>30</v>
      </c>
      <c r="V260" s="211"/>
      <c r="W260" s="212"/>
      <c r="X260" s="2"/>
    </row>
    <row r="261" spans="1:24" ht="63.75">
      <c r="A261" s="183">
        <v>256</v>
      </c>
      <c r="B261" s="210" t="str">
        <f>+[1]mazinimas!B102</f>
        <v>Vykdyti priėmimo - skubios pagalbos skyriuje teikiamos pagalbos kokybės gerinimo Kėdainių rajono savivaldybės gyventojams 2020 m. programą</v>
      </c>
      <c r="C261" s="211">
        <v>25.8</v>
      </c>
      <c r="D261" s="211">
        <v>0</v>
      </c>
      <c r="E261" s="211">
        <v>0</v>
      </c>
      <c r="F261" s="211">
        <v>25.8</v>
      </c>
      <c r="G261" s="211">
        <v>0</v>
      </c>
      <c r="H261" s="211">
        <v>0</v>
      </c>
      <c r="I261" s="211">
        <v>0</v>
      </c>
      <c r="J261" s="211">
        <v>0</v>
      </c>
      <c r="K261" s="211">
        <v>0</v>
      </c>
      <c r="L261" s="211">
        <v>0</v>
      </c>
      <c r="M261" s="211">
        <v>0</v>
      </c>
      <c r="N261" s="211">
        <v>0</v>
      </c>
      <c r="O261" s="211">
        <v>0</v>
      </c>
      <c r="P261" s="211">
        <v>0</v>
      </c>
      <c r="Q261" s="211">
        <v>0</v>
      </c>
      <c r="R261" s="211">
        <v>0</v>
      </c>
      <c r="S261" s="211">
        <v>0</v>
      </c>
      <c r="T261" s="211">
        <v>0</v>
      </c>
      <c r="U261" s="211">
        <v>25.8</v>
      </c>
      <c r="V261" s="211"/>
      <c r="W261" s="212"/>
      <c r="X261" s="2"/>
    </row>
    <row r="262" spans="1:24" ht="51">
      <c r="A262" s="183">
        <v>257</v>
      </c>
      <c r="B262" s="210" t="str">
        <f>+[1]mazinimas!B103</f>
        <v>Vykdyti endoskopinių paslaugų prieinamumo ir kokybės gerinimo Kėdainių rajono savivaldybėje 2020 m programą</v>
      </c>
      <c r="C262" s="211">
        <v>37.200000000000003</v>
      </c>
      <c r="D262" s="211">
        <v>0</v>
      </c>
      <c r="E262" s="211">
        <v>0</v>
      </c>
      <c r="F262" s="211">
        <v>37.200000000000003</v>
      </c>
      <c r="G262" s="211">
        <v>0</v>
      </c>
      <c r="H262" s="211">
        <v>0</v>
      </c>
      <c r="I262" s="211">
        <v>0</v>
      </c>
      <c r="J262" s="211">
        <v>0</v>
      </c>
      <c r="K262" s="211">
        <v>0</v>
      </c>
      <c r="L262" s="211">
        <v>0</v>
      </c>
      <c r="M262" s="211">
        <v>0</v>
      </c>
      <c r="N262" s="211">
        <v>0</v>
      </c>
      <c r="O262" s="211">
        <v>0</v>
      </c>
      <c r="P262" s="211">
        <v>0</v>
      </c>
      <c r="Q262" s="211">
        <v>0</v>
      </c>
      <c r="R262" s="211">
        <v>0</v>
      </c>
      <c r="S262" s="211">
        <v>0</v>
      </c>
      <c r="T262" s="211">
        <v>0</v>
      </c>
      <c r="U262" s="211">
        <v>37.200000000000003</v>
      </c>
      <c r="V262" s="211"/>
      <c r="W262" s="212"/>
      <c r="X262" s="2"/>
    </row>
    <row r="263" spans="1:24" ht="51">
      <c r="A263" s="183">
        <v>258</v>
      </c>
      <c r="B263" s="210" t="str">
        <f>+[1]mazinimas!B104</f>
        <v>Vykdyti ambulatorinės akušerinės ir ginekologinės pagalbos kokybės gerinimo Kėdainių rajono savivaldybės moterims  programą</v>
      </c>
      <c r="C263" s="211">
        <v>8</v>
      </c>
      <c r="D263" s="211">
        <v>0</v>
      </c>
      <c r="E263" s="211">
        <v>0</v>
      </c>
      <c r="F263" s="211">
        <v>8</v>
      </c>
      <c r="G263" s="211">
        <v>0</v>
      </c>
      <c r="H263" s="211">
        <v>0</v>
      </c>
      <c r="I263" s="211">
        <v>0</v>
      </c>
      <c r="J263" s="211">
        <v>0</v>
      </c>
      <c r="K263" s="211">
        <v>0</v>
      </c>
      <c r="L263" s="211">
        <v>0</v>
      </c>
      <c r="M263" s="211">
        <v>0</v>
      </c>
      <c r="N263" s="211">
        <v>0</v>
      </c>
      <c r="O263" s="211">
        <v>0</v>
      </c>
      <c r="P263" s="211">
        <v>0</v>
      </c>
      <c r="Q263" s="211">
        <v>0</v>
      </c>
      <c r="R263" s="211">
        <v>0</v>
      </c>
      <c r="S263" s="211">
        <v>0</v>
      </c>
      <c r="T263" s="211">
        <v>0</v>
      </c>
      <c r="U263" s="211">
        <v>8</v>
      </c>
      <c r="V263" s="211"/>
      <c r="W263" s="212"/>
      <c r="X263" s="2"/>
    </row>
    <row r="264" spans="1:24" ht="43.15" customHeight="1">
      <c r="A264" s="183">
        <v>259</v>
      </c>
      <c r="B264" s="210" t="str">
        <f>+[1]mazinimas!B105</f>
        <v xml:space="preserve">Vykdyti Kėdainių rajono tuberkuliozės prevencijos, ankstyvosios diagnostikos, gydymo ir kontrolės  programą </v>
      </c>
      <c r="C264" s="211">
        <v>42.3</v>
      </c>
      <c r="D264" s="211">
        <v>0</v>
      </c>
      <c r="E264" s="211">
        <v>0</v>
      </c>
      <c r="F264" s="211">
        <v>42.3</v>
      </c>
      <c r="G264" s="211">
        <v>0</v>
      </c>
      <c r="H264" s="211">
        <v>0</v>
      </c>
      <c r="I264" s="211">
        <v>0</v>
      </c>
      <c r="J264" s="211">
        <v>0</v>
      </c>
      <c r="K264" s="211">
        <v>0</v>
      </c>
      <c r="L264" s="211">
        <v>0</v>
      </c>
      <c r="M264" s="211">
        <v>0</v>
      </c>
      <c r="N264" s="211">
        <v>0</v>
      </c>
      <c r="O264" s="211">
        <v>0</v>
      </c>
      <c r="P264" s="211">
        <v>0</v>
      </c>
      <c r="Q264" s="211">
        <v>0</v>
      </c>
      <c r="R264" s="211">
        <v>0</v>
      </c>
      <c r="S264" s="211">
        <v>0</v>
      </c>
      <c r="T264" s="211">
        <v>0</v>
      </c>
      <c r="U264" s="211">
        <v>42.3</v>
      </c>
      <c r="V264" s="211"/>
      <c r="W264" s="212"/>
      <c r="X264" s="2"/>
    </row>
    <row r="265" spans="1:24" ht="38.25">
      <c r="A265" s="183">
        <v>260</v>
      </c>
      <c r="B265" s="210" t="str">
        <f>+[1]mazinimas!B106</f>
        <v xml:space="preserve">Vykdyti akušerinės pagalbos kokybės gerinimo Kėdainių rajono savivaldybės moterims  programą </v>
      </c>
      <c r="C265" s="211">
        <v>42.9</v>
      </c>
      <c r="D265" s="211">
        <v>0</v>
      </c>
      <c r="E265" s="211">
        <v>0</v>
      </c>
      <c r="F265" s="211">
        <v>42.9</v>
      </c>
      <c r="G265" s="211">
        <v>0</v>
      </c>
      <c r="H265" s="211">
        <v>0</v>
      </c>
      <c r="I265" s="211">
        <v>0</v>
      </c>
      <c r="J265" s="211">
        <v>0</v>
      </c>
      <c r="K265" s="211">
        <v>0</v>
      </c>
      <c r="L265" s="211">
        <v>0</v>
      </c>
      <c r="M265" s="211">
        <v>0</v>
      </c>
      <c r="N265" s="211">
        <v>0</v>
      </c>
      <c r="O265" s="211">
        <v>0</v>
      </c>
      <c r="P265" s="211">
        <v>0</v>
      </c>
      <c r="Q265" s="211">
        <v>0</v>
      </c>
      <c r="R265" s="211">
        <v>0</v>
      </c>
      <c r="S265" s="211">
        <v>0</v>
      </c>
      <c r="T265" s="211">
        <v>0</v>
      </c>
      <c r="U265" s="211">
        <v>42.9</v>
      </c>
      <c r="V265" s="211"/>
      <c r="W265" s="212"/>
      <c r="X265" s="2"/>
    </row>
    <row r="266" spans="1:24" ht="28.15" customHeight="1">
      <c r="A266" s="183">
        <v>261</v>
      </c>
      <c r="B266" s="210" t="str">
        <f>+[1]mazinimas!B107</f>
        <v>Įgyvendinti projektą "Sveikos gyvensenos skatinimas Kėdainių rajone"</v>
      </c>
      <c r="C266" s="211">
        <v>2.4</v>
      </c>
      <c r="D266" s="211">
        <v>0</v>
      </c>
      <c r="E266" s="211">
        <v>0</v>
      </c>
      <c r="F266" s="211">
        <v>2.4</v>
      </c>
      <c r="G266" s="211">
        <v>0</v>
      </c>
      <c r="H266" s="211">
        <v>0</v>
      </c>
      <c r="I266" s="211">
        <v>0</v>
      </c>
      <c r="J266" s="211">
        <v>0</v>
      </c>
      <c r="K266" s="211">
        <v>0</v>
      </c>
      <c r="L266" s="211">
        <v>0</v>
      </c>
      <c r="M266" s="211">
        <v>0</v>
      </c>
      <c r="N266" s="211">
        <v>0</v>
      </c>
      <c r="O266" s="211">
        <v>0</v>
      </c>
      <c r="P266" s="211">
        <v>0</v>
      </c>
      <c r="Q266" s="211">
        <v>0</v>
      </c>
      <c r="R266" s="211">
        <v>0</v>
      </c>
      <c r="S266" s="211">
        <v>0</v>
      </c>
      <c r="T266" s="211">
        <v>0</v>
      </c>
      <c r="U266" s="211">
        <v>2.4</v>
      </c>
      <c r="V266" s="211"/>
      <c r="W266" s="212"/>
      <c r="X266" s="2"/>
    </row>
    <row r="267" spans="1:24" ht="38.25">
      <c r="A267" s="183">
        <v>262</v>
      </c>
      <c r="B267" s="210" t="str">
        <f>+[1]mazinimas!B108</f>
        <v>Gerinti pirminės asmens sveikatos priežiūros paslaugų teikimo prieinamumą tuberkuliozės srityje</v>
      </c>
      <c r="C267" s="211">
        <v>0.3</v>
      </c>
      <c r="D267" s="211">
        <v>0</v>
      </c>
      <c r="E267" s="211">
        <v>0</v>
      </c>
      <c r="F267" s="211">
        <v>0.3</v>
      </c>
      <c r="G267" s="211">
        <v>0</v>
      </c>
      <c r="H267" s="211">
        <v>0</v>
      </c>
      <c r="I267" s="211">
        <v>0</v>
      </c>
      <c r="J267" s="211">
        <v>0</v>
      </c>
      <c r="K267" s="211">
        <v>0</v>
      </c>
      <c r="L267" s="211">
        <v>0</v>
      </c>
      <c r="M267" s="211">
        <v>0</v>
      </c>
      <c r="N267" s="211">
        <v>0</v>
      </c>
      <c r="O267" s="211">
        <v>0</v>
      </c>
      <c r="P267" s="211">
        <v>0</v>
      </c>
      <c r="Q267" s="211">
        <v>0</v>
      </c>
      <c r="R267" s="211">
        <v>0</v>
      </c>
      <c r="S267" s="211">
        <v>0</v>
      </c>
      <c r="T267" s="211">
        <v>0</v>
      </c>
      <c r="U267" s="211">
        <v>0.3</v>
      </c>
      <c r="V267" s="211"/>
      <c r="W267" s="212"/>
      <c r="X267" s="2"/>
    </row>
    <row r="268" spans="1:24" ht="51">
      <c r="A268" s="183">
        <v>263</v>
      </c>
      <c r="B268" s="210" t="str">
        <f>+[1]mazinimas!B109</f>
        <v>Vykdyti ultragarsinių diagnostinių paslaugų teikimo efektyvumo gerinimo Kėdainių rajono savivaldybėje  programą</v>
      </c>
      <c r="C268" s="211">
        <v>10.3</v>
      </c>
      <c r="D268" s="211">
        <v>0</v>
      </c>
      <c r="E268" s="211">
        <v>0</v>
      </c>
      <c r="F268" s="211">
        <v>10.3</v>
      </c>
      <c r="G268" s="211">
        <v>0</v>
      </c>
      <c r="H268" s="211">
        <v>0</v>
      </c>
      <c r="I268" s="211">
        <v>0</v>
      </c>
      <c r="J268" s="211">
        <v>0</v>
      </c>
      <c r="K268" s="211">
        <v>0</v>
      </c>
      <c r="L268" s="211">
        <v>0</v>
      </c>
      <c r="M268" s="211">
        <v>0</v>
      </c>
      <c r="N268" s="211">
        <v>0</v>
      </c>
      <c r="O268" s="211">
        <v>0</v>
      </c>
      <c r="P268" s="211">
        <v>0</v>
      </c>
      <c r="Q268" s="211">
        <v>0</v>
      </c>
      <c r="R268" s="211">
        <v>0</v>
      </c>
      <c r="S268" s="211">
        <v>0</v>
      </c>
      <c r="T268" s="211">
        <v>0</v>
      </c>
      <c r="U268" s="211">
        <v>10.3</v>
      </c>
      <c r="V268" s="211"/>
      <c r="W268" s="212"/>
      <c r="X268" s="2"/>
    </row>
    <row r="269" spans="1:24" ht="38.25">
      <c r="A269" s="183">
        <v>264</v>
      </c>
      <c r="B269" s="210" t="str">
        <f>+[1]mazinimas!B110</f>
        <v>Organizuoti nemokamą socialiai remtinų vaikų maitinimą ikimokyklinėse įstaigose</v>
      </c>
      <c r="C269" s="211">
        <v>50</v>
      </c>
      <c r="D269" s="211">
        <v>0</v>
      </c>
      <c r="E269" s="211">
        <v>0</v>
      </c>
      <c r="F269" s="211">
        <v>50</v>
      </c>
      <c r="G269" s="211">
        <v>0</v>
      </c>
      <c r="H269" s="211">
        <v>0</v>
      </c>
      <c r="I269" s="211">
        <v>0</v>
      </c>
      <c r="J269" s="211">
        <v>0</v>
      </c>
      <c r="K269" s="211">
        <v>0</v>
      </c>
      <c r="L269" s="211">
        <v>0</v>
      </c>
      <c r="M269" s="211">
        <v>0</v>
      </c>
      <c r="N269" s="211">
        <v>0</v>
      </c>
      <c r="O269" s="211">
        <v>0</v>
      </c>
      <c r="P269" s="211">
        <v>0</v>
      </c>
      <c r="Q269" s="211">
        <v>0</v>
      </c>
      <c r="R269" s="211">
        <v>0</v>
      </c>
      <c r="S269" s="211">
        <v>0</v>
      </c>
      <c r="T269" s="211">
        <v>0</v>
      </c>
      <c r="U269" s="211">
        <v>50</v>
      </c>
      <c r="V269" s="211"/>
      <c r="W269" s="212"/>
      <c r="X269" s="2"/>
    </row>
    <row r="270" spans="1:24" ht="25.5">
      <c r="A270" s="183">
        <v>265</v>
      </c>
      <c r="B270" s="210" t="str">
        <f>+[1]mazinimas!B111</f>
        <v>Finansuoti vaikų dienos centrų veiklos programas</v>
      </c>
      <c r="C270" s="211">
        <v>33.4</v>
      </c>
      <c r="D270" s="211">
        <v>0</v>
      </c>
      <c r="E270" s="211">
        <v>0</v>
      </c>
      <c r="F270" s="211">
        <v>33.4</v>
      </c>
      <c r="G270" s="211">
        <v>0</v>
      </c>
      <c r="H270" s="211">
        <v>0</v>
      </c>
      <c r="I270" s="211">
        <v>0</v>
      </c>
      <c r="J270" s="211">
        <v>0</v>
      </c>
      <c r="K270" s="211">
        <v>0</v>
      </c>
      <c r="L270" s="211">
        <v>0</v>
      </c>
      <c r="M270" s="211">
        <v>0</v>
      </c>
      <c r="N270" s="211">
        <v>0</v>
      </c>
      <c r="O270" s="211">
        <v>0</v>
      </c>
      <c r="P270" s="211">
        <v>0</v>
      </c>
      <c r="Q270" s="211">
        <v>0</v>
      </c>
      <c r="R270" s="211">
        <v>0</v>
      </c>
      <c r="S270" s="211">
        <v>0</v>
      </c>
      <c r="T270" s="211">
        <v>0</v>
      </c>
      <c r="U270" s="211">
        <v>33.4</v>
      </c>
      <c r="V270" s="211"/>
      <c r="W270" s="212"/>
      <c r="X270" s="2"/>
    </row>
    <row r="271" spans="1:24" ht="51">
      <c r="A271" s="183">
        <v>266</v>
      </c>
      <c r="B271" s="210" t="str">
        <f>+[1]mazinimas!B112</f>
        <v>Finansuoti dienos socialinės globos paslaugų teikimo Kėdainių socialinės globos namuose programą</v>
      </c>
      <c r="C271" s="211">
        <v>5</v>
      </c>
      <c r="D271" s="211">
        <v>0</v>
      </c>
      <c r="E271" s="211">
        <v>0</v>
      </c>
      <c r="F271" s="211">
        <v>5</v>
      </c>
      <c r="G271" s="211">
        <v>0</v>
      </c>
      <c r="H271" s="211">
        <v>0</v>
      </c>
      <c r="I271" s="211">
        <v>0</v>
      </c>
      <c r="J271" s="211">
        <v>0</v>
      </c>
      <c r="K271" s="211">
        <v>0</v>
      </c>
      <c r="L271" s="211">
        <v>0</v>
      </c>
      <c r="M271" s="211">
        <v>0</v>
      </c>
      <c r="N271" s="211">
        <v>0</v>
      </c>
      <c r="O271" s="211">
        <v>0</v>
      </c>
      <c r="P271" s="211">
        <v>0</v>
      </c>
      <c r="Q271" s="211">
        <v>0</v>
      </c>
      <c r="R271" s="211">
        <v>0</v>
      </c>
      <c r="S271" s="211">
        <v>0</v>
      </c>
      <c r="T271" s="211">
        <v>0</v>
      </c>
      <c r="U271" s="211">
        <v>5</v>
      </c>
      <c r="V271" s="211"/>
      <c r="W271" s="212"/>
      <c r="X271" s="2"/>
    </row>
    <row r="272" spans="1:24" ht="38.25">
      <c r="A272" s="183">
        <v>267</v>
      </c>
      <c r="B272" s="210" t="str">
        <f>+[1]mazinimas!B113</f>
        <v>Kompensuoti nemokamo mokinių maitinimo kainą bendrojo lavinimo mokyklose</v>
      </c>
      <c r="C272" s="211">
        <v>71</v>
      </c>
      <c r="D272" s="211">
        <v>0</v>
      </c>
      <c r="E272" s="211">
        <v>0</v>
      </c>
      <c r="F272" s="211">
        <v>71</v>
      </c>
      <c r="G272" s="211">
        <v>0</v>
      </c>
      <c r="H272" s="211">
        <v>0</v>
      </c>
      <c r="I272" s="211">
        <v>0</v>
      </c>
      <c r="J272" s="211">
        <v>0</v>
      </c>
      <c r="K272" s="211">
        <v>0</v>
      </c>
      <c r="L272" s="211">
        <v>0</v>
      </c>
      <c r="M272" s="211">
        <v>0</v>
      </c>
      <c r="N272" s="211">
        <v>0</v>
      </c>
      <c r="O272" s="211">
        <v>0</v>
      </c>
      <c r="P272" s="211">
        <v>0</v>
      </c>
      <c r="Q272" s="211">
        <v>0</v>
      </c>
      <c r="R272" s="211">
        <v>0</v>
      </c>
      <c r="S272" s="211">
        <v>0</v>
      </c>
      <c r="T272" s="211">
        <v>0</v>
      </c>
      <c r="U272" s="211">
        <v>71</v>
      </c>
      <c r="V272" s="211"/>
      <c r="W272" s="212"/>
      <c r="X272" s="2"/>
    </row>
    <row r="273" spans="1:24" ht="38.25">
      <c r="A273" s="183">
        <v>268</v>
      </c>
      <c r="B273" s="210" t="str">
        <f>+[1]mazinimas!B114</f>
        <v>Organizuoti socialinės reabilitacijos paslaugų neįgaliesiems bendruomenėje projektų konkursus</v>
      </c>
      <c r="C273" s="211">
        <v>15.1</v>
      </c>
      <c r="D273" s="211">
        <v>0</v>
      </c>
      <c r="E273" s="211">
        <v>0</v>
      </c>
      <c r="F273" s="211">
        <v>15.1</v>
      </c>
      <c r="G273" s="211">
        <v>0</v>
      </c>
      <c r="H273" s="211">
        <v>0</v>
      </c>
      <c r="I273" s="211">
        <v>0</v>
      </c>
      <c r="J273" s="211">
        <v>0</v>
      </c>
      <c r="K273" s="211">
        <v>0</v>
      </c>
      <c r="L273" s="211">
        <v>0</v>
      </c>
      <c r="M273" s="211">
        <v>0</v>
      </c>
      <c r="N273" s="211">
        <v>0</v>
      </c>
      <c r="O273" s="211">
        <v>0</v>
      </c>
      <c r="P273" s="211">
        <v>0</v>
      </c>
      <c r="Q273" s="211">
        <v>0</v>
      </c>
      <c r="R273" s="211">
        <v>0</v>
      </c>
      <c r="S273" s="211">
        <v>0</v>
      </c>
      <c r="T273" s="211">
        <v>0</v>
      </c>
      <c r="U273" s="211">
        <v>15.1</v>
      </c>
      <c r="V273" s="211"/>
      <c r="W273" s="212"/>
      <c r="X273" s="2"/>
    </row>
    <row r="274" spans="1:24" ht="25.5">
      <c r="A274" s="183">
        <v>269</v>
      </c>
      <c r="B274" s="210" t="str">
        <f>+[1]mazinimas!B115</f>
        <v xml:space="preserve">Dengti kainų skirtumą gyventojams už šildymą </v>
      </c>
      <c r="C274" s="211">
        <v>52</v>
      </c>
      <c r="D274" s="211">
        <v>0</v>
      </c>
      <c r="E274" s="211">
        <v>0</v>
      </c>
      <c r="F274" s="211">
        <v>52</v>
      </c>
      <c r="G274" s="211">
        <v>0</v>
      </c>
      <c r="H274" s="211">
        <v>0</v>
      </c>
      <c r="I274" s="211">
        <v>0</v>
      </c>
      <c r="J274" s="211">
        <v>0</v>
      </c>
      <c r="K274" s="211">
        <v>0</v>
      </c>
      <c r="L274" s="211">
        <v>0</v>
      </c>
      <c r="M274" s="211">
        <v>0</v>
      </c>
      <c r="N274" s="211">
        <v>0</v>
      </c>
      <c r="O274" s="211">
        <v>0</v>
      </c>
      <c r="P274" s="211">
        <v>0</v>
      </c>
      <c r="Q274" s="211">
        <v>0</v>
      </c>
      <c r="R274" s="211">
        <v>0</v>
      </c>
      <c r="S274" s="211">
        <v>0</v>
      </c>
      <c r="T274" s="211">
        <v>0</v>
      </c>
      <c r="U274" s="211">
        <v>52</v>
      </c>
      <c r="V274" s="211"/>
      <c r="W274" s="212"/>
      <c r="X274" s="2"/>
    </row>
    <row r="275" spans="1:24" ht="27.6" customHeight="1">
      <c r="A275" s="183">
        <v>270</v>
      </c>
      <c r="B275" s="210" t="str">
        <f>+[1]mazinimas!B116</f>
        <v xml:space="preserve">Kompensuoti šalto  vandens pardavimo kainą socialiai remtiniems asmenims </v>
      </c>
      <c r="C275" s="211">
        <v>85</v>
      </c>
      <c r="D275" s="211">
        <v>0</v>
      </c>
      <c r="E275" s="211">
        <v>0</v>
      </c>
      <c r="F275" s="211">
        <v>85</v>
      </c>
      <c r="G275" s="211">
        <v>0</v>
      </c>
      <c r="H275" s="211">
        <v>0</v>
      </c>
      <c r="I275" s="211">
        <v>0</v>
      </c>
      <c r="J275" s="211">
        <v>0</v>
      </c>
      <c r="K275" s="211">
        <v>0</v>
      </c>
      <c r="L275" s="211">
        <v>0</v>
      </c>
      <c r="M275" s="211">
        <v>0</v>
      </c>
      <c r="N275" s="211">
        <v>0</v>
      </c>
      <c r="O275" s="211">
        <v>0</v>
      </c>
      <c r="P275" s="211">
        <v>0</v>
      </c>
      <c r="Q275" s="211">
        <v>0</v>
      </c>
      <c r="R275" s="211">
        <v>0</v>
      </c>
      <c r="S275" s="211">
        <v>0</v>
      </c>
      <c r="T275" s="211">
        <v>0</v>
      </c>
      <c r="U275" s="211">
        <v>85</v>
      </c>
      <c r="V275" s="211"/>
      <c r="W275" s="212"/>
      <c r="X275" s="2"/>
    </row>
    <row r="276" spans="1:24" ht="38.25">
      <c r="A276" s="183">
        <v>271</v>
      </c>
      <c r="B276" s="210" t="str">
        <f>+[1]mazinimas!B117</f>
        <v>Kompensuoti  karšto vandens pardavimo kainą socialiai remtiniems asmenims</v>
      </c>
      <c r="C276" s="211">
        <v>40</v>
      </c>
      <c r="D276" s="211">
        <v>0</v>
      </c>
      <c r="E276" s="211">
        <v>0</v>
      </c>
      <c r="F276" s="211">
        <v>40</v>
      </c>
      <c r="G276" s="211">
        <v>0</v>
      </c>
      <c r="H276" s="211">
        <v>0</v>
      </c>
      <c r="I276" s="211">
        <v>0</v>
      </c>
      <c r="J276" s="211">
        <v>0</v>
      </c>
      <c r="K276" s="211">
        <v>0</v>
      </c>
      <c r="L276" s="211">
        <v>0</v>
      </c>
      <c r="M276" s="211">
        <v>0</v>
      </c>
      <c r="N276" s="211">
        <v>0</v>
      </c>
      <c r="O276" s="211">
        <v>0</v>
      </c>
      <c r="P276" s="211">
        <v>0</v>
      </c>
      <c r="Q276" s="211">
        <v>0</v>
      </c>
      <c r="R276" s="211">
        <v>0</v>
      </c>
      <c r="S276" s="211">
        <v>0</v>
      </c>
      <c r="T276" s="211">
        <v>0</v>
      </c>
      <c r="U276" s="211">
        <v>40</v>
      </c>
      <c r="V276" s="211"/>
      <c r="W276" s="212"/>
      <c r="X276" s="2"/>
    </row>
    <row r="277" spans="1:24" ht="38.25">
      <c r="A277" s="183">
        <v>272</v>
      </c>
      <c r="B277" s="210" t="str">
        <f>+[1]mazinimas!B118</f>
        <v xml:space="preserve">Užtikrinti paslaugų teikimą VšĮ "Gyvenimo namai sutrikusio intelekto asmenims" </v>
      </c>
      <c r="C277" s="211">
        <v>44</v>
      </c>
      <c r="D277" s="211">
        <v>0</v>
      </c>
      <c r="E277" s="211">
        <v>0</v>
      </c>
      <c r="F277" s="211">
        <v>44</v>
      </c>
      <c r="G277" s="211">
        <v>0</v>
      </c>
      <c r="H277" s="211">
        <v>0</v>
      </c>
      <c r="I277" s="211">
        <v>0</v>
      </c>
      <c r="J277" s="211">
        <v>0</v>
      </c>
      <c r="K277" s="211">
        <v>0</v>
      </c>
      <c r="L277" s="211">
        <v>0</v>
      </c>
      <c r="M277" s="211">
        <v>0</v>
      </c>
      <c r="N277" s="211">
        <v>0</v>
      </c>
      <c r="O277" s="211">
        <v>0</v>
      </c>
      <c r="P277" s="211">
        <v>0</v>
      </c>
      <c r="Q277" s="211">
        <v>0</v>
      </c>
      <c r="R277" s="211">
        <v>0</v>
      </c>
      <c r="S277" s="211">
        <v>0</v>
      </c>
      <c r="T277" s="211">
        <v>0</v>
      </c>
      <c r="U277" s="211">
        <v>44</v>
      </c>
      <c r="V277" s="211"/>
      <c r="W277" s="212"/>
      <c r="X277" s="2"/>
    </row>
    <row r="278" spans="1:24" ht="25.5">
      <c r="A278" s="183">
        <v>273</v>
      </c>
      <c r="B278" s="210" t="str">
        <f>+[1]mazinimas!B119</f>
        <v xml:space="preserve">Kompensuoti kelionės išlaidas už lengvatinį keleivių vežimą </v>
      </c>
      <c r="C278" s="211">
        <v>700</v>
      </c>
      <c r="D278" s="211">
        <v>0</v>
      </c>
      <c r="E278" s="211">
        <v>0</v>
      </c>
      <c r="F278" s="211">
        <v>700</v>
      </c>
      <c r="G278" s="211">
        <v>0</v>
      </c>
      <c r="H278" s="211">
        <v>0</v>
      </c>
      <c r="I278" s="211">
        <v>0</v>
      </c>
      <c r="J278" s="211">
        <v>0</v>
      </c>
      <c r="K278" s="211">
        <v>0</v>
      </c>
      <c r="L278" s="211">
        <v>0</v>
      </c>
      <c r="M278" s="211">
        <v>0</v>
      </c>
      <c r="N278" s="211">
        <v>0</v>
      </c>
      <c r="O278" s="211">
        <v>0</v>
      </c>
      <c r="P278" s="211">
        <v>0</v>
      </c>
      <c r="Q278" s="211">
        <v>0</v>
      </c>
      <c r="R278" s="211">
        <v>0</v>
      </c>
      <c r="S278" s="211">
        <v>0</v>
      </c>
      <c r="T278" s="211">
        <v>0</v>
      </c>
      <c r="U278" s="211">
        <v>700</v>
      </c>
      <c r="V278" s="211"/>
      <c r="W278" s="212"/>
      <c r="X278" s="2"/>
    </row>
    <row r="279" spans="1:24" ht="25.5">
      <c r="A279" s="183">
        <v>274</v>
      </c>
      <c r="B279" s="210" t="str">
        <f>+[1]mazinimas!B120</f>
        <v>Finansuoti strateginių sporto šakų programas</v>
      </c>
      <c r="C279" s="211">
        <v>491</v>
      </c>
      <c r="D279" s="211">
        <v>0</v>
      </c>
      <c r="E279" s="211">
        <v>0</v>
      </c>
      <c r="F279" s="211">
        <v>491</v>
      </c>
      <c r="G279" s="211">
        <v>0</v>
      </c>
      <c r="H279" s="211">
        <v>0</v>
      </c>
      <c r="I279" s="211">
        <v>0</v>
      </c>
      <c r="J279" s="211">
        <v>0</v>
      </c>
      <c r="K279" s="211">
        <v>0</v>
      </c>
      <c r="L279" s="211">
        <v>0</v>
      </c>
      <c r="M279" s="211">
        <v>0</v>
      </c>
      <c r="N279" s="211">
        <v>0</v>
      </c>
      <c r="O279" s="211">
        <v>0</v>
      </c>
      <c r="P279" s="211">
        <v>0</v>
      </c>
      <c r="Q279" s="211">
        <v>0</v>
      </c>
      <c r="R279" s="211">
        <v>0</v>
      </c>
      <c r="S279" s="211">
        <v>0</v>
      </c>
      <c r="T279" s="211">
        <v>0</v>
      </c>
      <c r="U279" s="211">
        <v>491</v>
      </c>
      <c r="V279" s="211"/>
      <c r="W279" s="212"/>
      <c r="X279" s="2"/>
    </row>
    <row r="280" spans="1:24" ht="38.25">
      <c r="A280" s="183">
        <v>275</v>
      </c>
      <c r="B280" s="210" t="str">
        <f>+[1]mazinimas!B121</f>
        <v>Finansuoti ir administruoti neįgaliųjų socialinės integracijos per kūno kultūrą ir sportą projektus</v>
      </c>
      <c r="C280" s="211">
        <v>1.4</v>
      </c>
      <c r="D280" s="211">
        <v>0</v>
      </c>
      <c r="E280" s="211">
        <v>0</v>
      </c>
      <c r="F280" s="211">
        <v>1.4</v>
      </c>
      <c r="G280" s="211">
        <v>0</v>
      </c>
      <c r="H280" s="211">
        <v>0</v>
      </c>
      <c r="I280" s="211">
        <v>0</v>
      </c>
      <c r="J280" s="211">
        <v>0</v>
      </c>
      <c r="K280" s="211">
        <v>0</v>
      </c>
      <c r="L280" s="211">
        <v>0</v>
      </c>
      <c r="M280" s="211">
        <v>0</v>
      </c>
      <c r="N280" s="211">
        <v>0</v>
      </c>
      <c r="O280" s="211">
        <v>0</v>
      </c>
      <c r="P280" s="211">
        <v>0</v>
      </c>
      <c r="Q280" s="211">
        <v>0</v>
      </c>
      <c r="R280" s="211">
        <v>0</v>
      </c>
      <c r="S280" s="211">
        <v>0</v>
      </c>
      <c r="T280" s="211">
        <v>0</v>
      </c>
      <c r="U280" s="211">
        <v>1.4</v>
      </c>
      <c r="V280" s="211"/>
      <c r="W280" s="212"/>
      <c r="X280" s="2"/>
    </row>
    <row r="281" spans="1:24" ht="25.5">
      <c r="A281" s="183">
        <v>276</v>
      </c>
      <c r="B281" s="210" t="str">
        <f>+[1]mazinimas!B122</f>
        <v xml:space="preserve">Finansuoti fizinio aktyvumo ir sporto veiklos projektus </v>
      </c>
      <c r="C281" s="211">
        <v>40</v>
      </c>
      <c r="D281" s="211">
        <v>0</v>
      </c>
      <c r="E281" s="211">
        <v>0</v>
      </c>
      <c r="F281" s="211">
        <v>40</v>
      </c>
      <c r="G281" s="211">
        <v>0</v>
      </c>
      <c r="H281" s="211">
        <v>0</v>
      </c>
      <c r="I281" s="211">
        <v>0</v>
      </c>
      <c r="J281" s="211">
        <v>0</v>
      </c>
      <c r="K281" s="211">
        <v>0</v>
      </c>
      <c r="L281" s="211">
        <v>0</v>
      </c>
      <c r="M281" s="211">
        <v>0</v>
      </c>
      <c r="N281" s="211">
        <v>0</v>
      </c>
      <c r="O281" s="211">
        <v>0</v>
      </c>
      <c r="P281" s="211">
        <v>0</v>
      </c>
      <c r="Q281" s="211">
        <v>0</v>
      </c>
      <c r="R281" s="211">
        <v>0</v>
      </c>
      <c r="S281" s="211">
        <v>0</v>
      </c>
      <c r="T281" s="211">
        <v>0</v>
      </c>
      <c r="U281" s="211">
        <v>40</v>
      </c>
      <c r="V281" s="211"/>
      <c r="W281" s="212"/>
      <c r="X281" s="11"/>
    </row>
    <row r="282" spans="1:24" ht="51">
      <c r="A282" s="183">
        <v>277</v>
      </c>
      <c r="B282" s="210" t="s">
        <v>366</v>
      </c>
      <c r="C282" s="211">
        <v>18</v>
      </c>
      <c r="D282" s="211"/>
      <c r="E282" s="211"/>
      <c r="F282" s="211">
        <v>18</v>
      </c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>
        <v>18</v>
      </c>
      <c r="V282" s="211"/>
      <c r="W282" s="212"/>
      <c r="X282" s="11"/>
    </row>
    <row r="283" spans="1:24" ht="25.5">
      <c r="A283" s="183">
        <v>278</v>
      </c>
      <c r="B283" s="210" t="str">
        <f>+[1]mazinimas!B124</f>
        <v>Sudaryti sąlygas bendruomeninių organizacijų veiklai</v>
      </c>
      <c r="C283" s="211">
        <v>10</v>
      </c>
      <c r="D283" s="211">
        <v>0</v>
      </c>
      <c r="E283" s="211">
        <v>0</v>
      </c>
      <c r="F283" s="211">
        <v>10</v>
      </c>
      <c r="G283" s="211">
        <v>0</v>
      </c>
      <c r="H283" s="211">
        <v>0</v>
      </c>
      <c r="I283" s="211">
        <v>0</v>
      </c>
      <c r="J283" s="211">
        <v>0</v>
      </c>
      <c r="K283" s="211">
        <v>0</v>
      </c>
      <c r="L283" s="211">
        <v>0</v>
      </c>
      <c r="M283" s="211">
        <v>0</v>
      </c>
      <c r="N283" s="211">
        <v>0</v>
      </c>
      <c r="O283" s="211">
        <v>0</v>
      </c>
      <c r="P283" s="211">
        <v>0</v>
      </c>
      <c r="Q283" s="211">
        <v>0</v>
      </c>
      <c r="R283" s="211">
        <v>0</v>
      </c>
      <c r="S283" s="211">
        <v>0</v>
      </c>
      <c r="T283" s="211">
        <v>0</v>
      </c>
      <c r="U283" s="211">
        <v>10</v>
      </c>
      <c r="V283" s="211"/>
      <c r="W283" s="212"/>
      <c r="X283" s="11"/>
    </row>
    <row r="284" spans="1:24" ht="38.25">
      <c r="A284" s="183">
        <v>279</v>
      </c>
      <c r="B284" s="210" t="str">
        <f>+[1]mazinimas!B125</f>
        <v>Finansuoti VšĮ Kėdainių  turizmo ir verslo informacinio centro  veiklos programą</v>
      </c>
      <c r="C284" s="211">
        <v>74</v>
      </c>
      <c r="D284" s="211">
        <v>0</v>
      </c>
      <c r="E284" s="211">
        <v>0</v>
      </c>
      <c r="F284" s="211">
        <v>74</v>
      </c>
      <c r="G284" s="211">
        <v>0</v>
      </c>
      <c r="H284" s="211">
        <v>0</v>
      </c>
      <c r="I284" s="211">
        <v>0</v>
      </c>
      <c r="J284" s="211">
        <v>0</v>
      </c>
      <c r="K284" s="211">
        <v>0</v>
      </c>
      <c r="L284" s="211">
        <v>0</v>
      </c>
      <c r="M284" s="211">
        <v>0</v>
      </c>
      <c r="N284" s="211">
        <v>0</v>
      </c>
      <c r="O284" s="211">
        <v>0</v>
      </c>
      <c r="P284" s="211">
        <v>0</v>
      </c>
      <c r="Q284" s="211">
        <v>0</v>
      </c>
      <c r="R284" s="211">
        <v>0</v>
      </c>
      <c r="S284" s="211">
        <v>0</v>
      </c>
      <c r="T284" s="211">
        <v>0</v>
      </c>
      <c r="U284" s="211">
        <v>74</v>
      </c>
      <c r="V284" s="211"/>
      <c r="W284" s="212"/>
      <c r="X284" s="11"/>
    </row>
    <row r="285" spans="1:24" ht="38.25">
      <c r="A285" s="183">
        <v>280</v>
      </c>
      <c r="B285" s="210" t="str">
        <f>+[1]mazinimas!B126</f>
        <v>Įgyvendinti Kėdainių rajono savivaldybės  bažnyčių rėmimo programą</v>
      </c>
      <c r="C285" s="211">
        <v>30</v>
      </c>
      <c r="D285" s="211">
        <v>0</v>
      </c>
      <c r="E285" s="211">
        <v>0</v>
      </c>
      <c r="F285" s="211">
        <v>30</v>
      </c>
      <c r="G285" s="211">
        <v>0</v>
      </c>
      <c r="H285" s="211">
        <v>0</v>
      </c>
      <c r="I285" s="211">
        <v>0</v>
      </c>
      <c r="J285" s="211">
        <v>0</v>
      </c>
      <c r="K285" s="211">
        <v>0</v>
      </c>
      <c r="L285" s="211">
        <v>0</v>
      </c>
      <c r="M285" s="211">
        <v>0</v>
      </c>
      <c r="N285" s="211">
        <v>0</v>
      </c>
      <c r="O285" s="211">
        <v>0</v>
      </c>
      <c r="P285" s="211">
        <v>0</v>
      </c>
      <c r="Q285" s="211">
        <v>0</v>
      </c>
      <c r="R285" s="211">
        <v>0</v>
      </c>
      <c r="S285" s="211">
        <v>0</v>
      </c>
      <c r="T285" s="211">
        <v>0</v>
      </c>
      <c r="U285" s="211">
        <v>30</v>
      </c>
      <c r="V285" s="211"/>
      <c r="W285" s="212"/>
      <c r="X285" s="11"/>
    </row>
    <row r="286" spans="1:24" ht="38.25">
      <c r="A286" s="183">
        <v>281</v>
      </c>
      <c r="B286" s="210" t="str">
        <f>+[1]mazinimas!B127</f>
        <v>Finansuoti daugiabučių gyvenamųjų namų savininkų bendrijų rėmimo programą</v>
      </c>
      <c r="C286" s="213">
        <v>20</v>
      </c>
      <c r="D286" s="213"/>
      <c r="E286" s="213"/>
      <c r="F286" s="213">
        <v>20</v>
      </c>
      <c r="G286" s="213"/>
      <c r="H286" s="213"/>
      <c r="I286" s="213"/>
      <c r="J286" s="213"/>
      <c r="K286" s="213"/>
      <c r="L286" s="213"/>
      <c r="M286" s="213"/>
      <c r="N286" s="213"/>
      <c r="O286" s="213"/>
      <c r="P286" s="213"/>
      <c r="Q286" s="213"/>
      <c r="R286" s="213"/>
      <c r="S286" s="213"/>
      <c r="T286" s="213"/>
      <c r="U286" s="213">
        <v>20</v>
      </c>
      <c r="V286" s="213"/>
      <c r="W286" s="213"/>
      <c r="X286" s="11"/>
    </row>
    <row r="287" spans="1:24" ht="38.25">
      <c r="A287" s="183">
        <v>282</v>
      </c>
      <c r="B287" s="214" t="str">
        <f>+[1]mazinimas!B128</f>
        <v>Įgyvendinti priemones, finansuojamas iš savivaldybės administracijos direktoriaus rezervo</v>
      </c>
      <c r="C287" s="215">
        <v>30</v>
      </c>
      <c r="D287" s="215">
        <v>0</v>
      </c>
      <c r="E287" s="215">
        <v>0</v>
      </c>
      <c r="F287" s="215">
        <v>30</v>
      </c>
      <c r="G287" s="215">
        <v>0</v>
      </c>
      <c r="H287" s="215">
        <v>0</v>
      </c>
      <c r="I287" s="215">
        <v>0</v>
      </c>
      <c r="J287" s="215">
        <v>0</v>
      </c>
      <c r="K287" s="215">
        <v>0</v>
      </c>
      <c r="L287" s="215">
        <v>0</v>
      </c>
      <c r="M287" s="215">
        <v>0</v>
      </c>
      <c r="N287" s="215">
        <v>0</v>
      </c>
      <c r="O287" s="215">
        <v>0</v>
      </c>
      <c r="P287" s="215">
        <v>0</v>
      </c>
      <c r="Q287" s="215">
        <v>0</v>
      </c>
      <c r="R287" s="215">
        <v>0</v>
      </c>
      <c r="S287" s="215">
        <v>0</v>
      </c>
      <c r="T287" s="215">
        <v>0</v>
      </c>
      <c r="U287" s="215">
        <v>30</v>
      </c>
      <c r="V287" s="215">
        <v>0</v>
      </c>
      <c r="W287" s="215">
        <v>0</v>
      </c>
      <c r="X287" s="215">
        <v>0</v>
      </c>
    </row>
    <row r="288" spans="1:24" ht="38.25">
      <c r="A288" s="183">
        <v>283</v>
      </c>
      <c r="B288" s="214" t="str">
        <f>+[1]mazinimas!B129</f>
        <v>Įgyvendinti priemones, finansuojamas iš savivaldybės mero fondo</v>
      </c>
      <c r="C288" s="183">
        <v>20</v>
      </c>
      <c r="D288" s="216">
        <v>0</v>
      </c>
      <c r="E288" s="216">
        <v>0</v>
      </c>
      <c r="F288" s="216">
        <v>20</v>
      </c>
      <c r="G288" s="216">
        <v>0</v>
      </c>
      <c r="H288" s="216">
        <v>0</v>
      </c>
      <c r="I288" s="216">
        <v>0</v>
      </c>
      <c r="J288" s="216">
        <v>0</v>
      </c>
      <c r="K288" s="216">
        <v>0</v>
      </c>
      <c r="L288" s="216">
        <v>0</v>
      </c>
      <c r="M288" s="216">
        <v>0</v>
      </c>
      <c r="N288" s="216">
        <v>0</v>
      </c>
      <c r="O288" s="216">
        <v>0</v>
      </c>
      <c r="P288" s="216">
        <v>0</v>
      </c>
      <c r="Q288" s="216">
        <v>0</v>
      </c>
      <c r="R288" s="216">
        <v>0</v>
      </c>
      <c r="S288" s="216">
        <v>0</v>
      </c>
      <c r="T288" s="216">
        <v>0</v>
      </c>
      <c r="U288" s="216">
        <v>20</v>
      </c>
      <c r="V288" s="216">
        <v>0</v>
      </c>
      <c r="W288" s="216">
        <v>0</v>
      </c>
      <c r="X288" s="216">
        <v>0</v>
      </c>
    </row>
    <row r="289" spans="1:24">
      <c r="A289" s="183">
        <v>284</v>
      </c>
      <c r="B289" s="183" t="str">
        <f>+[1]mazinimas!B130</f>
        <v>Palūkanos bankui</v>
      </c>
      <c r="C289" s="183">
        <v>56</v>
      </c>
      <c r="D289" s="216">
        <v>0</v>
      </c>
      <c r="E289" s="216">
        <v>0</v>
      </c>
      <c r="F289" s="216">
        <v>56</v>
      </c>
      <c r="G289" s="216">
        <v>0</v>
      </c>
      <c r="H289" s="216">
        <v>0</v>
      </c>
      <c r="I289" s="216">
        <v>0</v>
      </c>
      <c r="J289" s="216">
        <v>0</v>
      </c>
      <c r="K289" s="216">
        <v>0</v>
      </c>
      <c r="L289" s="216">
        <v>0</v>
      </c>
      <c r="M289" s="216">
        <v>0</v>
      </c>
      <c r="N289" s="216">
        <v>0</v>
      </c>
      <c r="O289" s="216">
        <v>0</v>
      </c>
      <c r="P289" s="216">
        <v>0</v>
      </c>
      <c r="Q289" s="216">
        <v>0</v>
      </c>
      <c r="R289" s="216">
        <v>0</v>
      </c>
      <c r="S289" s="216">
        <v>0</v>
      </c>
      <c r="T289" s="216">
        <v>0</v>
      </c>
      <c r="U289" s="216">
        <v>56</v>
      </c>
      <c r="V289" s="216">
        <v>0</v>
      </c>
      <c r="W289" s="216">
        <v>0</v>
      </c>
      <c r="X289" s="216">
        <v>0</v>
      </c>
    </row>
    <row r="290" spans="1:24">
      <c r="A290" s="183">
        <v>285</v>
      </c>
      <c r="B290" s="183" t="str">
        <f>+[1]mazinimas!B131</f>
        <v>Paskolos grąžinimas</v>
      </c>
      <c r="C290" s="183">
        <v>780</v>
      </c>
      <c r="D290" s="216">
        <v>0</v>
      </c>
      <c r="E290" s="216">
        <v>0</v>
      </c>
      <c r="F290" s="216">
        <v>780</v>
      </c>
      <c r="G290" s="216">
        <v>0</v>
      </c>
      <c r="H290" s="216">
        <v>0</v>
      </c>
      <c r="I290" s="216">
        <v>0</v>
      </c>
      <c r="J290" s="216">
        <v>0</v>
      </c>
      <c r="K290" s="216">
        <v>0</v>
      </c>
      <c r="L290" s="216">
        <v>0</v>
      </c>
      <c r="M290" s="216">
        <v>0</v>
      </c>
      <c r="N290" s="216">
        <v>0</v>
      </c>
      <c r="O290" s="216">
        <v>0</v>
      </c>
      <c r="P290" s="216">
        <v>0</v>
      </c>
      <c r="Q290" s="216">
        <v>0</v>
      </c>
      <c r="R290" s="216">
        <v>0</v>
      </c>
      <c r="S290" s="216">
        <v>0</v>
      </c>
      <c r="T290" s="216">
        <v>0</v>
      </c>
      <c r="U290" s="216">
        <v>780</v>
      </c>
      <c r="V290" s="216">
        <v>0</v>
      </c>
      <c r="W290" s="216">
        <v>0</v>
      </c>
      <c r="X290" s="216">
        <v>0</v>
      </c>
    </row>
    <row r="291" spans="1:24" ht="25.5">
      <c r="A291" s="183">
        <v>286</v>
      </c>
      <c r="B291" s="214" t="str">
        <f>+[1]mazinimas!B132</f>
        <v>Kompensuoti UAB "Kėdbusas" nuostolingus maršrutus</v>
      </c>
      <c r="C291" s="183">
        <v>250</v>
      </c>
      <c r="D291" s="216">
        <v>0</v>
      </c>
      <c r="E291" s="216">
        <v>0</v>
      </c>
      <c r="F291" s="216">
        <v>250</v>
      </c>
      <c r="G291" s="216">
        <v>0</v>
      </c>
      <c r="H291" s="216">
        <v>0</v>
      </c>
      <c r="I291" s="216">
        <v>0</v>
      </c>
      <c r="J291" s="216">
        <v>0</v>
      </c>
      <c r="K291" s="216">
        <v>0</v>
      </c>
      <c r="L291" s="216">
        <v>0</v>
      </c>
      <c r="M291" s="216">
        <v>0</v>
      </c>
      <c r="N291" s="216">
        <v>0</v>
      </c>
      <c r="O291" s="216">
        <v>0</v>
      </c>
      <c r="P291" s="216">
        <v>0</v>
      </c>
      <c r="Q291" s="216">
        <v>0</v>
      </c>
      <c r="R291" s="216">
        <v>0</v>
      </c>
      <c r="S291" s="216">
        <v>0</v>
      </c>
      <c r="T291" s="216">
        <v>0</v>
      </c>
      <c r="U291" s="216">
        <v>250</v>
      </c>
      <c r="V291" s="216">
        <v>0</v>
      </c>
      <c r="W291" s="216">
        <v>0</v>
      </c>
      <c r="X291" s="216">
        <v>0</v>
      </c>
    </row>
    <row r="292" spans="1:24" ht="25.5">
      <c r="A292" s="183">
        <v>287</v>
      </c>
      <c r="B292" s="214" t="str">
        <f>+[1]mazinimas!B133</f>
        <v>Dalyvauti Kauno regiono plėtros agentūros veikloje</v>
      </c>
      <c r="C292" s="183">
        <v>21.5</v>
      </c>
      <c r="D292" s="216">
        <v>0</v>
      </c>
      <c r="E292" s="216">
        <v>0</v>
      </c>
      <c r="F292" s="216">
        <v>21.5</v>
      </c>
      <c r="G292" s="216">
        <v>0</v>
      </c>
      <c r="H292" s="216">
        <v>0</v>
      </c>
      <c r="I292" s="216">
        <v>0</v>
      </c>
      <c r="J292" s="216">
        <v>0</v>
      </c>
      <c r="K292" s="216">
        <v>0</v>
      </c>
      <c r="L292" s="216">
        <v>0</v>
      </c>
      <c r="M292" s="216">
        <v>0</v>
      </c>
      <c r="N292" s="216">
        <v>0</v>
      </c>
      <c r="O292" s="216">
        <v>0</v>
      </c>
      <c r="P292" s="216">
        <v>0</v>
      </c>
      <c r="Q292" s="216">
        <v>0</v>
      </c>
      <c r="R292" s="216">
        <v>0</v>
      </c>
      <c r="S292" s="216">
        <v>0</v>
      </c>
      <c r="T292" s="216">
        <v>0</v>
      </c>
      <c r="U292" s="216">
        <v>21.5</v>
      </c>
      <c r="V292" s="216">
        <v>0</v>
      </c>
      <c r="W292" s="216">
        <v>0</v>
      </c>
      <c r="X292" s="216">
        <v>0</v>
      </c>
    </row>
    <row r="293" spans="1:24" ht="51">
      <c r="A293" s="183">
        <v>288</v>
      </c>
      <c r="B293" s="214" t="str">
        <f>+[1]mazinimas!B134</f>
        <v xml:space="preserve"> Finansuoti  prevencinę programą "Saugios aplinkos kūrimas ir bendruomenės teisėtvarkos kūrimas"</v>
      </c>
      <c r="C293" s="183">
        <v>12</v>
      </c>
      <c r="D293" s="216">
        <v>0</v>
      </c>
      <c r="E293" s="216">
        <v>0</v>
      </c>
      <c r="F293" s="216">
        <v>12</v>
      </c>
      <c r="G293" s="216">
        <v>0</v>
      </c>
      <c r="H293" s="216">
        <v>0</v>
      </c>
      <c r="I293" s="216">
        <v>0</v>
      </c>
      <c r="J293" s="216">
        <v>0</v>
      </c>
      <c r="K293" s="216">
        <v>0</v>
      </c>
      <c r="L293" s="216">
        <v>0</v>
      </c>
      <c r="M293" s="216">
        <v>0</v>
      </c>
      <c r="N293" s="216">
        <v>0</v>
      </c>
      <c r="O293" s="216">
        <v>0</v>
      </c>
      <c r="P293" s="216">
        <v>0</v>
      </c>
      <c r="Q293" s="216">
        <v>0</v>
      </c>
      <c r="R293" s="216">
        <v>0</v>
      </c>
      <c r="S293" s="216">
        <v>0</v>
      </c>
      <c r="T293" s="216">
        <v>0</v>
      </c>
      <c r="U293" s="216">
        <v>12</v>
      </c>
      <c r="V293" s="216">
        <v>0</v>
      </c>
      <c r="W293" s="216">
        <v>0</v>
      </c>
      <c r="X293" s="216">
        <v>0</v>
      </c>
    </row>
    <row r="294" spans="1:24" ht="25.5">
      <c r="A294" s="183">
        <v>289</v>
      </c>
      <c r="B294" s="214" t="str">
        <f>+[1]mazinimas!B135</f>
        <v>Kėdainių rajono savivaldybės  investicijų programai</v>
      </c>
      <c r="C294" s="183">
        <v>6389.8</v>
      </c>
      <c r="D294" s="216">
        <v>0</v>
      </c>
      <c r="E294" s="216">
        <v>0</v>
      </c>
      <c r="F294" s="216">
        <v>6389.8</v>
      </c>
      <c r="G294" s="216">
        <v>0</v>
      </c>
      <c r="H294" s="216">
        <v>0</v>
      </c>
      <c r="I294" s="216">
        <v>0</v>
      </c>
      <c r="J294" s="216">
        <v>0</v>
      </c>
      <c r="K294" s="216">
        <v>0</v>
      </c>
      <c r="L294" s="216">
        <v>0</v>
      </c>
      <c r="M294" s="216">
        <v>0</v>
      </c>
      <c r="N294" s="216">
        <v>0</v>
      </c>
      <c r="O294" s="216">
        <v>0</v>
      </c>
      <c r="P294" s="216">
        <v>0</v>
      </c>
      <c r="Q294" s="216">
        <v>0</v>
      </c>
      <c r="R294" s="216">
        <v>0</v>
      </c>
      <c r="S294" s="216">
        <v>0</v>
      </c>
      <c r="T294" s="216">
        <v>0</v>
      </c>
      <c r="U294" s="216">
        <v>6389.8</v>
      </c>
      <c r="V294" s="216">
        <v>0</v>
      </c>
      <c r="W294" s="216">
        <v>0</v>
      </c>
      <c r="X294" s="216">
        <v>0</v>
      </c>
    </row>
    <row r="295" spans="1:24">
      <c r="A295" s="183">
        <v>290</v>
      </c>
      <c r="B295" s="210" t="s">
        <v>21</v>
      </c>
      <c r="C295" s="217">
        <v>356.6</v>
      </c>
      <c r="D295" s="211"/>
      <c r="E295" s="211"/>
      <c r="F295" s="211">
        <v>356.6</v>
      </c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>
        <v>356.6</v>
      </c>
      <c r="V295" s="211"/>
      <c r="W295" s="212"/>
      <c r="X295" s="11"/>
    </row>
    <row r="296" spans="1:24" ht="25.5">
      <c r="A296" s="183">
        <v>291</v>
      </c>
      <c r="B296" s="210" t="s">
        <v>266</v>
      </c>
      <c r="C296" s="213">
        <v>850.6</v>
      </c>
      <c r="D296" s="211"/>
      <c r="E296" s="211"/>
      <c r="F296" s="211">
        <v>850.6</v>
      </c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>
        <v>850.6</v>
      </c>
      <c r="V296" s="211"/>
      <c r="W296" s="212"/>
      <c r="X296" s="11"/>
    </row>
    <row r="297" spans="1:24">
      <c r="A297" s="183">
        <v>292</v>
      </c>
      <c r="B297" s="210" t="s">
        <v>370</v>
      </c>
      <c r="C297" s="213">
        <v>7091.6</v>
      </c>
      <c r="D297" s="211"/>
      <c r="E297" s="211"/>
      <c r="F297" s="211">
        <v>7091.6</v>
      </c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>
        <v>7091.6</v>
      </c>
      <c r="V297" s="211"/>
      <c r="W297" s="212"/>
      <c r="X297" s="11"/>
    </row>
    <row r="298" spans="1:24" ht="25.5">
      <c r="A298" s="183">
        <v>293</v>
      </c>
      <c r="B298" s="218" t="s">
        <v>419</v>
      </c>
      <c r="C298" s="213">
        <v>995</v>
      </c>
      <c r="D298" s="211"/>
      <c r="E298" s="211"/>
      <c r="F298" s="211">
        <v>995</v>
      </c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>
        <v>995</v>
      </c>
      <c r="V298" s="211"/>
      <c r="W298" s="212"/>
      <c r="X298" s="11"/>
    </row>
    <row r="299" spans="1:24" ht="25.5">
      <c r="A299" s="183">
        <v>294</v>
      </c>
      <c r="B299" s="210" t="s">
        <v>250</v>
      </c>
      <c r="C299" s="213">
        <v>404.4</v>
      </c>
      <c r="D299" s="211"/>
      <c r="E299" s="211"/>
      <c r="F299" s="211">
        <v>404.4</v>
      </c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>
        <v>404.4</v>
      </c>
      <c r="V299" s="211"/>
      <c r="W299" s="212"/>
      <c r="X299" s="11"/>
    </row>
    <row r="300" spans="1:24">
      <c r="A300" s="183">
        <v>295</v>
      </c>
      <c r="B300" s="219" t="s">
        <v>79</v>
      </c>
      <c r="C300" s="197">
        <v>63656.299999999996</v>
      </c>
      <c r="D300" s="197">
        <v>31476.100000000002</v>
      </c>
      <c r="E300" s="197">
        <v>465.00000000000006</v>
      </c>
      <c r="F300" s="197">
        <v>31715.19999999999</v>
      </c>
      <c r="G300" s="197">
        <v>638.1</v>
      </c>
      <c r="H300" s="197">
        <v>66</v>
      </c>
      <c r="I300" s="197">
        <v>91.7</v>
      </c>
      <c r="J300" s="197">
        <v>571.30000000000007</v>
      </c>
      <c r="K300" s="197">
        <v>42.7</v>
      </c>
      <c r="L300" s="197">
        <v>33.5</v>
      </c>
      <c r="M300" s="197">
        <v>1233.8000000000002</v>
      </c>
      <c r="N300" s="197">
        <v>752.7</v>
      </c>
      <c r="O300" s="197">
        <v>115.60000000000001</v>
      </c>
      <c r="P300" s="197">
        <v>909.49999999999989</v>
      </c>
      <c r="Q300" s="197">
        <v>463.1</v>
      </c>
      <c r="R300" s="197">
        <v>127.29999999999998</v>
      </c>
      <c r="S300" s="197">
        <v>174.29999999999998</v>
      </c>
      <c r="T300" s="197">
        <v>254.10000000000005</v>
      </c>
      <c r="U300" s="197">
        <v>23004.800000000003</v>
      </c>
      <c r="V300" s="197">
        <v>2953.5</v>
      </c>
      <c r="W300" s="197">
        <v>131.80000000000001</v>
      </c>
      <c r="X300" s="197">
        <v>151.39999999999998</v>
      </c>
    </row>
    <row r="301" spans="1:24">
      <c r="A301" s="183">
        <v>296</v>
      </c>
      <c r="B301" s="196" t="s">
        <v>223</v>
      </c>
      <c r="C301" s="197">
        <v>34760.6</v>
      </c>
      <c r="D301" s="197">
        <v>15947.1</v>
      </c>
      <c r="E301" s="197">
        <v>238.1</v>
      </c>
      <c r="F301" s="197">
        <v>18575.399999999994</v>
      </c>
      <c r="G301" s="197">
        <v>50.6</v>
      </c>
      <c r="H301" s="197">
        <v>14.799999999999997</v>
      </c>
      <c r="I301" s="197">
        <v>72.7</v>
      </c>
      <c r="J301" s="197">
        <v>454.20000000000005</v>
      </c>
      <c r="K301" s="197">
        <v>20.299999999999997</v>
      </c>
      <c r="L301" s="197">
        <v>26.3</v>
      </c>
      <c r="M301" s="197">
        <v>1232.9000000000001</v>
      </c>
      <c r="N301" s="197">
        <v>277.10000000000002</v>
      </c>
      <c r="O301" s="197">
        <v>24.9</v>
      </c>
      <c r="P301" s="197">
        <v>800.19999999999993</v>
      </c>
      <c r="Q301" s="197">
        <v>408.8</v>
      </c>
      <c r="R301" s="197">
        <v>105.19999999999999</v>
      </c>
      <c r="S301" s="197">
        <v>159.69999999999999</v>
      </c>
      <c r="T301" s="197">
        <v>169.10000000000002</v>
      </c>
      <c r="U301" s="197">
        <v>12318.2</v>
      </c>
      <c r="V301" s="197">
        <v>2198.4</v>
      </c>
      <c r="W301" s="197">
        <v>127.4</v>
      </c>
      <c r="X301" s="197">
        <v>114.6</v>
      </c>
    </row>
    <row r="302" spans="1:24">
      <c r="A302" s="183">
        <v>297</v>
      </c>
      <c r="B302" s="220" t="s">
        <v>21</v>
      </c>
      <c r="C302" s="197">
        <v>356.6</v>
      </c>
      <c r="D302" s="197">
        <v>0</v>
      </c>
      <c r="E302" s="197">
        <v>0</v>
      </c>
      <c r="F302" s="197">
        <v>356.6</v>
      </c>
      <c r="G302" s="197">
        <v>0</v>
      </c>
      <c r="H302" s="197">
        <v>0</v>
      </c>
      <c r="I302" s="197">
        <v>0</v>
      </c>
      <c r="J302" s="197">
        <v>0</v>
      </c>
      <c r="K302" s="197">
        <v>0</v>
      </c>
      <c r="L302" s="197">
        <v>0</v>
      </c>
      <c r="M302" s="197">
        <v>0</v>
      </c>
      <c r="N302" s="197">
        <v>0</v>
      </c>
      <c r="O302" s="197">
        <v>0</v>
      </c>
      <c r="P302" s="197">
        <v>0</v>
      </c>
      <c r="Q302" s="197"/>
      <c r="R302" s="197">
        <v>0</v>
      </c>
      <c r="S302" s="197">
        <v>0</v>
      </c>
      <c r="T302" s="197">
        <v>0</v>
      </c>
      <c r="U302" s="197">
        <v>356.6</v>
      </c>
      <c r="V302" s="197">
        <v>0</v>
      </c>
      <c r="W302" s="212"/>
      <c r="X302" s="221"/>
    </row>
    <row r="303" spans="1:24" ht="25.5">
      <c r="A303" s="183">
        <v>298</v>
      </c>
      <c r="B303" s="196" t="s">
        <v>367</v>
      </c>
      <c r="C303" s="197">
        <v>1861</v>
      </c>
      <c r="D303" s="197">
        <v>361.7</v>
      </c>
      <c r="E303" s="197">
        <v>6.8000000000000007</v>
      </c>
      <c r="F303" s="197">
        <v>1492.5</v>
      </c>
      <c r="G303" s="197">
        <v>560.5</v>
      </c>
      <c r="H303" s="197">
        <v>43.8</v>
      </c>
      <c r="I303" s="197">
        <v>8.8000000000000007</v>
      </c>
      <c r="J303" s="197">
        <v>60.7</v>
      </c>
      <c r="K303" s="197">
        <v>21.2</v>
      </c>
      <c r="L303" s="197">
        <v>6.5</v>
      </c>
      <c r="M303" s="197">
        <v>0.9</v>
      </c>
      <c r="N303" s="197">
        <v>127.1</v>
      </c>
      <c r="O303" s="197">
        <v>14.5</v>
      </c>
      <c r="P303" s="197">
        <v>56.9</v>
      </c>
      <c r="Q303" s="197">
        <v>34.900000000000006</v>
      </c>
      <c r="R303" s="197">
        <v>14.799999999999999</v>
      </c>
      <c r="S303" s="197">
        <v>9.9</v>
      </c>
      <c r="T303" s="197">
        <v>29</v>
      </c>
      <c r="U303" s="197">
        <v>467.20000000000005</v>
      </c>
      <c r="V303" s="197">
        <v>0</v>
      </c>
      <c r="W303" s="197">
        <v>0</v>
      </c>
      <c r="X303" s="197">
        <v>35.799999999999997</v>
      </c>
    </row>
    <row r="304" spans="1:24">
      <c r="A304" s="183">
        <v>299</v>
      </c>
      <c r="B304" s="184" t="s">
        <v>368</v>
      </c>
      <c r="C304" s="197">
        <v>12549.9</v>
      </c>
      <c r="D304" s="197">
        <v>12097.2</v>
      </c>
      <c r="E304" s="197">
        <v>175.3</v>
      </c>
      <c r="F304" s="197">
        <v>277.40000000000003</v>
      </c>
      <c r="G304" s="197">
        <v>0</v>
      </c>
      <c r="H304" s="197">
        <v>0</v>
      </c>
      <c r="I304" s="197">
        <v>0</v>
      </c>
      <c r="J304" s="197">
        <v>0</v>
      </c>
      <c r="K304" s="197">
        <v>0</v>
      </c>
      <c r="L304" s="197">
        <v>0</v>
      </c>
      <c r="M304" s="197">
        <v>0</v>
      </c>
      <c r="N304" s="197">
        <v>0</v>
      </c>
      <c r="O304" s="197">
        <v>56</v>
      </c>
      <c r="P304" s="197">
        <v>0</v>
      </c>
      <c r="Q304" s="197">
        <v>0</v>
      </c>
      <c r="R304" s="197">
        <v>0</v>
      </c>
      <c r="S304" s="197">
        <v>0</v>
      </c>
      <c r="T304" s="197">
        <v>42.600000000000009</v>
      </c>
      <c r="U304" s="197">
        <v>177.8</v>
      </c>
      <c r="V304" s="197">
        <v>0</v>
      </c>
      <c r="W304" s="197">
        <v>0</v>
      </c>
      <c r="X304" s="197">
        <v>1</v>
      </c>
    </row>
    <row r="305" spans="1:24" ht="63.75">
      <c r="A305" s="183">
        <v>300</v>
      </c>
      <c r="B305" s="196" t="s">
        <v>371</v>
      </c>
      <c r="C305" s="197">
        <v>4254.1000000000004</v>
      </c>
      <c r="D305" s="197">
        <v>2633.2</v>
      </c>
      <c r="E305" s="197">
        <v>38.299999999999997</v>
      </c>
      <c r="F305" s="197">
        <v>1582.5999999999997</v>
      </c>
      <c r="G305" s="197">
        <v>13</v>
      </c>
      <c r="H305" s="197">
        <v>6.9</v>
      </c>
      <c r="I305" s="197">
        <v>7.7000000000000011</v>
      </c>
      <c r="J305" s="197">
        <v>46.4</v>
      </c>
      <c r="K305" s="197">
        <v>1.2000000000000002</v>
      </c>
      <c r="L305" s="197">
        <v>0.7</v>
      </c>
      <c r="M305" s="197">
        <v>0</v>
      </c>
      <c r="N305" s="197">
        <v>346.20000000000005</v>
      </c>
      <c r="O305" s="197">
        <v>19.7</v>
      </c>
      <c r="P305" s="197">
        <v>12.4</v>
      </c>
      <c r="Q305" s="197">
        <v>10.9</v>
      </c>
      <c r="R305" s="197">
        <v>2.3000000000000003</v>
      </c>
      <c r="S305" s="197">
        <v>1.7000000000000002</v>
      </c>
      <c r="T305" s="197">
        <v>12.9</v>
      </c>
      <c r="U305" s="197">
        <v>341.6</v>
      </c>
      <c r="V305" s="197">
        <v>755.09999999999991</v>
      </c>
      <c r="W305" s="197">
        <v>3.9000000000000004</v>
      </c>
      <c r="X305" s="197">
        <v>0</v>
      </c>
    </row>
    <row r="306" spans="1:24" ht="25.5">
      <c r="A306" s="183">
        <v>301</v>
      </c>
      <c r="B306" s="203" t="s">
        <v>221</v>
      </c>
      <c r="C306" s="222">
        <v>532.5</v>
      </c>
      <c r="D306" s="222">
        <v>436.9</v>
      </c>
      <c r="E306" s="222">
        <v>6.5</v>
      </c>
      <c r="F306" s="222">
        <v>89.1</v>
      </c>
      <c r="G306" s="222">
        <v>14</v>
      </c>
      <c r="H306" s="222">
        <v>0.5</v>
      </c>
      <c r="I306" s="222">
        <v>2.5</v>
      </c>
      <c r="J306" s="222">
        <v>10</v>
      </c>
      <c r="K306" s="222">
        <v>0</v>
      </c>
      <c r="L306" s="222">
        <v>0</v>
      </c>
      <c r="M306" s="222">
        <v>0</v>
      </c>
      <c r="N306" s="222">
        <v>2.2999999999999998</v>
      </c>
      <c r="O306" s="222">
        <v>0.5</v>
      </c>
      <c r="P306" s="222">
        <v>40</v>
      </c>
      <c r="Q306" s="222">
        <v>8.5</v>
      </c>
      <c r="R306" s="222">
        <v>5</v>
      </c>
      <c r="S306" s="222">
        <v>3</v>
      </c>
      <c r="T306" s="222">
        <v>0.5</v>
      </c>
      <c r="U306" s="222">
        <v>1.8</v>
      </c>
      <c r="V306" s="222">
        <v>0</v>
      </c>
      <c r="W306" s="222">
        <v>0.5</v>
      </c>
      <c r="X306" s="221"/>
    </row>
    <row r="307" spans="1:24" ht="25.5">
      <c r="A307" s="183">
        <v>302</v>
      </c>
      <c r="B307" s="209" t="s">
        <v>250</v>
      </c>
      <c r="C307" s="223">
        <v>404.4</v>
      </c>
      <c r="D307" s="223"/>
      <c r="E307" s="223"/>
      <c r="F307" s="223">
        <v>404.4</v>
      </c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>
        <v>404.4</v>
      </c>
      <c r="V307" s="223"/>
      <c r="W307" s="11"/>
      <c r="X307" s="221"/>
    </row>
    <row r="308" spans="1:24" ht="25.5">
      <c r="A308" s="183">
        <v>303</v>
      </c>
      <c r="B308" s="224" t="s">
        <v>419</v>
      </c>
      <c r="C308" s="223">
        <v>995</v>
      </c>
      <c r="D308" s="223"/>
      <c r="E308" s="223"/>
      <c r="F308" s="223">
        <v>995</v>
      </c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>
        <v>995</v>
      </c>
      <c r="V308" s="223"/>
      <c r="W308" s="11"/>
      <c r="X308" s="221"/>
    </row>
    <row r="309" spans="1:24" ht="25.5">
      <c r="A309" s="183">
        <v>304</v>
      </c>
      <c r="B309" s="209" t="str">
        <f>+B296</f>
        <v>Biudžeto asignavimai projektams finansuoti VB lėšomis</v>
      </c>
      <c r="C309" s="223">
        <v>850.6</v>
      </c>
      <c r="D309" s="223"/>
      <c r="E309" s="223"/>
      <c r="F309" s="223">
        <v>850.6</v>
      </c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>
        <v>850.6</v>
      </c>
      <c r="V309" s="223"/>
      <c r="W309" s="11"/>
      <c r="X309" s="221"/>
    </row>
    <row r="310" spans="1:24">
      <c r="A310" s="183">
        <v>305</v>
      </c>
      <c r="B310" s="209" t="s">
        <v>370</v>
      </c>
      <c r="C310" s="225">
        <v>7091.6</v>
      </c>
      <c r="D310" s="226"/>
      <c r="E310" s="226"/>
      <c r="F310" s="223">
        <v>7091.6</v>
      </c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12">
        <v>7091.6</v>
      </c>
      <c r="V310" s="226"/>
      <c r="W310" s="2"/>
      <c r="X310" s="221"/>
    </row>
  </sheetData>
  <mergeCells count="4">
    <mergeCell ref="B2:W2"/>
    <mergeCell ref="B3:W3"/>
    <mergeCell ref="P5:S5"/>
    <mergeCell ref="W5:W8"/>
  </mergeCells>
  <pageMargins left="0.70866141732283472" right="0" top="0.15748031496062992" bottom="0" header="0" footer="0"/>
  <pageSetup paperSize="8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12</vt:i4>
      </vt:variant>
    </vt:vector>
  </HeadingPairs>
  <TitlesOfParts>
    <vt:vector size="19" baseType="lpstr">
      <vt:lpstr>Nr 1</vt:lpstr>
      <vt:lpstr>Nr 2</vt:lpstr>
      <vt:lpstr>Nr 3</vt:lpstr>
      <vt:lpstr>Nr 4</vt:lpstr>
      <vt:lpstr>Nr 5</vt:lpstr>
      <vt:lpstr>Nr 6</vt:lpstr>
      <vt:lpstr>Nr 7</vt:lpstr>
      <vt:lpstr>'Nr 1'!Print_Area</vt:lpstr>
      <vt:lpstr>'Nr 2'!Print_Area</vt:lpstr>
      <vt:lpstr>'Nr 3'!Print_Area</vt:lpstr>
      <vt:lpstr>'Nr 4'!Print_Area</vt:lpstr>
      <vt:lpstr>'Nr 5'!Print_Area</vt:lpstr>
      <vt:lpstr>'Nr 6'!Print_Area</vt:lpstr>
      <vt:lpstr>'Nr 7'!Print_Area</vt:lpstr>
      <vt:lpstr>'Nr 1'!Print_Titles</vt:lpstr>
      <vt:lpstr>'Nr 3'!Print_Titles</vt:lpstr>
      <vt:lpstr>'Nr 4'!Print_Titles</vt:lpstr>
      <vt:lpstr>'Nr 5'!Print_Titles</vt:lpstr>
      <vt:lpstr>'Nr 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2020-02-07T07:26:53Z</dcterms:modified>
</cp:coreProperties>
</file>