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totoja\Desktop\7 TARYBOS POSĖDIS\SP\J. Sakavičienė\"/>
    </mc:Choice>
  </mc:AlternateContent>
  <bookViews>
    <workbookView xWindow="0" yWindow="0" windowWidth="28800" windowHeight="12435"/>
  </bookViews>
  <sheets>
    <sheet name="lentelė" sheetId="1" r:id="rId1"/>
  </sheets>
  <definedNames>
    <definedName name="_xlnm.Print_Titles" localSheetId="0">lentelė!$7:$10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7" i="1" l="1"/>
  <c r="K57" i="1"/>
  <c r="J57" i="1"/>
  <c r="I57" i="1"/>
  <c r="G57" i="1"/>
  <c r="E57" i="1"/>
  <c r="D57" i="1"/>
  <c r="E60" i="1" s="1"/>
  <c r="F56" i="1"/>
  <c r="C56" i="1"/>
  <c r="F55" i="1"/>
  <c r="C55" i="1"/>
  <c r="F54" i="1"/>
  <c r="C53" i="1"/>
  <c r="F53" i="1" s="1"/>
  <c r="C52" i="1"/>
  <c r="F52" i="1" s="1"/>
  <c r="C51" i="1"/>
  <c r="F51" i="1" s="1"/>
  <c r="C50" i="1"/>
  <c r="F50" i="1" s="1"/>
  <c r="C49" i="1"/>
  <c r="F49" i="1" s="1"/>
  <c r="C48" i="1"/>
  <c r="F48" i="1" s="1"/>
  <c r="C47" i="1"/>
  <c r="F47" i="1" s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57" i="1" l="1"/>
</calcChain>
</file>

<file path=xl/sharedStrings.xml><?xml version="1.0" encoding="utf-8"?>
<sst xmlns="http://schemas.openxmlformats.org/spreadsheetml/2006/main" count="82" uniqueCount="61">
  <si>
    <t>Paaiškinamoji lentelė</t>
  </si>
  <si>
    <t xml:space="preserve">KĖDAINIŲ RAJONO SAVIVALDYBĖS </t>
  </si>
  <si>
    <t>DIDŽIAUSIAS LEISTINAS VALSTYBĖS TARNAUTOJŲ PAREIGYBIŲ IR DARBUOTOJŲ,</t>
  </si>
  <si>
    <t>DIRBANČIŲ PAGAL DARBO SUTARTIS IR GAUNANČIŲ UŽMOKESTĮ</t>
  </si>
  <si>
    <t xml:space="preserve">IŠ SAVIVALDYBĖS BIUDŽETO, SKAIČIUS </t>
  </si>
  <si>
    <t>Įstaigos pavadinimas</t>
  </si>
  <si>
    <t>Didžiausias leistinas valstybės tarnautojų ir darbuotojų pareigybių skaičius (išskyrus lankomosios priežiūros ir viešųjų darbų darbuotojus)                                 2019-09-27 TS-182</t>
  </si>
  <si>
    <t>Padidėjo</t>
  </si>
  <si>
    <t>Sumažėjo</t>
  </si>
  <si>
    <t>Didžiausias leistinas valstybės tarnautojų ir darbuotojų pareigybių skaičius (išskyrus lankomosios priežiūros ir viešųjų darbų darbuotojus)                                  2019-10-25 SP-</t>
  </si>
  <si>
    <t>2019 m. asignavimų planas darbo užmokesčiui ir įmokoms soc draudimui (tūkst. Eur)</t>
  </si>
  <si>
    <t>Pastabos</t>
  </si>
  <si>
    <t>SB</t>
  </si>
  <si>
    <t>VD</t>
  </si>
  <si>
    <t>ML</t>
  </si>
  <si>
    <t>Kėdainių lopšelis-darželis „Vyturėlis“</t>
  </si>
  <si>
    <t xml:space="preserve">SB        1,8            </t>
  </si>
  <si>
    <t>Siūloma padidinti  1,5  etato ikimokyklinio ugdymo mokytojo padėjėjo.</t>
  </si>
  <si>
    <t>Kėdainių r. Vilainių mokykla-darželis "Obelėlė"</t>
  </si>
  <si>
    <t xml:space="preserve">SB       0,5           </t>
  </si>
  <si>
    <t>Siūloma padidinti 0,3  etato pailgintos dienos  grupės auklėtojo.</t>
  </si>
  <si>
    <t xml:space="preserve">iš jo mokytojų </t>
  </si>
  <si>
    <t>Siūloma padidinti mokytojo etatus, nes padidėjo mokytojo etato valandų skaičius per metus nuo 1386 val. iki 1512 val. Mokymo lėšos padidėja 139,2 tūkst.Eur 4 mėnesiams.</t>
  </si>
  <si>
    <t>Kėdainių „Atžalyno“ gimnazija</t>
  </si>
  <si>
    <t>Kėdainių šviesioji gimnazija</t>
  </si>
  <si>
    <t>Kėdainių r. Akademijos gimnazija</t>
  </si>
  <si>
    <t>Kėdainių r. Josvainių gimnazija</t>
  </si>
  <si>
    <t>Kėdainių r. Krakių Mikalojaus Katkaus gimnazija</t>
  </si>
  <si>
    <t>Kėdainių r. Šėtos gimnazija</t>
  </si>
  <si>
    <t>Lietuvos sporto universiteto Kėdainių „Aušros“ progimnazija</t>
  </si>
  <si>
    <t>Kėdainių „Ryto“ progimnazija</t>
  </si>
  <si>
    <t>Kėdainių Juozo Paukštelio progimnazija</t>
  </si>
  <si>
    <t>Kėdainių r. Dotnuvos pagrindinė mokykla</t>
  </si>
  <si>
    <t>Kėdainių r. Labūnavos pagrindinė mokykla</t>
  </si>
  <si>
    <t>Kėdainių r. Miegenų pagrindinė mokykla</t>
  </si>
  <si>
    <t>Kėdainių r. Surviliškio Vinco Svirskio pagrindinė mokykla</t>
  </si>
  <si>
    <t>Kėdainių r. Truskavos pagrindinė mokykla</t>
  </si>
  <si>
    <t>Kėdainių suaugusiųjų ir jaunimo mokymo centras</t>
  </si>
  <si>
    <t>Kėdainių specialioji mokykla</t>
  </si>
  <si>
    <t>Kėdainių pagalbos šeimai centras</t>
  </si>
  <si>
    <t>Kėdainių rajono savivaldybės administracijos Dotnuvos seniūnija</t>
  </si>
  <si>
    <t>Siūloma perkelti 1,0 etatą socialinio darbuotojo į Kėdainių pagalbos šeimai centrą nuo 2020-01-01, VB lėšos suma 14,2 tūkst.Eur.</t>
  </si>
  <si>
    <t>Kėdainių rajono savivaldybės administracijos Gudžiūnų seniūnija</t>
  </si>
  <si>
    <t>Siūloma perkelti 1,5 etato socialinio darbuotojo į Kėdainių pagalbos šeimai centrą nuo 2020-01-01, VB lėšos suma 21,3 tūkst.Eur.</t>
  </si>
  <si>
    <t>Kėdainių rajono savivaldybės administracijos Josvainių seniūnija</t>
  </si>
  <si>
    <t>Siūloma perkelti 1,0 etatą socialinio darbuotojo į Kėdainių pagalbos šeimai centrą nuo 2020-01-01, VB lėšos suma 15,3 tūkst.Eur.</t>
  </si>
  <si>
    <t>Kėdainių rajono savivaldybės administracijos Krakių seniūnija</t>
  </si>
  <si>
    <t>Siūloma perkelti 1,5 etato socialinio darbuotojo į Kėdainių pagalbos šeimai centrą nuo 2020-01-01 , VB lėšos suma 21,3 tūkst.Eur.</t>
  </si>
  <si>
    <t>Kėdainių rajono savivaldybės administracijos Pelėdnagių seniūnija</t>
  </si>
  <si>
    <t>Siūloma perkelti 1,0 etatą socialinio darbuotojo į Kėdainių pagalbos šeimai centrą nuo 2020-01-01 , VB lėšos suma 14,2 tūkst.Eur.</t>
  </si>
  <si>
    <t>Kėdainių rajono savivaldybės administracijos Pernaravos seniūnija</t>
  </si>
  <si>
    <t>Kėdainių rajono savivaldybės administracijos Surviliškio seniūnija</t>
  </si>
  <si>
    <t>Kėdainių rajono savivaldybės administracijos Šėtos seniūnija</t>
  </si>
  <si>
    <t>Kėdainių rajono savivaldybės administracijos Truskavos seniūnija</t>
  </si>
  <si>
    <t>Siūloma perkelti 1,5 etato socialinio darbuotojo į Kėdainių pagalbos šeimai centrą nuo 2020-01-01 , VB lėšos suma 22,4 tūkst.Eur.</t>
  </si>
  <si>
    <t>Kėdainių rajono savivaldybės administracijos Vilainių seniūnija</t>
  </si>
  <si>
    <t>Siūloma perkelti 2,0 etatus socialinio darbuotojo į Kėdainių pagalbos šeimai centrą nuo 2020-01-01 , VB lėšos suma 29,5 tūkst.Eur.</t>
  </si>
  <si>
    <t>Iš viso:</t>
  </si>
  <si>
    <t>Didėja/mažėja</t>
  </si>
  <si>
    <t>SP</t>
  </si>
  <si>
    <t>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</si>
</sst>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top" wrapText="1"/>
    </xf>
    <xf numFmtId="0" fontId="7" fillId="0" borderId="6" xfId="0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0" xfId="0" applyFont="1"/>
    <xf numFmtId="0" fontId="8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/>
    </xf>
    <xf numFmtId="164" fontId="1" fillId="0" borderId="2" xfId="0" applyNumberFormat="1" applyFont="1" applyBorder="1" applyAlignment="1">
      <alignment vertical="top"/>
    </xf>
    <xf numFmtId="0" fontId="7" fillId="0" borderId="0" xfId="0" applyFont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wrapText="1"/>
    </xf>
    <xf numFmtId="0" fontId="7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wrapText="1"/>
    </xf>
    <xf numFmtId="164" fontId="1" fillId="2" borderId="5" xfId="0" applyNumberFormat="1" applyFont="1" applyFill="1" applyBorder="1"/>
    <xf numFmtId="164" fontId="1" fillId="2" borderId="2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9" xfId="0" applyFont="1" applyFill="1" applyBorder="1"/>
    <xf numFmtId="0" fontId="1" fillId="2" borderId="0" xfId="0" applyFont="1" applyFill="1"/>
    <xf numFmtId="2" fontId="1" fillId="2" borderId="0" xfId="0" applyNumberFormat="1" applyFont="1" applyFill="1"/>
    <xf numFmtId="0" fontId="1" fillId="0" borderId="7" xfId="0" applyFont="1" applyBorder="1" applyAlignment="1">
      <alignment horizontal="right" vertical="center"/>
    </xf>
    <xf numFmtId="2" fontId="1" fillId="0" borderId="6" xfId="0" applyNumberFormat="1" applyFont="1" applyBorder="1"/>
    <xf numFmtId="0" fontId="1" fillId="0" borderId="9" xfId="0" applyFont="1" applyBorder="1" applyAlignment="1">
      <alignment horizontal="right" wrapText="1"/>
    </xf>
    <xf numFmtId="164" fontId="1" fillId="0" borderId="5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right"/>
    </xf>
    <xf numFmtId="164" fontId="1" fillId="2" borderId="5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164" fontId="1" fillId="0" borderId="11" xfId="0" applyNumberFormat="1" applyFont="1" applyBorder="1"/>
    <xf numFmtId="2" fontId="1" fillId="0" borderId="1" xfId="0" applyNumberFormat="1" applyFont="1" applyBorder="1"/>
    <xf numFmtId="164" fontId="1" fillId="0" borderId="9" xfId="0" applyNumberFormat="1" applyFont="1" applyBorder="1" applyAlignment="1">
      <alignment wrapText="1"/>
    </xf>
    <xf numFmtId="0" fontId="1" fillId="0" borderId="1" xfId="0" applyFont="1" applyBorder="1"/>
    <xf numFmtId="0" fontId="1" fillId="0" borderId="7" xfId="0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wrapText="1"/>
    </xf>
    <xf numFmtId="164" fontId="1" fillId="0" borderId="3" xfId="0" applyNumberFormat="1" applyFont="1" applyBorder="1" applyAlignment="1">
      <alignment wrapText="1"/>
    </xf>
    <xf numFmtId="2" fontId="1" fillId="0" borderId="2" xfId="0" applyNumberFormat="1" applyFont="1" applyBorder="1"/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/>
    <xf numFmtId="2" fontId="3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wrapText="1"/>
    </xf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workbookViewId="0">
      <selection activeCell="Q9" sqref="Q9"/>
    </sheetView>
  </sheetViews>
  <sheetFormatPr defaultRowHeight="12.75" x14ac:dyDescent="0.2"/>
  <cols>
    <col min="1" max="1" width="5.42578125" style="1" customWidth="1"/>
    <col min="2" max="2" width="26.5703125" style="1" customWidth="1"/>
    <col min="3" max="3" width="17.42578125" style="1" customWidth="1"/>
    <col min="4" max="4" width="8" style="1" customWidth="1"/>
    <col min="5" max="5" width="6.5703125" style="1" customWidth="1"/>
    <col min="6" max="6" width="17.140625" style="1" customWidth="1"/>
    <col min="7" max="7" width="13.28515625" style="1" customWidth="1"/>
    <col min="8" max="8" width="45.140625" style="1" customWidth="1"/>
    <col min="9" max="12" width="0" style="1" hidden="1" customWidth="1"/>
    <col min="13" max="256" width="9.140625" style="1"/>
    <col min="257" max="257" width="5.42578125" style="1" customWidth="1"/>
    <col min="258" max="258" width="26.5703125" style="1" customWidth="1"/>
    <col min="259" max="259" width="17.42578125" style="1" customWidth="1"/>
    <col min="260" max="260" width="8" style="1" customWidth="1"/>
    <col min="261" max="261" width="6.5703125" style="1" customWidth="1"/>
    <col min="262" max="262" width="17.140625" style="1" customWidth="1"/>
    <col min="263" max="263" width="13.28515625" style="1" customWidth="1"/>
    <col min="264" max="264" width="45.140625" style="1" customWidth="1"/>
    <col min="265" max="268" width="0" style="1" hidden="1" customWidth="1"/>
    <col min="269" max="512" width="9.140625" style="1"/>
    <col min="513" max="513" width="5.42578125" style="1" customWidth="1"/>
    <col min="514" max="514" width="26.5703125" style="1" customWidth="1"/>
    <col min="515" max="515" width="17.42578125" style="1" customWidth="1"/>
    <col min="516" max="516" width="8" style="1" customWidth="1"/>
    <col min="517" max="517" width="6.5703125" style="1" customWidth="1"/>
    <col min="518" max="518" width="17.140625" style="1" customWidth="1"/>
    <col min="519" max="519" width="13.28515625" style="1" customWidth="1"/>
    <col min="520" max="520" width="45.140625" style="1" customWidth="1"/>
    <col min="521" max="524" width="0" style="1" hidden="1" customWidth="1"/>
    <col min="525" max="768" width="9.140625" style="1"/>
    <col min="769" max="769" width="5.42578125" style="1" customWidth="1"/>
    <col min="770" max="770" width="26.5703125" style="1" customWidth="1"/>
    <col min="771" max="771" width="17.42578125" style="1" customWidth="1"/>
    <col min="772" max="772" width="8" style="1" customWidth="1"/>
    <col min="773" max="773" width="6.5703125" style="1" customWidth="1"/>
    <col min="774" max="774" width="17.140625" style="1" customWidth="1"/>
    <col min="775" max="775" width="13.28515625" style="1" customWidth="1"/>
    <col min="776" max="776" width="45.140625" style="1" customWidth="1"/>
    <col min="777" max="780" width="0" style="1" hidden="1" customWidth="1"/>
    <col min="781" max="1024" width="9.140625" style="1"/>
    <col min="1025" max="1025" width="5.42578125" style="1" customWidth="1"/>
    <col min="1026" max="1026" width="26.5703125" style="1" customWidth="1"/>
    <col min="1027" max="1027" width="17.42578125" style="1" customWidth="1"/>
    <col min="1028" max="1028" width="8" style="1" customWidth="1"/>
    <col min="1029" max="1029" width="6.5703125" style="1" customWidth="1"/>
    <col min="1030" max="1030" width="17.140625" style="1" customWidth="1"/>
    <col min="1031" max="1031" width="13.28515625" style="1" customWidth="1"/>
    <col min="1032" max="1032" width="45.140625" style="1" customWidth="1"/>
    <col min="1033" max="1036" width="0" style="1" hidden="1" customWidth="1"/>
    <col min="1037" max="1280" width="9.140625" style="1"/>
    <col min="1281" max="1281" width="5.42578125" style="1" customWidth="1"/>
    <col min="1282" max="1282" width="26.5703125" style="1" customWidth="1"/>
    <col min="1283" max="1283" width="17.42578125" style="1" customWidth="1"/>
    <col min="1284" max="1284" width="8" style="1" customWidth="1"/>
    <col min="1285" max="1285" width="6.5703125" style="1" customWidth="1"/>
    <col min="1286" max="1286" width="17.140625" style="1" customWidth="1"/>
    <col min="1287" max="1287" width="13.28515625" style="1" customWidth="1"/>
    <col min="1288" max="1288" width="45.140625" style="1" customWidth="1"/>
    <col min="1289" max="1292" width="0" style="1" hidden="1" customWidth="1"/>
    <col min="1293" max="1536" width="9.140625" style="1"/>
    <col min="1537" max="1537" width="5.42578125" style="1" customWidth="1"/>
    <col min="1538" max="1538" width="26.5703125" style="1" customWidth="1"/>
    <col min="1539" max="1539" width="17.42578125" style="1" customWidth="1"/>
    <col min="1540" max="1540" width="8" style="1" customWidth="1"/>
    <col min="1541" max="1541" width="6.5703125" style="1" customWidth="1"/>
    <col min="1542" max="1542" width="17.140625" style="1" customWidth="1"/>
    <col min="1543" max="1543" width="13.28515625" style="1" customWidth="1"/>
    <col min="1544" max="1544" width="45.140625" style="1" customWidth="1"/>
    <col min="1545" max="1548" width="0" style="1" hidden="1" customWidth="1"/>
    <col min="1549" max="1792" width="9.140625" style="1"/>
    <col min="1793" max="1793" width="5.42578125" style="1" customWidth="1"/>
    <col min="1794" max="1794" width="26.5703125" style="1" customWidth="1"/>
    <col min="1795" max="1795" width="17.42578125" style="1" customWidth="1"/>
    <col min="1796" max="1796" width="8" style="1" customWidth="1"/>
    <col min="1797" max="1797" width="6.5703125" style="1" customWidth="1"/>
    <col min="1798" max="1798" width="17.140625" style="1" customWidth="1"/>
    <col min="1799" max="1799" width="13.28515625" style="1" customWidth="1"/>
    <col min="1800" max="1800" width="45.140625" style="1" customWidth="1"/>
    <col min="1801" max="1804" width="0" style="1" hidden="1" customWidth="1"/>
    <col min="1805" max="2048" width="9.140625" style="1"/>
    <col min="2049" max="2049" width="5.42578125" style="1" customWidth="1"/>
    <col min="2050" max="2050" width="26.5703125" style="1" customWidth="1"/>
    <col min="2051" max="2051" width="17.42578125" style="1" customWidth="1"/>
    <col min="2052" max="2052" width="8" style="1" customWidth="1"/>
    <col min="2053" max="2053" width="6.5703125" style="1" customWidth="1"/>
    <col min="2054" max="2054" width="17.140625" style="1" customWidth="1"/>
    <col min="2055" max="2055" width="13.28515625" style="1" customWidth="1"/>
    <col min="2056" max="2056" width="45.140625" style="1" customWidth="1"/>
    <col min="2057" max="2060" width="0" style="1" hidden="1" customWidth="1"/>
    <col min="2061" max="2304" width="9.140625" style="1"/>
    <col min="2305" max="2305" width="5.42578125" style="1" customWidth="1"/>
    <col min="2306" max="2306" width="26.5703125" style="1" customWidth="1"/>
    <col min="2307" max="2307" width="17.42578125" style="1" customWidth="1"/>
    <col min="2308" max="2308" width="8" style="1" customWidth="1"/>
    <col min="2309" max="2309" width="6.5703125" style="1" customWidth="1"/>
    <col min="2310" max="2310" width="17.140625" style="1" customWidth="1"/>
    <col min="2311" max="2311" width="13.28515625" style="1" customWidth="1"/>
    <col min="2312" max="2312" width="45.140625" style="1" customWidth="1"/>
    <col min="2313" max="2316" width="0" style="1" hidden="1" customWidth="1"/>
    <col min="2317" max="2560" width="9.140625" style="1"/>
    <col min="2561" max="2561" width="5.42578125" style="1" customWidth="1"/>
    <col min="2562" max="2562" width="26.5703125" style="1" customWidth="1"/>
    <col min="2563" max="2563" width="17.42578125" style="1" customWidth="1"/>
    <col min="2564" max="2564" width="8" style="1" customWidth="1"/>
    <col min="2565" max="2565" width="6.5703125" style="1" customWidth="1"/>
    <col min="2566" max="2566" width="17.140625" style="1" customWidth="1"/>
    <col min="2567" max="2567" width="13.28515625" style="1" customWidth="1"/>
    <col min="2568" max="2568" width="45.140625" style="1" customWidth="1"/>
    <col min="2569" max="2572" width="0" style="1" hidden="1" customWidth="1"/>
    <col min="2573" max="2816" width="9.140625" style="1"/>
    <col min="2817" max="2817" width="5.42578125" style="1" customWidth="1"/>
    <col min="2818" max="2818" width="26.5703125" style="1" customWidth="1"/>
    <col min="2819" max="2819" width="17.42578125" style="1" customWidth="1"/>
    <col min="2820" max="2820" width="8" style="1" customWidth="1"/>
    <col min="2821" max="2821" width="6.5703125" style="1" customWidth="1"/>
    <col min="2822" max="2822" width="17.140625" style="1" customWidth="1"/>
    <col min="2823" max="2823" width="13.28515625" style="1" customWidth="1"/>
    <col min="2824" max="2824" width="45.140625" style="1" customWidth="1"/>
    <col min="2825" max="2828" width="0" style="1" hidden="1" customWidth="1"/>
    <col min="2829" max="3072" width="9.140625" style="1"/>
    <col min="3073" max="3073" width="5.42578125" style="1" customWidth="1"/>
    <col min="3074" max="3074" width="26.5703125" style="1" customWidth="1"/>
    <col min="3075" max="3075" width="17.42578125" style="1" customWidth="1"/>
    <col min="3076" max="3076" width="8" style="1" customWidth="1"/>
    <col min="3077" max="3077" width="6.5703125" style="1" customWidth="1"/>
    <col min="3078" max="3078" width="17.140625" style="1" customWidth="1"/>
    <col min="3079" max="3079" width="13.28515625" style="1" customWidth="1"/>
    <col min="3080" max="3080" width="45.140625" style="1" customWidth="1"/>
    <col min="3081" max="3084" width="0" style="1" hidden="1" customWidth="1"/>
    <col min="3085" max="3328" width="9.140625" style="1"/>
    <col min="3329" max="3329" width="5.42578125" style="1" customWidth="1"/>
    <col min="3330" max="3330" width="26.5703125" style="1" customWidth="1"/>
    <col min="3331" max="3331" width="17.42578125" style="1" customWidth="1"/>
    <col min="3332" max="3332" width="8" style="1" customWidth="1"/>
    <col min="3333" max="3333" width="6.5703125" style="1" customWidth="1"/>
    <col min="3334" max="3334" width="17.140625" style="1" customWidth="1"/>
    <col min="3335" max="3335" width="13.28515625" style="1" customWidth="1"/>
    <col min="3336" max="3336" width="45.140625" style="1" customWidth="1"/>
    <col min="3337" max="3340" width="0" style="1" hidden="1" customWidth="1"/>
    <col min="3341" max="3584" width="9.140625" style="1"/>
    <col min="3585" max="3585" width="5.42578125" style="1" customWidth="1"/>
    <col min="3586" max="3586" width="26.5703125" style="1" customWidth="1"/>
    <col min="3587" max="3587" width="17.42578125" style="1" customWidth="1"/>
    <col min="3588" max="3588" width="8" style="1" customWidth="1"/>
    <col min="3589" max="3589" width="6.5703125" style="1" customWidth="1"/>
    <col min="3590" max="3590" width="17.140625" style="1" customWidth="1"/>
    <col min="3591" max="3591" width="13.28515625" style="1" customWidth="1"/>
    <col min="3592" max="3592" width="45.140625" style="1" customWidth="1"/>
    <col min="3593" max="3596" width="0" style="1" hidden="1" customWidth="1"/>
    <col min="3597" max="3840" width="9.140625" style="1"/>
    <col min="3841" max="3841" width="5.42578125" style="1" customWidth="1"/>
    <col min="3842" max="3842" width="26.5703125" style="1" customWidth="1"/>
    <col min="3843" max="3843" width="17.42578125" style="1" customWidth="1"/>
    <col min="3844" max="3844" width="8" style="1" customWidth="1"/>
    <col min="3845" max="3845" width="6.5703125" style="1" customWidth="1"/>
    <col min="3846" max="3846" width="17.140625" style="1" customWidth="1"/>
    <col min="3847" max="3847" width="13.28515625" style="1" customWidth="1"/>
    <col min="3848" max="3848" width="45.140625" style="1" customWidth="1"/>
    <col min="3849" max="3852" width="0" style="1" hidden="1" customWidth="1"/>
    <col min="3853" max="4096" width="9.140625" style="1"/>
    <col min="4097" max="4097" width="5.42578125" style="1" customWidth="1"/>
    <col min="4098" max="4098" width="26.5703125" style="1" customWidth="1"/>
    <col min="4099" max="4099" width="17.42578125" style="1" customWidth="1"/>
    <col min="4100" max="4100" width="8" style="1" customWidth="1"/>
    <col min="4101" max="4101" width="6.5703125" style="1" customWidth="1"/>
    <col min="4102" max="4102" width="17.140625" style="1" customWidth="1"/>
    <col min="4103" max="4103" width="13.28515625" style="1" customWidth="1"/>
    <col min="4104" max="4104" width="45.140625" style="1" customWidth="1"/>
    <col min="4105" max="4108" width="0" style="1" hidden="1" customWidth="1"/>
    <col min="4109" max="4352" width="9.140625" style="1"/>
    <col min="4353" max="4353" width="5.42578125" style="1" customWidth="1"/>
    <col min="4354" max="4354" width="26.5703125" style="1" customWidth="1"/>
    <col min="4355" max="4355" width="17.42578125" style="1" customWidth="1"/>
    <col min="4356" max="4356" width="8" style="1" customWidth="1"/>
    <col min="4357" max="4357" width="6.5703125" style="1" customWidth="1"/>
    <col min="4358" max="4358" width="17.140625" style="1" customWidth="1"/>
    <col min="4359" max="4359" width="13.28515625" style="1" customWidth="1"/>
    <col min="4360" max="4360" width="45.140625" style="1" customWidth="1"/>
    <col min="4361" max="4364" width="0" style="1" hidden="1" customWidth="1"/>
    <col min="4365" max="4608" width="9.140625" style="1"/>
    <col min="4609" max="4609" width="5.42578125" style="1" customWidth="1"/>
    <col min="4610" max="4610" width="26.5703125" style="1" customWidth="1"/>
    <col min="4611" max="4611" width="17.42578125" style="1" customWidth="1"/>
    <col min="4612" max="4612" width="8" style="1" customWidth="1"/>
    <col min="4613" max="4613" width="6.5703125" style="1" customWidth="1"/>
    <col min="4614" max="4614" width="17.140625" style="1" customWidth="1"/>
    <col min="4615" max="4615" width="13.28515625" style="1" customWidth="1"/>
    <col min="4616" max="4616" width="45.140625" style="1" customWidth="1"/>
    <col min="4617" max="4620" width="0" style="1" hidden="1" customWidth="1"/>
    <col min="4621" max="4864" width="9.140625" style="1"/>
    <col min="4865" max="4865" width="5.42578125" style="1" customWidth="1"/>
    <col min="4866" max="4866" width="26.5703125" style="1" customWidth="1"/>
    <col min="4867" max="4867" width="17.42578125" style="1" customWidth="1"/>
    <col min="4868" max="4868" width="8" style="1" customWidth="1"/>
    <col min="4869" max="4869" width="6.5703125" style="1" customWidth="1"/>
    <col min="4870" max="4870" width="17.140625" style="1" customWidth="1"/>
    <col min="4871" max="4871" width="13.28515625" style="1" customWidth="1"/>
    <col min="4872" max="4872" width="45.140625" style="1" customWidth="1"/>
    <col min="4873" max="4876" width="0" style="1" hidden="1" customWidth="1"/>
    <col min="4877" max="5120" width="9.140625" style="1"/>
    <col min="5121" max="5121" width="5.42578125" style="1" customWidth="1"/>
    <col min="5122" max="5122" width="26.5703125" style="1" customWidth="1"/>
    <col min="5123" max="5123" width="17.42578125" style="1" customWidth="1"/>
    <col min="5124" max="5124" width="8" style="1" customWidth="1"/>
    <col min="5125" max="5125" width="6.5703125" style="1" customWidth="1"/>
    <col min="5126" max="5126" width="17.140625" style="1" customWidth="1"/>
    <col min="5127" max="5127" width="13.28515625" style="1" customWidth="1"/>
    <col min="5128" max="5128" width="45.140625" style="1" customWidth="1"/>
    <col min="5129" max="5132" width="0" style="1" hidden="1" customWidth="1"/>
    <col min="5133" max="5376" width="9.140625" style="1"/>
    <col min="5377" max="5377" width="5.42578125" style="1" customWidth="1"/>
    <col min="5378" max="5378" width="26.5703125" style="1" customWidth="1"/>
    <col min="5379" max="5379" width="17.42578125" style="1" customWidth="1"/>
    <col min="5380" max="5380" width="8" style="1" customWidth="1"/>
    <col min="5381" max="5381" width="6.5703125" style="1" customWidth="1"/>
    <col min="5382" max="5382" width="17.140625" style="1" customWidth="1"/>
    <col min="5383" max="5383" width="13.28515625" style="1" customWidth="1"/>
    <col min="5384" max="5384" width="45.140625" style="1" customWidth="1"/>
    <col min="5385" max="5388" width="0" style="1" hidden="1" customWidth="1"/>
    <col min="5389" max="5632" width="9.140625" style="1"/>
    <col min="5633" max="5633" width="5.42578125" style="1" customWidth="1"/>
    <col min="5634" max="5634" width="26.5703125" style="1" customWidth="1"/>
    <col min="5635" max="5635" width="17.42578125" style="1" customWidth="1"/>
    <col min="5636" max="5636" width="8" style="1" customWidth="1"/>
    <col min="5637" max="5637" width="6.5703125" style="1" customWidth="1"/>
    <col min="5638" max="5638" width="17.140625" style="1" customWidth="1"/>
    <col min="5639" max="5639" width="13.28515625" style="1" customWidth="1"/>
    <col min="5640" max="5640" width="45.140625" style="1" customWidth="1"/>
    <col min="5641" max="5644" width="0" style="1" hidden="1" customWidth="1"/>
    <col min="5645" max="5888" width="9.140625" style="1"/>
    <col min="5889" max="5889" width="5.42578125" style="1" customWidth="1"/>
    <col min="5890" max="5890" width="26.5703125" style="1" customWidth="1"/>
    <col min="5891" max="5891" width="17.42578125" style="1" customWidth="1"/>
    <col min="5892" max="5892" width="8" style="1" customWidth="1"/>
    <col min="5893" max="5893" width="6.5703125" style="1" customWidth="1"/>
    <col min="5894" max="5894" width="17.140625" style="1" customWidth="1"/>
    <col min="5895" max="5895" width="13.28515625" style="1" customWidth="1"/>
    <col min="5896" max="5896" width="45.140625" style="1" customWidth="1"/>
    <col min="5897" max="5900" width="0" style="1" hidden="1" customWidth="1"/>
    <col min="5901" max="6144" width="9.140625" style="1"/>
    <col min="6145" max="6145" width="5.42578125" style="1" customWidth="1"/>
    <col min="6146" max="6146" width="26.5703125" style="1" customWidth="1"/>
    <col min="6147" max="6147" width="17.42578125" style="1" customWidth="1"/>
    <col min="6148" max="6148" width="8" style="1" customWidth="1"/>
    <col min="6149" max="6149" width="6.5703125" style="1" customWidth="1"/>
    <col min="6150" max="6150" width="17.140625" style="1" customWidth="1"/>
    <col min="6151" max="6151" width="13.28515625" style="1" customWidth="1"/>
    <col min="6152" max="6152" width="45.140625" style="1" customWidth="1"/>
    <col min="6153" max="6156" width="0" style="1" hidden="1" customWidth="1"/>
    <col min="6157" max="6400" width="9.140625" style="1"/>
    <col min="6401" max="6401" width="5.42578125" style="1" customWidth="1"/>
    <col min="6402" max="6402" width="26.5703125" style="1" customWidth="1"/>
    <col min="6403" max="6403" width="17.42578125" style="1" customWidth="1"/>
    <col min="6404" max="6404" width="8" style="1" customWidth="1"/>
    <col min="6405" max="6405" width="6.5703125" style="1" customWidth="1"/>
    <col min="6406" max="6406" width="17.140625" style="1" customWidth="1"/>
    <col min="6407" max="6407" width="13.28515625" style="1" customWidth="1"/>
    <col min="6408" max="6408" width="45.140625" style="1" customWidth="1"/>
    <col min="6409" max="6412" width="0" style="1" hidden="1" customWidth="1"/>
    <col min="6413" max="6656" width="9.140625" style="1"/>
    <col min="6657" max="6657" width="5.42578125" style="1" customWidth="1"/>
    <col min="6658" max="6658" width="26.5703125" style="1" customWidth="1"/>
    <col min="6659" max="6659" width="17.42578125" style="1" customWidth="1"/>
    <col min="6660" max="6660" width="8" style="1" customWidth="1"/>
    <col min="6661" max="6661" width="6.5703125" style="1" customWidth="1"/>
    <col min="6662" max="6662" width="17.140625" style="1" customWidth="1"/>
    <col min="6663" max="6663" width="13.28515625" style="1" customWidth="1"/>
    <col min="6664" max="6664" width="45.140625" style="1" customWidth="1"/>
    <col min="6665" max="6668" width="0" style="1" hidden="1" customWidth="1"/>
    <col min="6669" max="6912" width="9.140625" style="1"/>
    <col min="6913" max="6913" width="5.42578125" style="1" customWidth="1"/>
    <col min="6914" max="6914" width="26.5703125" style="1" customWidth="1"/>
    <col min="6915" max="6915" width="17.42578125" style="1" customWidth="1"/>
    <col min="6916" max="6916" width="8" style="1" customWidth="1"/>
    <col min="6917" max="6917" width="6.5703125" style="1" customWidth="1"/>
    <col min="6918" max="6918" width="17.140625" style="1" customWidth="1"/>
    <col min="6919" max="6919" width="13.28515625" style="1" customWidth="1"/>
    <col min="6920" max="6920" width="45.140625" style="1" customWidth="1"/>
    <col min="6921" max="6924" width="0" style="1" hidden="1" customWidth="1"/>
    <col min="6925" max="7168" width="9.140625" style="1"/>
    <col min="7169" max="7169" width="5.42578125" style="1" customWidth="1"/>
    <col min="7170" max="7170" width="26.5703125" style="1" customWidth="1"/>
    <col min="7171" max="7171" width="17.42578125" style="1" customWidth="1"/>
    <col min="7172" max="7172" width="8" style="1" customWidth="1"/>
    <col min="7173" max="7173" width="6.5703125" style="1" customWidth="1"/>
    <col min="7174" max="7174" width="17.140625" style="1" customWidth="1"/>
    <col min="7175" max="7175" width="13.28515625" style="1" customWidth="1"/>
    <col min="7176" max="7176" width="45.140625" style="1" customWidth="1"/>
    <col min="7177" max="7180" width="0" style="1" hidden="1" customWidth="1"/>
    <col min="7181" max="7424" width="9.140625" style="1"/>
    <col min="7425" max="7425" width="5.42578125" style="1" customWidth="1"/>
    <col min="7426" max="7426" width="26.5703125" style="1" customWidth="1"/>
    <col min="7427" max="7427" width="17.42578125" style="1" customWidth="1"/>
    <col min="7428" max="7428" width="8" style="1" customWidth="1"/>
    <col min="7429" max="7429" width="6.5703125" style="1" customWidth="1"/>
    <col min="7430" max="7430" width="17.140625" style="1" customWidth="1"/>
    <col min="7431" max="7431" width="13.28515625" style="1" customWidth="1"/>
    <col min="7432" max="7432" width="45.140625" style="1" customWidth="1"/>
    <col min="7433" max="7436" width="0" style="1" hidden="1" customWidth="1"/>
    <col min="7437" max="7680" width="9.140625" style="1"/>
    <col min="7681" max="7681" width="5.42578125" style="1" customWidth="1"/>
    <col min="7682" max="7682" width="26.5703125" style="1" customWidth="1"/>
    <col min="7683" max="7683" width="17.42578125" style="1" customWidth="1"/>
    <col min="7684" max="7684" width="8" style="1" customWidth="1"/>
    <col min="7685" max="7685" width="6.5703125" style="1" customWidth="1"/>
    <col min="7686" max="7686" width="17.140625" style="1" customWidth="1"/>
    <col min="7687" max="7687" width="13.28515625" style="1" customWidth="1"/>
    <col min="7688" max="7688" width="45.140625" style="1" customWidth="1"/>
    <col min="7689" max="7692" width="0" style="1" hidden="1" customWidth="1"/>
    <col min="7693" max="7936" width="9.140625" style="1"/>
    <col min="7937" max="7937" width="5.42578125" style="1" customWidth="1"/>
    <col min="7938" max="7938" width="26.5703125" style="1" customWidth="1"/>
    <col min="7939" max="7939" width="17.42578125" style="1" customWidth="1"/>
    <col min="7940" max="7940" width="8" style="1" customWidth="1"/>
    <col min="7941" max="7941" width="6.5703125" style="1" customWidth="1"/>
    <col min="7942" max="7942" width="17.140625" style="1" customWidth="1"/>
    <col min="7943" max="7943" width="13.28515625" style="1" customWidth="1"/>
    <col min="7944" max="7944" width="45.140625" style="1" customWidth="1"/>
    <col min="7945" max="7948" width="0" style="1" hidden="1" customWidth="1"/>
    <col min="7949" max="8192" width="9.140625" style="1"/>
    <col min="8193" max="8193" width="5.42578125" style="1" customWidth="1"/>
    <col min="8194" max="8194" width="26.5703125" style="1" customWidth="1"/>
    <col min="8195" max="8195" width="17.42578125" style="1" customWidth="1"/>
    <col min="8196" max="8196" width="8" style="1" customWidth="1"/>
    <col min="8197" max="8197" width="6.5703125" style="1" customWidth="1"/>
    <col min="8198" max="8198" width="17.140625" style="1" customWidth="1"/>
    <col min="8199" max="8199" width="13.28515625" style="1" customWidth="1"/>
    <col min="8200" max="8200" width="45.140625" style="1" customWidth="1"/>
    <col min="8201" max="8204" width="0" style="1" hidden="1" customWidth="1"/>
    <col min="8205" max="8448" width="9.140625" style="1"/>
    <col min="8449" max="8449" width="5.42578125" style="1" customWidth="1"/>
    <col min="8450" max="8450" width="26.5703125" style="1" customWidth="1"/>
    <col min="8451" max="8451" width="17.42578125" style="1" customWidth="1"/>
    <col min="8452" max="8452" width="8" style="1" customWidth="1"/>
    <col min="8453" max="8453" width="6.5703125" style="1" customWidth="1"/>
    <col min="8454" max="8454" width="17.140625" style="1" customWidth="1"/>
    <col min="8455" max="8455" width="13.28515625" style="1" customWidth="1"/>
    <col min="8456" max="8456" width="45.140625" style="1" customWidth="1"/>
    <col min="8457" max="8460" width="0" style="1" hidden="1" customWidth="1"/>
    <col min="8461" max="8704" width="9.140625" style="1"/>
    <col min="8705" max="8705" width="5.42578125" style="1" customWidth="1"/>
    <col min="8706" max="8706" width="26.5703125" style="1" customWidth="1"/>
    <col min="8707" max="8707" width="17.42578125" style="1" customWidth="1"/>
    <col min="8708" max="8708" width="8" style="1" customWidth="1"/>
    <col min="8709" max="8709" width="6.5703125" style="1" customWidth="1"/>
    <col min="8710" max="8710" width="17.140625" style="1" customWidth="1"/>
    <col min="8711" max="8711" width="13.28515625" style="1" customWidth="1"/>
    <col min="8712" max="8712" width="45.140625" style="1" customWidth="1"/>
    <col min="8713" max="8716" width="0" style="1" hidden="1" customWidth="1"/>
    <col min="8717" max="8960" width="9.140625" style="1"/>
    <col min="8961" max="8961" width="5.42578125" style="1" customWidth="1"/>
    <col min="8962" max="8962" width="26.5703125" style="1" customWidth="1"/>
    <col min="8963" max="8963" width="17.42578125" style="1" customWidth="1"/>
    <col min="8964" max="8964" width="8" style="1" customWidth="1"/>
    <col min="8965" max="8965" width="6.5703125" style="1" customWidth="1"/>
    <col min="8966" max="8966" width="17.140625" style="1" customWidth="1"/>
    <col min="8967" max="8967" width="13.28515625" style="1" customWidth="1"/>
    <col min="8968" max="8968" width="45.140625" style="1" customWidth="1"/>
    <col min="8969" max="8972" width="0" style="1" hidden="1" customWidth="1"/>
    <col min="8973" max="9216" width="9.140625" style="1"/>
    <col min="9217" max="9217" width="5.42578125" style="1" customWidth="1"/>
    <col min="9218" max="9218" width="26.5703125" style="1" customWidth="1"/>
    <col min="9219" max="9219" width="17.42578125" style="1" customWidth="1"/>
    <col min="9220" max="9220" width="8" style="1" customWidth="1"/>
    <col min="9221" max="9221" width="6.5703125" style="1" customWidth="1"/>
    <col min="9222" max="9222" width="17.140625" style="1" customWidth="1"/>
    <col min="9223" max="9223" width="13.28515625" style="1" customWidth="1"/>
    <col min="9224" max="9224" width="45.140625" style="1" customWidth="1"/>
    <col min="9225" max="9228" width="0" style="1" hidden="1" customWidth="1"/>
    <col min="9229" max="9472" width="9.140625" style="1"/>
    <col min="9473" max="9473" width="5.42578125" style="1" customWidth="1"/>
    <col min="9474" max="9474" width="26.5703125" style="1" customWidth="1"/>
    <col min="9475" max="9475" width="17.42578125" style="1" customWidth="1"/>
    <col min="9476" max="9476" width="8" style="1" customWidth="1"/>
    <col min="9477" max="9477" width="6.5703125" style="1" customWidth="1"/>
    <col min="9478" max="9478" width="17.140625" style="1" customWidth="1"/>
    <col min="9479" max="9479" width="13.28515625" style="1" customWidth="1"/>
    <col min="9480" max="9480" width="45.140625" style="1" customWidth="1"/>
    <col min="9481" max="9484" width="0" style="1" hidden="1" customWidth="1"/>
    <col min="9485" max="9728" width="9.140625" style="1"/>
    <col min="9729" max="9729" width="5.42578125" style="1" customWidth="1"/>
    <col min="9730" max="9730" width="26.5703125" style="1" customWidth="1"/>
    <col min="9731" max="9731" width="17.42578125" style="1" customWidth="1"/>
    <col min="9732" max="9732" width="8" style="1" customWidth="1"/>
    <col min="9733" max="9733" width="6.5703125" style="1" customWidth="1"/>
    <col min="9734" max="9734" width="17.140625" style="1" customWidth="1"/>
    <col min="9735" max="9735" width="13.28515625" style="1" customWidth="1"/>
    <col min="9736" max="9736" width="45.140625" style="1" customWidth="1"/>
    <col min="9737" max="9740" width="0" style="1" hidden="1" customWidth="1"/>
    <col min="9741" max="9984" width="9.140625" style="1"/>
    <col min="9985" max="9985" width="5.42578125" style="1" customWidth="1"/>
    <col min="9986" max="9986" width="26.5703125" style="1" customWidth="1"/>
    <col min="9987" max="9987" width="17.42578125" style="1" customWidth="1"/>
    <col min="9988" max="9988" width="8" style="1" customWidth="1"/>
    <col min="9989" max="9989" width="6.5703125" style="1" customWidth="1"/>
    <col min="9990" max="9990" width="17.140625" style="1" customWidth="1"/>
    <col min="9991" max="9991" width="13.28515625" style="1" customWidth="1"/>
    <col min="9992" max="9992" width="45.140625" style="1" customWidth="1"/>
    <col min="9993" max="9996" width="0" style="1" hidden="1" customWidth="1"/>
    <col min="9997" max="10240" width="9.140625" style="1"/>
    <col min="10241" max="10241" width="5.42578125" style="1" customWidth="1"/>
    <col min="10242" max="10242" width="26.5703125" style="1" customWidth="1"/>
    <col min="10243" max="10243" width="17.42578125" style="1" customWidth="1"/>
    <col min="10244" max="10244" width="8" style="1" customWidth="1"/>
    <col min="10245" max="10245" width="6.5703125" style="1" customWidth="1"/>
    <col min="10246" max="10246" width="17.140625" style="1" customWidth="1"/>
    <col min="10247" max="10247" width="13.28515625" style="1" customWidth="1"/>
    <col min="10248" max="10248" width="45.140625" style="1" customWidth="1"/>
    <col min="10249" max="10252" width="0" style="1" hidden="1" customWidth="1"/>
    <col min="10253" max="10496" width="9.140625" style="1"/>
    <col min="10497" max="10497" width="5.42578125" style="1" customWidth="1"/>
    <col min="10498" max="10498" width="26.5703125" style="1" customWidth="1"/>
    <col min="10499" max="10499" width="17.42578125" style="1" customWidth="1"/>
    <col min="10500" max="10500" width="8" style="1" customWidth="1"/>
    <col min="10501" max="10501" width="6.5703125" style="1" customWidth="1"/>
    <col min="10502" max="10502" width="17.140625" style="1" customWidth="1"/>
    <col min="10503" max="10503" width="13.28515625" style="1" customWidth="1"/>
    <col min="10504" max="10504" width="45.140625" style="1" customWidth="1"/>
    <col min="10505" max="10508" width="0" style="1" hidden="1" customWidth="1"/>
    <col min="10509" max="10752" width="9.140625" style="1"/>
    <col min="10753" max="10753" width="5.42578125" style="1" customWidth="1"/>
    <col min="10754" max="10754" width="26.5703125" style="1" customWidth="1"/>
    <col min="10755" max="10755" width="17.42578125" style="1" customWidth="1"/>
    <col min="10756" max="10756" width="8" style="1" customWidth="1"/>
    <col min="10757" max="10757" width="6.5703125" style="1" customWidth="1"/>
    <col min="10758" max="10758" width="17.140625" style="1" customWidth="1"/>
    <col min="10759" max="10759" width="13.28515625" style="1" customWidth="1"/>
    <col min="10760" max="10760" width="45.140625" style="1" customWidth="1"/>
    <col min="10761" max="10764" width="0" style="1" hidden="1" customWidth="1"/>
    <col min="10765" max="11008" width="9.140625" style="1"/>
    <col min="11009" max="11009" width="5.42578125" style="1" customWidth="1"/>
    <col min="11010" max="11010" width="26.5703125" style="1" customWidth="1"/>
    <col min="11011" max="11011" width="17.42578125" style="1" customWidth="1"/>
    <col min="11012" max="11012" width="8" style="1" customWidth="1"/>
    <col min="11013" max="11013" width="6.5703125" style="1" customWidth="1"/>
    <col min="11014" max="11014" width="17.140625" style="1" customWidth="1"/>
    <col min="11015" max="11015" width="13.28515625" style="1" customWidth="1"/>
    <col min="11016" max="11016" width="45.140625" style="1" customWidth="1"/>
    <col min="11017" max="11020" width="0" style="1" hidden="1" customWidth="1"/>
    <col min="11021" max="11264" width="9.140625" style="1"/>
    <col min="11265" max="11265" width="5.42578125" style="1" customWidth="1"/>
    <col min="11266" max="11266" width="26.5703125" style="1" customWidth="1"/>
    <col min="11267" max="11267" width="17.42578125" style="1" customWidth="1"/>
    <col min="11268" max="11268" width="8" style="1" customWidth="1"/>
    <col min="11269" max="11269" width="6.5703125" style="1" customWidth="1"/>
    <col min="11270" max="11270" width="17.140625" style="1" customWidth="1"/>
    <col min="11271" max="11271" width="13.28515625" style="1" customWidth="1"/>
    <col min="11272" max="11272" width="45.140625" style="1" customWidth="1"/>
    <col min="11273" max="11276" width="0" style="1" hidden="1" customWidth="1"/>
    <col min="11277" max="11520" width="9.140625" style="1"/>
    <col min="11521" max="11521" width="5.42578125" style="1" customWidth="1"/>
    <col min="11522" max="11522" width="26.5703125" style="1" customWidth="1"/>
    <col min="11523" max="11523" width="17.42578125" style="1" customWidth="1"/>
    <col min="11524" max="11524" width="8" style="1" customWidth="1"/>
    <col min="11525" max="11525" width="6.5703125" style="1" customWidth="1"/>
    <col min="11526" max="11526" width="17.140625" style="1" customWidth="1"/>
    <col min="11527" max="11527" width="13.28515625" style="1" customWidth="1"/>
    <col min="11528" max="11528" width="45.140625" style="1" customWidth="1"/>
    <col min="11529" max="11532" width="0" style="1" hidden="1" customWidth="1"/>
    <col min="11533" max="11776" width="9.140625" style="1"/>
    <col min="11777" max="11777" width="5.42578125" style="1" customWidth="1"/>
    <col min="11778" max="11778" width="26.5703125" style="1" customWidth="1"/>
    <col min="11779" max="11779" width="17.42578125" style="1" customWidth="1"/>
    <col min="11780" max="11780" width="8" style="1" customWidth="1"/>
    <col min="11781" max="11781" width="6.5703125" style="1" customWidth="1"/>
    <col min="11782" max="11782" width="17.140625" style="1" customWidth="1"/>
    <col min="11783" max="11783" width="13.28515625" style="1" customWidth="1"/>
    <col min="11784" max="11784" width="45.140625" style="1" customWidth="1"/>
    <col min="11785" max="11788" width="0" style="1" hidden="1" customWidth="1"/>
    <col min="11789" max="12032" width="9.140625" style="1"/>
    <col min="12033" max="12033" width="5.42578125" style="1" customWidth="1"/>
    <col min="12034" max="12034" width="26.5703125" style="1" customWidth="1"/>
    <col min="12035" max="12035" width="17.42578125" style="1" customWidth="1"/>
    <col min="12036" max="12036" width="8" style="1" customWidth="1"/>
    <col min="12037" max="12037" width="6.5703125" style="1" customWidth="1"/>
    <col min="12038" max="12038" width="17.140625" style="1" customWidth="1"/>
    <col min="12039" max="12039" width="13.28515625" style="1" customWidth="1"/>
    <col min="12040" max="12040" width="45.140625" style="1" customWidth="1"/>
    <col min="12041" max="12044" width="0" style="1" hidden="1" customWidth="1"/>
    <col min="12045" max="12288" width="9.140625" style="1"/>
    <col min="12289" max="12289" width="5.42578125" style="1" customWidth="1"/>
    <col min="12290" max="12290" width="26.5703125" style="1" customWidth="1"/>
    <col min="12291" max="12291" width="17.42578125" style="1" customWidth="1"/>
    <col min="12292" max="12292" width="8" style="1" customWidth="1"/>
    <col min="12293" max="12293" width="6.5703125" style="1" customWidth="1"/>
    <col min="12294" max="12294" width="17.140625" style="1" customWidth="1"/>
    <col min="12295" max="12295" width="13.28515625" style="1" customWidth="1"/>
    <col min="12296" max="12296" width="45.140625" style="1" customWidth="1"/>
    <col min="12297" max="12300" width="0" style="1" hidden="1" customWidth="1"/>
    <col min="12301" max="12544" width="9.140625" style="1"/>
    <col min="12545" max="12545" width="5.42578125" style="1" customWidth="1"/>
    <col min="12546" max="12546" width="26.5703125" style="1" customWidth="1"/>
    <col min="12547" max="12547" width="17.42578125" style="1" customWidth="1"/>
    <col min="12548" max="12548" width="8" style="1" customWidth="1"/>
    <col min="12549" max="12549" width="6.5703125" style="1" customWidth="1"/>
    <col min="12550" max="12550" width="17.140625" style="1" customWidth="1"/>
    <col min="12551" max="12551" width="13.28515625" style="1" customWidth="1"/>
    <col min="12552" max="12552" width="45.140625" style="1" customWidth="1"/>
    <col min="12553" max="12556" width="0" style="1" hidden="1" customWidth="1"/>
    <col min="12557" max="12800" width="9.140625" style="1"/>
    <col min="12801" max="12801" width="5.42578125" style="1" customWidth="1"/>
    <col min="12802" max="12802" width="26.5703125" style="1" customWidth="1"/>
    <col min="12803" max="12803" width="17.42578125" style="1" customWidth="1"/>
    <col min="12804" max="12804" width="8" style="1" customWidth="1"/>
    <col min="12805" max="12805" width="6.5703125" style="1" customWidth="1"/>
    <col min="12806" max="12806" width="17.140625" style="1" customWidth="1"/>
    <col min="12807" max="12807" width="13.28515625" style="1" customWidth="1"/>
    <col min="12808" max="12808" width="45.140625" style="1" customWidth="1"/>
    <col min="12809" max="12812" width="0" style="1" hidden="1" customWidth="1"/>
    <col min="12813" max="13056" width="9.140625" style="1"/>
    <col min="13057" max="13057" width="5.42578125" style="1" customWidth="1"/>
    <col min="13058" max="13058" width="26.5703125" style="1" customWidth="1"/>
    <col min="13059" max="13059" width="17.42578125" style="1" customWidth="1"/>
    <col min="13060" max="13060" width="8" style="1" customWidth="1"/>
    <col min="13061" max="13061" width="6.5703125" style="1" customWidth="1"/>
    <col min="13062" max="13062" width="17.140625" style="1" customWidth="1"/>
    <col min="13063" max="13063" width="13.28515625" style="1" customWidth="1"/>
    <col min="13064" max="13064" width="45.140625" style="1" customWidth="1"/>
    <col min="13065" max="13068" width="0" style="1" hidden="1" customWidth="1"/>
    <col min="13069" max="13312" width="9.140625" style="1"/>
    <col min="13313" max="13313" width="5.42578125" style="1" customWidth="1"/>
    <col min="13314" max="13314" width="26.5703125" style="1" customWidth="1"/>
    <col min="13315" max="13315" width="17.42578125" style="1" customWidth="1"/>
    <col min="13316" max="13316" width="8" style="1" customWidth="1"/>
    <col min="13317" max="13317" width="6.5703125" style="1" customWidth="1"/>
    <col min="13318" max="13318" width="17.140625" style="1" customWidth="1"/>
    <col min="13319" max="13319" width="13.28515625" style="1" customWidth="1"/>
    <col min="13320" max="13320" width="45.140625" style="1" customWidth="1"/>
    <col min="13321" max="13324" width="0" style="1" hidden="1" customWidth="1"/>
    <col min="13325" max="13568" width="9.140625" style="1"/>
    <col min="13569" max="13569" width="5.42578125" style="1" customWidth="1"/>
    <col min="13570" max="13570" width="26.5703125" style="1" customWidth="1"/>
    <col min="13571" max="13571" width="17.42578125" style="1" customWidth="1"/>
    <col min="13572" max="13572" width="8" style="1" customWidth="1"/>
    <col min="13573" max="13573" width="6.5703125" style="1" customWidth="1"/>
    <col min="13574" max="13574" width="17.140625" style="1" customWidth="1"/>
    <col min="13575" max="13575" width="13.28515625" style="1" customWidth="1"/>
    <col min="13576" max="13576" width="45.140625" style="1" customWidth="1"/>
    <col min="13577" max="13580" width="0" style="1" hidden="1" customWidth="1"/>
    <col min="13581" max="13824" width="9.140625" style="1"/>
    <col min="13825" max="13825" width="5.42578125" style="1" customWidth="1"/>
    <col min="13826" max="13826" width="26.5703125" style="1" customWidth="1"/>
    <col min="13827" max="13827" width="17.42578125" style="1" customWidth="1"/>
    <col min="13828" max="13828" width="8" style="1" customWidth="1"/>
    <col min="13829" max="13829" width="6.5703125" style="1" customWidth="1"/>
    <col min="13830" max="13830" width="17.140625" style="1" customWidth="1"/>
    <col min="13831" max="13831" width="13.28515625" style="1" customWidth="1"/>
    <col min="13832" max="13832" width="45.140625" style="1" customWidth="1"/>
    <col min="13833" max="13836" width="0" style="1" hidden="1" customWidth="1"/>
    <col min="13837" max="14080" width="9.140625" style="1"/>
    <col min="14081" max="14081" width="5.42578125" style="1" customWidth="1"/>
    <col min="14082" max="14082" width="26.5703125" style="1" customWidth="1"/>
    <col min="14083" max="14083" width="17.42578125" style="1" customWidth="1"/>
    <col min="14084" max="14084" width="8" style="1" customWidth="1"/>
    <col min="14085" max="14085" width="6.5703125" style="1" customWidth="1"/>
    <col min="14086" max="14086" width="17.140625" style="1" customWidth="1"/>
    <col min="14087" max="14087" width="13.28515625" style="1" customWidth="1"/>
    <col min="14088" max="14088" width="45.140625" style="1" customWidth="1"/>
    <col min="14089" max="14092" width="0" style="1" hidden="1" customWidth="1"/>
    <col min="14093" max="14336" width="9.140625" style="1"/>
    <col min="14337" max="14337" width="5.42578125" style="1" customWidth="1"/>
    <col min="14338" max="14338" width="26.5703125" style="1" customWidth="1"/>
    <col min="14339" max="14339" width="17.42578125" style="1" customWidth="1"/>
    <col min="14340" max="14340" width="8" style="1" customWidth="1"/>
    <col min="14341" max="14341" width="6.5703125" style="1" customWidth="1"/>
    <col min="14342" max="14342" width="17.140625" style="1" customWidth="1"/>
    <col min="14343" max="14343" width="13.28515625" style="1" customWidth="1"/>
    <col min="14344" max="14344" width="45.140625" style="1" customWidth="1"/>
    <col min="14345" max="14348" width="0" style="1" hidden="1" customWidth="1"/>
    <col min="14349" max="14592" width="9.140625" style="1"/>
    <col min="14593" max="14593" width="5.42578125" style="1" customWidth="1"/>
    <col min="14594" max="14594" width="26.5703125" style="1" customWidth="1"/>
    <col min="14595" max="14595" width="17.42578125" style="1" customWidth="1"/>
    <col min="14596" max="14596" width="8" style="1" customWidth="1"/>
    <col min="14597" max="14597" width="6.5703125" style="1" customWidth="1"/>
    <col min="14598" max="14598" width="17.140625" style="1" customWidth="1"/>
    <col min="14599" max="14599" width="13.28515625" style="1" customWidth="1"/>
    <col min="14600" max="14600" width="45.140625" style="1" customWidth="1"/>
    <col min="14601" max="14604" width="0" style="1" hidden="1" customWidth="1"/>
    <col min="14605" max="14848" width="9.140625" style="1"/>
    <col min="14849" max="14849" width="5.42578125" style="1" customWidth="1"/>
    <col min="14850" max="14850" width="26.5703125" style="1" customWidth="1"/>
    <col min="14851" max="14851" width="17.42578125" style="1" customWidth="1"/>
    <col min="14852" max="14852" width="8" style="1" customWidth="1"/>
    <col min="14853" max="14853" width="6.5703125" style="1" customWidth="1"/>
    <col min="14854" max="14854" width="17.140625" style="1" customWidth="1"/>
    <col min="14855" max="14855" width="13.28515625" style="1" customWidth="1"/>
    <col min="14856" max="14856" width="45.140625" style="1" customWidth="1"/>
    <col min="14857" max="14860" width="0" style="1" hidden="1" customWidth="1"/>
    <col min="14861" max="15104" width="9.140625" style="1"/>
    <col min="15105" max="15105" width="5.42578125" style="1" customWidth="1"/>
    <col min="15106" max="15106" width="26.5703125" style="1" customWidth="1"/>
    <col min="15107" max="15107" width="17.42578125" style="1" customWidth="1"/>
    <col min="15108" max="15108" width="8" style="1" customWidth="1"/>
    <col min="15109" max="15109" width="6.5703125" style="1" customWidth="1"/>
    <col min="15110" max="15110" width="17.140625" style="1" customWidth="1"/>
    <col min="15111" max="15111" width="13.28515625" style="1" customWidth="1"/>
    <col min="15112" max="15112" width="45.140625" style="1" customWidth="1"/>
    <col min="15113" max="15116" width="0" style="1" hidden="1" customWidth="1"/>
    <col min="15117" max="15360" width="9.140625" style="1"/>
    <col min="15361" max="15361" width="5.42578125" style="1" customWidth="1"/>
    <col min="15362" max="15362" width="26.5703125" style="1" customWidth="1"/>
    <col min="15363" max="15363" width="17.42578125" style="1" customWidth="1"/>
    <col min="15364" max="15364" width="8" style="1" customWidth="1"/>
    <col min="15365" max="15365" width="6.5703125" style="1" customWidth="1"/>
    <col min="15366" max="15366" width="17.140625" style="1" customWidth="1"/>
    <col min="15367" max="15367" width="13.28515625" style="1" customWidth="1"/>
    <col min="15368" max="15368" width="45.140625" style="1" customWidth="1"/>
    <col min="15369" max="15372" width="0" style="1" hidden="1" customWidth="1"/>
    <col min="15373" max="15616" width="9.140625" style="1"/>
    <col min="15617" max="15617" width="5.42578125" style="1" customWidth="1"/>
    <col min="15618" max="15618" width="26.5703125" style="1" customWidth="1"/>
    <col min="15619" max="15619" width="17.42578125" style="1" customWidth="1"/>
    <col min="15620" max="15620" width="8" style="1" customWidth="1"/>
    <col min="15621" max="15621" width="6.5703125" style="1" customWidth="1"/>
    <col min="15622" max="15622" width="17.140625" style="1" customWidth="1"/>
    <col min="15623" max="15623" width="13.28515625" style="1" customWidth="1"/>
    <col min="15624" max="15624" width="45.140625" style="1" customWidth="1"/>
    <col min="15625" max="15628" width="0" style="1" hidden="1" customWidth="1"/>
    <col min="15629" max="15872" width="9.140625" style="1"/>
    <col min="15873" max="15873" width="5.42578125" style="1" customWidth="1"/>
    <col min="15874" max="15874" width="26.5703125" style="1" customWidth="1"/>
    <col min="15875" max="15875" width="17.42578125" style="1" customWidth="1"/>
    <col min="15876" max="15876" width="8" style="1" customWidth="1"/>
    <col min="15877" max="15877" width="6.5703125" style="1" customWidth="1"/>
    <col min="15878" max="15878" width="17.140625" style="1" customWidth="1"/>
    <col min="15879" max="15879" width="13.28515625" style="1" customWidth="1"/>
    <col min="15880" max="15880" width="45.140625" style="1" customWidth="1"/>
    <col min="15881" max="15884" width="0" style="1" hidden="1" customWidth="1"/>
    <col min="15885" max="16128" width="9.140625" style="1"/>
    <col min="16129" max="16129" width="5.42578125" style="1" customWidth="1"/>
    <col min="16130" max="16130" width="26.5703125" style="1" customWidth="1"/>
    <col min="16131" max="16131" width="17.42578125" style="1" customWidth="1"/>
    <col min="16132" max="16132" width="8" style="1" customWidth="1"/>
    <col min="16133" max="16133" width="6.5703125" style="1" customWidth="1"/>
    <col min="16134" max="16134" width="17.140625" style="1" customWidth="1"/>
    <col min="16135" max="16135" width="13.28515625" style="1" customWidth="1"/>
    <col min="16136" max="16136" width="45.140625" style="1" customWidth="1"/>
    <col min="16137" max="16140" width="0" style="1" hidden="1" customWidth="1"/>
    <col min="16141" max="16384" width="9.140625" style="1"/>
  </cols>
  <sheetData>
    <row r="1" spans="1:11" x14ac:dyDescent="0.2">
      <c r="H1" s="2" t="s">
        <v>0</v>
      </c>
    </row>
    <row r="2" spans="1:11" ht="12.75" customHeight="1" x14ac:dyDescent="0.2">
      <c r="A2" s="83" t="s">
        <v>1</v>
      </c>
      <c r="B2" s="83"/>
      <c r="C2" s="83"/>
      <c r="D2" s="83"/>
      <c r="E2" s="83"/>
      <c r="F2" s="83"/>
      <c r="G2" s="83"/>
      <c r="H2" s="83"/>
    </row>
    <row r="3" spans="1:11" ht="12.75" customHeight="1" x14ac:dyDescent="0.2">
      <c r="A3" s="83" t="s">
        <v>2</v>
      </c>
      <c r="B3" s="83"/>
      <c r="C3" s="83"/>
      <c r="D3" s="83"/>
      <c r="E3" s="83"/>
      <c r="F3" s="83"/>
      <c r="G3" s="83"/>
      <c r="H3" s="83"/>
    </row>
    <row r="4" spans="1:11" ht="12.75" customHeight="1" x14ac:dyDescent="0.2">
      <c r="A4" s="83" t="s">
        <v>3</v>
      </c>
      <c r="B4" s="83"/>
      <c r="C4" s="83"/>
      <c r="D4" s="83"/>
      <c r="E4" s="83"/>
      <c r="F4" s="83"/>
      <c r="G4" s="83"/>
      <c r="H4" s="83"/>
    </row>
    <row r="5" spans="1:11" ht="12.75" customHeight="1" x14ac:dyDescent="0.2">
      <c r="A5" s="84" t="s">
        <v>4</v>
      </c>
      <c r="B5" s="84"/>
      <c r="C5" s="84"/>
      <c r="D5" s="84"/>
      <c r="E5" s="84"/>
      <c r="F5" s="84"/>
      <c r="G5" s="84"/>
      <c r="H5" s="84"/>
    </row>
    <row r="6" spans="1:11" ht="12.75" customHeight="1" x14ac:dyDescent="0.2">
      <c r="A6" s="85"/>
      <c r="B6" s="83"/>
      <c r="C6" s="83"/>
      <c r="D6" s="3"/>
      <c r="E6" s="3"/>
      <c r="F6" s="3"/>
      <c r="G6" s="3"/>
    </row>
    <row r="7" spans="1:11" ht="12.75" customHeight="1" x14ac:dyDescent="0.2">
      <c r="A7" s="95"/>
      <c r="B7" s="96" t="s">
        <v>5</v>
      </c>
      <c r="C7" s="86" t="s">
        <v>6</v>
      </c>
      <c r="D7" s="97" t="s">
        <v>7</v>
      </c>
      <c r="E7" s="97" t="s">
        <v>8</v>
      </c>
      <c r="F7" s="86" t="s">
        <v>9</v>
      </c>
      <c r="G7" s="88" t="s">
        <v>10</v>
      </c>
      <c r="H7" s="89" t="s">
        <v>11</v>
      </c>
    </row>
    <row r="8" spans="1:11" x14ac:dyDescent="0.2">
      <c r="A8" s="95"/>
      <c r="B8" s="96"/>
      <c r="C8" s="87"/>
      <c r="D8" s="98"/>
      <c r="E8" s="98"/>
      <c r="F8" s="87"/>
      <c r="G8" s="88"/>
      <c r="H8" s="89"/>
    </row>
    <row r="9" spans="1:11" ht="68.25" customHeight="1" x14ac:dyDescent="0.2">
      <c r="A9" s="95"/>
      <c r="B9" s="96"/>
      <c r="C9" s="87"/>
      <c r="D9" s="98"/>
      <c r="E9" s="98"/>
      <c r="F9" s="87"/>
      <c r="G9" s="88"/>
      <c r="H9" s="89"/>
      <c r="I9" s="1" t="s">
        <v>12</v>
      </c>
      <c r="J9" s="1" t="s">
        <v>13</v>
      </c>
      <c r="K9" s="1" t="s">
        <v>14</v>
      </c>
    </row>
    <row r="10" spans="1:11" x14ac:dyDescent="0.2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</row>
    <row r="11" spans="1:11" ht="25.5" x14ac:dyDescent="0.2">
      <c r="A11" s="5">
        <v>6</v>
      </c>
      <c r="B11" s="6" t="s">
        <v>15</v>
      </c>
      <c r="C11" s="7">
        <v>46.74</v>
      </c>
      <c r="D11" s="7">
        <v>1.5</v>
      </c>
      <c r="E11" s="8"/>
      <c r="F11" s="9">
        <f t="shared" ref="F11:F56" si="0">+C11+D11-E11</f>
        <v>48.24</v>
      </c>
      <c r="G11" s="10" t="s">
        <v>16</v>
      </c>
      <c r="H11" s="11" t="s">
        <v>17</v>
      </c>
      <c r="I11" s="1">
        <v>1.8</v>
      </c>
    </row>
    <row r="12" spans="1:11" s="20" customFormat="1" ht="25.5" x14ac:dyDescent="0.2">
      <c r="A12" s="5">
        <v>8</v>
      </c>
      <c r="B12" s="12" t="s">
        <v>18</v>
      </c>
      <c r="C12" s="13">
        <v>41.83</v>
      </c>
      <c r="D12" s="14">
        <v>0.3</v>
      </c>
      <c r="E12" s="15">
        <v>0.54</v>
      </c>
      <c r="F12" s="16">
        <f t="shared" si="0"/>
        <v>41.589999999999996</v>
      </c>
      <c r="G12" s="17" t="s">
        <v>19</v>
      </c>
      <c r="H12" s="18" t="s">
        <v>20</v>
      </c>
      <c r="I12" s="19">
        <v>0.5</v>
      </c>
      <c r="J12" s="19"/>
    </row>
    <row r="13" spans="1:11" s="20" customFormat="1" x14ac:dyDescent="0.2">
      <c r="A13" s="21"/>
      <c r="B13" s="22" t="s">
        <v>21</v>
      </c>
      <c r="C13" s="13">
        <v>5.33</v>
      </c>
      <c r="D13" s="15"/>
      <c r="E13" s="15">
        <v>0.54</v>
      </c>
      <c r="F13" s="16">
        <f t="shared" si="0"/>
        <v>4.79</v>
      </c>
      <c r="G13" s="23"/>
      <c r="H13" s="90" t="s">
        <v>22</v>
      </c>
      <c r="I13" s="19"/>
      <c r="J13" s="19"/>
    </row>
    <row r="14" spans="1:11" s="20" customFormat="1" x14ac:dyDescent="0.2">
      <c r="A14" s="24">
        <v>9</v>
      </c>
      <c r="B14" s="25" t="s">
        <v>23</v>
      </c>
      <c r="C14" s="15">
        <v>81.09</v>
      </c>
      <c r="D14" s="15">
        <v>3.54</v>
      </c>
      <c r="E14" s="15"/>
      <c r="F14" s="16">
        <f t="shared" si="0"/>
        <v>84.63000000000001</v>
      </c>
      <c r="G14" s="23"/>
      <c r="H14" s="91"/>
      <c r="I14" s="19"/>
      <c r="J14" s="19"/>
      <c r="K14" s="26"/>
    </row>
    <row r="15" spans="1:11" s="20" customFormat="1" x14ac:dyDescent="0.2">
      <c r="A15" s="27"/>
      <c r="B15" s="28" t="s">
        <v>21</v>
      </c>
      <c r="C15" s="15">
        <v>41.09</v>
      </c>
      <c r="D15" s="15">
        <v>3.54</v>
      </c>
      <c r="E15" s="15"/>
      <c r="F15" s="16">
        <f t="shared" si="0"/>
        <v>44.63</v>
      </c>
      <c r="G15" s="23"/>
      <c r="H15" s="91"/>
      <c r="I15" s="19"/>
      <c r="J15" s="19"/>
    </row>
    <row r="16" spans="1:11" s="20" customFormat="1" x14ac:dyDescent="0.2">
      <c r="A16" s="93">
        <v>10</v>
      </c>
      <c r="B16" s="25" t="s">
        <v>24</v>
      </c>
      <c r="C16" s="13">
        <v>69.03</v>
      </c>
      <c r="D16" s="15">
        <v>3.47</v>
      </c>
      <c r="E16" s="15"/>
      <c r="F16" s="16">
        <f t="shared" si="0"/>
        <v>72.5</v>
      </c>
      <c r="G16" s="23"/>
      <c r="H16" s="91"/>
      <c r="I16" s="19"/>
      <c r="J16" s="19"/>
    </row>
    <row r="17" spans="1:11" s="20" customFormat="1" x14ac:dyDescent="0.2">
      <c r="A17" s="94"/>
      <c r="B17" s="28" t="s">
        <v>21</v>
      </c>
      <c r="C17" s="13">
        <v>38.880000000000003</v>
      </c>
      <c r="D17" s="15">
        <v>3.47</v>
      </c>
      <c r="E17" s="15"/>
      <c r="F17" s="16">
        <f t="shared" si="0"/>
        <v>42.35</v>
      </c>
      <c r="G17" s="23"/>
      <c r="H17" s="91"/>
      <c r="I17" s="19"/>
      <c r="J17" s="19"/>
    </row>
    <row r="18" spans="1:11" s="20" customFormat="1" ht="13.15" customHeight="1" x14ac:dyDescent="0.2">
      <c r="A18" s="93">
        <v>11</v>
      </c>
      <c r="B18" s="25" t="s">
        <v>25</v>
      </c>
      <c r="C18" s="13">
        <v>105.52</v>
      </c>
      <c r="D18" s="15"/>
      <c r="E18" s="15">
        <v>3.13</v>
      </c>
      <c r="F18" s="16">
        <f t="shared" si="0"/>
        <v>102.39</v>
      </c>
      <c r="G18" s="23"/>
      <c r="H18" s="91"/>
      <c r="I18" s="19"/>
      <c r="J18" s="19"/>
    </row>
    <row r="19" spans="1:11" s="20" customFormat="1" x14ac:dyDescent="0.2">
      <c r="A19" s="94"/>
      <c r="B19" s="29" t="s">
        <v>21</v>
      </c>
      <c r="C19" s="13">
        <v>29.52</v>
      </c>
      <c r="D19" s="15"/>
      <c r="E19" s="15">
        <v>3.13</v>
      </c>
      <c r="F19" s="16">
        <f t="shared" si="0"/>
        <v>26.39</v>
      </c>
      <c r="G19" s="23"/>
      <c r="H19" s="91"/>
      <c r="I19" s="19"/>
      <c r="J19" s="19"/>
    </row>
    <row r="20" spans="1:11" s="20" customFormat="1" x14ac:dyDescent="0.2">
      <c r="A20" s="30">
        <v>12</v>
      </c>
      <c r="B20" s="31" t="s">
        <v>26</v>
      </c>
      <c r="C20" s="13">
        <v>76.47</v>
      </c>
      <c r="D20" s="15">
        <v>4.47</v>
      </c>
      <c r="E20" s="32"/>
      <c r="F20" s="16">
        <f t="shared" si="0"/>
        <v>80.94</v>
      </c>
      <c r="G20" s="23"/>
      <c r="H20" s="91"/>
      <c r="I20" s="19"/>
      <c r="J20" s="19"/>
    </row>
    <row r="21" spans="1:11" s="20" customFormat="1" x14ac:dyDescent="0.2">
      <c r="A21" s="33"/>
      <c r="B21" s="29" t="s">
        <v>21</v>
      </c>
      <c r="C21" s="13">
        <v>28.42</v>
      </c>
      <c r="D21" s="15">
        <v>4.47</v>
      </c>
      <c r="E21" s="32"/>
      <c r="F21" s="16">
        <f t="shared" si="0"/>
        <v>32.89</v>
      </c>
      <c r="G21" s="23"/>
      <c r="H21" s="91"/>
      <c r="I21" s="19"/>
      <c r="J21" s="19"/>
    </row>
    <row r="22" spans="1:11" s="20" customFormat="1" ht="25.5" x14ac:dyDescent="0.2">
      <c r="A22" s="5">
        <v>13</v>
      </c>
      <c r="B22" s="34" t="s">
        <v>27</v>
      </c>
      <c r="C22" s="13">
        <v>99.5</v>
      </c>
      <c r="D22" s="15">
        <v>1.94</v>
      </c>
      <c r="E22" s="32"/>
      <c r="F22" s="16">
        <f t="shared" si="0"/>
        <v>101.44</v>
      </c>
      <c r="G22" s="23"/>
      <c r="H22" s="91"/>
      <c r="I22" s="19"/>
      <c r="J22" s="19"/>
    </row>
    <row r="23" spans="1:11" s="20" customFormat="1" x14ac:dyDescent="0.2">
      <c r="A23" s="33"/>
      <c r="B23" s="29" t="s">
        <v>21</v>
      </c>
      <c r="C23" s="13">
        <v>24.3</v>
      </c>
      <c r="D23" s="15">
        <v>1.94</v>
      </c>
      <c r="E23" s="32"/>
      <c r="F23" s="16">
        <f t="shared" si="0"/>
        <v>26.240000000000002</v>
      </c>
      <c r="G23" s="23"/>
      <c r="H23" s="91"/>
      <c r="I23" s="19"/>
      <c r="J23" s="19"/>
    </row>
    <row r="24" spans="1:11" s="20" customFormat="1" x14ac:dyDescent="0.2">
      <c r="A24" s="30">
        <v>14</v>
      </c>
      <c r="B24" s="35" t="s">
        <v>28</v>
      </c>
      <c r="C24" s="13">
        <v>57.35</v>
      </c>
      <c r="D24" s="15">
        <v>1.9</v>
      </c>
      <c r="E24" s="32"/>
      <c r="F24" s="16">
        <f t="shared" si="0"/>
        <v>59.25</v>
      </c>
      <c r="G24" s="23"/>
      <c r="H24" s="91"/>
      <c r="I24" s="19"/>
      <c r="J24" s="19"/>
    </row>
    <row r="25" spans="1:11" s="20" customFormat="1" x14ac:dyDescent="0.2">
      <c r="A25" s="33"/>
      <c r="B25" s="29" t="s">
        <v>21</v>
      </c>
      <c r="C25" s="13">
        <v>21.85</v>
      </c>
      <c r="D25" s="15">
        <v>1.9</v>
      </c>
      <c r="E25" s="32"/>
      <c r="F25" s="16">
        <f t="shared" si="0"/>
        <v>23.75</v>
      </c>
      <c r="G25" s="23"/>
      <c r="H25" s="91"/>
      <c r="I25" s="19"/>
      <c r="J25" s="19"/>
    </row>
    <row r="26" spans="1:11" s="20" customFormat="1" ht="25.5" x14ac:dyDescent="0.2">
      <c r="A26" s="30">
        <v>15</v>
      </c>
      <c r="B26" s="36" t="s">
        <v>29</v>
      </c>
      <c r="C26" s="37">
        <v>102.98</v>
      </c>
      <c r="D26" s="38">
        <v>6.69</v>
      </c>
      <c r="E26" s="39"/>
      <c r="F26" s="40">
        <f t="shared" si="0"/>
        <v>109.67</v>
      </c>
      <c r="G26" s="41"/>
      <c r="H26" s="91"/>
      <c r="I26" s="42"/>
      <c r="J26" s="42"/>
      <c r="K26" s="43"/>
    </row>
    <row r="27" spans="1:11" s="20" customFormat="1" x14ac:dyDescent="0.2">
      <c r="A27" s="44"/>
      <c r="B27" s="29" t="s">
        <v>21</v>
      </c>
      <c r="C27" s="45">
        <v>49.48</v>
      </c>
      <c r="D27" s="9">
        <v>6.69</v>
      </c>
      <c r="E27" s="9"/>
      <c r="F27" s="16">
        <f t="shared" si="0"/>
        <v>56.169999999999995</v>
      </c>
      <c r="G27" s="46"/>
      <c r="H27" s="91"/>
      <c r="I27" s="19"/>
      <c r="J27" s="19"/>
    </row>
    <row r="28" spans="1:11" s="20" customFormat="1" x14ac:dyDescent="0.2">
      <c r="A28" s="5">
        <v>16</v>
      </c>
      <c r="B28" s="47" t="s">
        <v>30</v>
      </c>
      <c r="C28" s="45">
        <v>101.32</v>
      </c>
      <c r="D28" s="9">
        <v>1.37</v>
      </c>
      <c r="E28" s="9"/>
      <c r="F28" s="16">
        <f t="shared" si="0"/>
        <v>102.69</v>
      </c>
      <c r="G28" s="46"/>
      <c r="H28" s="91"/>
      <c r="I28" s="19"/>
      <c r="J28" s="19"/>
    </row>
    <row r="29" spans="1:11" s="20" customFormat="1" x14ac:dyDescent="0.2">
      <c r="A29" s="44"/>
      <c r="B29" s="29" t="s">
        <v>21</v>
      </c>
      <c r="C29" s="45">
        <v>59.82</v>
      </c>
      <c r="D29" s="9">
        <v>1.37</v>
      </c>
      <c r="E29" s="9"/>
      <c r="F29" s="16">
        <f t="shared" si="0"/>
        <v>61.19</v>
      </c>
      <c r="G29" s="46"/>
      <c r="H29" s="91"/>
      <c r="I29" s="19"/>
      <c r="J29" s="19"/>
    </row>
    <row r="30" spans="1:11" s="20" customFormat="1" ht="25.5" x14ac:dyDescent="0.2">
      <c r="A30" s="5">
        <v>17</v>
      </c>
      <c r="B30" s="48" t="s">
        <v>31</v>
      </c>
      <c r="C30" s="45">
        <v>76.38</v>
      </c>
      <c r="D30" s="9">
        <v>1.83</v>
      </c>
      <c r="E30" s="9"/>
      <c r="F30" s="16">
        <f t="shared" si="0"/>
        <v>78.209999999999994</v>
      </c>
      <c r="G30" s="46"/>
      <c r="H30" s="91"/>
      <c r="I30" s="19"/>
      <c r="J30" s="19"/>
    </row>
    <row r="31" spans="1:11" s="20" customFormat="1" x14ac:dyDescent="0.2">
      <c r="A31" s="49"/>
      <c r="B31" s="22" t="s">
        <v>21</v>
      </c>
      <c r="C31" s="45">
        <v>34.51</v>
      </c>
      <c r="D31" s="9">
        <v>1.83</v>
      </c>
      <c r="E31" s="9"/>
      <c r="F31" s="16">
        <f t="shared" si="0"/>
        <v>36.339999999999996</v>
      </c>
      <c r="G31" s="46"/>
      <c r="H31" s="91"/>
      <c r="I31" s="19"/>
      <c r="J31" s="19"/>
    </row>
    <row r="32" spans="1:11" s="20" customFormat="1" ht="25.5" x14ac:dyDescent="0.2">
      <c r="A32" s="5">
        <v>18</v>
      </c>
      <c r="B32" s="34" t="s">
        <v>32</v>
      </c>
      <c r="C32" s="45">
        <v>36.9</v>
      </c>
      <c r="D32" s="9">
        <v>2.87</v>
      </c>
      <c r="E32" s="9"/>
      <c r="F32" s="16">
        <f t="shared" si="0"/>
        <v>39.769999999999996</v>
      </c>
      <c r="G32" s="46"/>
      <c r="H32" s="91"/>
      <c r="I32" s="19"/>
      <c r="J32" s="19"/>
    </row>
    <row r="33" spans="1:10" s="20" customFormat="1" x14ac:dyDescent="0.2">
      <c r="A33" s="44"/>
      <c r="B33" s="29" t="s">
        <v>21</v>
      </c>
      <c r="C33" s="45">
        <v>12.65</v>
      </c>
      <c r="D33" s="9">
        <v>2.87</v>
      </c>
      <c r="E33" s="9"/>
      <c r="F33" s="16">
        <f t="shared" si="0"/>
        <v>15.52</v>
      </c>
      <c r="G33" s="46"/>
      <c r="H33" s="91"/>
      <c r="I33" s="19"/>
      <c r="J33" s="19"/>
    </row>
    <row r="34" spans="1:10" s="20" customFormat="1" ht="25.5" x14ac:dyDescent="0.2">
      <c r="A34" s="50">
        <v>19</v>
      </c>
      <c r="B34" s="31" t="s">
        <v>33</v>
      </c>
      <c r="C34" s="45">
        <v>83.77</v>
      </c>
      <c r="D34" s="9">
        <v>2.31</v>
      </c>
      <c r="E34" s="9"/>
      <c r="F34" s="16">
        <f t="shared" si="0"/>
        <v>86.08</v>
      </c>
      <c r="G34" s="46"/>
      <c r="H34" s="91"/>
      <c r="I34" s="19"/>
      <c r="J34" s="19"/>
    </row>
    <row r="35" spans="1:10" s="20" customFormat="1" x14ac:dyDescent="0.2">
      <c r="A35" s="51"/>
      <c r="B35" s="28" t="s">
        <v>21</v>
      </c>
      <c r="C35" s="45">
        <v>17.72</v>
      </c>
      <c r="D35" s="9">
        <v>2.31</v>
      </c>
      <c r="E35" s="9"/>
      <c r="F35" s="16">
        <f t="shared" si="0"/>
        <v>20.029999999999998</v>
      </c>
      <c r="G35" s="46"/>
      <c r="H35" s="91"/>
      <c r="I35" s="19"/>
      <c r="J35" s="19"/>
    </row>
    <row r="36" spans="1:10" s="20" customFormat="1" ht="25.5" x14ac:dyDescent="0.2">
      <c r="A36" s="30">
        <v>20</v>
      </c>
      <c r="B36" s="52" t="s">
        <v>34</v>
      </c>
      <c r="C36" s="45">
        <v>30.19</v>
      </c>
      <c r="D36" s="9">
        <v>0.89</v>
      </c>
      <c r="E36" s="9"/>
      <c r="F36" s="16">
        <f t="shared" si="0"/>
        <v>31.080000000000002</v>
      </c>
      <c r="G36" s="46"/>
      <c r="H36" s="91"/>
      <c r="I36" s="19"/>
      <c r="J36" s="19"/>
    </row>
    <row r="37" spans="1:10" s="20" customFormat="1" x14ac:dyDescent="0.2">
      <c r="A37" s="49"/>
      <c r="B37" s="22" t="s">
        <v>21</v>
      </c>
      <c r="C37" s="45">
        <v>12.44</v>
      </c>
      <c r="D37" s="9">
        <v>0.89</v>
      </c>
      <c r="E37" s="9"/>
      <c r="F37" s="16">
        <f t="shared" si="0"/>
        <v>13.33</v>
      </c>
      <c r="G37" s="46"/>
      <c r="H37" s="91"/>
      <c r="I37" s="19"/>
      <c r="J37" s="19"/>
    </row>
    <row r="38" spans="1:10" s="20" customFormat="1" ht="25.5" x14ac:dyDescent="0.2">
      <c r="A38" s="30">
        <v>21</v>
      </c>
      <c r="B38" s="52" t="s">
        <v>35</v>
      </c>
      <c r="C38" s="45">
        <v>32.880000000000003</v>
      </c>
      <c r="D38" s="9">
        <v>1.88</v>
      </c>
      <c r="E38" s="9"/>
      <c r="F38" s="16">
        <f t="shared" si="0"/>
        <v>34.760000000000005</v>
      </c>
      <c r="G38" s="46"/>
      <c r="H38" s="91"/>
      <c r="I38" s="19"/>
      <c r="J38" s="19"/>
    </row>
    <row r="39" spans="1:10" s="20" customFormat="1" x14ac:dyDescent="0.2">
      <c r="A39" s="49"/>
      <c r="B39" s="22" t="s">
        <v>21</v>
      </c>
      <c r="C39" s="45">
        <v>11.63</v>
      </c>
      <c r="D39" s="9">
        <v>1.88</v>
      </c>
      <c r="E39" s="9"/>
      <c r="F39" s="16">
        <f t="shared" si="0"/>
        <v>13.510000000000002</v>
      </c>
      <c r="G39" s="46"/>
      <c r="H39" s="91"/>
      <c r="I39" s="19"/>
      <c r="J39" s="19"/>
    </row>
    <row r="40" spans="1:10" s="20" customFormat="1" ht="25.5" x14ac:dyDescent="0.2">
      <c r="A40" s="53">
        <v>22</v>
      </c>
      <c r="B40" s="52" t="s">
        <v>36</v>
      </c>
      <c r="C40" s="45">
        <v>30.09</v>
      </c>
      <c r="D40" s="54"/>
      <c r="E40" s="9">
        <v>0.15</v>
      </c>
      <c r="F40" s="16">
        <f t="shared" si="0"/>
        <v>29.94</v>
      </c>
      <c r="G40" s="46"/>
      <c r="H40" s="91"/>
      <c r="I40" s="19"/>
      <c r="J40" s="19"/>
    </row>
    <row r="41" spans="1:10" s="20" customFormat="1" x14ac:dyDescent="0.2">
      <c r="A41" s="51"/>
      <c r="B41" s="22" t="s">
        <v>21</v>
      </c>
      <c r="C41" s="45">
        <v>12.34</v>
      </c>
      <c r="D41" s="54"/>
      <c r="E41" s="9">
        <v>0.15</v>
      </c>
      <c r="F41" s="16">
        <f t="shared" si="0"/>
        <v>12.19</v>
      </c>
      <c r="G41" s="46"/>
      <c r="H41" s="91"/>
      <c r="I41" s="19"/>
      <c r="J41" s="19"/>
    </row>
    <row r="42" spans="1:10" s="20" customFormat="1" ht="25.5" x14ac:dyDescent="0.2">
      <c r="A42" s="53">
        <v>23</v>
      </c>
      <c r="B42" s="52" t="s">
        <v>37</v>
      </c>
      <c r="C42" s="45">
        <v>49.29</v>
      </c>
      <c r="D42" s="54"/>
      <c r="E42" s="54">
        <v>1.2</v>
      </c>
      <c r="F42" s="16">
        <f t="shared" si="0"/>
        <v>48.089999999999996</v>
      </c>
      <c r="G42" s="46"/>
      <c r="H42" s="91"/>
      <c r="I42" s="19"/>
      <c r="J42" s="19"/>
    </row>
    <row r="43" spans="1:10" s="20" customFormat="1" x14ac:dyDescent="0.2">
      <c r="A43" s="51"/>
      <c r="B43" s="22" t="s">
        <v>21</v>
      </c>
      <c r="C43" s="45">
        <v>17.04</v>
      </c>
      <c r="D43" s="54"/>
      <c r="E43" s="54">
        <v>1.2</v>
      </c>
      <c r="F43" s="16">
        <f t="shared" si="0"/>
        <v>15.84</v>
      </c>
      <c r="G43" s="46"/>
      <c r="H43" s="91"/>
      <c r="I43" s="19"/>
      <c r="J43" s="19"/>
    </row>
    <row r="44" spans="1:10" s="20" customFormat="1" x14ac:dyDescent="0.2">
      <c r="A44" s="53">
        <v>24</v>
      </c>
      <c r="B44" s="52" t="s">
        <v>38</v>
      </c>
      <c r="C44" s="45">
        <v>87.01</v>
      </c>
      <c r="D44" s="9">
        <v>1.34</v>
      </c>
      <c r="E44" s="9"/>
      <c r="F44" s="16">
        <f t="shared" si="0"/>
        <v>88.350000000000009</v>
      </c>
      <c r="G44" s="46"/>
      <c r="H44" s="91"/>
      <c r="I44" s="19"/>
      <c r="J44" s="19"/>
    </row>
    <row r="45" spans="1:10" s="20" customFormat="1" x14ac:dyDescent="0.2">
      <c r="A45" s="55"/>
      <c r="B45" s="29" t="s">
        <v>21</v>
      </c>
      <c r="C45" s="45">
        <v>22.01</v>
      </c>
      <c r="D45" s="9">
        <v>1.34</v>
      </c>
      <c r="E45" s="9"/>
      <c r="F45" s="16">
        <f t="shared" si="0"/>
        <v>23.35</v>
      </c>
      <c r="G45" s="46"/>
      <c r="H45" s="91"/>
      <c r="I45" s="19"/>
      <c r="J45" s="19"/>
    </row>
    <row r="46" spans="1:10" s="20" customFormat="1" x14ac:dyDescent="0.2">
      <c r="A46" s="56">
        <v>43</v>
      </c>
      <c r="B46" s="57" t="s">
        <v>39</v>
      </c>
      <c r="C46" s="58">
        <v>73.459999999999994</v>
      </c>
      <c r="D46" s="54">
        <v>13</v>
      </c>
      <c r="E46" s="9"/>
      <c r="F46" s="16">
        <f t="shared" si="0"/>
        <v>86.46</v>
      </c>
      <c r="G46" s="46"/>
      <c r="H46" s="92"/>
      <c r="I46" s="19"/>
      <c r="J46" s="19"/>
    </row>
    <row r="47" spans="1:10" s="20" customFormat="1" ht="38.25" x14ac:dyDescent="0.2">
      <c r="A47" s="8">
        <v>49</v>
      </c>
      <c r="B47" s="59" t="s">
        <v>40</v>
      </c>
      <c r="C47" s="58">
        <f>17.75+0.75-1</f>
        <v>17.5</v>
      </c>
      <c r="D47" s="54"/>
      <c r="E47" s="60">
        <v>1</v>
      </c>
      <c r="F47" s="16">
        <f t="shared" si="0"/>
        <v>16.5</v>
      </c>
      <c r="G47" s="10"/>
      <c r="H47" s="61" t="s">
        <v>41</v>
      </c>
      <c r="I47" s="19"/>
      <c r="J47" s="19">
        <v>14.2</v>
      </c>
    </row>
    <row r="48" spans="1:10" s="20" customFormat="1" ht="38.25" x14ac:dyDescent="0.2">
      <c r="A48" s="8">
        <v>50</v>
      </c>
      <c r="B48" s="59" t="s">
        <v>42</v>
      </c>
      <c r="C48" s="58">
        <f>17.8+0.5-0.5</f>
        <v>17.8</v>
      </c>
      <c r="D48" s="54"/>
      <c r="E48" s="60">
        <v>1.5</v>
      </c>
      <c r="F48" s="16">
        <f t="shared" si="0"/>
        <v>16.3</v>
      </c>
      <c r="G48" s="10"/>
      <c r="H48" s="61" t="s">
        <v>43</v>
      </c>
      <c r="I48" s="19"/>
      <c r="J48" s="19">
        <v>21.3</v>
      </c>
    </row>
    <row r="49" spans="1:15" s="20" customFormat="1" ht="38.25" x14ac:dyDescent="0.2">
      <c r="A49" s="8">
        <v>51</v>
      </c>
      <c r="B49" s="59" t="s">
        <v>44</v>
      </c>
      <c r="C49" s="58">
        <f>14.45+0.25-0.25</f>
        <v>14.45</v>
      </c>
      <c r="D49" s="54"/>
      <c r="E49" s="60">
        <v>1</v>
      </c>
      <c r="F49" s="16">
        <f t="shared" si="0"/>
        <v>13.45</v>
      </c>
      <c r="G49" s="10"/>
      <c r="H49" s="61" t="s">
        <v>45</v>
      </c>
      <c r="I49" s="19"/>
      <c r="J49" s="19">
        <v>15.3</v>
      </c>
    </row>
    <row r="50" spans="1:15" s="20" customFormat="1" ht="38.25" x14ac:dyDescent="0.2">
      <c r="A50" s="8">
        <v>52</v>
      </c>
      <c r="B50" s="59" t="s">
        <v>46</v>
      </c>
      <c r="C50" s="58">
        <f>16.2+0.5-0.5</f>
        <v>16.2</v>
      </c>
      <c r="D50" s="54"/>
      <c r="E50" s="60">
        <v>1.5</v>
      </c>
      <c r="F50" s="16">
        <f t="shared" si="0"/>
        <v>14.7</v>
      </c>
      <c r="G50" s="10"/>
      <c r="H50" s="61" t="s">
        <v>47</v>
      </c>
      <c r="I50" s="19"/>
      <c r="J50" s="19">
        <v>21.3</v>
      </c>
    </row>
    <row r="51" spans="1:15" s="20" customFormat="1" ht="38.25" x14ac:dyDescent="0.2">
      <c r="A51" s="8">
        <v>53</v>
      </c>
      <c r="B51" s="59" t="s">
        <v>48</v>
      </c>
      <c r="C51" s="58">
        <f>15.2-0.25</f>
        <v>14.95</v>
      </c>
      <c r="D51" s="54"/>
      <c r="E51" s="60">
        <v>1</v>
      </c>
      <c r="F51" s="16">
        <f t="shared" si="0"/>
        <v>13.95</v>
      </c>
      <c r="G51" s="10"/>
      <c r="H51" s="61" t="s">
        <v>49</v>
      </c>
      <c r="I51" s="19"/>
      <c r="J51" s="19">
        <v>14.2</v>
      </c>
    </row>
    <row r="52" spans="1:15" s="20" customFormat="1" ht="38.25" x14ac:dyDescent="0.2">
      <c r="A52" s="8">
        <v>54</v>
      </c>
      <c r="B52" s="62" t="s">
        <v>50</v>
      </c>
      <c r="C52" s="58">
        <f>10.45+0.5-0.5</f>
        <v>10.45</v>
      </c>
      <c r="D52" s="54"/>
      <c r="E52" s="60">
        <v>1</v>
      </c>
      <c r="F52" s="16">
        <f t="shared" si="0"/>
        <v>9.4499999999999993</v>
      </c>
      <c r="G52" s="10"/>
      <c r="H52" s="61" t="s">
        <v>49</v>
      </c>
      <c r="I52" s="19"/>
      <c r="J52" s="19">
        <v>14.2</v>
      </c>
    </row>
    <row r="53" spans="1:15" s="20" customFormat="1" ht="38.25" x14ac:dyDescent="0.2">
      <c r="A53" s="8">
        <v>55</v>
      </c>
      <c r="B53" s="59" t="s">
        <v>51</v>
      </c>
      <c r="C53" s="58">
        <f>11.95-0.5</f>
        <v>11.45</v>
      </c>
      <c r="D53" s="54"/>
      <c r="E53" s="60">
        <v>1</v>
      </c>
      <c r="F53" s="16">
        <f t="shared" si="0"/>
        <v>10.45</v>
      </c>
      <c r="G53" s="10"/>
      <c r="H53" s="61" t="s">
        <v>49</v>
      </c>
      <c r="I53" s="19"/>
      <c r="J53" s="19">
        <v>14.2</v>
      </c>
    </row>
    <row r="54" spans="1:15" s="20" customFormat="1" ht="38.25" x14ac:dyDescent="0.2">
      <c r="A54" s="8">
        <v>56</v>
      </c>
      <c r="B54" s="59" t="s">
        <v>52</v>
      </c>
      <c r="C54" s="58">
        <v>15.2</v>
      </c>
      <c r="D54" s="54"/>
      <c r="E54" s="60">
        <v>1.5</v>
      </c>
      <c r="F54" s="16">
        <f t="shared" si="0"/>
        <v>13.7</v>
      </c>
      <c r="G54" s="10"/>
      <c r="H54" s="61" t="s">
        <v>47</v>
      </c>
      <c r="I54" s="19"/>
      <c r="J54" s="19">
        <v>21.3</v>
      </c>
    </row>
    <row r="55" spans="1:15" s="20" customFormat="1" ht="38.25" x14ac:dyDescent="0.2">
      <c r="A55" s="8">
        <v>57</v>
      </c>
      <c r="B55" s="63" t="s">
        <v>53</v>
      </c>
      <c r="C55" s="64">
        <f>13.2+0.5-0.5</f>
        <v>13.2</v>
      </c>
      <c r="D55" s="54"/>
      <c r="E55" s="60">
        <v>1.5</v>
      </c>
      <c r="F55" s="16">
        <f t="shared" si="0"/>
        <v>11.7</v>
      </c>
      <c r="G55" s="10"/>
      <c r="H55" s="61" t="s">
        <v>54</v>
      </c>
      <c r="I55" s="19"/>
      <c r="J55" s="19">
        <v>22.4</v>
      </c>
    </row>
    <row r="56" spans="1:15" ht="38.25" x14ac:dyDescent="0.2">
      <c r="A56" s="8">
        <v>58</v>
      </c>
      <c r="B56" s="59" t="s">
        <v>55</v>
      </c>
      <c r="C56" s="58">
        <f>27.7+0.5</f>
        <v>28.2</v>
      </c>
      <c r="D56" s="54"/>
      <c r="E56" s="60">
        <v>2</v>
      </c>
      <c r="F56" s="16">
        <f t="shared" si="0"/>
        <v>26.2</v>
      </c>
      <c r="G56" s="10"/>
      <c r="H56" s="61" t="s">
        <v>56</v>
      </c>
      <c r="J56" s="1">
        <v>29.5</v>
      </c>
    </row>
    <row r="57" spans="1:15" x14ac:dyDescent="0.2">
      <c r="A57" s="7"/>
      <c r="B57" s="65" t="s">
        <v>57</v>
      </c>
      <c r="C57" s="66">
        <v>2449.84</v>
      </c>
      <c r="D57" s="67">
        <f>+D11+D12+D14+D16+D20+D22+D24+D26+D28+D30+D32+D34+D36+D38+D44+D46</f>
        <v>49.300000000000011</v>
      </c>
      <c r="E57" s="67">
        <f>+E12+E18++E40+E42+E47+E48+E49+E50+E51+E52+E53+E54+E55+E56</f>
        <v>18.02</v>
      </c>
      <c r="F57" s="67">
        <f>+C57+D57-E57</f>
        <v>2481.1200000000003</v>
      </c>
      <c r="G57" s="68">
        <f>+G60+G61+G62+G63</f>
        <v>2.2999999999999998</v>
      </c>
      <c r="H57" s="69"/>
      <c r="I57" s="1">
        <f>SUM(I11:I56)</f>
        <v>2.2999999999999998</v>
      </c>
      <c r="J57" s="1">
        <f>SUM(J11:J56)</f>
        <v>187.9</v>
      </c>
      <c r="K57" s="1">
        <f>SUM(K11:K56)</f>
        <v>0</v>
      </c>
      <c r="L57" s="1">
        <f>SUM(L11:L56)</f>
        <v>0</v>
      </c>
      <c r="O57" s="70"/>
    </row>
    <row r="58" spans="1:15" x14ac:dyDescent="0.2">
      <c r="A58" s="71"/>
      <c r="B58" s="72"/>
      <c r="C58" s="73"/>
      <c r="D58" s="74"/>
      <c r="E58" s="74"/>
      <c r="F58" s="74"/>
      <c r="G58" s="75"/>
      <c r="H58" s="76"/>
      <c r="O58" s="70"/>
    </row>
    <row r="59" spans="1:15" x14ac:dyDescent="0.2">
      <c r="A59" s="3"/>
      <c r="B59" s="77"/>
      <c r="C59" s="78"/>
      <c r="D59" s="79"/>
      <c r="E59" s="79"/>
      <c r="F59" s="78"/>
      <c r="G59" s="80"/>
      <c r="H59" s="81"/>
    </row>
    <row r="60" spans="1:15" x14ac:dyDescent="0.2">
      <c r="D60" s="71" t="s">
        <v>58</v>
      </c>
      <c r="E60" s="78">
        <f>+D57-E57</f>
        <v>31.280000000000012</v>
      </c>
      <c r="F60" s="71" t="s">
        <v>12</v>
      </c>
      <c r="G60" s="82">
        <v>2.2999999999999998</v>
      </c>
    </row>
    <row r="61" spans="1:15" hidden="1" x14ac:dyDescent="0.2">
      <c r="D61" s="71"/>
      <c r="F61" s="71" t="s">
        <v>14</v>
      </c>
      <c r="G61" s="82"/>
    </row>
    <row r="62" spans="1:15" hidden="1" x14ac:dyDescent="0.2">
      <c r="D62" s="71"/>
      <c r="F62" s="71" t="s">
        <v>59</v>
      </c>
      <c r="G62" s="82"/>
    </row>
    <row r="63" spans="1:15" hidden="1" x14ac:dyDescent="0.2">
      <c r="C63" s="73"/>
      <c r="D63" s="71"/>
      <c r="F63" s="71" t="s">
        <v>60</v>
      </c>
      <c r="G63" s="82"/>
    </row>
    <row r="64" spans="1:15" x14ac:dyDescent="0.2">
      <c r="C64" s="73"/>
      <c r="D64" s="71"/>
      <c r="F64" s="71"/>
      <c r="G64" s="82"/>
    </row>
    <row r="65" spans="3:7" x14ac:dyDescent="0.2">
      <c r="C65" s="78"/>
      <c r="G65" s="82"/>
    </row>
  </sheetData>
  <mergeCells count="16">
    <mergeCell ref="F7:F9"/>
    <mergeCell ref="G7:G9"/>
    <mergeCell ref="H7:H9"/>
    <mergeCell ref="H13:H46"/>
    <mergeCell ref="A16:A17"/>
    <mergeCell ref="A18:A19"/>
    <mergeCell ref="A7:A9"/>
    <mergeCell ref="B7:B9"/>
    <mergeCell ref="C7:C9"/>
    <mergeCell ref="D7:D9"/>
    <mergeCell ref="E7:E9"/>
    <mergeCell ref="A2:H2"/>
    <mergeCell ref="A3:H3"/>
    <mergeCell ref="A4:H4"/>
    <mergeCell ref="A5:H5"/>
    <mergeCell ref="A6:C6"/>
  </mergeCells>
  <pageMargins left="0.39370078740157483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lentelė</vt:lpstr>
      <vt:lpstr>lentelė!Print_Titles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</dc:creator>
  <cp:lastModifiedBy>Vartotoja</cp:lastModifiedBy>
  <cp:lastPrinted>2019-10-14T06:03:46Z</cp:lastPrinted>
  <dcterms:created xsi:type="dcterms:W3CDTF">2015-06-05T18:19:34Z</dcterms:created>
  <dcterms:modified xsi:type="dcterms:W3CDTF">2019-10-14T06:11:40Z</dcterms:modified>
</cp:coreProperties>
</file>