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24226"/>
  <xr:revisionPtr revIDLastSave="0" documentId="13_ncr:1_{12D32887-A3B7-47EF-801A-1EA1D1F43EA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Nr 1" sheetId="1" r:id="rId1"/>
    <sheet name="Nr 2" sheetId="2" r:id="rId2"/>
    <sheet name="Nr 3" sheetId="8" r:id="rId3"/>
    <sheet name="Nr 4" sheetId="4" r:id="rId4"/>
    <sheet name="Nr 5" sheetId="9" r:id="rId5"/>
    <sheet name="Nr 6" sheetId="11" r:id="rId6"/>
    <sheet name="Nr 7" sheetId="10" r:id="rId7"/>
  </sheets>
  <definedNames>
    <definedName name="_xlnm.Print_Area" localSheetId="0">'Nr 1'!$A$1:$J$53</definedName>
    <definedName name="_xlnm.Print_Area" localSheetId="1">'Nr 2'!$A$1:$O$34</definedName>
    <definedName name="_xlnm.Print_Area" localSheetId="2">'Nr 3'!$A$1:$W$130</definedName>
    <definedName name="_xlnm.Print_Area" localSheetId="4">'Nr 5'!$A$1:$R$127</definedName>
    <definedName name="_xlnm.Print_Area" localSheetId="5">'Nr 6'!$A$1:$R$36</definedName>
    <definedName name="_xlnm.Print_Area" localSheetId="6">'Nr 7'!$A$1:$W$303</definedName>
    <definedName name="_xlnm.Print_Titles" localSheetId="0">'Nr 1'!$4:$6</definedName>
    <definedName name="_xlnm.Print_Titles" localSheetId="1">'Nr 2'!$7:$7</definedName>
    <definedName name="_xlnm.Print_Titles" localSheetId="2">'Nr 3'!$3:$7</definedName>
    <definedName name="_xlnm.Print_Titles" localSheetId="3">'Nr 4'!$7:$10</definedName>
    <definedName name="_xlnm.Print_Titles" localSheetId="4">'Nr 5'!$4:$9</definedName>
    <definedName name="_xlnm.Print_Titles" localSheetId="6">'Nr 7'!$4:$8</definedName>
  </definedNames>
  <calcPr calcId="181029"/>
</workbook>
</file>

<file path=xl/calcChain.xml><?xml version="1.0" encoding="utf-8"?>
<calcChain xmlns="http://schemas.openxmlformats.org/spreadsheetml/2006/main">
  <c r="R126" i="9" l="1"/>
  <c r="P126" i="9"/>
  <c r="Q126" i="9" s="1"/>
  <c r="O126" i="9"/>
  <c r="N126" i="9"/>
  <c r="L126" i="9"/>
  <c r="M126" i="9" s="1"/>
  <c r="K126" i="9"/>
  <c r="J126" i="9"/>
  <c r="H126" i="9"/>
  <c r="I126" i="9" s="1"/>
  <c r="G126" i="9"/>
  <c r="F126" i="9"/>
  <c r="D126" i="9"/>
  <c r="E126" i="9" s="1"/>
  <c r="C126" i="9"/>
  <c r="N35" i="11"/>
  <c r="L35" i="11"/>
  <c r="K35" i="11"/>
  <c r="M35" i="11" s="1"/>
  <c r="J35" i="11"/>
  <c r="I35" i="11"/>
  <c r="H35" i="11"/>
  <c r="G35" i="11"/>
  <c r="F35" i="11"/>
  <c r="E35" i="11"/>
  <c r="D35" i="11"/>
  <c r="C35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58" i="4" l="1"/>
  <c r="N57" i="4"/>
  <c r="N56" i="4"/>
  <c r="N55" i="4"/>
  <c r="N54" i="4"/>
  <c r="K53" i="4"/>
  <c r="K59" i="4" s="1"/>
  <c r="J53" i="4"/>
  <c r="J59" i="4" s="1"/>
  <c r="I53" i="4"/>
  <c r="I59" i="4" s="1"/>
  <c r="G53" i="4"/>
  <c r="G59" i="4" s="1"/>
  <c r="F53" i="4"/>
  <c r="F59" i="4" s="1"/>
  <c r="E53" i="4"/>
  <c r="E59" i="4" s="1"/>
  <c r="D53" i="4"/>
  <c r="C53" i="4"/>
  <c r="C59" i="4" s="1"/>
  <c r="M52" i="4"/>
  <c r="N52" i="4" s="1"/>
  <c r="H52" i="4"/>
  <c r="J52" i="4" s="1"/>
  <c r="M51" i="4"/>
  <c r="N51" i="4" s="1"/>
  <c r="H51" i="4"/>
  <c r="J51" i="4" s="1"/>
  <c r="M50" i="4"/>
  <c r="N50" i="4" s="1"/>
  <c r="H50" i="4"/>
  <c r="J50" i="4" s="1"/>
  <c r="M49" i="4"/>
  <c r="N49" i="4" s="1"/>
  <c r="H49" i="4"/>
  <c r="J49" i="4" s="1"/>
  <c r="M48" i="4"/>
  <c r="N48" i="4" s="1"/>
  <c r="H48" i="4"/>
  <c r="J48" i="4" s="1"/>
  <c r="M47" i="4"/>
  <c r="N47" i="4" s="1"/>
  <c r="H47" i="4"/>
  <c r="J47" i="4" s="1"/>
  <c r="M46" i="4"/>
  <c r="N46" i="4" s="1"/>
  <c r="H46" i="4"/>
  <c r="J46" i="4" s="1"/>
  <c r="M45" i="4"/>
  <c r="N45" i="4" s="1"/>
  <c r="H45" i="4"/>
  <c r="J45" i="4" s="1"/>
  <c r="M44" i="4"/>
  <c r="N44" i="4" s="1"/>
  <c r="H44" i="4"/>
  <c r="J44" i="4" s="1"/>
  <c r="M43" i="4"/>
  <c r="N43" i="4" s="1"/>
  <c r="H43" i="4"/>
  <c r="J43" i="4" s="1"/>
  <c r="M42" i="4"/>
  <c r="N42" i="4" s="1"/>
  <c r="H42" i="4"/>
  <c r="J42" i="4" s="1"/>
  <c r="M41" i="4"/>
  <c r="N41" i="4" s="1"/>
  <c r="H41" i="4"/>
  <c r="J41" i="4" s="1"/>
  <c r="M40" i="4"/>
  <c r="N40" i="4" s="1"/>
  <c r="H40" i="4"/>
  <c r="J40" i="4" s="1"/>
  <c r="M39" i="4"/>
  <c r="N39" i="4" s="1"/>
  <c r="H39" i="4"/>
  <c r="J39" i="4" s="1"/>
  <c r="M38" i="4"/>
  <c r="N38" i="4" s="1"/>
  <c r="H38" i="4"/>
  <c r="J38" i="4" s="1"/>
  <c r="M37" i="4"/>
  <c r="N37" i="4" s="1"/>
  <c r="H37" i="4"/>
  <c r="J37" i="4" s="1"/>
  <c r="H36" i="4"/>
  <c r="L36" i="4" s="1"/>
  <c r="M36" i="4" s="1"/>
  <c r="N36" i="4" s="1"/>
  <c r="H35" i="4"/>
  <c r="L35" i="4" s="1"/>
  <c r="M35" i="4" s="1"/>
  <c r="N35" i="4" s="1"/>
  <c r="H34" i="4"/>
  <c r="L34" i="4" s="1"/>
  <c r="M34" i="4" s="1"/>
  <c r="N34" i="4" s="1"/>
  <c r="H33" i="4"/>
  <c r="L33" i="4" s="1"/>
  <c r="M33" i="4" s="1"/>
  <c r="N33" i="4" s="1"/>
  <c r="H32" i="4"/>
  <c r="L32" i="4" s="1"/>
  <c r="M32" i="4" s="1"/>
  <c r="N32" i="4" s="1"/>
  <c r="H31" i="4"/>
  <c r="L31" i="4" s="1"/>
  <c r="M31" i="4" s="1"/>
  <c r="N31" i="4" s="1"/>
  <c r="H30" i="4"/>
  <c r="L30" i="4" s="1"/>
  <c r="M30" i="4" s="1"/>
  <c r="N30" i="4" s="1"/>
  <c r="H29" i="4"/>
  <c r="L29" i="4" s="1"/>
  <c r="M29" i="4" s="1"/>
  <c r="N29" i="4" s="1"/>
  <c r="H28" i="4"/>
  <c r="L28" i="4" s="1"/>
  <c r="M28" i="4" s="1"/>
  <c r="N28" i="4" s="1"/>
  <c r="H27" i="4"/>
  <c r="L27" i="4" s="1"/>
  <c r="M27" i="4" s="1"/>
  <c r="N27" i="4" s="1"/>
  <c r="H26" i="4"/>
  <c r="L26" i="4" s="1"/>
  <c r="M26" i="4" s="1"/>
  <c r="N26" i="4" s="1"/>
  <c r="H25" i="4"/>
  <c r="L25" i="4" s="1"/>
  <c r="M25" i="4" s="1"/>
  <c r="N25" i="4" s="1"/>
  <c r="H24" i="4"/>
  <c r="L24" i="4" s="1"/>
  <c r="M24" i="4" s="1"/>
  <c r="N24" i="4" s="1"/>
  <c r="H23" i="4"/>
  <c r="L23" i="4" s="1"/>
  <c r="M23" i="4" s="1"/>
  <c r="N23" i="4" s="1"/>
  <c r="H22" i="4"/>
  <c r="L22" i="4" s="1"/>
  <c r="M22" i="4" s="1"/>
  <c r="N22" i="4" s="1"/>
  <c r="H21" i="4"/>
  <c r="L21" i="4" s="1"/>
  <c r="M21" i="4" s="1"/>
  <c r="N21" i="4" s="1"/>
  <c r="H20" i="4"/>
  <c r="L20" i="4" s="1"/>
  <c r="M20" i="4" s="1"/>
  <c r="N20" i="4" s="1"/>
  <c r="H19" i="4"/>
  <c r="L19" i="4" s="1"/>
  <c r="M19" i="4" s="1"/>
  <c r="N19" i="4" s="1"/>
  <c r="H18" i="4"/>
  <c r="L18" i="4" s="1"/>
  <c r="M18" i="4" s="1"/>
  <c r="N18" i="4" s="1"/>
  <c r="H17" i="4"/>
  <c r="L17" i="4" s="1"/>
  <c r="M17" i="4" s="1"/>
  <c r="N17" i="4" s="1"/>
  <c r="H16" i="4"/>
  <c r="L16" i="4" s="1"/>
  <c r="M16" i="4" s="1"/>
  <c r="N16" i="4" s="1"/>
  <c r="H15" i="4"/>
  <c r="L15" i="4" s="1"/>
  <c r="M15" i="4" s="1"/>
  <c r="N15" i="4" s="1"/>
  <c r="H14" i="4"/>
  <c r="L14" i="4" s="1"/>
  <c r="M14" i="4" s="1"/>
  <c r="N14" i="4" s="1"/>
  <c r="H13" i="4"/>
  <c r="L13" i="4" s="1"/>
  <c r="M13" i="4" s="1"/>
  <c r="N13" i="4" s="1"/>
  <c r="H12" i="4"/>
  <c r="L12" i="4" s="1"/>
  <c r="M12" i="4" s="1"/>
  <c r="N12" i="4" s="1"/>
  <c r="H11" i="4"/>
  <c r="L11" i="4" s="1"/>
  <c r="M11" i="4" s="1"/>
  <c r="N11" i="4" s="1"/>
  <c r="H10" i="4"/>
  <c r="L10" i="4" s="1"/>
  <c r="M10" i="4" s="1"/>
  <c r="N10" i="4" s="1"/>
  <c r="H9" i="4"/>
  <c r="H53" i="4" s="1"/>
  <c r="H59" i="4" s="1"/>
  <c r="L9" i="4" l="1"/>
  <c r="L53" i="4" l="1"/>
  <c r="M9" i="4"/>
  <c r="N9" i="4" s="1"/>
  <c r="N53" i="4" s="1"/>
  <c r="M53" i="4" l="1"/>
  <c r="M59" i="4" s="1"/>
  <c r="L59" i="4"/>
  <c r="B37" i="1" l="1"/>
  <c r="B39" i="1"/>
  <c r="B35" i="1"/>
  <c r="B34" i="1"/>
  <c r="B22" i="1"/>
  <c r="B19" i="1"/>
  <c r="I35" i="2" l="1"/>
  <c r="K34" i="2"/>
  <c r="I34" i="2"/>
  <c r="H34" i="2"/>
  <c r="G34" i="2"/>
  <c r="F34" i="2"/>
  <c r="E34" i="2"/>
  <c r="D34" i="2"/>
  <c r="N33" i="2"/>
  <c r="L33" i="2"/>
  <c r="N31" i="2"/>
  <c r="L31" i="2"/>
  <c r="N30" i="2"/>
  <c r="L30" i="2"/>
  <c r="N29" i="2"/>
  <c r="M29" i="2"/>
  <c r="L29" i="2"/>
  <c r="D29" i="2"/>
  <c r="N28" i="2"/>
  <c r="M28" i="2"/>
  <c r="L28" i="2"/>
  <c r="N27" i="2"/>
  <c r="L27" i="2"/>
  <c r="J27" i="2"/>
  <c r="J34" i="2" s="1"/>
  <c r="H27" i="2"/>
  <c r="D27" i="2"/>
  <c r="N26" i="2"/>
  <c r="L26" i="2"/>
  <c r="N25" i="2"/>
  <c r="L25" i="2"/>
  <c r="N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N34" i="2" s="1"/>
  <c r="M8" i="2"/>
  <c r="M34" i="2" s="1"/>
  <c r="L8" i="2"/>
  <c r="L34" i="2" s="1"/>
  <c r="C37" i="1" l="1"/>
  <c r="D37" i="1"/>
  <c r="B36" i="1"/>
  <c r="F37" i="1" s="1"/>
  <c r="H48" i="1" l="1"/>
  <c r="F48" i="1"/>
  <c r="G48" i="1"/>
  <c r="E48" i="1"/>
  <c r="H37" i="1"/>
  <c r="H36" i="1"/>
  <c r="F36" i="1"/>
  <c r="H35" i="1"/>
  <c r="F35" i="1"/>
  <c r="H34" i="1"/>
  <c r="F34" i="1"/>
  <c r="H32" i="1"/>
  <c r="H33" i="1"/>
  <c r="F32" i="1"/>
  <c r="F33" i="1"/>
  <c r="H31" i="1"/>
  <c r="F31" i="1"/>
  <c r="H29" i="1"/>
  <c r="F29" i="1"/>
  <c r="H25" i="1"/>
  <c r="H26" i="1"/>
  <c r="H24" i="1"/>
  <c r="H23" i="1"/>
  <c r="F23" i="1"/>
  <c r="H22" i="1"/>
  <c r="F22" i="1"/>
  <c r="H21" i="1"/>
  <c r="F21" i="1"/>
  <c r="H20" i="1"/>
  <c r="F20" i="1"/>
  <c r="H18" i="1"/>
  <c r="F18" i="1"/>
  <c r="H16" i="1"/>
  <c r="H17" i="1"/>
  <c r="F16" i="1"/>
  <c r="F17" i="1"/>
  <c r="H9" i="1"/>
  <c r="F9" i="1"/>
  <c r="G37" i="1"/>
  <c r="C7" i="1"/>
  <c r="D7" i="1"/>
  <c r="B7" i="1"/>
  <c r="G17" i="1"/>
  <c r="G18" i="1"/>
  <c r="G20" i="1"/>
  <c r="G21" i="1"/>
  <c r="G22" i="1"/>
  <c r="G23" i="1"/>
  <c r="G29" i="1"/>
  <c r="G31" i="1"/>
  <c r="G32" i="1"/>
  <c r="G33" i="1"/>
  <c r="G34" i="1"/>
  <c r="G35" i="1"/>
  <c r="G9" i="1"/>
  <c r="E17" i="1"/>
  <c r="E20" i="1"/>
  <c r="E21" i="1"/>
  <c r="E22" i="1"/>
  <c r="E23" i="1"/>
  <c r="E29" i="1"/>
  <c r="E31" i="1"/>
  <c r="E32" i="1"/>
  <c r="E33" i="1"/>
  <c r="E34" i="1"/>
  <c r="E35" i="1"/>
  <c r="E9" i="1"/>
  <c r="B47" i="1"/>
  <c r="B46" i="1"/>
  <c r="B45" i="1"/>
  <c r="B28" i="1"/>
  <c r="G19" i="1"/>
  <c r="B16" i="1"/>
  <c r="G16" i="1" s="1"/>
  <c r="D38" i="1"/>
  <c r="D16" i="1"/>
  <c r="B30" i="1"/>
  <c r="G30" i="1" s="1"/>
  <c r="D30" i="1"/>
  <c r="D28" i="1"/>
  <c r="D19" i="1"/>
  <c r="B10" i="1"/>
  <c r="G7" i="1" s="1"/>
  <c r="D10" i="1"/>
  <c r="C39" i="1"/>
  <c r="H19" i="1" l="1"/>
  <c r="F19" i="1"/>
  <c r="H7" i="1"/>
  <c r="F7" i="1"/>
  <c r="D36" i="1"/>
  <c r="D49" i="1" s="1"/>
  <c r="B38" i="1"/>
  <c r="H38" i="1" l="1"/>
  <c r="F38" i="1"/>
  <c r="G38" i="1"/>
  <c r="B49" i="1"/>
  <c r="G36" i="1"/>
  <c r="F49" i="1" l="1"/>
  <c r="E49" i="1"/>
  <c r="G49" i="1"/>
  <c r="H49" i="1"/>
  <c r="C45" i="1" l="1"/>
  <c r="C18" i="1"/>
  <c r="E18" i="1" s="1"/>
  <c r="C38" i="1" l="1"/>
  <c r="C30" i="1"/>
  <c r="E30" i="1" s="1"/>
  <c r="C28" i="1"/>
  <c r="C16" i="1" l="1"/>
  <c r="E16" i="1" s="1"/>
  <c r="C19" i="1" l="1"/>
  <c r="E19" i="1" s="1"/>
  <c r="C10" i="1" l="1"/>
  <c r="E37" i="1" l="1"/>
  <c r="E7" i="1"/>
  <c r="C36" i="1"/>
  <c r="C49" i="1" l="1"/>
  <c r="E36" i="1"/>
  <c r="H30" i="1"/>
  <c r="F30" i="1"/>
</calcChain>
</file>

<file path=xl/sharedStrings.xml><?xml version="1.0" encoding="utf-8"?>
<sst xmlns="http://schemas.openxmlformats.org/spreadsheetml/2006/main" count="960" uniqueCount="483">
  <si>
    <t>Lentelė Nr.1</t>
  </si>
  <si>
    <t>proc.</t>
  </si>
  <si>
    <t>Pajamos savarankiškoms funkcijoms vykdyti</t>
  </si>
  <si>
    <t>Gyv. pajamų mokestis tenkantis savivaldybei (procentais)</t>
  </si>
  <si>
    <t xml:space="preserve"> Gyventojų  pajamų mokestis</t>
  </si>
  <si>
    <t>Turto mokesčiai:</t>
  </si>
  <si>
    <t xml:space="preserve">      žemės mokestis</t>
  </si>
  <si>
    <t xml:space="preserve">    nekilnojamojo turto mokestis</t>
  </si>
  <si>
    <t xml:space="preserve">   paveldimo turto mokestis</t>
  </si>
  <si>
    <t xml:space="preserve">   žemės nuomos mokestis</t>
  </si>
  <si>
    <t>Kitos pajamos ir rinkliavos</t>
  </si>
  <si>
    <t>Speciali tikslinė dotacija</t>
  </si>
  <si>
    <t xml:space="preserve">   Valstybinėms funkcijoms atlikti</t>
  </si>
  <si>
    <t>Mokestis už aplinkos teršimą</t>
  </si>
  <si>
    <t>Mokestis už valstybinius gamtos išteklius</t>
  </si>
  <si>
    <t>Vietinė rinkliava už atliekų tvarkymą</t>
  </si>
  <si>
    <t>Biudžetinių įstaigų gautos pajamos</t>
  </si>
  <si>
    <t xml:space="preserve">                                                   Iš viso pajamų</t>
  </si>
  <si>
    <t>`</t>
  </si>
  <si>
    <t>Įmokų už išlaikymą švietimo, socialinės apsaugos ir kitose įstaigose</t>
  </si>
  <si>
    <t>Pajamų už vietinę rinkliavą</t>
  </si>
  <si>
    <t>Skolintos lėšos</t>
  </si>
  <si>
    <t>Iš viso pajamos su likučiu ir skolintomis lėšomis</t>
  </si>
  <si>
    <t>pirminis planas (tūkst. Eur)</t>
  </si>
  <si>
    <t>patikslintas planas (tūkst. Eur)</t>
  </si>
  <si>
    <t>suma (tūkst. Eur)</t>
  </si>
  <si>
    <t xml:space="preserve">   Mokyklos specialiųjų poreikių turintiems mokiniams</t>
  </si>
  <si>
    <t xml:space="preserve">   Valstybės investicijų programa</t>
  </si>
  <si>
    <t xml:space="preserve">    Vietinės reikšmės keliams (gatvėms) tiesti, taisyti, prižiūrėti ir saugaus eismo sąlygoms užtikrinti </t>
  </si>
  <si>
    <t xml:space="preserve">   dividendai</t>
  </si>
  <si>
    <t>Eil. Nr.</t>
  </si>
  <si>
    <t>Valstybės deleguotos funkcijos pavadinimas</t>
  </si>
  <si>
    <t>Funkcijos kodas</t>
  </si>
  <si>
    <t>Palyginimas (+, -)</t>
  </si>
  <si>
    <t>iš jų:
darbo užmokestis</t>
  </si>
  <si>
    <t>iš jų:
darbo užmokestis (5 su 7 stp)</t>
  </si>
  <si>
    <t xml:space="preserve">Gyventojų registro tvarkymas ir duomenų valstybės registrui teikimas   </t>
  </si>
  <si>
    <t>01.03.03.02</t>
  </si>
  <si>
    <t>Archyvinių dokumentų tvarkymas</t>
  </si>
  <si>
    <t>Duomenų teikimas Valstybės suteiktos pagalbos registrui</t>
  </si>
  <si>
    <t>Vaikų teisių apsauga</t>
  </si>
  <si>
    <t>01.06.01.02</t>
  </si>
  <si>
    <t>Jaunimo teisių apsauga</t>
  </si>
  <si>
    <t>Valstybinės kalbos vartojimo ir taisyklingumo kontrolė</t>
  </si>
  <si>
    <t>Civilinės būklės aktų registravimas</t>
  </si>
  <si>
    <t>Valstybinės žemės ir kito valstybinio turto valdymas, naudojimas ir disponavimas juo patikėjimo teise</t>
  </si>
  <si>
    <t>01.06.01.03</t>
  </si>
  <si>
    <t xml:space="preserve">Gyvenamosios vietos deklaravimas    </t>
  </si>
  <si>
    <t>Pirminė teisinė pagalba</t>
  </si>
  <si>
    <t>Mobilizacijos administravimas</t>
  </si>
  <si>
    <t>02.01.01.04</t>
  </si>
  <si>
    <t xml:space="preserve">Civilinės saugos organizavimas  </t>
  </si>
  <si>
    <t>02.02.01.01</t>
  </si>
  <si>
    <t xml:space="preserve">Priešgaisrinių tarnybų organizavimas   </t>
  </si>
  <si>
    <t>03.02.01.01</t>
  </si>
  <si>
    <t>04.01.02.01</t>
  </si>
  <si>
    <t>Melioracijos ir hidrotechnikos įrenginių eksploatavimas, dirvų kalkinimo organizavimas (pridedama)</t>
  </si>
  <si>
    <t>04.02.01.01</t>
  </si>
  <si>
    <t>Žemės ūkio funkcijoms vykdyti</t>
  </si>
  <si>
    <t>Būsto nuomos ar išperkamosios būsto nuomos mokesčių dalies kompensacijoms</t>
  </si>
  <si>
    <t>10.07.01.01</t>
  </si>
  <si>
    <t>Socialinės paslaugos (socialinei globai asmenims su sunkia negalia)</t>
  </si>
  <si>
    <t>10.01.02.02</t>
  </si>
  <si>
    <t xml:space="preserve"> 10.04.01.01</t>
  </si>
  <si>
    <t>Socialinių išmokų ir kompensacijų (būsto šildymo išlaidų, išlaidų šaltam bei nuotekoms ir išlaidų karštam vandeniui) skaičiavimas ir mokėjimas</t>
  </si>
  <si>
    <t>10.04.01.40</t>
  </si>
  <si>
    <t>Mokinių visuomenės sveikatos priežiūrai</t>
  </si>
  <si>
    <t>07.04.01.02</t>
  </si>
  <si>
    <t>Visuomenės sveikatos stiprinimui ir stebėsenai</t>
  </si>
  <si>
    <t>Iš viso</t>
  </si>
  <si>
    <t>Pavadinimas</t>
  </si>
  <si>
    <t>tame skaičiuje</t>
  </si>
  <si>
    <t>Patikslintas darbo užm., sodra</t>
  </si>
  <si>
    <t>Patikslintas darbo užm.</t>
  </si>
  <si>
    <t>Kėdainių lopšelis-darželis "Varpelis"</t>
  </si>
  <si>
    <t>Kėdainių šviesioji gimnazija</t>
  </si>
  <si>
    <t>Kėdainių rajono savivaldybės Akademijos gimnazija</t>
  </si>
  <si>
    <t>Kėdainių rajono savivaldybės Josvainių gimnazija</t>
  </si>
  <si>
    <t>Kėdainių r. Krakių Mikalojaus Katkaus gimnazija</t>
  </si>
  <si>
    <t>Kėdainių rajono savivaldybės Šėtos gimnazija</t>
  </si>
  <si>
    <t>Kėdainių Juozo Paukštelio progimnazija</t>
  </si>
  <si>
    <t>Kėdainių r. Dotnuvos pagrindinė mokykla</t>
  </si>
  <si>
    <t>Kėdainių rajono Labūnavos pagrindinė mokykla</t>
  </si>
  <si>
    <t>Kėdainių rajono Miegėnų pagrindinė mokykla</t>
  </si>
  <si>
    <t>Kėdainių r. Surviliškio Vinco Svirskio pagrindinė mokykla</t>
  </si>
  <si>
    <t>Kėdainių rajono Truskavos pagrindinė mokykla</t>
  </si>
  <si>
    <t>Kėdainių specialioji mokykla</t>
  </si>
  <si>
    <t>Kėdainių dailės mokykla</t>
  </si>
  <si>
    <t>Kėdainių muzikos mokykla</t>
  </si>
  <si>
    <t>Kėdainių sporto centras</t>
  </si>
  <si>
    <t>Kėdainių švietimo pagalbos tarnyba</t>
  </si>
  <si>
    <t>IŠ VISO</t>
  </si>
  <si>
    <t>(tūkst.Eur)</t>
  </si>
  <si>
    <t>Iš viso asignavimai</t>
  </si>
  <si>
    <t>savarankiškom funkcijom</t>
  </si>
  <si>
    <t xml:space="preserve">palyginimas </t>
  </si>
  <si>
    <t>palyginimas</t>
  </si>
  <si>
    <t>%</t>
  </si>
  <si>
    <t>(+,-)</t>
  </si>
  <si>
    <t>Lopšelis - darželis    " Aviliukas "</t>
  </si>
  <si>
    <t>Lopšelis - darželis  " Pasaka "</t>
  </si>
  <si>
    <t>Lopšelis - darželis    " Varpelis "</t>
  </si>
  <si>
    <t>Lopšelis - darželis  " Vyturėlis "</t>
  </si>
  <si>
    <t>Lopšelis - darželis    " Žilvitis "</t>
  </si>
  <si>
    <t>Vilainių mokykla - darželis    " Obelėlė "</t>
  </si>
  <si>
    <t>" Atžalyno " gimnazija</t>
  </si>
  <si>
    <t>Šviesioji gimnazija</t>
  </si>
  <si>
    <t>Akademijos  gimnazija</t>
  </si>
  <si>
    <t>Josvainių   gimnazija</t>
  </si>
  <si>
    <t>Krakių M.Katkaus gimnazija</t>
  </si>
  <si>
    <t>Šėtos   gimnazija</t>
  </si>
  <si>
    <t>" Aušros"  progimnazija</t>
  </si>
  <si>
    <t>" Ryto "  progimnazija</t>
  </si>
  <si>
    <t>Juozo Paukštelio  progimnazija</t>
  </si>
  <si>
    <t>Dotnuvos pagrindinė mokykla</t>
  </si>
  <si>
    <t>Labūnavos pagrindinė mokykla</t>
  </si>
  <si>
    <t>Miegenų pagrindinė mokykla</t>
  </si>
  <si>
    <t>Surviliškio Vinco Svirskio pagrindinė mokykla</t>
  </si>
  <si>
    <t>Truskavos pagrindinė mokykla</t>
  </si>
  <si>
    <t>Suaugusiųjų ir jaunimo mokymo centras</t>
  </si>
  <si>
    <t>Dailės mokykla</t>
  </si>
  <si>
    <t>Kalbų mokykla</t>
  </si>
  <si>
    <t>Muzikos  mokykla</t>
  </si>
  <si>
    <t>Švietimo pagalbos tarnyba</t>
  </si>
  <si>
    <t>Kėdainių kultūros  centras</t>
  </si>
  <si>
    <t>Akademijos kultūros centras</t>
  </si>
  <si>
    <t>Josvainių kultūros centras</t>
  </si>
  <si>
    <t>Krakių kultūros centras</t>
  </si>
  <si>
    <t>Šėtos kultūros centras</t>
  </si>
  <si>
    <t>Truskavos kultūros centras</t>
  </si>
  <si>
    <t>M.Daukšos viešoji biblioteka</t>
  </si>
  <si>
    <t>Kėdainių krašto muziejus</t>
  </si>
  <si>
    <t>Priešgaisrinė tarnyba</t>
  </si>
  <si>
    <t>Bendruomenės soc centras</t>
  </si>
  <si>
    <t>Dotnuvos slaugos namai</t>
  </si>
  <si>
    <t>Josvainių socialinis ir ugdymo centras</t>
  </si>
  <si>
    <t>Šėtos socialinis ir ugdymo centras</t>
  </si>
  <si>
    <t>Kėdainių visuomenės sveikatos biuras</t>
  </si>
  <si>
    <t>Kontrolės ir audito tarnyba</t>
  </si>
  <si>
    <t>Savivaldybės administracija</t>
  </si>
  <si>
    <t>Kėdainių miesto seniūnija</t>
  </si>
  <si>
    <t>Dotnuvos seniūnija</t>
  </si>
  <si>
    <t>Gudžiūnų seniūnija</t>
  </si>
  <si>
    <t>Josvainių seniūnija</t>
  </si>
  <si>
    <t>Krakių seniūnija</t>
  </si>
  <si>
    <t>Pelėdnagių seniūnija</t>
  </si>
  <si>
    <t>Pernaravos seniūnija</t>
  </si>
  <si>
    <t>Surviliškio seniūnija</t>
  </si>
  <si>
    <t>Šėtos seniūnija</t>
  </si>
  <si>
    <t>Truskavos seniūnija</t>
  </si>
  <si>
    <t>Vilainių seniūnija</t>
  </si>
  <si>
    <t>Iš viso įstaigos</t>
  </si>
  <si>
    <t>Dalyvauti tyrime  "Sveikatos ir olimpinio ugdymo programos poveikis mokinių sveikatai ir gyvensenai"</t>
  </si>
  <si>
    <t>Palūkanos bankui</t>
  </si>
  <si>
    <t>iš viso</t>
  </si>
  <si>
    <t>Lentelė Nr.2</t>
  </si>
  <si>
    <t>Lentelė Nr. 3</t>
  </si>
  <si>
    <t>Komunalinės paslaugos</t>
  </si>
  <si>
    <t>Kvalifi-</t>
  </si>
  <si>
    <t>Įstaigos pavadinimas</t>
  </si>
  <si>
    <t>paskaičia-</t>
  </si>
  <si>
    <t xml:space="preserve">Darbo </t>
  </si>
  <si>
    <t>Įnašai</t>
  </si>
  <si>
    <t>Viso</t>
  </si>
  <si>
    <t>Mityba</t>
  </si>
  <si>
    <t>Šildy-</t>
  </si>
  <si>
    <t>Elektra</t>
  </si>
  <si>
    <t>Vandent.</t>
  </si>
  <si>
    <t>Apranga</t>
  </si>
  <si>
    <t>Kitos</t>
  </si>
  <si>
    <t>Koman-</t>
  </si>
  <si>
    <t>kacijos</t>
  </si>
  <si>
    <t>Pašalpos</t>
  </si>
  <si>
    <t>Turtas</t>
  </si>
  <si>
    <t>vimas</t>
  </si>
  <si>
    <t>užmokestis</t>
  </si>
  <si>
    <t>soc,draud.</t>
  </si>
  <si>
    <t>išlaidos</t>
  </si>
  <si>
    <t>mas</t>
  </si>
  <si>
    <t>ir kanaliz.</t>
  </si>
  <si>
    <t>diruotės</t>
  </si>
  <si>
    <t>kėlimas</t>
  </si>
  <si>
    <t>paslaugos</t>
  </si>
  <si>
    <t>Lopšelis-darželis "Aviliukas"</t>
  </si>
  <si>
    <t>Lopšelis-darželis "Pasaka"</t>
  </si>
  <si>
    <t>Lopšelis-darželis "Varpelis"</t>
  </si>
  <si>
    <t>Lopšelis-darželis "Vyturėlis"</t>
  </si>
  <si>
    <t>Lopšelis-darželis "Žilvitis"</t>
  </si>
  <si>
    <t>Vilainių mokykla-darželis "Obelėlė"</t>
  </si>
  <si>
    <t>VISO DARŽELIAI</t>
  </si>
  <si>
    <t>Atžalyno gimnazija</t>
  </si>
  <si>
    <t>Akademijos gimnazija</t>
  </si>
  <si>
    <t>Josvainių gimnazija</t>
  </si>
  <si>
    <t>Krakių Mikalojaus Katkaus gimnazija</t>
  </si>
  <si>
    <t>Šėtos  gimnazija</t>
  </si>
  <si>
    <t>Lietuvos sporto universiteto Kėdainių "Aušros" progimnazija</t>
  </si>
  <si>
    <t>Ryto progimnazija</t>
  </si>
  <si>
    <t>Juozo Paukštelio progimnazija</t>
  </si>
  <si>
    <t>Sporto centras</t>
  </si>
  <si>
    <t>VISO MOKYKLOS</t>
  </si>
  <si>
    <t>Kėdainių kultūros centras</t>
  </si>
  <si>
    <t>Mikalojaus Daukšos viešoji biblioteka</t>
  </si>
  <si>
    <t>Bendruomenės socialinis centras</t>
  </si>
  <si>
    <t>Šėtos socialinis ir ugdymo  centras</t>
  </si>
  <si>
    <t>Visuomenės sveikatos biuras</t>
  </si>
  <si>
    <t>VISO KITOS ĮSTAIGOS</t>
  </si>
  <si>
    <t xml:space="preserve">Savivaldybės administracija </t>
  </si>
  <si>
    <t>Valdymas</t>
  </si>
  <si>
    <t>Komunalinis</t>
  </si>
  <si>
    <t>VISO SAVIVALDYBĖS ADMINISTRACIJA IR SENIŪNIJOS</t>
  </si>
  <si>
    <t>Programos kodas</t>
  </si>
  <si>
    <t>Programos pavadinimas</t>
  </si>
  <si>
    <t>valstyb. deleguotom f-jom</t>
  </si>
  <si>
    <t>01</t>
  </si>
  <si>
    <t>Švietimas ir ugdymas</t>
  </si>
  <si>
    <t>02</t>
  </si>
  <si>
    <t>Sveikatos apsauga</t>
  </si>
  <si>
    <t>03</t>
  </si>
  <si>
    <t>Socialinės apsaugos plėtojimas</t>
  </si>
  <si>
    <t>04</t>
  </si>
  <si>
    <t>Kūno kultūros ir sporto plėtra</t>
  </si>
  <si>
    <t>05</t>
  </si>
  <si>
    <t>Kultūros veiklos plėtra</t>
  </si>
  <si>
    <t>06</t>
  </si>
  <si>
    <t>Kultūros paveldo išsaugojimas, turizmo skatinimas bei vystymas</t>
  </si>
  <si>
    <t>07</t>
  </si>
  <si>
    <t>Infrastruktūros objektų priežiūra ir plėtra</t>
  </si>
  <si>
    <t>08</t>
  </si>
  <si>
    <t>Aplinkos apsauga</t>
  </si>
  <si>
    <t>09</t>
  </si>
  <si>
    <t>Žemės ūkio plėtra ir melioracija</t>
  </si>
  <si>
    <t>10</t>
  </si>
  <si>
    <t>Parama verslui ir verslo plėtra</t>
  </si>
  <si>
    <t>11</t>
  </si>
  <si>
    <t>Savivaldybės valdymo tobulinimas</t>
  </si>
  <si>
    <t>spec. (patalpų nuoma)</t>
  </si>
  <si>
    <t>spec. (įmokos)</t>
  </si>
  <si>
    <t>projektas</t>
  </si>
  <si>
    <t xml:space="preserve">Savarankiškoms funkcijoms atlikti </t>
  </si>
  <si>
    <t xml:space="preserve">Kėdainių specialioji mokykla </t>
  </si>
  <si>
    <t>Valstybės deleguotos</t>
  </si>
  <si>
    <t>Specialioji tikslinė dotacija (Kėdainių specialioji mokykla)</t>
  </si>
  <si>
    <t>Kitos lėšos (globos išmokos)</t>
  </si>
  <si>
    <t>Savarankiškoms funkcijoms atlikti</t>
  </si>
  <si>
    <t>04.02.01.04</t>
  </si>
  <si>
    <t>Europos Sąjungos finansinės paramos lėšos</t>
  </si>
  <si>
    <t>Materialiojo  ir nematerialiojo turto realizavimo pajamos</t>
  </si>
  <si>
    <t>Pajamos už parduotą turtą</t>
  </si>
  <si>
    <t>07.06.01.02</t>
  </si>
  <si>
    <t>Lentelė Nr. 5</t>
  </si>
  <si>
    <t>Lentelė Nr. 7</t>
  </si>
  <si>
    <t>Organizuoti nemokamą socialiai remtinų vaikų maitinimą ikimokyklinėse įstaigose</t>
  </si>
  <si>
    <t xml:space="preserve">Kompensuoti nemokamo mokinių maitinimo kainą bendrojo lavinimo mokyklose </t>
  </si>
  <si>
    <t xml:space="preserve">Dengti kainų skirtumą gyventojams už šildymą </t>
  </si>
  <si>
    <t>Teikti socialinę paramą mokiniams išlaidoms už įsigytus produktus</t>
  </si>
  <si>
    <t>Teikti socialinę paramą mokiniams išlaidoms už įsigytus mokinio reikmenis</t>
  </si>
  <si>
    <t xml:space="preserve">Kompensuoti kelionės išlaidas už lengvatinį keleivių vežimą </t>
  </si>
  <si>
    <t xml:space="preserve">Užtikrinti paslaugų teikimą VšĮ "Gyvenimo namai  sutrikusio intelekto asmenims"   </t>
  </si>
  <si>
    <t>Organizuoti socialinės reabilitacijos paslaugų neįgaliesiems bendruomenėje projektų konkursus</t>
  </si>
  <si>
    <t>2 kart</t>
  </si>
  <si>
    <t>Finansuoti prioritetinių sporto šakų projektus/programas</t>
  </si>
  <si>
    <t>Finansuoti kitus kūno kultūros ir sporto veiklos  projektus</t>
  </si>
  <si>
    <t>Finnasuoti neįgaliųjų socialinės integracijos per kūno kultūrą ir sportą projektus</t>
  </si>
  <si>
    <t>Užtikrinti rajono nevyriausybinių organizacijų (įskaitant bendruomenes organizacijas) plėtrą</t>
  </si>
  <si>
    <t xml:space="preserve">Sudaryti sąlygas bendruomeninių organizacijų veiklai </t>
  </si>
  <si>
    <t>Įgyvendinti Kėdainių rajono savivaldybės bažnyčių rėmimo programą</t>
  </si>
  <si>
    <t>Finansuoti daugiabučių gyvenamųjų namų savininkų bendrijų rėmimo programą</t>
  </si>
  <si>
    <t xml:space="preserve"> Užtikrinti vietinės reikšmės kelių (gatvių) tiesimą, taisymą, priežiūrą ir saugaus eismo sąlygas</t>
  </si>
  <si>
    <t xml:space="preserve">Tvarkyti komunalines atliekas </t>
  </si>
  <si>
    <t>Vykdyti savivaldybės viešųjų teritorijų tvarkymą</t>
  </si>
  <si>
    <t>Vykdyti aplinkos apsaugos rėmimo specialiąją programą</t>
  </si>
  <si>
    <t xml:space="preserve"> Vykdyti melioracijos statinių priežiūrą, remontą, taip pat kultūrtechninių aglomeracinių ir agrocheminių dirvos gerinimo priemonių įgyvendinimą</t>
  </si>
  <si>
    <t>Įgyvendinti priemones, finansuojamas iš Savivaldybės administracijos direktoriaus rezervo</t>
  </si>
  <si>
    <t>Įgyvendinti priemones, finansuojamas iš Savivaldybės mero fondo</t>
  </si>
  <si>
    <t xml:space="preserve">Kompensuoti UAB "Kėdbusas" nuostolingus maršrutus </t>
  </si>
  <si>
    <t xml:space="preserve"> ES lėšos, spec. tikslinė dotacija </t>
  </si>
  <si>
    <t>Kompensuoti nemokamo mokinių maitinimo kainą bendrojo lavinimo mokyklose</t>
  </si>
  <si>
    <t xml:space="preserve">Tvarkyti  komunalines atliekas </t>
  </si>
  <si>
    <t>Vykdyti aplinkos apsaugos rėmimo specialiąją  programą</t>
  </si>
  <si>
    <t xml:space="preserve">2018 m. </t>
  </si>
  <si>
    <t xml:space="preserve">78,45 pastovioji dalis
4,37   kintamoji dalis
82,82 </t>
  </si>
  <si>
    <t xml:space="preserve">     iš jų: valstybės investicijų programoje numatytai švietimo įstaigų modernizavimo programai</t>
  </si>
  <si>
    <t>Kita tikslinė dotacija, iš jos:</t>
  </si>
  <si>
    <t>Kitos dotacijos ir lėšos iš kitų valdymo lygių, iš jos:</t>
  </si>
  <si>
    <t>projektams finansuoti</t>
  </si>
  <si>
    <t xml:space="preserve">Biudžeto apyvartos </t>
  </si>
  <si>
    <t>Pajamos už prekes ir paslaugas</t>
  </si>
  <si>
    <t>Iš viso 
(4 su 5 stlp.)</t>
  </si>
  <si>
    <t>Iš viso
 (4 su 6 stlp.)</t>
  </si>
  <si>
    <t>Socialinės paslaugos (socialinei priežiūrai socialinės rizikos šeimoms)</t>
  </si>
  <si>
    <t xml:space="preserve">10.03.01.01 10.07.01.01  10.09.01.09 </t>
  </si>
  <si>
    <t>Socialinei paramai mokiniams (išlaidoms už įsigytus produktus bei mokinio reikmėms ir administravimui)</t>
  </si>
  <si>
    <t>Neveiksnių asmenų būklės peržiūrėjimui užtikrinti</t>
  </si>
  <si>
    <t>Lopšelis-darželis "Puriena"</t>
  </si>
  <si>
    <t>Lopšelis-darželis "Vaikystė"</t>
  </si>
  <si>
    <t>Kėdainių pagalbos šeimai centras</t>
  </si>
  <si>
    <t>Vykdyti krūties vėžio prevencijos efektyvumo didinimo Kėdainių rajono savivaldybėje 2018 m. programą</t>
  </si>
  <si>
    <t>Biudžeto asignavimai projektams finansuoti ES lėšomis</t>
  </si>
  <si>
    <t>Biudžeto asignavimai projektams finansuoti VB lėšomis</t>
  </si>
  <si>
    <t>specialiosios programos ( nuoma, prekės ir paslaugos, įmokos už išlaikymą)</t>
  </si>
  <si>
    <t>Lopšelis - darželis     " Puriena "</t>
  </si>
  <si>
    <t>Lopšelis - darželis   " Vaikystė "</t>
  </si>
  <si>
    <t>Vykdyti vaikų otorinolaringologinės pagalbos kokybės gerinimo Kėdainių rajono savivaldybės gyventojams 2018 m. programą</t>
  </si>
  <si>
    <t>Vykdyti Dienos stacionaro ir diagnostinės pagalbos reanimacijos skyriuje kokybės gerinimo Kėdainių rajono savivaldybės gyventojams 2018 m. programą</t>
  </si>
  <si>
    <t>Kėdainių rajono valstybės  investicijų programa</t>
  </si>
  <si>
    <t>Kėdainių rajono savivaldybės  investicijų programa</t>
  </si>
  <si>
    <t>Biudžeto asignavimai  projektams finansuoti VB lėšomis</t>
  </si>
  <si>
    <t xml:space="preserve">            Lentelė Nr. 6</t>
  </si>
  <si>
    <t>spec. (prekės ir paslaugos)</t>
  </si>
  <si>
    <t>viso</t>
  </si>
  <si>
    <t xml:space="preserve">2019 m. </t>
  </si>
  <si>
    <t>42,78 pastovioji dalis
4,10   kintamoji dalis
46,88</t>
  </si>
  <si>
    <t>Pajamos už ilgalaikio ir trumpalaikio materialiojo turto nuomą</t>
  </si>
  <si>
    <t xml:space="preserve">Įmokos už išlaikymą švietimo, socialinės apsaugos ir kitose  įstaigose </t>
  </si>
  <si>
    <t>2,1 k</t>
  </si>
  <si>
    <t>Iš viso pajamų palyginamomis sąlygomis (be ES ir VB investiciniams projektams)</t>
  </si>
  <si>
    <t xml:space="preserve">      2019 m. palyginimas</t>
  </si>
  <si>
    <t>su 2018 m. pirminiu planu</t>
  </si>
  <si>
    <t>su 2018 m. patikslintu planu</t>
  </si>
  <si>
    <t>Ilgalaikio ir trumpalaikio materialiojo turto nuomos</t>
  </si>
  <si>
    <t>Prekių ir paslaugų</t>
  </si>
  <si>
    <t xml:space="preserve">Aplinkos apsaugos rėmimo programos apyvartos </t>
  </si>
  <si>
    <t>Nepanaudotos biudžeto pajamos išlaidoms dengti  
2018-12-31/ 2017-12-31 , iš jo:</t>
  </si>
  <si>
    <t>Valstybės biudžeto lėšos (su lėšomis ES projektams finansuoti)</t>
  </si>
  <si>
    <t>Finansinių įsipareigojimų prisiėmimo (skolinimosi) pajamos</t>
  </si>
  <si>
    <t xml:space="preserve">   Ugdymo reikmėms finansuoti</t>
  </si>
  <si>
    <t>2019 m. 
iš viso (tūkst. Eur)</t>
  </si>
  <si>
    <t>2018 m.
pirminis planas 
iš viso (tūkst. Eur)</t>
  </si>
  <si>
    <t>2018 m.
patikslintas planas 
iš viso (tūkst. Eur)</t>
  </si>
  <si>
    <t>Erdvinių duomenų rinkinio tvarkymas</t>
  </si>
  <si>
    <t>04.02.01.02</t>
  </si>
  <si>
    <t>Visuomenės psichikos sveikatos gerinimui</t>
  </si>
  <si>
    <t>Užimtumo didinimo programoms įgyvendinti</t>
  </si>
  <si>
    <t>VALSTYBINIŲ (PERDUOTŲ SAVIVALDYBĖMS) DELEGUOTŲ FUNKCIJŲ 
2019 M. PLANO PALYGINIMAS SU 2018 M. PLANU</t>
  </si>
  <si>
    <t>Lėšos ugdymo planui įgyvendinti</t>
  </si>
  <si>
    <t>Lėšos vadovėliams ir kitoms mokymo priemonėms</t>
  </si>
  <si>
    <t>Lėšos mokinių pažintinei veiklai ir prof. orientavimui</t>
  </si>
  <si>
    <t>Lėšos mokytojų ir kitų ugdymo procese dalyvaujančių asmenų kvalifikacijai tobulinti</t>
  </si>
  <si>
    <t>Lėšos IKT diegti ir naudoti</t>
  </si>
  <si>
    <t>Mokyklai apskaičiuotos mokymo lėšos</t>
  </si>
  <si>
    <t xml:space="preserve">Lėšos ugdymo procesui organizuoti ir valdyti </t>
  </si>
  <si>
    <t>Lėšos švietimo pagalbai</t>
  </si>
  <si>
    <t>Lėšos ugdymo finansavimo skirtumams sumažinti</t>
  </si>
  <si>
    <t>Mokymo lėšos viso</t>
  </si>
  <si>
    <t>Kėdainių lopšeli-darželis "Aviliukas"</t>
  </si>
  <si>
    <t>Kėdainių lopšeli-darželis "Pasaka"</t>
  </si>
  <si>
    <t>Kėdainių lopšelis-darželis "Puriena"</t>
  </si>
  <si>
    <t>Kėdainių lopšelis-darželis "Vaikystė"</t>
  </si>
  <si>
    <t>Kėdainių lopšelis-darželis "Vyturėlis"</t>
  </si>
  <si>
    <t>Kėdainių lopšelis-darželis "Žilvitis"</t>
  </si>
  <si>
    <t>Kėdainių rajono Vilainių mokykla-darželis "Obelėlė"</t>
  </si>
  <si>
    <t>Kėdainių "Atžalyno" gimnazija</t>
  </si>
  <si>
    <t>Kėdainių "Aušros" progimnazija</t>
  </si>
  <si>
    <t>Kėdainių "Ryto" progimnazija</t>
  </si>
  <si>
    <t>Kėdainių suaugusių ir jaunimo mokymo centras</t>
  </si>
  <si>
    <t>VŠĮ Alternatyviojo ugdymo centras</t>
  </si>
  <si>
    <t>VŠĮ "Pažinimo taku"</t>
  </si>
  <si>
    <t>"Varpelis"l.d</t>
  </si>
  <si>
    <t>"Žilvitis"l/d</t>
  </si>
  <si>
    <t>"Vyturėlis"l/d</t>
  </si>
  <si>
    <t>"Pasaka"l/d</t>
  </si>
  <si>
    <t>Labūnavos d.</t>
  </si>
  <si>
    <t>Lančiūnavos d.</t>
  </si>
  <si>
    <t>Krakių d.</t>
  </si>
  <si>
    <t>Šėtos soc.c.</t>
  </si>
  <si>
    <t>Josvainių soc.c.</t>
  </si>
  <si>
    <t>Švietimo pagalbos t-ba</t>
  </si>
  <si>
    <t>Muzikos m-la</t>
  </si>
  <si>
    <t>Kalbų m-la</t>
  </si>
  <si>
    <t>Dailės m-la</t>
  </si>
  <si>
    <t>Sporto m-la</t>
  </si>
  <si>
    <t>Brandos egzaminai</t>
  </si>
  <si>
    <t>Išorės auditas</t>
  </si>
  <si>
    <t>Organizuoti ir vykdyti mokymosi pasiekimų patikrinimus</t>
  </si>
  <si>
    <t>KĖDAINIŲ RAJONO SAVIVALDYBĖS 2019 M. BIUDŽETO PAJAMŲ PLANO PALYGINIMAS SU 2018 M. PLANU</t>
  </si>
  <si>
    <t>2019 M.  MOKYMO LĖŠŲ UGDYMO REIKMĖMS FINANSUOTI PLANAS (TŪKST. EUR)</t>
  </si>
  <si>
    <t>Lentelė Nr. 4</t>
  </si>
  <si>
    <t>2018 M KĖDAINIŲ RAJONO SAVIVALDYBĖS TARYBOS PATVIRTINTŲ ASIGNAVIMŲ  PALYGINIMAS PAGAL PROGRAMAS  SU 2019 M  ASIGNAVIMŲ  PROJEKTU</t>
  </si>
  <si>
    <t>2,7 kart</t>
  </si>
  <si>
    <t>15,4 kart</t>
  </si>
  <si>
    <t>2,6 kart</t>
  </si>
  <si>
    <t>2,4 kart</t>
  </si>
  <si>
    <t>2018 -2019 METŲ  KĖDAINIŲ RAJONO SAVIVALDYBĖS ASIGNAVIMŲ PALYGINIMAI</t>
  </si>
  <si>
    <t>ES lėšos, speciali tikslinė dotacija (ugdymo reikmėms finansuoti, valstybės deleguotos f-jos, iš apskrities  perduotai įstaigai išlaikyti)</t>
  </si>
  <si>
    <t>2,2 kart</t>
  </si>
  <si>
    <t>2,3 kart</t>
  </si>
  <si>
    <t>Finansuoti vaikų vasaros poilsio ir užimtumo programas, įskaitant dienos stovyklų organizavimą</t>
  </si>
  <si>
    <t>Skatinti savivaldybės gabius mokinius</t>
  </si>
  <si>
    <t>Gerinti pirminės asmens sveikatos priežiūros paslaugų teikimo prieinamumą tuberkuliozės srityje</t>
  </si>
  <si>
    <t>Vykdyti  E sveikatos informacinės sistemos diegimo, palaikymo ir tobulinimo VšĮ Kėdainių PSPC ir VšĮ Kėdainių ligoninėje 2016-2021 m. programą</t>
  </si>
  <si>
    <t>Vykdyti VšĮ Kėdainių ligoninės dantų protezavimo  programą</t>
  </si>
  <si>
    <t>Vykdyti VšĮ Kėdainių ligoninės vaikų slaugos programą</t>
  </si>
  <si>
    <t>Vykdyti odontologinės priežiūros/pagalbos kokybės gerinimo Kėdainių rajono savivaldybės gyventojams 2011-2021 m. programą</t>
  </si>
  <si>
    <t>Vykdyti storosios žarnos vėžio ankstyvosios diagnostikos efektyvumo didinimo Kėdainių rajono savivaldybėje 2014-2019 m. programą</t>
  </si>
  <si>
    <t>Vykdyti traumatologinės  pagalbos kokybės gerinimo Kėdainių rajono savivaldybės gyventojams 2016-2021 m. programą</t>
  </si>
  <si>
    <t xml:space="preserve">Vykdyti Kėdainių rajono tuberkuliozės prevencijos, ankstyvosios diagnostikos, gydymo ir kontrolės  2017-2022 m. programą </t>
  </si>
  <si>
    <t>Vykdyti ultragarsinių diagnostinių paslaugų teikimo efektyvumo gerinimo Kėdainių rajono savivaldybėje 2017-2022 m. programą</t>
  </si>
  <si>
    <t>Vykdyti pirminės asmens sveikatos priežiūros paslaugų prieinamumo ir kokybės užtikrinimo Kėdainių rajono kaimiškųjų vietovių gyventojams 2017-2020 m. programą</t>
  </si>
  <si>
    <t xml:space="preserve">Vykdyti priėmimo-skubiosios pagalbos  skyriuje teikiamos pagalbos kokybės gerinimo Kėdainių rajono savivaldybės gyventojams 2019-2020 m. programą </t>
  </si>
  <si>
    <t xml:space="preserve">Vykdyti ambulatorinės akušerinės ir ginekologinės pagalbos kokybės gerinimo Kėdainių rajono savivaldybės moterims 2019-2024 m. programą </t>
  </si>
  <si>
    <t>Kompensuoti karšto ir šalto vandens pardavimo kainą socialiai remtiniems asmenims</t>
  </si>
  <si>
    <t>Finansuoti dienos socialinės globos paslaugų teikimo  Kėdainių socialinės globos namuose programą</t>
  </si>
  <si>
    <t>13,7 kart</t>
  </si>
  <si>
    <t>Užtikrinti rajono nevyriausybinių organizacijų (įskaitant bendruomenines organizacijas) plėtrą</t>
  </si>
  <si>
    <t xml:space="preserve">Finansuoti Kėdainių rajono vietos veiklos grupės teritorijos vietos plėtros 2015-2023 m. strategijos įgyvendinimą  </t>
  </si>
  <si>
    <t>Finansuoti Kėdainių miesto vietos veiklos grupės 2016–2022 m. vietos plėtros strategijos įgyvendinimą</t>
  </si>
  <si>
    <t>Finansuoti VšĮ Kėdainių turizmo ir verslo informacijos centro veiklos programą</t>
  </si>
  <si>
    <t>Parengti Nekilnojamųjų kultūros vertybių vertinimo medžiagą ir pristatyti nekilnojamojo kultūros paveldo vertinimo tarybai</t>
  </si>
  <si>
    <t xml:space="preserve">Rengti nekilnojamųjų kultūros paveldo objektų, vietovių  individualius apsaugos reglamentus </t>
  </si>
  <si>
    <t>Dalyvauti nekilnojamojo kultūros paveldo pažinimo sklaidos ir atgaivinimo programoje</t>
  </si>
  <si>
    <t xml:space="preserve">Aprūpinti pakuočių atliekų surinkimo konteineriais individualias namų valdas </t>
  </si>
  <si>
    <t xml:space="preserve">Finansuoti prevencinę programą „Saugios aplinkos kūrimas ir bendruomenės teisėtvarkos kūrimas" </t>
  </si>
  <si>
    <t>Dalyvauti Kauno regionio plėtros  agentūros veikloje</t>
  </si>
  <si>
    <t xml:space="preserve">Gerinti Kėdainių rajono savivaldybėje teikiamų paslaugų ir asmenų aptarnavimo kokybę  </t>
  </si>
  <si>
    <t>2019 m. KĖDAINIŲ RAJONO SAVIVALDYBĖS BIUDŽETINIŲ ĮSTAIGŲ SAVARANKIŠKOMS FUNKCIJOMS SKIRTŲ IŠLAIDŲ SĄMATŲ PROJEKTAS</t>
  </si>
  <si>
    <t>2019 m</t>
  </si>
  <si>
    <t>Medikamentai</t>
  </si>
  <si>
    <t>Ryšių</t>
  </si>
  <si>
    <t>Transporto</t>
  </si>
  <si>
    <t xml:space="preserve">Gyvenamųjų </t>
  </si>
  <si>
    <t>Materialiojo</t>
  </si>
  <si>
    <t>Informacinių</t>
  </si>
  <si>
    <t xml:space="preserve"> ir medicininės</t>
  </si>
  <si>
    <t>įranga ir</t>
  </si>
  <si>
    <t xml:space="preserve">išlaikymas </t>
  </si>
  <si>
    <t>ir patalynė</t>
  </si>
  <si>
    <t xml:space="preserve">vietovių </t>
  </si>
  <si>
    <t xml:space="preserve">turto paprastojo  </t>
  </si>
  <si>
    <t xml:space="preserve">Šiukšlių </t>
  </si>
  <si>
    <t>technologijų</t>
  </si>
  <si>
    <t>prekės ir</t>
  </si>
  <si>
    <t>soc.</t>
  </si>
  <si>
    <t xml:space="preserve">prekės bei </t>
  </si>
  <si>
    <t xml:space="preserve">paslaugos </t>
  </si>
  <si>
    <t>ir transporto</t>
  </si>
  <si>
    <t xml:space="preserve">bei </t>
  </si>
  <si>
    <t>viešasis</t>
  </si>
  <si>
    <t>remont. prekės</t>
  </si>
  <si>
    <t xml:space="preserve">išvežimo </t>
  </si>
  <si>
    <t>draud.</t>
  </si>
  <si>
    <t>priežiūra</t>
  </si>
  <si>
    <t xml:space="preserve"> ūkis </t>
  </si>
  <si>
    <t xml:space="preserve"> ir paslaugos</t>
  </si>
  <si>
    <t>Dalyvauti  Kauno regiono plėtros agentūros veikloje</t>
  </si>
  <si>
    <t>Kompensuoti UAB "Kėdbusas" nuostolingus  maršrutus</t>
  </si>
  <si>
    <t xml:space="preserve">Kompensuoti kelionės išlaidas  už lengvatinį keleivių vežimą </t>
  </si>
  <si>
    <t xml:space="preserve">Finansuoti vaikų vasaros poilsio ir užimtumo programas, įskaitant dienos stovyklų organizavimą </t>
  </si>
  <si>
    <t>Skatinti savivaldybės  gabius mokinius</t>
  </si>
  <si>
    <t>Finansuoti prioritetinių sporto šakų projektus / programas</t>
  </si>
  <si>
    <t xml:space="preserve">Finansuoti kitus kūno kultūros ir sporto veiklos projektus </t>
  </si>
  <si>
    <t>Finansuoti daugiabučių gyvenamųjų namų savininkų bendrijų  rėmimo programą</t>
  </si>
  <si>
    <t>Įgyvendinti Kėdainių rajono savivaldybės  bažnyčių rėmimo programą</t>
  </si>
  <si>
    <t>Vykdyti VšĮ Kėdainių ligoninės vaikų slaugos  programą</t>
  </si>
  <si>
    <t>Vykdyti VšĮ Kėdainių ligoninės dantų protezavimo programą</t>
  </si>
  <si>
    <t>Vykdyti priėmimo - skubios pagalbos skyriuje teikiamos pagalbos kokybės gerinimo Kėdainių rajono savivaldybės gyventojams 2019 -2020 m. programą</t>
  </si>
  <si>
    <t>Vykdyti  odontologinės priežiūros/ pagalbos  kokybės gerinimo Kėdainių rajono savivaldybės gyventojams 2011 - 2021 m. programą</t>
  </si>
  <si>
    <t>Vykdyti ambulatorinės akušerinės ir ginekologinės pagalbos kokybės gerinimo Kėdainių rajono savivaldybės moterims 2019-2024 m. programą</t>
  </si>
  <si>
    <t>Vykdyti storosios žarnos vėžio ankstyvosios diagnostikos  efektyvumo didinimo Kėdainių rajono savivaldybėje 2014 - 2019 m.  programą</t>
  </si>
  <si>
    <t xml:space="preserve">Vykdyti traumatologinės pagalbos kokybės gerinimo Kėdainių rajono savivaldybės gyventojams 2016 - 2021 m programą </t>
  </si>
  <si>
    <t xml:space="preserve">Vykdyti E sveikatos informacinės sistemos diegimo , palaikymo ir tobulinimo VšĮ Kėdainių PSPC ir VšĮ Kėdainių ligoninėje 2016 - 2021 m.  programą </t>
  </si>
  <si>
    <t>Vykdyti Kėdainių rajono tuberkuliozės prevencijos, ankstyvosios diagnostikos, gydymo ir kontrolės 2017 - 2022 m. programą</t>
  </si>
  <si>
    <t>Vykdyti ultragarsinių diagnostinių paslaugų teikimo efektyvumo gerinimo Kėdainių rajono savivaldybėje 2017 - 2022 m. programą</t>
  </si>
  <si>
    <t>Finansuoti prevencinę programą "Saugios aplinkos kūrimas ir bendruomenės teisėtvarkos kūrimas"</t>
  </si>
  <si>
    <t xml:space="preserve">Finansuoti Vš Į Kėdainių  turizmo ir verslo informacijos centro  veiklos programą </t>
  </si>
  <si>
    <t>Kompensuoti šalto  vandens pardavimo  kainą socialiai remtiniems asmenims</t>
  </si>
  <si>
    <t>Kompensuoti  karšto vandens pardavimo kainą socialiai remtiniems asmenims</t>
  </si>
  <si>
    <t>Įgyvendinti priemones, finansuojamas iš savivaldybės administracijos direktoriaus rezervo</t>
  </si>
  <si>
    <t>Įgyvendinti priemones, finansuojamas iš savivaldybės mero fondo</t>
  </si>
  <si>
    <t>Sudaryti sąlygas bendruomeninių organizacijų veiklai</t>
  </si>
  <si>
    <t xml:space="preserve">Užtikrinti paslaugų teikimą VšĮ "Gyvenimo namai sutrikusio intelekto asmenims" </t>
  </si>
  <si>
    <t>Finansuoti dienos socialinės globos paslaugų teikimo Kėdainių socialinės globos namuose programą</t>
  </si>
  <si>
    <t>Finansuoti neįgaliųjų socialinės integracijos per kūno kultūrą ir sportą projektus</t>
  </si>
  <si>
    <t>Investicijų programa</t>
  </si>
  <si>
    <t xml:space="preserve">IŠ VISO </t>
  </si>
  <si>
    <t xml:space="preserve">2019 m. KĖDAINIŲ RAJONO SAVIVALDYBĖS BIUDŽETINIŲ ĮSTAIGŲ IŠLAIDŲ PROJEKTAS  </t>
  </si>
  <si>
    <t xml:space="preserve">išvežimo  </t>
  </si>
  <si>
    <t>išl.</t>
  </si>
  <si>
    <t>Įplaukos už prekes, paslaugas ir išlaikymą</t>
  </si>
  <si>
    <t>Mokymo reikmėms finansuoti</t>
  </si>
  <si>
    <t>Mokinio reikmėms finansuoti</t>
  </si>
  <si>
    <t>Valstybės biudžeto specialioji tikslinė dotacija</t>
  </si>
  <si>
    <t>Europos Sąjungos lėšos</t>
  </si>
  <si>
    <t>Valstybės biudžeto specialiosios tikslinės dotacijos savivaldybės biudžetui valstybinėms (valstybės perduotoms savivaldybei) funkcijoms atlikti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</si>
</sst>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;\-0.0;;"/>
    <numFmt numFmtId="168" formatCode="0.0000"/>
  </numFmts>
  <fonts count="26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i/>
      <sz val="10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" fillId="0" borderId="0"/>
    <xf numFmtId="0" fontId="17" fillId="0" borderId="0"/>
    <xf numFmtId="0" fontId="16" fillId="0" borderId="0"/>
    <xf numFmtId="0" fontId="1" fillId="0" borderId="0"/>
    <xf numFmtId="0" fontId="18" fillId="0" borderId="0"/>
    <xf numFmtId="0" fontId="7" fillId="0" borderId="0"/>
    <xf numFmtId="0" fontId="19" fillId="0" borderId="0"/>
  </cellStyleXfs>
  <cellXfs count="226">
    <xf numFmtId="0" fontId="0" fillId="0" borderId="0" xfId="0"/>
    <xf numFmtId="0" fontId="5" fillId="0" borderId="0" xfId="0" applyFont="1" applyFill="1"/>
    <xf numFmtId="0" fontId="5" fillId="0" borderId="2" xfId="0" applyFont="1" applyFill="1" applyBorder="1"/>
    <xf numFmtId="0" fontId="3" fillId="0" borderId="0" xfId="0" applyFont="1" applyFill="1"/>
    <xf numFmtId="164" fontId="5" fillId="0" borderId="0" xfId="0" applyNumberFormat="1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1" xfId="0" applyFont="1" applyFill="1" applyBorder="1"/>
    <xf numFmtId="0" fontId="3" fillId="0" borderId="2" xfId="0" applyFont="1" applyFill="1" applyBorder="1"/>
    <xf numFmtId="1" fontId="2" fillId="0" borderId="0" xfId="0" applyNumberFormat="1" applyFont="1" applyFill="1"/>
    <xf numFmtId="164" fontId="2" fillId="0" borderId="0" xfId="0" applyNumberFormat="1" applyFont="1" applyFill="1"/>
    <xf numFmtId="0" fontId="6" fillId="0" borderId="2" xfId="0" applyFont="1" applyFill="1" applyBorder="1"/>
    <xf numFmtId="1" fontId="6" fillId="0" borderId="0" xfId="0" applyNumberFormat="1" applyFont="1" applyFill="1"/>
    <xf numFmtId="0" fontId="5" fillId="0" borderId="2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/>
    <xf numFmtId="1" fontId="5" fillId="0" borderId="0" xfId="0" applyNumberFormat="1" applyFont="1" applyFill="1"/>
    <xf numFmtId="165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/>
    <xf numFmtId="165" fontId="5" fillId="0" borderId="2" xfId="0" applyNumberFormat="1" applyFont="1" applyFill="1" applyBorder="1"/>
    <xf numFmtId="165" fontId="3" fillId="0" borderId="2" xfId="0" applyNumberFormat="1" applyFont="1" applyFill="1" applyBorder="1"/>
    <xf numFmtId="165" fontId="5" fillId="0" borderId="1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/>
    <xf numFmtId="165" fontId="5" fillId="0" borderId="2" xfId="0" applyNumberFormat="1" applyFont="1" applyFill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5" fontId="5" fillId="0" borderId="0" xfId="0" applyNumberFormat="1" applyFont="1" applyFill="1"/>
    <xf numFmtId="165" fontId="6" fillId="0" borderId="0" xfId="0" applyNumberFormat="1" applyFont="1" applyFill="1"/>
    <xf numFmtId="165" fontId="2" fillId="0" borderId="0" xfId="0" applyNumberFormat="1" applyFont="1" applyFill="1"/>
    <xf numFmtId="0" fontId="8" fillId="0" borderId="2" xfId="5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wrapTex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165" fontId="3" fillId="0" borderId="2" xfId="0" applyNumberFormat="1" applyFont="1" applyBorder="1"/>
    <xf numFmtId="165" fontId="3" fillId="0" borderId="2" xfId="0" applyNumberFormat="1" applyFont="1" applyBorder="1" applyAlignment="1">
      <alignment vertical="center"/>
    </xf>
    <xf numFmtId="165" fontId="3" fillId="0" borderId="2" xfId="5" applyNumberFormat="1" applyFont="1" applyFill="1" applyBorder="1" applyAlignment="1">
      <alignment vertical="center" wrapText="1"/>
    </xf>
    <xf numFmtId="165" fontId="8" fillId="0" borderId="2" xfId="5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/>
    <xf numFmtId="0" fontId="3" fillId="0" borderId="2" xfId="0" applyFont="1" applyBorder="1"/>
    <xf numFmtId="2" fontId="3" fillId="0" borderId="0" xfId="0" applyNumberFormat="1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/>
    <xf numFmtId="2" fontId="2" fillId="0" borderId="2" xfId="0" applyNumberFormat="1" applyFont="1" applyBorder="1"/>
    <xf numFmtId="164" fontId="3" fillId="0" borderId="0" xfId="0" applyNumberFormat="1" applyFont="1"/>
    <xf numFmtId="0" fontId="21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164" fontId="5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0" fillId="0" borderId="0" xfId="0" applyFont="1"/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164" fontId="10" fillId="0" borderId="2" xfId="6" applyNumberFormat="1" applyFont="1" applyBorder="1" applyAlignment="1">
      <alignment vertical="top" wrapText="1"/>
    </xf>
    <xf numFmtId="164" fontId="10" fillId="0" borderId="2" xfId="0" applyNumberFormat="1" applyFont="1" applyBorder="1"/>
    <xf numFmtId="166" fontId="10" fillId="0" borderId="2" xfId="0" applyNumberFormat="1" applyFont="1" applyBorder="1"/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/>
    <xf numFmtId="0" fontId="9" fillId="0" borderId="2" xfId="0" applyFont="1" applyBorder="1" applyAlignment="1">
      <alignment horizontal="right"/>
    </xf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" fontId="10" fillId="0" borderId="0" xfId="0" applyNumberFormat="1" applyFont="1"/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8" xfId="6" applyFont="1" applyBorder="1" applyAlignment="1">
      <alignment vertical="center"/>
    </xf>
    <xf numFmtId="164" fontId="13" fillId="0" borderId="5" xfId="6" quotePrefix="1" applyNumberFormat="1" applyFont="1" applyBorder="1" applyAlignment="1">
      <alignment horizontal="left" vertical="center"/>
    </xf>
    <xf numFmtId="164" fontId="13" fillId="0" borderId="18" xfId="0" applyNumberFormat="1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 vertical="center"/>
    </xf>
    <xf numFmtId="166" fontId="13" fillId="0" borderId="2" xfId="0" applyNumberFormat="1" applyFont="1" applyBorder="1" applyAlignment="1">
      <alignment horizontal="right" vertical="center"/>
    </xf>
    <xf numFmtId="164" fontId="13" fillId="0" borderId="1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5" xfId="6" applyNumberFormat="1" applyFont="1" applyBorder="1" applyAlignment="1">
      <alignment horizontal="left" vertical="center"/>
    </xf>
    <xf numFmtId="164" fontId="13" fillId="0" borderId="5" xfId="6" applyNumberFormat="1" applyFont="1" applyBorder="1" applyAlignment="1">
      <alignment horizontal="left" vertical="center" wrapText="1"/>
    </xf>
    <xf numFmtId="164" fontId="12" fillId="0" borderId="5" xfId="6" applyNumberFormat="1" applyFont="1" applyBorder="1" applyAlignment="1">
      <alignment horizontal="right" vertical="center" wrapText="1"/>
    </xf>
    <xf numFmtId="164" fontId="12" fillId="0" borderId="18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5" xfId="1" applyFont="1" applyBorder="1" applyAlignment="1">
      <alignment horizontal="left" vertical="top" wrapText="1"/>
    </xf>
    <xf numFmtId="166" fontId="13" fillId="0" borderId="18" xfId="0" applyNumberFormat="1" applyFont="1" applyBorder="1" applyAlignment="1">
      <alignment horizontal="right" vertical="center"/>
    </xf>
    <xf numFmtId="166" fontId="13" fillId="0" borderId="19" xfId="0" applyNumberFormat="1" applyFont="1" applyBorder="1" applyAlignment="1">
      <alignment horizontal="right" vertical="center"/>
    </xf>
    <xf numFmtId="0" fontId="13" fillId="0" borderId="5" xfId="1" applyFont="1" applyBorder="1" applyAlignment="1">
      <alignment horizontal="left" vertical="top"/>
    </xf>
    <xf numFmtId="0" fontId="13" fillId="0" borderId="2" xfId="0" applyFont="1" applyBorder="1" applyAlignment="1">
      <alignment horizontal="right" vertical="center"/>
    </xf>
    <xf numFmtId="0" fontId="13" fillId="0" borderId="28" xfId="6" applyFont="1" applyBorder="1" applyAlignment="1">
      <alignment vertical="center"/>
    </xf>
    <xf numFmtId="0" fontId="13" fillId="0" borderId="29" xfId="1" applyFont="1" applyBorder="1" applyAlignment="1">
      <alignment horizontal="left" vertical="top"/>
    </xf>
    <xf numFmtId="166" fontId="13" fillId="0" borderId="28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166" fontId="13" fillId="0" borderId="4" xfId="0" applyNumberFormat="1" applyFont="1" applyBorder="1" applyAlignment="1">
      <alignment horizontal="right" vertical="center"/>
    </xf>
    <xf numFmtId="166" fontId="13" fillId="0" borderId="30" xfId="0" applyNumberFormat="1" applyFont="1" applyBorder="1" applyAlignment="1">
      <alignment horizontal="right" vertical="center"/>
    </xf>
    <xf numFmtId="0" fontId="13" fillId="0" borderId="31" xfId="6" applyFont="1" applyBorder="1" applyAlignment="1">
      <alignment vertical="center"/>
    </xf>
    <xf numFmtId="0" fontId="12" fillId="0" borderId="32" xfId="1" applyFont="1" applyBorder="1" applyAlignment="1">
      <alignment horizontal="left"/>
    </xf>
    <xf numFmtId="164" fontId="12" fillId="0" borderId="31" xfId="0" applyNumberFormat="1" applyFont="1" applyBorder="1"/>
    <xf numFmtId="164" fontId="12" fillId="0" borderId="33" xfId="0" applyNumberFormat="1" applyFont="1" applyBorder="1" applyAlignment="1">
      <alignment horizontal="right"/>
    </xf>
    <xf numFmtId="164" fontId="12" fillId="0" borderId="34" xfId="0" applyNumberFormat="1" applyFont="1" applyBorder="1"/>
    <xf numFmtId="0" fontId="12" fillId="0" borderId="0" xfId="0" applyFont="1"/>
    <xf numFmtId="164" fontId="10" fillId="0" borderId="0" xfId="0" applyNumberFormat="1" applyFont="1" applyAlignment="1">
      <alignment horizontal="right"/>
    </xf>
    <xf numFmtId="164" fontId="23" fillId="0" borderId="0" xfId="0" applyNumberFormat="1" applyFont="1"/>
    <xf numFmtId="164" fontId="9" fillId="0" borderId="35" xfId="3" applyNumberFormat="1" applyFont="1" applyBorder="1" applyAlignment="1" applyProtection="1">
      <alignment horizontal="center" vertical="center"/>
      <protection hidden="1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15" fillId="0" borderId="0" xfId="0" applyFont="1"/>
    <xf numFmtId="0" fontId="14" fillId="0" borderId="0" xfId="0" applyFont="1"/>
    <xf numFmtId="0" fontId="24" fillId="0" borderId="4" xfId="0" applyFont="1" applyBorder="1"/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7" xfId="0" applyFont="1" applyBorder="1"/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166" fontId="24" fillId="0" borderId="2" xfId="0" applyNumberFormat="1" applyFont="1" applyBorder="1"/>
    <xf numFmtId="0" fontId="25" fillId="0" borderId="2" xfId="0" applyFont="1" applyBorder="1" applyAlignment="1">
      <alignment horizontal="right"/>
    </xf>
    <xf numFmtId="166" fontId="25" fillId="0" borderId="2" xfId="0" applyNumberFormat="1" applyFont="1" applyBorder="1"/>
    <xf numFmtId="0" fontId="24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4" fillId="0" borderId="5" xfId="0" applyFont="1" applyBorder="1"/>
    <xf numFmtId="0" fontId="24" fillId="0" borderId="6" xfId="0" applyFont="1" applyBorder="1"/>
    <xf numFmtId="0" fontId="24" fillId="0" borderId="3" xfId="0" applyFont="1" applyBorder="1"/>
    <xf numFmtId="0" fontId="24" fillId="0" borderId="7" xfId="0" applyFont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right" wrapText="1"/>
    </xf>
    <xf numFmtId="0" fontId="24" fillId="0" borderId="8" xfId="0" applyFont="1" applyBorder="1" applyAlignment="1">
      <alignment horizontal="center"/>
    </xf>
  </cellXfs>
  <cellStyles count="13">
    <cellStyle name="Įprastas" xfId="0" builtinId="0"/>
    <cellStyle name="Įprastas 2" xfId="5" xr:uid="{00000000-0005-0000-0000-000001000000}"/>
    <cellStyle name="Įprastas 3" xfId="4" xr:uid="{00000000-0005-0000-0000-000002000000}"/>
    <cellStyle name="Įprastas 4" xfId="8" xr:uid="{00000000-0005-0000-0000-000003000000}"/>
    <cellStyle name="Įprastas 5" xfId="7" xr:uid="{00000000-0005-0000-0000-000004000000}"/>
    <cellStyle name="Įprastas 6" xfId="10" xr:uid="{00000000-0005-0000-0000-000005000000}"/>
    <cellStyle name="Įprastas 7" xfId="12" xr:uid="{00000000-0005-0000-0000-000006000000}"/>
    <cellStyle name="Normal 2" xfId="11" xr:uid="{00000000-0005-0000-0000-000007000000}"/>
    <cellStyle name="Normal 4" xfId="2" xr:uid="{00000000-0005-0000-0000-000008000000}"/>
    <cellStyle name="Normal 5" xfId="3" xr:uid="{00000000-0005-0000-0000-000009000000}"/>
    <cellStyle name="Normal_biudžetas 6" xfId="1" xr:uid="{00000000-0005-0000-0000-00000A000000}"/>
    <cellStyle name="Normal_Sheet1" xfId="6" xr:uid="{00000000-0005-0000-0000-00000C000000}"/>
    <cellStyle name="Paprastas_2008 m biudžetas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zoomScaleNormal="100" workbookViewId="0">
      <selection activeCell="Q11" sqref="Q11"/>
    </sheetView>
  </sheetViews>
  <sheetFormatPr defaultRowHeight="12.75" x14ac:dyDescent="0.2"/>
  <cols>
    <col min="1" max="1" width="48.85546875" style="1" customWidth="1"/>
    <col min="2" max="3" width="13.5703125" style="1" customWidth="1"/>
    <col min="4" max="4" width="11.42578125" style="1" customWidth="1"/>
    <col min="5" max="5" width="7.85546875" style="1" customWidth="1"/>
    <col min="6" max="7" width="9.140625" style="1" customWidth="1"/>
    <col min="8" max="258" width="9.140625" style="1"/>
    <col min="259" max="259" width="47.7109375" style="1" customWidth="1"/>
    <col min="260" max="261" width="9.140625" style="1"/>
    <col min="262" max="262" width="9.5703125" style="1" bestFit="1" customWidth="1"/>
    <col min="263" max="514" width="9.140625" style="1"/>
    <col min="515" max="515" width="47.7109375" style="1" customWidth="1"/>
    <col min="516" max="517" width="9.140625" style="1"/>
    <col min="518" max="518" width="9.5703125" style="1" bestFit="1" customWidth="1"/>
    <col min="519" max="770" width="9.140625" style="1"/>
    <col min="771" max="771" width="47.7109375" style="1" customWidth="1"/>
    <col min="772" max="773" width="9.140625" style="1"/>
    <col min="774" max="774" width="9.5703125" style="1" bestFit="1" customWidth="1"/>
    <col min="775" max="1026" width="9.140625" style="1"/>
    <col min="1027" max="1027" width="47.7109375" style="1" customWidth="1"/>
    <col min="1028" max="1029" width="9.140625" style="1"/>
    <col min="1030" max="1030" width="9.5703125" style="1" bestFit="1" customWidth="1"/>
    <col min="1031" max="1282" width="9.140625" style="1"/>
    <col min="1283" max="1283" width="47.7109375" style="1" customWidth="1"/>
    <col min="1284" max="1285" width="9.140625" style="1"/>
    <col min="1286" max="1286" width="9.5703125" style="1" bestFit="1" customWidth="1"/>
    <col min="1287" max="1538" width="9.140625" style="1"/>
    <col min="1539" max="1539" width="47.7109375" style="1" customWidth="1"/>
    <col min="1540" max="1541" width="9.140625" style="1"/>
    <col min="1542" max="1542" width="9.5703125" style="1" bestFit="1" customWidth="1"/>
    <col min="1543" max="1794" width="9.140625" style="1"/>
    <col min="1795" max="1795" width="47.7109375" style="1" customWidth="1"/>
    <col min="1796" max="1797" width="9.140625" style="1"/>
    <col min="1798" max="1798" width="9.5703125" style="1" bestFit="1" customWidth="1"/>
    <col min="1799" max="2050" width="9.140625" style="1"/>
    <col min="2051" max="2051" width="47.7109375" style="1" customWidth="1"/>
    <col min="2052" max="2053" width="9.140625" style="1"/>
    <col min="2054" max="2054" width="9.5703125" style="1" bestFit="1" customWidth="1"/>
    <col min="2055" max="2306" width="9.140625" style="1"/>
    <col min="2307" max="2307" width="47.7109375" style="1" customWidth="1"/>
    <col min="2308" max="2309" width="9.140625" style="1"/>
    <col min="2310" max="2310" width="9.5703125" style="1" bestFit="1" customWidth="1"/>
    <col min="2311" max="2562" width="9.140625" style="1"/>
    <col min="2563" max="2563" width="47.7109375" style="1" customWidth="1"/>
    <col min="2564" max="2565" width="9.140625" style="1"/>
    <col min="2566" max="2566" width="9.5703125" style="1" bestFit="1" customWidth="1"/>
    <col min="2567" max="2818" width="9.140625" style="1"/>
    <col min="2819" max="2819" width="47.7109375" style="1" customWidth="1"/>
    <col min="2820" max="2821" width="9.140625" style="1"/>
    <col min="2822" max="2822" width="9.5703125" style="1" bestFit="1" customWidth="1"/>
    <col min="2823" max="3074" width="9.140625" style="1"/>
    <col min="3075" max="3075" width="47.7109375" style="1" customWidth="1"/>
    <col min="3076" max="3077" width="9.140625" style="1"/>
    <col min="3078" max="3078" width="9.5703125" style="1" bestFit="1" customWidth="1"/>
    <col min="3079" max="3330" width="9.140625" style="1"/>
    <col min="3331" max="3331" width="47.7109375" style="1" customWidth="1"/>
    <col min="3332" max="3333" width="9.140625" style="1"/>
    <col min="3334" max="3334" width="9.5703125" style="1" bestFit="1" customWidth="1"/>
    <col min="3335" max="3586" width="9.140625" style="1"/>
    <col min="3587" max="3587" width="47.7109375" style="1" customWidth="1"/>
    <col min="3588" max="3589" width="9.140625" style="1"/>
    <col min="3590" max="3590" width="9.5703125" style="1" bestFit="1" customWidth="1"/>
    <col min="3591" max="3842" width="9.140625" style="1"/>
    <col min="3843" max="3843" width="47.7109375" style="1" customWidth="1"/>
    <col min="3844" max="3845" width="9.140625" style="1"/>
    <col min="3846" max="3846" width="9.5703125" style="1" bestFit="1" customWidth="1"/>
    <col min="3847" max="4098" width="9.140625" style="1"/>
    <col min="4099" max="4099" width="47.7109375" style="1" customWidth="1"/>
    <col min="4100" max="4101" width="9.140625" style="1"/>
    <col min="4102" max="4102" width="9.5703125" style="1" bestFit="1" customWidth="1"/>
    <col min="4103" max="4354" width="9.140625" style="1"/>
    <col min="4355" max="4355" width="47.7109375" style="1" customWidth="1"/>
    <col min="4356" max="4357" width="9.140625" style="1"/>
    <col min="4358" max="4358" width="9.5703125" style="1" bestFit="1" customWidth="1"/>
    <col min="4359" max="4610" width="9.140625" style="1"/>
    <col min="4611" max="4611" width="47.7109375" style="1" customWidth="1"/>
    <col min="4612" max="4613" width="9.140625" style="1"/>
    <col min="4614" max="4614" width="9.5703125" style="1" bestFit="1" customWidth="1"/>
    <col min="4615" max="4866" width="9.140625" style="1"/>
    <col min="4867" max="4867" width="47.7109375" style="1" customWidth="1"/>
    <col min="4868" max="4869" width="9.140625" style="1"/>
    <col min="4870" max="4870" width="9.5703125" style="1" bestFit="1" customWidth="1"/>
    <col min="4871" max="5122" width="9.140625" style="1"/>
    <col min="5123" max="5123" width="47.7109375" style="1" customWidth="1"/>
    <col min="5124" max="5125" width="9.140625" style="1"/>
    <col min="5126" max="5126" width="9.5703125" style="1" bestFit="1" customWidth="1"/>
    <col min="5127" max="5378" width="9.140625" style="1"/>
    <col min="5379" max="5379" width="47.7109375" style="1" customWidth="1"/>
    <col min="5380" max="5381" width="9.140625" style="1"/>
    <col min="5382" max="5382" width="9.5703125" style="1" bestFit="1" customWidth="1"/>
    <col min="5383" max="5634" width="9.140625" style="1"/>
    <col min="5635" max="5635" width="47.7109375" style="1" customWidth="1"/>
    <col min="5636" max="5637" width="9.140625" style="1"/>
    <col min="5638" max="5638" width="9.5703125" style="1" bestFit="1" customWidth="1"/>
    <col min="5639" max="5890" width="9.140625" style="1"/>
    <col min="5891" max="5891" width="47.7109375" style="1" customWidth="1"/>
    <col min="5892" max="5893" width="9.140625" style="1"/>
    <col min="5894" max="5894" width="9.5703125" style="1" bestFit="1" customWidth="1"/>
    <col min="5895" max="6146" width="9.140625" style="1"/>
    <col min="6147" max="6147" width="47.7109375" style="1" customWidth="1"/>
    <col min="6148" max="6149" width="9.140625" style="1"/>
    <col min="6150" max="6150" width="9.5703125" style="1" bestFit="1" customWidth="1"/>
    <col min="6151" max="6402" width="9.140625" style="1"/>
    <col min="6403" max="6403" width="47.7109375" style="1" customWidth="1"/>
    <col min="6404" max="6405" width="9.140625" style="1"/>
    <col min="6406" max="6406" width="9.5703125" style="1" bestFit="1" customWidth="1"/>
    <col min="6407" max="6658" width="9.140625" style="1"/>
    <col min="6659" max="6659" width="47.7109375" style="1" customWidth="1"/>
    <col min="6660" max="6661" width="9.140625" style="1"/>
    <col min="6662" max="6662" width="9.5703125" style="1" bestFit="1" customWidth="1"/>
    <col min="6663" max="6914" width="9.140625" style="1"/>
    <col min="6915" max="6915" width="47.7109375" style="1" customWidth="1"/>
    <col min="6916" max="6917" width="9.140625" style="1"/>
    <col min="6918" max="6918" width="9.5703125" style="1" bestFit="1" customWidth="1"/>
    <col min="6919" max="7170" width="9.140625" style="1"/>
    <col min="7171" max="7171" width="47.7109375" style="1" customWidth="1"/>
    <col min="7172" max="7173" width="9.140625" style="1"/>
    <col min="7174" max="7174" width="9.5703125" style="1" bestFit="1" customWidth="1"/>
    <col min="7175" max="7426" width="9.140625" style="1"/>
    <col min="7427" max="7427" width="47.7109375" style="1" customWidth="1"/>
    <col min="7428" max="7429" width="9.140625" style="1"/>
    <col min="7430" max="7430" width="9.5703125" style="1" bestFit="1" customWidth="1"/>
    <col min="7431" max="7682" width="9.140625" style="1"/>
    <col min="7683" max="7683" width="47.7109375" style="1" customWidth="1"/>
    <col min="7684" max="7685" width="9.140625" style="1"/>
    <col min="7686" max="7686" width="9.5703125" style="1" bestFit="1" customWidth="1"/>
    <col min="7687" max="7938" width="9.140625" style="1"/>
    <col min="7939" max="7939" width="47.7109375" style="1" customWidth="1"/>
    <col min="7940" max="7941" width="9.140625" style="1"/>
    <col min="7942" max="7942" width="9.5703125" style="1" bestFit="1" customWidth="1"/>
    <col min="7943" max="8194" width="9.140625" style="1"/>
    <col min="8195" max="8195" width="47.7109375" style="1" customWidth="1"/>
    <col min="8196" max="8197" width="9.140625" style="1"/>
    <col min="8198" max="8198" width="9.5703125" style="1" bestFit="1" customWidth="1"/>
    <col min="8199" max="8450" width="9.140625" style="1"/>
    <col min="8451" max="8451" width="47.7109375" style="1" customWidth="1"/>
    <col min="8452" max="8453" width="9.140625" style="1"/>
    <col min="8454" max="8454" width="9.5703125" style="1" bestFit="1" customWidth="1"/>
    <col min="8455" max="8706" width="9.140625" style="1"/>
    <col min="8707" max="8707" width="47.7109375" style="1" customWidth="1"/>
    <col min="8708" max="8709" width="9.140625" style="1"/>
    <col min="8710" max="8710" width="9.5703125" style="1" bestFit="1" customWidth="1"/>
    <col min="8711" max="8962" width="9.140625" style="1"/>
    <col min="8963" max="8963" width="47.7109375" style="1" customWidth="1"/>
    <col min="8964" max="8965" width="9.140625" style="1"/>
    <col min="8966" max="8966" width="9.5703125" style="1" bestFit="1" customWidth="1"/>
    <col min="8967" max="9218" width="9.140625" style="1"/>
    <col min="9219" max="9219" width="47.7109375" style="1" customWidth="1"/>
    <col min="9220" max="9221" width="9.140625" style="1"/>
    <col min="9222" max="9222" width="9.5703125" style="1" bestFit="1" customWidth="1"/>
    <col min="9223" max="9474" width="9.140625" style="1"/>
    <col min="9475" max="9475" width="47.7109375" style="1" customWidth="1"/>
    <col min="9476" max="9477" width="9.140625" style="1"/>
    <col min="9478" max="9478" width="9.5703125" style="1" bestFit="1" customWidth="1"/>
    <col min="9479" max="9730" width="9.140625" style="1"/>
    <col min="9731" max="9731" width="47.7109375" style="1" customWidth="1"/>
    <col min="9732" max="9733" width="9.140625" style="1"/>
    <col min="9734" max="9734" width="9.5703125" style="1" bestFit="1" customWidth="1"/>
    <col min="9735" max="9986" width="9.140625" style="1"/>
    <col min="9987" max="9987" width="47.7109375" style="1" customWidth="1"/>
    <col min="9988" max="9989" width="9.140625" style="1"/>
    <col min="9990" max="9990" width="9.5703125" style="1" bestFit="1" customWidth="1"/>
    <col min="9991" max="10242" width="9.140625" style="1"/>
    <col min="10243" max="10243" width="47.7109375" style="1" customWidth="1"/>
    <col min="10244" max="10245" width="9.140625" style="1"/>
    <col min="10246" max="10246" width="9.5703125" style="1" bestFit="1" customWidth="1"/>
    <col min="10247" max="10498" width="9.140625" style="1"/>
    <col min="10499" max="10499" width="47.7109375" style="1" customWidth="1"/>
    <col min="10500" max="10501" width="9.140625" style="1"/>
    <col min="10502" max="10502" width="9.5703125" style="1" bestFit="1" customWidth="1"/>
    <col min="10503" max="10754" width="9.140625" style="1"/>
    <col min="10755" max="10755" width="47.7109375" style="1" customWidth="1"/>
    <col min="10756" max="10757" width="9.140625" style="1"/>
    <col min="10758" max="10758" width="9.5703125" style="1" bestFit="1" customWidth="1"/>
    <col min="10759" max="11010" width="9.140625" style="1"/>
    <col min="11011" max="11011" width="47.7109375" style="1" customWidth="1"/>
    <col min="11012" max="11013" width="9.140625" style="1"/>
    <col min="11014" max="11014" width="9.5703125" style="1" bestFit="1" customWidth="1"/>
    <col min="11015" max="11266" width="9.140625" style="1"/>
    <col min="11267" max="11267" width="47.7109375" style="1" customWidth="1"/>
    <col min="11268" max="11269" width="9.140625" style="1"/>
    <col min="11270" max="11270" width="9.5703125" style="1" bestFit="1" customWidth="1"/>
    <col min="11271" max="11522" width="9.140625" style="1"/>
    <col min="11523" max="11523" width="47.7109375" style="1" customWidth="1"/>
    <col min="11524" max="11525" width="9.140625" style="1"/>
    <col min="11526" max="11526" width="9.5703125" style="1" bestFit="1" customWidth="1"/>
    <col min="11527" max="11778" width="9.140625" style="1"/>
    <col min="11779" max="11779" width="47.7109375" style="1" customWidth="1"/>
    <col min="11780" max="11781" width="9.140625" style="1"/>
    <col min="11782" max="11782" width="9.5703125" style="1" bestFit="1" customWidth="1"/>
    <col min="11783" max="12034" width="9.140625" style="1"/>
    <col min="12035" max="12035" width="47.7109375" style="1" customWidth="1"/>
    <col min="12036" max="12037" width="9.140625" style="1"/>
    <col min="12038" max="12038" width="9.5703125" style="1" bestFit="1" customWidth="1"/>
    <col min="12039" max="12290" width="9.140625" style="1"/>
    <col min="12291" max="12291" width="47.7109375" style="1" customWidth="1"/>
    <col min="12292" max="12293" width="9.140625" style="1"/>
    <col min="12294" max="12294" width="9.5703125" style="1" bestFit="1" customWidth="1"/>
    <col min="12295" max="12546" width="9.140625" style="1"/>
    <col min="12547" max="12547" width="47.7109375" style="1" customWidth="1"/>
    <col min="12548" max="12549" width="9.140625" style="1"/>
    <col min="12550" max="12550" width="9.5703125" style="1" bestFit="1" customWidth="1"/>
    <col min="12551" max="12802" width="9.140625" style="1"/>
    <col min="12803" max="12803" width="47.7109375" style="1" customWidth="1"/>
    <col min="12804" max="12805" width="9.140625" style="1"/>
    <col min="12806" max="12806" width="9.5703125" style="1" bestFit="1" customWidth="1"/>
    <col min="12807" max="13058" width="9.140625" style="1"/>
    <col min="13059" max="13059" width="47.7109375" style="1" customWidth="1"/>
    <col min="13060" max="13061" width="9.140625" style="1"/>
    <col min="13062" max="13062" width="9.5703125" style="1" bestFit="1" customWidth="1"/>
    <col min="13063" max="13314" width="9.140625" style="1"/>
    <col min="13315" max="13315" width="47.7109375" style="1" customWidth="1"/>
    <col min="13316" max="13317" width="9.140625" style="1"/>
    <col min="13318" max="13318" width="9.5703125" style="1" bestFit="1" customWidth="1"/>
    <col min="13319" max="13570" width="9.140625" style="1"/>
    <col min="13571" max="13571" width="47.7109375" style="1" customWidth="1"/>
    <col min="13572" max="13573" width="9.140625" style="1"/>
    <col min="13574" max="13574" width="9.5703125" style="1" bestFit="1" customWidth="1"/>
    <col min="13575" max="13826" width="9.140625" style="1"/>
    <col min="13827" max="13827" width="47.7109375" style="1" customWidth="1"/>
    <col min="13828" max="13829" width="9.140625" style="1"/>
    <col min="13830" max="13830" width="9.5703125" style="1" bestFit="1" customWidth="1"/>
    <col min="13831" max="14082" width="9.140625" style="1"/>
    <col min="14083" max="14083" width="47.7109375" style="1" customWidth="1"/>
    <col min="14084" max="14085" width="9.140625" style="1"/>
    <col min="14086" max="14086" width="9.5703125" style="1" bestFit="1" customWidth="1"/>
    <col min="14087" max="14338" width="9.140625" style="1"/>
    <col min="14339" max="14339" width="47.7109375" style="1" customWidth="1"/>
    <col min="14340" max="14341" width="9.140625" style="1"/>
    <col min="14342" max="14342" width="9.5703125" style="1" bestFit="1" customWidth="1"/>
    <col min="14343" max="14594" width="9.140625" style="1"/>
    <col min="14595" max="14595" width="47.7109375" style="1" customWidth="1"/>
    <col min="14596" max="14597" width="9.140625" style="1"/>
    <col min="14598" max="14598" width="9.5703125" style="1" bestFit="1" customWidth="1"/>
    <col min="14599" max="14850" width="9.140625" style="1"/>
    <col min="14851" max="14851" width="47.7109375" style="1" customWidth="1"/>
    <col min="14852" max="14853" width="9.140625" style="1"/>
    <col min="14854" max="14854" width="9.5703125" style="1" bestFit="1" customWidth="1"/>
    <col min="14855" max="15106" width="9.140625" style="1"/>
    <col min="15107" max="15107" width="47.7109375" style="1" customWidth="1"/>
    <col min="15108" max="15109" width="9.140625" style="1"/>
    <col min="15110" max="15110" width="9.5703125" style="1" bestFit="1" customWidth="1"/>
    <col min="15111" max="15362" width="9.140625" style="1"/>
    <col min="15363" max="15363" width="47.7109375" style="1" customWidth="1"/>
    <col min="15364" max="15365" width="9.140625" style="1"/>
    <col min="15366" max="15366" width="9.5703125" style="1" bestFit="1" customWidth="1"/>
    <col min="15367" max="15618" width="9.140625" style="1"/>
    <col min="15619" max="15619" width="47.7109375" style="1" customWidth="1"/>
    <col min="15620" max="15621" width="9.140625" style="1"/>
    <col min="15622" max="15622" width="9.5703125" style="1" bestFit="1" customWidth="1"/>
    <col min="15623" max="15874" width="9.140625" style="1"/>
    <col min="15875" max="15875" width="47.7109375" style="1" customWidth="1"/>
    <col min="15876" max="15877" width="9.140625" style="1"/>
    <col min="15878" max="15878" width="9.5703125" style="1" bestFit="1" customWidth="1"/>
    <col min="15879" max="16130" width="9.140625" style="1"/>
    <col min="16131" max="16131" width="47.7109375" style="1" customWidth="1"/>
    <col min="16132" max="16133" width="9.140625" style="1"/>
    <col min="16134" max="16134" width="9.5703125" style="1" bestFit="1" customWidth="1"/>
    <col min="16135" max="16384" width="9.140625" style="1"/>
  </cols>
  <sheetData>
    <row r="1" spans="1:13" x14ac:dyDescent="0.2">
      <c r="E1" s="93" t="s">
        <v>0</v>
      </c>
      <c r="F1" s="93"/>
      <c r="G1" s="93"/>
      <c r="H1" s="93"/>
    </row>
    <row r="2" spans="1:13" ht="15.75" customHeight="1" x14ac:dyDescent="0.25">
      <c r="A2" s="94" t="s">
        <v>374</v>
      </c>
      <c r="B2" s="94"/>
      <c r="C2" s="94"/>
      <c r="D2" s="94"/>
      <c r="E2" s="94"/>
      <c r="F2" s="94"/>
      <c r="G2" s="94"/>
      <c r="H2" s="94"/>
    </row>
    <row r="3" spans="1:13" x14ac:dyDescent="0.2">
      <c r="A3" s="5"/>
      <c r="B3" s="5"/>
      <c r="C3" s="5"/>
      <c r="D3" s="5"/>
      <c r="H3" s="3"/>
    </row>
    <row r="4" spans="1:13" x14ac:dyDescent="0.2">
      <c r="A4" s="95"/>
      <c r="B4" s="6" t="s">
        <v>310</v>
      </c>
      <c r="C4" s="6" t="s">
        <v>279</v>
      </c>
      <c r="D4" s="6" t="s">
        <v>279</v>
      </c>
      <c r="E4" s="98" t="s">
        <v>316</v>
      </c>
      <c r="F4" s="98"/>
      <c r="G4" s="98"/>
      <c r="H4" s="98"/>
    </row>
    <row r="5" spans="1:13" ht="27" customHeight="1" x14ac:dyDescent="0.2">
      <c r="A5" s="96"/>
      <c r="B5" s="101" t="s">
        <v>23</v>
      </c>
      <c r="C5" s="101" t="s">
        <v>23</v>
      </c>
      <c r="D5" s="101" t="s">
        <v>24</v>
      </c>
      <c r="E5" s="99" t="s">
        <v>317</v>
      </c>
      <c r="F5" s="100"/>
      <c r="G5" s="99" t="s">
        <v>318</v>
      </c>
      <c r="H5" s="100"/>
    </row>
    <row r="6" spans="1:13" ht="25.5" customHeight="1" x14ac:dyDescent="0.2">
      <c r="A6" s="97"/>
      <c r="B6" s="102"/>
      <c r="C6" s="102"/>
      <c r="D6" s="102"/>
      <c r="E6" s="43" t="s">
        <v>1</v>
      </c>
      <c r="F6" s="45" t="s">
        <v>25</v>
      </c>
      <c r="G6" s="44" t="s">
        <v>1</v>
      </c>
      <c r="H6" s="45" t="s">
        <v>25</v>
      </c>
    </row>
    <row r="7" spans="1:13" x14ac:dyDescent="0.2">
      <c r="A7" s="7" t="s">
        <v>2</v>
      </c>
      <c r="B7" s="18">
        <f>+B9+B10+B16</f>
        <v>25871</v>
      </c>
      <c r="C7" s="18">
        <f t="shared" ref="C7:D7" si="0">+C9+C10+C16</f>
        <v>25321</v>
      </c>
      <c r="D7" s="18">
        <f t="shared" si="0"/>
        <v>25321</v>
      </c>
      <c r="E7" s="19">
        <f>+B7*100/C7</f>
        <v>102.17211010623593</v>
      </c>
      <c r="F7" s="18">
        <f>+F9+F10+F16</f>
        <v>550</v>
      </c>
      <c r="G7" s="19">
        <f>+B7*100/D7</f>
        <v>102.17211010623593</v>
      </c>
      <c r="H7" s="18">
        <f>+H9+H10+H16</f>
        <v>550</v>
      </c>
      <c r="I7" s="4"/>
    </row>
    <row r="8" spans="1:13" ht="63.75" x14ac:dyDescent="0.2">
      <c r="A8" s="2" t="s">
        <v>3</v>
      </c>
      <c r="B8" s="35" t="s">
        <v>311</v>
      </c>
      <c r="C8" s="35" t="s">
        <v>280</v>
      </c>
      <c r="D8" s="35"/>
      <c r="E8" s="21"/>
      <c r="F8" s="20"/>
      <c r="G8" s="19"/>
      <c r="H8" s="23"/>
    </row>
    <row r="9" spans="1:13" x14ac:dyDescent="0.2">
      <c r="A9" s="8" t="s">
        <v>4</v>
      </c>
      <c r="B9" s="22">
        <v>24053</v>
      </c>
      <c r="C9" s="22">
        <v>23508</v>
      </c>
      <c r="D9" s="22">
        <v>23508</v>
      </c>
      <c r="E9" s="21">
        <f>+B9*100/C9</f>
        <v>102.31835970733367</v>
      </c>
      <c r="F9" s="20">
        <f>+B9-C9</f>
        <v>545</v>
      </c>
      <c r="G9" s="21">
        <f>+B9*100/D9</f>
        <v>102.31835970733367</v>
      </c>
      <c r="H9" s="23">
        <f>+B9-D9</f>
        <v>545</v>
      </c>
      <c r="I9" s="17"/>
      <c r="K9" s="27"/>
    </row>
    <row r="10" spans="1:13" x14ac:dyDescent="0.2">
      <c r="A10" s="2" t="s">
        <v>5</v>
      </c>
      <c r="B10" s="21">
        <f>+B11+B12+B13+B14+B15</f>
        <v>1759</v>
      </c>
      <c r="C10" s="21">
        <f>+C11+C12+C13+C14+C15</f>
        <v>1759</v>
      </c>
      <c r="D10" s="21">
        <f>+D11+D12+D13+D14+D15</f>
        <v>1759</v>
      </c>
      <c r="E10" s="21"/>
      <c r="F10" s="21"/>
      <c r="G10" s="21"/>
      <c r="H10" s="21"/>
      <c r="I10" s="17"/>
    </row>
    <row r="11" spans="1:13" x14ac:dyDescent="0.2">
      <c r="A11" s="2" t="s">
        <v>6</v>
      </c>
      <c r="B11" s="20">
        <v>550</v>
      </c>
      <c r="C11" s="20">
        <v>550</v>
      </c>
      <c r="D11" s="20">
        <v>550</v>
      </c>
      <c r="E11" s="21"/>
      <c r="F11" s="20"/>
      <c r="G11" s="21"/>
      <c r="H11" s="23"/>
      <c r="I11" s="17"/>
    </row>
    <row r="12" spans="1:13" x14ac:dyDescent="0.2">
      <c r="A12" s="2" t="s">
        <v>7</v>
      </c>
      <c r="B12" s="20">
        <v>880</v>
      </c>
      <c r="C12" s="20">
        <v>880</v>
      </c>
      <c r="D12" s="20">
        <v>880</v>
      </c>
      <c r="E12" s="21"/>
      <c r="F12" s="20"/>
      <c r="G12" s="21"/>
      <c r="H12" s="23"/>
      <c r="I12" s="17"/>
    </row>
    <row r="13" spans="1:13" x14ac:dyDescent="0.2">
      <c r="A13" s="2" t="s">
        <v>8</v>
      </c>
      <c r="B13" s="20">
        <v>9</v>
      </c>
      <c r="C13" s="20">
        <v>9</v>
      </c>
      <c r="D13" s="20">
        <v>9</v>
      </c>
      <c r="E13" s="21"/>
      <c r="F13" s="20"/>
      <c r="G13" s="21"/>
      <c r="H13" s="23"/>
      <c r="I13" s="17"/>
      <c r="M13" s="4"/>
    </row>
    <row r="14" spans="1:13" x14ac:dyDescent="0.2">
      <c r="A14" s="2" t="s">
        <v>9</v>
      </c>
      <c r="B14" s="20">
        <v>290</v>
      </c>
      <c r="C14" s="20">
        <v>290</v>
      </c>
      <c r="D14" s="20">
        <v>290</v>
      </c>
      <c r="E14" s="21"/>
      <c r="F14" s="20"/>
      <c r="G14" s="21"/>
      <c r="H14" s="23"/>
      <c r="I14" s="17"/>
    </row>
    <row r="15" spans="1:13" x14ac:dyDescent="0.2">
      <c r="A15" s="2" t="s">
        <v>29</v>
      </c>
      <c r="B15" s="20">
        <v>30</v>
      </c>
      <c r="C15" s="20">
        <v>30</v>
      </c>
      <c r="D15" s="20">
        <v>30</v>
      </c>
      <c r="E15" s="21"/>
      <c r="F15" s="20"/>
      <c r="G15" s="21"/>
      <c r="H15" s="23"/>
      <c r="I15" s="17"/>
    </row>
    <row r="16" spans="1:13" s="3" customFormat="1" x14ac:dyDescent="0.2">
      <c r="A16" s="9" t="s">
        <v>10</v>
      </c>
      <c r="B16" s="21">
        <f>35+15+9</f>
        <v>59</v>
      </c>
      <c r="C16" s="21">
        <f>35+10+9</f>
        <v>54</v>
      </c>
      <c r="D16" s="21">
        <f>35+10+9</f>
        <v>54</v>
      </c>
      <c r="E16" s="21">
        <f t="shared" ref="E16:E37" si="1">+B16*100/C16</f>
        <v>109.25925925925925</v>
      </c>
      <c r="F16" s="20">
        <f t="shared" ref="F16:F17" si="2">+B16-C16</f>
        <v>5</v>
      </c>
      <c r="G16" s="21">
        <f t="shared" ref="G16:G38" si="3">+B16*100/D16</f>
        <v>109.25925925925925</v>
      </c>
      <c r="H16" s="23">
        <f t="shared" ref="H16:H17" si="4">+B16-D16</f>
        <v>5</v>
      </c>
      <c r="I16" s="17"/>
    </row>
    <row r="17" spans="1:12" x14ac:dyDescent="0.2">
      <c r="A17" s="12" t="s">
        <v>246</v>
      </c>
      <c r="B17" s="24">
        <v>73</v>
      </c>
      <c r="C17" s="24">
        <v>50</v>
      </c>
      <c r="D17" s="24">
        <v>50</v>
      </c>
      <c r="E17" s="19">
        <f t="shared" si="1"/>
        <v>146</v>
      </c>
      <c r="F17" s="24">
        <f t="shared" si="2"/>
        <v>23</v>
      </c>
      <c r="G17" s="19">
        <f t="shared" si="3"/>
        <v>146</v>
      </c>
      <c r="H17" s="18">
        <f t="shared" si="4"/>
        <v>23</v>
      </c>
      <c r="I17" s="17"/>
    </row>
    <row r="18" spans="1:12" x14ac:dyDescent="0.2">
      <c r="A18" s="12" t="s">
        <v>245</v>
      </c>
      <c r="B18" s="24">
        <v>7936.2</v>
      </c>
      <c r="C18" s="24">
        <f>182.8+4968.5</f>
        <v>5151.3</v>
      </c>
      <c r="D18" s="24">
        <v>6573.5</v>
      </c>
      <c r="E18" s="19">
        <f t="shared" si="1"/>
        <v>154.0620814163415</v>
      </c>
      <c r="F18" s="24">
        <f>+B18-C18</f>
        <v>2784.8999999999996</v>
      </c>
      <c r="G18" s="19">
        <f t="shared" si="3"/>
        <v>120.7302046094166</v>
      </c>
      <c r="H18" s="18">
        <f>+B18-D18</f>
        <v>1362.6999999999998</v>
      </c>
      <c r="I18" s="17"/>
    </row>
    <row r="19" spans="1:12" s="5" customFormat="1" x14ac:dyDescent="0.2">
      <c r="A19" s="7" t="s">
        <v>11</v>
      </c>
      <c r="B19" s="18">
        <f>+B21+B20+B22+B25</f>
        <v>15885</v>
      </c>
      <c r="C19" s="18">
        <f>+C21+C20+C22+C25</f>
        <v>14608.4</v>
      </c>
      <c r="D19" s="18">
        <f>+D21+D20+D22+D25</f>
        <v>17604.5</v>
      </c>
      <c r="E19" s="19">
        <f t="shared" si="1"/>
        <v>108.73880780920567</v>
      </c>
      <c r="F19" s="18">
        <f>+F21+F20+F22+F25</f>
        <v>1276.6000000000004</v>
      </c>
      <c r="G19" s="19">
        <f t="shared" si="3"/>
        <v>90.232610980147115</v>
      </c>
      <c r="H19" s="18">
        <f>+H21+H20+H22+H25</f>
        <v>-1719.5000000000005</v>
      </c>
      <c r="I19" s="17"/>
      <c r="J19" s="11"/>
      <c r="L19" s="10"/>
    </row>
    <row r="20" spans="1:12" x14ac:dyDescent="0.2">
      <c r="A20" s="2" t="s">
        <v>12</v>
      </c>
      <c r="B20" s="20">
        <v>3657.5</v>
      </c>
      <c r="C20" s="20">
        <v>3168.4</v>
      </c>
      <c r="D20" s="20">
        <v>3317.3</v>
      </c>
      <c r="E20" s="21">
        <f t="shared" si="1"/>
        <v>115.43681353364474</v>
      </c>
      <c r="F20" s="20">
        <f>+B20-C20</f>
        <v>489.09999999999991</v>
      </c>
      <c r="G20" s="21">
        <f t="shared" si="3"/>
        <v>110.25532812829711</v>
      </c>
      <c r="H20" s="23">
        <f>+B20-D20</f>
        <v>340.19999999999982</v>
      </c>
      <c r="I20" s="17"/>
    </row>
    <row r="21" spans="1:12" x14ac:dyDescent="0.2">
      <c r="A21" s="2" t="s">
        <v>325</v>
      </c>
      <c r="B21" s="20">
        <v>11458.2</v>
      </c>
      <c r="C21" s="20">
        <v>10867.1</v>
      </c>
      <c r="D21" s="20">
        <v>10998.7</v>
      </c>
      <c r="E21" s="21">
        <f t="shared" si="1"/>
        <v>105.43935364540677</v>
      </c>
      <c r="F21" s="20">
        <f>+B21-C21</f>
        <v>591.10000000000036</v>
      </c>
      <c r="G21" s="21">
        <f t="shared" si="3"/>
        <v>104.1777664633093</v>
      </c>
      <c r="H21" s="23">
        <f>+B21-D21</f>
        <v>459.5</v>
      </c>
      <c r="I21" s="17"/>
    </row>
    <row r="22" spans="1:12" x14ac:dyDescent="0.2">
      <c r="A22" s="34" t="s">
        <v>282</v>
      </c>
      <c r="B22" s="24">
        <f>534.4+234.9</f>
        <v>769.3</v>
      </c>
      <c r="C22" s="24">
        <v>572.9</v>
      </c>
      <c r="D22" s="24">
        <v>2602.3000000000002</v>
      </c>
      <c r="E22" s="19">
        <f t="shared" si="1"/>
        <v>134.28172455925991</v>
      </c>
      <c r="F22" s="24">
        <f>+B22-C22</f>
        <v>196.39999999999998</v>
      </c>
      <c r="G22" s="19">
        <f t="shared" si="3"/>
        <v>29.562310263997229</v>
      </c>
      <c r="H22" s="18">
        <f>+B22-D22</f>
        <v>-1833.0000000000002</v>
      </c>
      <c r="I22" s="17"/>
    </row>
    <row r="23" spans="1:12" x14ac:dyDescent="0.2">
      <c r="A23" s="2" t="s">
        <v>26</v>
      </c>
      <c r="B23" s="20">
        <v>534.4</v>
      </c>
      <c r="C23" s="20">
        <v>572.9</v>
      </c>
      <c r="D23" s="20">
        <v>572.9</v>
      </c>
      <c r="E23" s="21">
        <f t="shared" si="1"/>
        <v>93.279804503403739</v>
      </c>
      <c r="F23" s="20">
        <f>+B23-C23</f>
        <v>-38.5</v>
      </c>
      <c r="G23" s="21">
        <f t="shared" si="3"/>
        <v>93.279804503403739</v>
      </c>
      <c r="H23" s="23">
        <f>+B23-D23</f>
        <v>-38.5</v>
      </c>
      <c r="I23" s="17"/>
    </row>
    <row r="24" spans="1:12" ht="25.5" x14ac:dyDescent="0.2">
      <c r="A24" s="26" t="s">
        <v>28</v>
      </c>
      <c r="B24" s="41"/>
      <c r="C24" s="20"/>
      <c r="D24" s="20">
        <v>1749.1</v>
      </c>
      <c r="E24" s="19"/>
      <c r="F24" s="20"/>
      <c r="G24" s="19"/>
      <c r="H24" s="23">
        <f>+B24-D24</f>
        <v>-1749.1</v>
      </c>
      <c r="I24" s="17"/>
    </row>
    <row r="25" spans="1:12" s="3" customFormat="1" x14ac:dyDescent="0.2">
      <c r="A25" s="9" t="s">
        <v>27</v>
      </c>
      <c r="B25" s="21"/>
      <c r="C25" s="21"/>
      <c r="D25" s="21">
        <v>686.2</v>
      </c>
      <c r="E25" s="19"/>
      <c r="F25" s="20"/>
      <c r="G25" s="19"/>
      <c r="H25" s="23">
        <f t="shared" ref="H25:H26" si="5">+B25-D25</f>
        <v>-686.2</v>
      </c>
      <c r="I25" s="17"/>
    </row>
    <row r="26" spans="1:12" s="3" customFormat="1" ht="25.5" x14ac:dyDescent="0.2">
      <c r="A26" s="30" t="s">
        <v>281</v>
      </c>
      <c r="B26" s="42"/>
      <c r="C26" s="21"/>
      <c r="D26" s="21">
        <v>50</v>
      </c>
      <c r="E26" s="19"/>
      <c r="F26" s="20"/>
      <c r="G26" s="19"/>
      <c r="H26" s="23">
        <f t="shared" si="5"/>
        <v>-50</v>
      </c>
      <c r="I26" s="17"/>
    </row>
    <row r="27" spans="1:12" x14ac:dyDescent="0.2">
      <c r="A27" s="12" t="s">
        <v>13</v>
      </c>
      <c r="B27" s="24">
        <v>185</v>
      </c>
      <c r="C27" s="24">
        <v>185</v>
      </c>
      <c r="D27" s="24">
        <v>185</v>
      </c>
      <c r="E27" s="19"/>
      <c r="F27" s="24"/>
      <c r="G27" s="19"/>
      <c r="H27" s="18"/>
      <c r="I27" s="17"/>
    </row>
    <row r="28" spans="1:12" x14ac:dyDescent="0.2">
      <c r="A28" s="12" t="s">
        <v>14</v>
      </c>
      <c r="B28" s="24">
        <f>25+25</f>
        <v>50</v>
      </c>
      <c r="C28" s="24">
        <f>25+25</f>
        <v>50</v>
      </c>
      <c r="D28" s="24">
        <f>25+25</f>
        <v>50</v>
      </c>
      <c r="E28" s="19"/>
      <c r="F28" s="24"/>
      <c r="G28" s="19"/>
      <c r="H28" s="18"/>
      <c r="I28" s="17"/>
    </row>
    <row r="29" spans="1:12" x14ac:dyDescent="0.2">
      <c r="A29" s="12" t="s">
        <v>15</v>
      </c>
      <c r="B29" s="24">
        <v>865</v>
      </c>
      <c r="C29" s="24">
        <v>840</v>
      </c>
      <c r="D29" s="24">
        <v>980</v>
      </c>
      <c r="E29" s="19">
        <f t="shared" si="1"/>
        <v>102.97619047619048</v>
      </c>
      <c r="F29" s="24">
        <f t="shared" ref="F29" si="6">+B29-C29</f>
        <v>25</v>
      </c>
      <c r="G29" s="19">
        <f t="shared" si="3"/>
        <v>88.265306122448976</v>
      </c>
      <c r="H29" s="18">
        <f t="shared" ref="H29" si="7">+B29-D29</f>
        <v>-115</v>
      </c>
      <c r="I29" s="17"/>
    </row>
    <row r="30" spans="1:12" s="5" customFormat="1" x14ac:dyDescent="0.2">
      <c r="A30" s="7" t="s">
        <v>16</v>
      </c>
      <c r="B30" s="18">
        <f>+B31+B32+B33</f>
        <v>1621</v>
      </c>
      <c r="C30" s="18">
        <f>+C31+C32+C33</f>
        <v>1437.6000000000001</v>
      </c>
      <c r="D30" s="18">
        <f>+D31+D32+D33</f>
        <v>1523.6</v>
      </c>
      <c r="E30" s="19">
        <f t="shared" si="1"/>
        <v>112.75737340011129</v>
      </c>
      <c r="F30" s="18">
        <f t="shared" ref="F30" si="8">+F31+F32+F33</f>
        <v>183.39999999999998</v>
      </c>
      <c r="G30" s="19">
        <f t="shared" si="3"/>
        <v>106.39275400367551</v>
      </c>
      <c r="H30" s="18">
        <f>+H31+H32+H33</f>
        <v>97.400000000000148</v>
      </c>
      <c r="I30" s="17"/>
    </row>
    <row r="31" spans="1:12" x14ac:dyDescent="0.2">
      <c r="A31" s="2" t="s">
        <v>312</v>
      </c>
      <c r="B31" s="20">
        <v>131.9</v>
      </c>
      <c r="C31" s="20">
        <v>120.6</v>
      </c>
      <c r="D31" s="20">
        <v>122.5</v>
      </c>
      <c r="E31" s="21">
        <f t="shared" si="1"/>
        <v>109.36981757877281</v>
      </c>
      <c r="F31" s="20">
        <f>+B31-C31</f>
        <v>11.300000000000011</v>
      </c>
      <c r="G31" s="21">
        <f t="shared" si="3"/>
        <v>107.67346938775511</v>
      </c>
      <c r="H31" s="23">
        <f>+B31-D31</f>
        <v>9.4000000000000057</v>
      </c>
      <c r="I31" s="17"/>
      <c r="L31" s="1" t="s">
        <v>18</v>
      </c>
    </row>
    <row r="32" spans="1:12" x14ac:dyDescent="0.2">
      <c r="A32" s="2" t="s">
        <v>286</v>
      </c>
      <c r="B32" s="20">
        <v>221.4</v>
      </c>
      <c r="C32" s="20">
        <v>212.6</v>
      </c>
      <c r="D32" s="20">
        <v>226</v>
      </c>
      <c r="E32" s="21">
        <f t="shared" si="1"/>
        <v>104.13922859830669</v>
      </c>
      <c r="F32" s="20">
        <f t="shared" ref="F32:F33" si="9">+B32-C32</f>
        <v>8.8000000000000114</v>
      </c>
      <c r="G32" s="21">
        <f t="shared" si="3"/>
        <v>97.964601769911511</v>
      </c>
      <c r="H32" s="23">
        <f t="shared" ref="H32:H33" si="10">+B32-D32</f>
        <v>-4.5999999999999943</v>
      </c>
      <c r="I32" s="17"/>
    </row>
    <row r="33" spans="1:11" ht="25.5" x14ac:dyDescent="0.2">
      <c r="A33" s="14" t="s">
        <v>313</v>
      </c>
      <c r="B33" s="20">
        <v>1267.7</v>
      </c>
      <c r="C33" s="20">
        <v>1104.4000000000001</v>
      </c>
      <c r="D33" s="20">
        <v>1175.0999999999999</v>
      </c>
      <c r="E33" s="21">
        <f t="shared" si="1"/>
        <v>114.78630930822165</v>
      </c>
      <c r="F33" s="20">
        <f t="shared" si="9"/>
        <v>163.29999999999995</v>
      </c>
      <c r="G33" s="21">
        <f t="shared" si="3"/>
        <v>107.88018041017787</v>
      </c>
      <c r="H33" s="23">
        <f t="shared" si="10"/>
        <v>92.600000000000136</v>
      </c>
      <c r="I33" s="17"/>
    </row>
    <row r="34" spans="1:11" x14ac:dyDescent="0.2">
      <c r="A34" s="12" t="s">
        <v>283</v>
      </c>
      <c r="B34" s="24">
        <f>867.9-234.9</f>
        <v>633</v>
      </c>
      <c r="C34" s="24">
        <v>408.6</v>
      </c>
      <c r="D34" s="24">
        <v>481.9</v>
      </c>
      <c r="E34" s="19">
        <f t="shared" si="1"/>
        <v>154.91923641703377</v>
      </c>
      <c r="F34" s="24">
        <f>+B34-C34</f>
        <v>224.39999999999998</v>
      </c>
      <c r="G34" s="19">
        <f t="shared" si="3"/>
        <v>131.35505291554264</v>
      </c>
      <c r="H34" s="18">
        <f>+B34-D34</f>
        <v>151.10000000000002</v>
      </c>
      <c r="I34" s="17"/>
    </row>
    <row r="35" spans="1:11" x14ac:dyDescent="0.2">
      <c r="A35" s="34" t="s">
        <v>284</v>
      </c>
      <c r="B35" s="24">
        <f>670.9-234.9</f>
        <v>436</v>
      </c>
      <c r="C35" s="24">
        <v>408.6</v>
      </c>
      <c r="D35" s="24">
        <v>393.8</v>
      </c>
      <c r="E35" s="19">
        <f t="shared" si="1"/>
        <v>106.70582476749877</v>
      </c>
      <c r="F35" s="24">
        <f>+B35-C35</f>
        <v>27.399999999999977</v>
      </c>
      <c r="G35" s="19">
        <f t="shared" si="3"/>
        <v>110.71609954291519</v>
      </c>
      <c r="H35" s="18">
        <f>+B35-D35</f>
        <v>42.199999999999989</v>
      </c>
      <c r="I35" s="17"/>
    </row>
    <row r="36" spans="1:11" s="5" customFormat="1" x14ac:dyDescent="0.2">
      <c r="A36" s="31" t="s">
        <v>17</v>
      </c>
      <c r="B36" s="18">
        <f>+B7+B17+B18+B19+B27+B28+B29+B30+B34</f>
        <v>53119.199999999997</v>
      </c>
      <c r="C36" s="18">
        <f>+C7+C17+C18+C19+C27+C28+C29+C30+C34</f>
        <v>48051.899999999994</v>
      </c>
      <c r="D36" s="18">
        <f>+D7+D17+D18+D19+D27+D28+D29+D30+D34</f>
        <v>52769.5</v>
      </c>
      <c r="E36" s="19">
        <f t="shared" si="1"/>
        <v>110.54547270763489</v>
      </c>
      <c r="F36" s="18">
        <f>+B36-C36</f>
        <v>5067.3000000000029</v>
      </c>
      <c r="G36" s="19">
        <f t="shared" si="3"/>
        <v>100.66269341191408</v>
      </c>
      <c r="H36" s="18">
        <f>+B36-D36</f>
        <v>349.69999999999709</v>
      </c>
      <c r="I36" s="37"/>
      <c r="J36" s="11"/>
      <c r="K36" s="29"/>
    </row>
    <row r="37" spans="1:11" s="5" customFormat="1" ht="26.25" customHeight="1" x14ac:dyDescent="0.2">
      <c r="A37" s="38" t="s">
        <v>315</v>
      </c>
      <c r="B37" s="18">
        <f>+B36-B18-B35</f>
        <v>44747</v>
      </c>
      <c r="C37" s="18">
        <f t="shared" ref="C37:D37" si="11">+C36-C18-C35</f>
        <v>42491.999999999993</v>
      </c>
      <c r="D37" s="18">
        <f t="shared" si="11"/>
        <v>45802.2</v>
      </c>
      <c r="E37" s="19">
        <f t="shared" si="1"/>
        <v>105.30688129530266</v>
      </c>
      <c r="F37" s="18">
        <f>+B37-C37</f>
        <v>2255.0000000000073</v>
      </c>
      <c r="G37" s="19">
        <f t="shared" si="3"/>
        <v>97.696180532812846</v>
      </c>
      <c r="H37" s="18">
        <f>+B37-D37</f>
        <v>-1055.1999999999971</v>
      </c>
      <c r="I37" s="17"/>
      <c r="J37" s="36"/>
      <c r="K37" s="29"/>
    </row>
    <row r="38" spans="1:11" ht="25.5" x14ac:dyDescent="0.2">
      <c r="A38" s="33" t="s">
        <v>322</v>
      </c>
      <c r="B38" s="24">
        <f>SUM(B39:B47)</f>
        <v>6424.9</v>
      </c>
      <c r="C38" s="24">
        <f>SUM(C39:C47)</f>
        <v>2846.8000000000006</v>
      </c>
      <c r="D38" s="24">
        <f>SUM(D39:D47)</f>
        <v>4112.9999999999991</v>
      </c>
      <c r="E38" s="18" t="s">
        <v>314</v>
      </c>
      <c r="F38" s="18">
        <f>+B38-C38</f>
        <v>3578.099999999999</v>
      </c>
      <c r="G38" s="19">
        <f t="shared" si="3"/>
        <v>156.20957938244595</v>
      </c>
      <c r="H38" s="18">
        <f>+B38-D38</f>
        <v>2311.9000000000005</v>
      </c>
      <c r="J38" s="13"/>
    </row>
    <row r="39" spans="1:11" x14ac:dyDescent="0.2">
      <c r="A39" s="2" t="s">
        <v>285</v>
      </c>
      <c r="B39" s="40">
        <f>4848.2-350.1</f>
        <v>4498.0999999999995</v>
      </c>
      <c r="C39" s="39">
        <f>4489.6-2933.7+21.7+351.8</f>
        <v>1929.4000000000005</v>
      </c>
      <c r="D39" s="20">
        <v>3195.6</v>
      </c>
      <c r="E39" s="20"/>
      <c r="F39" s="20"/>
      <c r="G39" s="20"/>
      <c r="H39" s="20"/>
    </row>
    <row r="40" spans="1:11" x14ac:dyDescent="0.2">
      <c r="A40" s="2" t="s">
        <v>319</v>
      </c>
      <c r="B40" s="40">
        <v>19.5</v>
      </c>
      <c r="C40" s="20">
        <v>16.8</v>
      </c>
      <c r="D40" s="20">
        <v>16.8</v>
      </c>
      <c r="E40" s="20"/>
      <c r="F40" s="20"/>
      <c r="G40" s="20"/>
      <c r="H40" s="20"/>
    </row>
    <row r="41" spans="1:11" x14ac:dyDescent="0.2">
      <c r="A41" s="2" t="s">
        <v>320</v>
      </c>
      <c r="B41" s="40">
        <v>30.5</v>
      </c>
      <c r="C41" s="20">
        <v>28.2</v>
      </c>
      <c r="D41" s="20">
        <v>28.2</v>
      </c>
      <c r="E41" s="20"/>
      <c r="F41" s="20"/>
      <c r="G41" s="20"/>
      <c r="H41" s="20"/>
    </row>
    <row r="42" spans="1:11" ht="12.75" customHeight="1" x14ac:dyDescent="0.2">
      <c r="A42" s="14" t="s">
        <v>19</v>
      </c>
      <c r="B42" s="40">
        <v>54.2</v>
      </c>
      <c r="C42" s="25">
        <v>76.900000000000006</v>
      </c>
      <c r="D42" s="25">
        <v>76.900000000000006</v>
      </c>
      <c r="E42" s="20"/>
      <c r="F42" s="20"/>
      <c r="G42" s="20"/>
      <c r="H42" s="20"/>
    </row>
    <row r="43" spans="1:11" x14ac:dyDescent="0.2">
      <c r="A43" s="9" t="s">
        <v>321</v>
      </c>
      <c r="B43" s="40">
        <v>115.6</v>
      </c>
      <c r="C43" s="21">
        <v>62.2</v>
      </c>
      <c r="D43" s="21">
        <v>62.2</v>
      </c>
      <c r="E43" s="20"/>
      <c r="F43" s="20"/>
      <c r="G43" s="20"/>
      <c r="H43" s="20"/>
    </row>
    <row r="44" spans="1:11" x14ac:dyDescent="0.2">
      <c r="A44" s="9" t="s">
        <v>20</v>
      </c>
      <c r="B44" s="40">
        <v>165.6</v>
      </c>
      <c r="C44" s="21">
        <v>125.2</v>
      </c>
      <c r="D44" s="21">
        <v>125.2</v>
      </c>
      <c r="E44" s="20"/>
      <c r="F44" s="20"/>
      <c r="G44" s="20"/>
      <c r="H44" s="20"/>
    </row>
    <row r="45" spans="1:11" x14ac:dyDescent="0.2">
      <c r="A45" s="9" t="s">
        <v>247</v>
      </c>
      <c r="B45" s="40">
        <f>(45.6+112.5+187.2+16.5)-303.3</f>
        <v>58.499999999999943</v>
      </c>
      <c r="C45" s="21">
        <f>329.2-301.4</f>
        <v>27.800000000000011</v>
      </c>
      <c r="D45" s="21">
        <v>27.8</v>
      </c>
      <c r="E45" s="20"/>
      <c r="F45" s="20"/>
      <c r="G45" s="20"/>
      <c r="H45" s="20"/>
    </row>
    <row r="46" spans="1:11" x14ac:dyDescent="0.2">
      <c r="A46" s="2" t="s">
        <v>245</v>
      </c>
      <c r="B46" s="40">
        <f>1345.9</f>
        <v>1345.9</v>
      </c>
      <c r="C46" s="21">
        <v>579.9</v>
      </c>
      <c r="D46" s="21">
        <v>579.9</v>
      </c>
      <c r="E46" s="20"/>
      <c r="F46" s="20"/>
      <c r="G46" s="20"/>
      <c r="H46" s="20"/>
    </row>
    <row r="47" spans="1:11" x14ac:dyDescent="0.2">
      <c r="A47" s="2" t="s">
        <v>323</v>
      </c>
      <c r="B47" s="40">
        <f>(64.6+0.8+71.6)</f>
        <v>137</v>
      </c>
      <c r="C47" s="21">
        <v>0.4</v>
      </c>
      <c r="D47" s="21">
        <v>0.4</v>
      </c>
      <c r="E47" s="20"/>
      <c r="F47" s="20"/>
      <c r="G47" s="20"/>
      <c r="H47" s="20"/>
    </row>
    <row r="48" spans="1:11" ht="15" customHeight="1" x14ac:dyDescent="0.2">
      <c r="A48" s="33" t="s">
        <v>324</v>
      </c>
      <c r="B48" s="24">
        <v>894.2</v>
      </c>
      <c r="C48" s="24">
        <v>1437.7</v>
      </c>
      <c r="D48" s="24">
        <v>1437.7</v>
      </c>
      <c r="E48" s="19">
        <f t="shared" ref="E48" si="12">+B48*100/C48</f>
        <v>62.196563956319117</v>
      </c>
      <c r="F48" s="24">
        <f>+B48-C48</f>
        <v>-543.5</v>
      </c>
      <c r="G48" s="19">
        <f t="shared" ref="G48:G49" si="13">+B48*100/D48</f>
        <v>62.196563956319117</v>
      </c>
      <c r="H48" s="24">
        <f>+B48-D48</f>
        <v>-543.5</v>
      </c>
    </row>
    <row r="49" spans="1:8" x14ac:dyDescent="0.2">
      <c r="A49" s="32" t="s">
        <v>22</v>
      </c>
      <c r="B49" s="24">
        <f>+B36+B38+B48</f>
        <v>60438.299999999996</v>
      </c>
      <c r="C49" s="24">
        <f>+C36+C38+C48</f>
        <v>52336.399999999994</v>
      </c>
      <c r="D49" s="24">
        <f>+D36+D38+D48</f>
        <v>58320.2</v>
      </c>
      <c r="E49" s="19">
        <f>+B49*100/C49</f>
        <v>115.480430446114</v>
      </c>
      <c r="F49" s="24">
        <f>+B49-C49</f>
        <v>8101.9000000000015</v>
      </c>
      <c r="G49" s="19">
        <f t="shared" si="13"/>
        <v>103.63184625567128</v>
      </c>
      <c r="H49" s="24">
        <f>+B49-D49</f>
        <v>2118.0999999999985</v>
      </c>
    </row>
    <row r="50" spans="1:8" x14ac:dyDescent="0.2">
      <c r="A50" s="15"/>
      <c r="B50" s="15"/>
      <c r="C50" s="15"/>
      <c r="D50" s="15"/>
      <c r="E50" s="16"/>
      <c r="F50" s="13"/>
      <c r="G50" s="13"/>
    </row>
    <row r="51" spans="1:8" x14ac:dyDescent="0.2">
      <c r="A51" s="15"/>
      <c r="B51" s="15"/>
      <c r="C51" s="28"/>
      <c r="D51" s="28"/>
    </row>
    <row r="53" spans="1:8" x14ac:dyDescent="0.2">
      <c r="C53" s="4"/>
      <c r="D53" s="4"/>
    </row>
    <row r="54" spans="1:8" x14ac:dyDescent="0.2">
      <c r="C54" s="4"/>
      <c r="D54" s="4"/>
    </row>
  </sheetData>
  <mergeCells count="9">
    <mergeCell ref="E1:H1"/>
    <mergeCell ref="A2:H2"/>
    <mergeCell ref="A4:A6"/>
    <mergeCell ref="E4:H4"/>
    <mergeCell ref="E5:F5"/>
    <mergeCell ref="G5:H5"/>
    <mergeCell ref="B5:B6"/>
    <mergeCell ref="C5:C6"/>
    <mergeCell ref="D5:D6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workbookViewId="0">
      <selection activeCell="S28" sqref="S28"/>
    </sheetView>
  </sheetViews>
  <sheetFormatPr defaultColWidth="9.28515625" defaultRowHeight="12.75" x14ac:dyDescent="0.2"/>
  <cols>
    <col min="1" max="1" width="3.7109375" style="46" customWidth="1"/>
    <col min="2" max="2" width="57.5703125" style="47" customWidth="1"/>
    <col min="3" max="3" width="12.28515625" style="48" customWidth="1"/>
    <col min="4" max="4" width="8.28515625" style="46" hidden="1" customWidth="1"/>
    <col min="5" max="5" width="10.5703125" style="46" customWidth="1"/>
    <col min="6" max="6" width="11" style="46" customWidth="1"/>
    <col min="7" max="7" width="7.42578125" style="46" hidden="1" customWidth="1"/>
    <col min="8" max="8" width="10.140625" style="46" hidden="1" customWidth="1"/>
    <col min="9" max="9" width="0.28515625" style="46" hidden="1" customWidth="1"/>
    <col min="10" max="10" width="10.140625" style="46" hidden="1" customWidth="1"/>
    <col min="11" max="11" width="10.28515625" style="46" customWidth="1"/>
    <col min="12" max="12" width="8.42578125" style="46" customWidth="1"/>
    <col min="13" max="13" width="0" style="46" hidden="1" customWidth="1"/>
    <col min="14" max="256" width="9.28515625" style="46"/>
    <col min="257" max="257" width="3.7109375" style="46" customWidth="1"/>
    <col min="258" max="258" width="57.5703125" style="46" customWidth="1"/>
    <col min="259" max="259" width="12.28515625" style="46" customWidth="1"/>
    <col min="260" max="260" width="0" style="46" hidden="1" customWidth="1"/>
    <col min="261" max="261" width="10.5703125" style="46" customWidth="1"/>
    <col min="262" max="262" width="11" style="46" customWidth="1"/>
    <col min="263" max="264" width="0" style="46" hidden="1" customWidth="1"/>
    <col min="265" max="265" width="0.28515625" style="46" customWidth="1"/>
    <col min="266" max="266" width="0" style="46" hidden="1" customWidth="1"/>
    <col min="267" max="267" width="10.28515625" style="46" customWidth="1"/>
    <col min="268" max="268" width="8.42578125" style="46" customWidth="1"/>
    <col min="269" max="269" width="0" style="46" hidden="1" customWidth="1"/>
    <col min="270" max="512" width="9.28515625" style="46"/>
    <col min="513" max="513" width="3.7109375" style="46" customWidth="1"/>
    <col min="514" max="514" width="57.5703125" style="46" customWidth="1"/>
    <col min="515" max="515" width="12.28515625" style="46" customWidth="1"/>
    <col min="516" max="516" width="0" style="46" hidden="1" customWidth="1"/>
    <col min="517" max="517" width="10.5703125" style="46" customWidth="1"/>
    <col min="518" max="518" width="11" style="46" customWidth="1"/>
    <col min="519" max="520" width="0" style="46" hidden="1" customWidth="1"/>
    <col min="521" max="521" width="0.28515625" style="46" customWidth="1"/>
    <col min="522" max="522" width="0" style="46" hidden="1" customWidth="1"/>
    <col min="523" max="523" width="10.28515625" style="46" customWidth="1"/>
    <col min="524" max="524" width="8.42578125" style="46" customWidth="1"/>
    <col min="525" max="525" width="0" style="46" hidden="1" customWidth="1"/>
    <col min="526" max="768" width="9.28515625" style="46"/>
    <col min="769" max="769" width="3.7109375" style="46" customWidth="1"/>
    <col min="770" max="770" width="57.5703125" style="46" customWidth="1"/>
    <col min="771" max="771" width="12.28515625" style="46" customWidth="1"/>
    <col min="772" max="772" width="0" style="46" hidden="1" customWidth="1"/>
    <col min="773" max="773" width="10.5703125" style="46" customWidth="1"/>
    <col min="774" max="774" width="11" style="46" customWidth="1"/>
    <col min="775" max="776" width="0" style="46" hidden="1" customWidth="1"/>
    <col min="777" max="777" width="0.28515625" style="46" customWidth="1"/>
    <col min="778" max="778" width="0" style="46" hidden="1" customWidth="1"/>
    <col min="779" max="779" width="10.28515625" style="46" customWidth="1"/>
    <col min="780" max="780" width="8.42578125" style="46" customWidth="1"/>
    <col min="781" max="781" width="0" style="46" hidden="1" customWidth="1"/>
    <col min="782" max="1024" width="9.28515625" style="46"/>
    <col min="1025" max="1025" width="3.7109375" style="46" customWidth="1"/>
    <col min="1026" max="1026" width="57.5703125" style="46" customWidth="1"/>
    <col min="1027" max="1027" width="12.28515625" style="46" customWidth="1"/>
    <col min="1028" max="1028" width="0" style="46" hidden="1" customWidth="1"/>
    <col min="1029" max="1029" width="10.5703125" style="46" customWidth="1"/>
    <col min="1030" max="1030" width="11" style="46" customWidth="1"/>
    <col min="1031" max="1032" width="0" style="46" hidden="1" customWidth="1"/>
    <col min="1033" max="1033" width="0.28515625" style="46" customWidth="1"/>
    <col min="1034" max="1034" width="0" style="46" hidden="1" customWidth="1"/>
    <col min="1035" max="1035" width="10.28515625" style="46" customWidth="1"/>
    <col min="1036" max="1036" width="8.42578125" style="46" customWidth="1"/>
    <col min="1037" max="1037" width="0" style="46" hidden="1" customWidth="1"/>
    <col min="1038" max="1280" width="9.28515625" style="46"/>
    <col min="1281" max="1281" width="3.7109375" style="46" customWidth="1"/>
    <col min="1282" max="1282" width="57.5703125" style="46" customWidth="1"/>
    <col min="1283" max="1283" width="12.28515625" style="46" customWidth="1"/>
    <col min="1284" max="1284" width="0" style="46" hidden="1" customWidth="1"/>
    <col min="1285" max="1285" width="10.5703125" style="46" customWidth="1"/>
    <col min="1286" max="1286" width="11" style="46" customWidth="1"/>
    <col min="1287" max="1288" width="0" style="46" hidden="1" customWidth="1"/>
    <col min="1289" max="1289" width="0.28515625" style="46" customWidth="1"/>
    <col min="1290" max="1290" width="0" style="46" hidden="1" customWidth="1"/>
    <col min="1291" max="1291" width="10.28515625" style="46" customWidth="1"/>
    <col min="1292" max="1292" width="8.42578125" style="46" customWidth="1"/>
    <col min="1293" max="1293" width="0" style="46" hidden="1" customWidth="1"/>
    <col min="1294" max="1536" width="9.28515625" style="46"/>
    <col min="1537" max="1537" width="3.7109375" style="46" customWidth="1"/>
    <col min="1538" max="1538" width="57.5703125" style="46" customWidth="1"/>
    <col min="1539" max="1539" width="12.28515625" style="46" customWidth="1"/>
    <col min="1540" max="1540" width="0" style="46" hidden="1" customWidth="1"/>
    <col min="1541" max="1541" width="10.5703125" style="46" customWidth="1"/>
    <col min="1542" max="1542" width="11" style="46" customWidth="1"/>
    <col min="1543" max="1544" width="0" style="46" hidden="1" customWidth="1"/>
    <col min="1545" max="1545" width="0.28515625" style="46" customWidth="1"/>
    <col min="1546" max="1546" width="0" style="46" hidden="1" customWidth="1"/>
    <col min="1547" max="1547" width="10.28515625" style="46" customWidth="1"/>
    <col min="1548" max="1548" width="8.42578125" style="46" customWidth="1"/>
    <col min="1549" max="1549" width="0" style="46" hidden="1" customWidth="1"/>
    <col min="1550" max="1792" width="9.28515625" style="46"/>
    <col min="1793" max="1793" width="3.7109375" style="46" customWidth="1"/>
    <col min="1794" max="1794" width="57.5703125" style="46" customWidth="1"/>
    <col min="1795" max="1795" width="12.28515625" style="46" customWidth="1"/>
    <col min="1796" max="1796" width="0" style="46" hidden="1" customWidth="1"/>
    <col min="1797" max="1797" width="10.5703125" style="46" customWidth="1"/>
    <col min="1798" max="1798" width="11" style="46" customWidth="1"/>
    <col min="1799" max="1800" width="0" style="46" hidden="1" customWidth="1"/>
    <col min="1801" max="1801" width="0.28515625" style="46" customWidth="1"/>
    <col min="1802" max="1802" width="0" style="46" hidden="1" customWidth="1"/>
    <col min="1803" max="1803" width="10.28515625" style="46" customWidth="1"/>
    <col min="1804" max="1804" width="8.42578125" style="46" customWidth="1"/>
    <col min="1805" max="1805" width="0" style="46" hidden="1" customWidth="1"/>
    <col min="1806" max="2048" width="9.28515625" style="46"/>
    <col min="2049" max="2049" width="3.7109375" style="46" customWidth="1"/>
    <col min="2050" max="2050" width="57.5703125" style="46" customWidth="1"/>
    <col min="2051" max="2051" width="12.28515625" style="46" customWidth="1"/>
    <col min="2052" max="2052" width="0" style="46" hidden="1" customWidth="1"/>
    <col min="2053" max="2053" width="10.5703125" style="46" customWidth="1"/>
    <col min="2054" max="2054" width="11" style="46" customWidth="1"/>
    <col min="2055" max="2056" width="0" style="46" hidden="1" customWidth="1"/>
    <col min="2057" max="2057" width="0.28515625" style="46" customWidth="1"/>
    <col min="2058" max="2058" width="0" style="46" hidden="1" customWidth="1"/>
    <col min="2059" max="2059" width="10.28515625" style="46" customWidth="1"/>
    <col min="2060" max="2060" width="8.42578125" style="46" customWidth="1"/>
    <col min="2061" max="2061" width="0" style="46" hidden="1" customWidth="1"/>
    <col min="2062" max="2304" width="9.28515625" style="46"/>
    <col min="2305" max="2305" width="3.7109375" style="46" customWidth="1"/>
    <col min="2306" max="2306" width="57.5703125" style="46" customWidth="1"/>
    <col min="2307" max="2307" width="12.28515625" style="46" customWidth="1"/>
    <col min="2308" max="2308" width="0" style="46" hidden="1" customWidth="1"/>
    <col min="2309" max="2309" width="10.5703125" style="46" customWidth="1"/>
    <col min="2310" max="2310" width="11" style="46" customWidth="1"/>
    <col min="2311" max="2312" width="0" style="46" hidden="1" customWidth="1"/>
    <col min="2313" max="2313" width="0.28515625" style="46" customWidth="1"/>
    <col min="2314" max="2314" width="0" style="46" hidden="1" customWidth="1"/>
    <col min="2315" max="2315" width="10.28515625" style="46" customWidth="1"/>
    <col min="2316" max="2316" width="8.42578125" style="46" customWidth="1"/>
    <col min="2317" max="2317" width="0" style="46" hidden="1" customWidth="1"/>
    <col min="2318" max="2560" width="9.28515625" style="46"/>
    <col min="2561" max="2561" width="3.7109375" style="46" customWidth="1"/>
    <col min="2562" max="2562" width="57.5703125" style="46" customWidth="1"/>
    <col min="2563" max="2563" width="12.28515625" style="46" customWidth="1"/>
    <col min="2564" max="2564" width="0" style="46" hidden="1" customWidth="1"/>
    <col min="2565" max="2565" width="10.5703125" style="46" customWidth="1"/>
    <col min="2566" max="2566" width="11" style="46" customWidth="1"/>
    <col min="2567" max="2568" width="0" style="46" hidden="1" customWidth="1"/>
    <col min="2569" max="2569" width="0.28515625" style="46" customWidth="1"/>
    <col min="2570" max="2570" width="0" style="46" hidden="1" customWidth="1"/>
    <col min="2571" max="2571" width="10.28515625" style="46" customWidth="1"/>
    <col min="2572" max="2572" width="8.42578125" style="46" customWidth="1"/>
    <col min="2573" max="2573" width="0" style="46" hidden="1" customWidth="1"/>
    <col min="2574" max="2816" width="9.28515625" style="46"/>
    <col min="2817" max="2817" width="3.7109375" style="46" customWidth="1"/>
    <col min="2818" max="2818" width="57.5703125" style="46" customWidth="1"/>
    <col min="2819" max="2819" width="12.28515625" style="46" customWidth="1"/>
    <col min="2820" max="2820" width="0" style="46" hidden="1" customWidth="1"/>
    <col min="2821" max="2821" width="10.5703125" style="46" customWidth="1"/>
    <col min="2822" max="2822" width="11" style="46" customWidth="1"/>
    <col min="2823" max="2824" width="0" style="46" hidden="1" customWidth="1"/>
    <col min="2825" max="2825" width="0.28515625" style="46" customWidth="1"/>
    <col min="2826" max="2826" width="0" style="46" hidden="1" customWidth="1"/>
    <col min="2827" max="2827" width="10.28515625" style="46" customWidth="1"/>
    <col min="2828" max="2828" width="8.42578125" style="46" customWidth="1"/>
    <col min="2829" max="2829" width="0" style="46" hidden="1" customWidth="1"/>
    <col min="2830" max="3072" width="9.28515625" style="46"/>
    <col min="3073" max="3073" width="3.7109375" style="46" customWidth="1"/>
    <col min="3074" max="3074" width="57.5703125" style="46" customWidth="1"/>
    <col min="3075" max="3075" width="12.28515625" style="46" customWidth="1"/>
    <col min="3076" max="3076" width="0" style="46" hidden="1" customWidth="1"/>
    <col min="3077" max="3077" width="10.5703125" style="46" customWidth="1"/>
    <col min="3078" max="3078" width="11" style="46" customWidth="1"/>
    <col min="3079" max="3080" width="0" style="46" hidden="1" customWidth="1"/>
    <col min="3081" max="3081" width="0.28515625" style="46" customWidth="1"/>
    <col min="3082" max="3082" width="0" style="46" hidden="1" customWidth="1"/>
    <col min="3083" max="3083" width="10.28515625" style="46" customWidth="1"/>
    <col min="3084" max="3084" width="8.42578125" style="46" customWidth="1"/>
    <col min="3085" max="3085" width="0" style="46" hidden="1" customWidth="1"/>
    <col min="3086" max="3328" width="9.28515625" style="46"/>
    <col min="3329" max="3329" width="3.7109375" style="46" customWidth="1"/>
    <col min="3330" max="3330" width="57.5703125" style="46" customWidth="1"/>
    <col min="3331" max="3331" width="12.28515625" style="46" customWidth="1"/>
    <col min="3332" max="3332" width="0" style="46" hidden="1" customWidth="1"/>
    <col min="3333" max="3333" width="10.5703125" style="46" customWidth="1"/>
    <col min="3334" max="3334" width="11" style="46" customWidth="1"/>
    <col min="3335" max="3336" width="0" style="46" hidden="1" customWidth="1"/>
    <col min="3337" max="3337" width="0.28515625" style="46" customWidth="1"/>
    <col min="3338" max="3338" width="0" style="46" hidden="1" customWidth="1"/>
    <col min="3339" max="3339" width="10.28515625" style="46" customWidth="1"/>
    <col min="3340" max="3340" width="8.42578125" style="46" customWidth="1"/>
    <col min="3341" max="3341" width="0" style="46" hidden="1" customWidth="1"/>
    <col min="3342" max="3584" width="9.28515625" style="46"/>
    <col min="3585" max="3585" width="3.7109375" style="46" customWidth="1"/>
    <col min="3586" max="3586" width="57.5703125" style="46" customWidth="1"/>
    <col min="3587" max="3587" width="12.28515625" style="46" customWidth="1"/>
    <col min="3588" max="3588" width="0" style="46" hidden="1" customWidth="1"/>
    <col min="3589" max="3589" width="10.5703125" style="46" customWidth="1"/>
    <col min="3590" max="3590" width="11" style="46" customWidth="1"/>
    <col min="3591" max="3592" width="0" style="46" hidden="1" customWidth="1"/>
    <col min="3593" max="3593" width="0.28515625" style="46" customWidth="1"/>
    <col min="3594" max="3594" width="0" style="46" hidden="1" customWidth="1"/>
    <col min="3595" max="3595" width="10.28515625" style="46" customWidth="1"/>
    <col min="3596" max="3596" width="8.42578125" style="46" customWidth="1"/>
    <col min="3597" max="3597" width="0" style="46" hidden="1" customWidth="1"/>
    <col min="3598" max="3840" width="9.28515625" style="46"/>
    <col min="3841" max="3841" width="3.7109375" style="46" customWidth="1"/>
    <col min="3842" max="3842" width="57.5703125" style="46" customWidth="1"/>
    <col min="3843" max="3843" width="12.28515625" style="46" customWidth="1"/>
    <col min="3844" max="3844" width="0" style="46" hidden="1" customWidth="1"/>
    <col min="3845" max="3845" width="10.5703125" style="46" customWidth="1"/>
    <col min="3846" max="3846" width="11" style="46" customWidth="1"/>
    <col min="3847" max="3848" width="0" style="46" hidden="1" customWidth="1"/>
    <col min="3849" max="3849" width="0.28515625" style="46" customWidth="1"/>
    <col min="3850" max="3850" width="0" style="46" hidden="1" customWidth="1"/>
    <col min="3851" max="3851" width="10.28515625" style="46" customWidth="1"/>
    <col min="3852" max="3852" width="8.42578125" style="46" customWidth="1"/>
    <col min="3853" max="3853" width="0" style="46" hidden="1" customWidth="1"/>
    <col min="3854" max="4096" width="9.28515625" style="46"/>
    <col min="4097" max="4097" width="3.7109375" style="46" customWidth="1"/>
    <col min="4098" max="4098" width="57.5703125" style="46" customWidth="1"/>
    <col min="4099" max="4099" width="12.28515625" style="46" customWidth="1"/>
    <col min="4100" max="4100" width="0" style="46" hidden="1" customWidth="1"/>
    <col min="4101" max="4101" width="10.5703125" style="46" customWidth="1"/>
    <col min="4102" max="4102" width="11" style="46" customWidth="1"/>
    <col min="4103" max="4104" width="0" style="46" hidden="1" customWidth="1"/>
    <col min="4105" max="4105" width="0.28515625" style="46" customWidth="1"/>
    <col min="4106" max="4106" width="0" style="46" hidden="1" customWidth="1"/>
    <col min="4107" max="4107" width="10.28515625" style="46" customWidth="1"/>
    <col min="4108" max="4108" width="8.42578125" style="46" customWidth="1"/>
    <col min="4109" max="4109" width="0" style="46" hidden="1" customWidth="1"/>
    <col min="4110" max="4352" width="9.28515625" style="46"/>
    <col min="4353" max="4353" width="3.7109375" style="46" customWidth="1"/>
    <col min="4354" max="4354" width="57.5703125" style="46" customWidth="1"/>
    <col min="4355" max="4355" width="12.28515625" style="46" customWidth="1"/>
    <col min="4356" max="4356" width="0" style="46" hidden="1" customWidth="1"/>
    <col min="4357" max="4357" width="10.5703125" style="46" customWidth="1"/>
    <col min="4358" max="4358" width="11" style="46" customWidth="1"/>
    <col min="4359" max="4360" width="0" style="46" hidden="1" customWidth="1"/>
    <col min="4361" max="4361" width="0.28515625" style="46" customWidth="1"/>
    <col min="4362" max="4362" width="0" style="46" hidden="1" customWidth="1"/>
    <col min="4363" max="4363" width="10.28515625" style="46" customWidth="1"/>
    <col min="4364" max="4364" width="8.42578125" style="46" customWidth="1"/>
    <col min="4365" max="4365" width="0" style="46" hidden="1" customWidth="1"/>
    <col min="4366" max="4608" width="9.28515625" style="46"/>
    <col min="4609" max="4609" width="3.7109375" style="46" customWidth="1"/>
    <col min="4610" max="4610" width="57.5703125" style="46" customWidth="1"/>
    <col min="4611" max="4611" width="12.28515625" style="46" customWidth="1"/>
    <col min="4612" max="4612" width="0" style="46" hidden="1" customWidth="1"/>
    <col min="4613" max="4613" width="10.5703125" style="46" customWidth="1"/>
    <col min="4614" max="4614" width="11" style="46" customWidth="1"/>
    <col min="4615" max="4616" width="0" style="46" hidden="1" customWidth="1"/>
    <col min="4617" max="4617" width="0.28515625" style="46" customWidth="1"/>
    <col min="4618" max="4618" width="0" style="46" hidden="1" customWidth="1"/>
    <col min="4619" max="4619" width="10.28515625" style="46" customWidth="1"/>
    <col min="4620" max="4620" width="8.42578125" style="46" customWidth="1"/>
    <col min="4621" max="4621" width="0" style="46" hidden="1" customWidth="1"/>
    <col min="4622" max="4864" width="9.28515625" style="46"/>
    <col min="4865" max="4865" width="3.7109375" style="46" customWidth="1"/>
    <col min="4866" max="4866" width="57.5703125" style="46" customWidth="1"/>
    <col min="4867" max="4867" width="12.28515625" style="46" customWidth="1"/>
    <col min="4868" max="4868" width="0" style="46" hidden="1" customWidth="1"/>
    <col min="4869" max="4869" width="10.5703125" style="46" customWidth="1"/>
    <col min="4870" max="4870" width="11" style="46" customWidth="1"/>
    <col min="4871" max="4872" width="0" style="46" hidden="1" customWidth="1"/>
    <col min="4873" max="4873" width="0.28515625" style="46" customWidth="1"/>
    <col min="4874" max="4874" width="0" style="46" hidden="1" customWidth="1"/>
    <col min="4875" max="4875" width="10.28515625" style="46" customWidth="1"/>
    <col min="4876" max="4876" width="8.42578125" style="46" customWidth="1"/>
    <col min="4877" max="4877" width="0" style="46" hidden="1" customWidth="1"/>
    <col min="4878" max="5120" width="9.28515625" style="46"/>
    <col min="5121" max="5121" width="3.7109375" style="46" customWidth="1"/>
    <col min="5122" max="5122" width="57.5703125" style="46" customWidth="1"/>
    <col min="5123" max="5123" width="12.28515625" style="46" customWidth="1"/>
    <col min="5124" max="5124" width="0" style="46" hidden="1" customWidth="1"/>
    <col min="5125" max="5125" width="10.5703125" style="46" customWidth="1"/>
    <col min="5126" max="5126" width="11" style="46" customWidth="1"/>
    <col min="5127" max="5128" width="0" style="46" hidden="1" customWidth="1"/>
    <col min="5129" max="5129" width="0.28515625" style="46" customWidth="1"/>
    <col min="5130" max="5130" width="0" style="46" hidden="1" customWidth="1"/>
    <col min="5131" max="5131" width="10.28515625" style="46" customWidth="1"/>
    <col min="5132" max="5132" width="8.42578125" style="46" customWidth="1"/>
    <col min="5133" max="5133" width="0" style="46" hidden="1" customWidth="1"/>
    <col min="5134" max="5376" width="9.28515625" style="46"/>
    <col min="5377" max="5377" width="3.7109375" style="46" customWidth="1"/>
    <col min="5378" max="5378" width="57.5703125" style="46" customWidth="1"/>
    <col min="5379" max="5379" width="12.28515625" style="46" customWidth="1"/>
    <col min="5380" max="5380" width="0" style="46" hidden="1" customWidth="1"/>
    <col min="5381" max="5381" width="10.5703125" style="46" customWidth="1"/>
    <col min="5382" max="5382" width="11" style="46" customWidth="1"/>
    <col min="5383" max="5384" width="0" style="46" hidden="1" customWidth="1"/>
    <col min="5385" max="5385" width="0.28515625" style="46" customWidth="1"/>
    <col min="5386" max="5386" width="0" style="46" hidden="1" customWidth="1"/>
    <col min="5387" max="5387" width="10.28515625" style="46" customWidth="1"/>
    <col min="5388" max="5388" width="8.42578125" style="46" customWidth="1"/>
    <col min="5389" max="5389" width="0" style="46" hidden="1" customWidth="1"/>
    <col min="5390" max="5632" width="9.28515625" style="46"/>
    <col min="5633" max="5633" width="3.7109375" style="46" customWidth="1"/>
    <col min="5634" max="5634" width="57.5703125" style="46" customWidth="1"/>
    <col min="5635" max="5635" width="12.28515625" style="46" customWidth="1"/>
    <col min="5636" max="5636" width="0" style="46" hidden="1" customWidth="1"/>
    <col min="5637" max="5637" width="10.5703125" style="46" customWidth="1"/>
    <col min="5638" max="5638" width="11" style="46" customWidth="1"/>
    <col min="5639" max="5640" width="0" style="46" hidden="1" customWidth="1"/>
    <col min="5641" max="5641" width="0.28515625" style="46" customWidth="1"/>
    <col min="5642" max="5642" width="0" style="46" hidden="1" customWidth="1"/>
    <col min="5643" max="5643" width="10.28515625" style="46" customWidth="1"/>
    <col min="5644" max="5644" width="8.42578125" style="46" customWidth="1"/>
    <col min="5645" max="5645" width="0" style="46" hidden="1" customWidth="1"/>
    <col min="5646" max="5888" width="9.28515625" style="46"/>
    <col min="5889" max="5889" width="3.7109375" style="46" customWidth="1"/>
    <col min="5890" max="5890" width="57.5703125" style="46" customWidth="1"/>
    <col min="5891" max="5891" width="12.28515625" style="46" customWidth="1"/>
    <col min="5892" max="5892" width="0" style="46" hidden="1" customWidth="1"/>
    <col min="5893" max="5893" width="10.5703125" style="46" customWidth="1"/>
    <col min="5894" max="5894" width="11" style="46" customWidth="1"/>
    <col min="5895" max="5896" width="0" style="46" hidden="1" customWidth="1"/>
    <col min="5897" max="5897" width="0.28515625" style="46" customWidth="1"/>
    <col min="5898" max="5898" width="0" style="46" hidden="1" customWidth="1"/>
    <col min="5899" max="5899" width="10.28515625" style="46" customWidth="1"/>
    <col min="5900" max="5900" width="8.42578125" style="46" customWidth="1"/>
    <col min="5901" max="5901" width="0" style="46" hidden="1" customWidth="1"/>
    <col min="5902" max="6144" width="9.28515625" style="46"/>
    <col min="6145" max="6145" width="3.7109375" style="46" customWidth="1"/>
    <col min="6146" max="6146" width="57.5703125" style="46" customWidth="1"/>
    <col min="6147" max="6147" width="12.28515625" style="46" customWidth="1"/>
    <col min="6148" max="6148" width="0" style="46" hidden="1" customWidth="1"/>
    <col min="6149" max="6149" width="10.5703125" style="46" customWidth="1"/>
    <col min="6150" max="6150" width="11" style="46" customWidth="1"/>
    <col min="6151" max="6152" width="0" style="46" hidden="1" customWidth="1"/>
    <col min="6153" max="6153" width="0.28515625" style="46" customWidth="1"/>
    <col min="6154" max="6154" width="0" style="46" hidden="1" customWidth="1"/>
    <col min="6155" max="6155" width="10.28515625" style="46" customWidth="1"/>
    <col min="6156" max="6156" width="8.42578125" style="46" customWidth="1"/>
    <col min="6157" max="6157" width="0" style="46" hidden="1" customWidth="1"/>
    <col min="6158" max="6400" width="9.28515625" style="46"/>
    <col min="6401" max="6401" width="3.7109375" style="46" customWidth="1"/>
    <col min="6402" max="6402" width="57.5703125" style="46" customWidth="1"/>
    <col min="6403" max="6403" width="12.28515625" style="46" customWidth="1"/>
    <col min="6404" max="6404" width="0" style="46" hidden="1" customWidth="1"/>
    <col min="6405" max="6405" width="10.5703125" style="46" customWidth="1"/>
    <col min="6406" max="6406" width="11" style="46" customWidth="1"/>
    <col min="6407" max="6408" width="0" style="46" hidden="1" customWidth="1"/>
    <col min="6409" max="6409" width="0.28515625" style="46" customWidth="1"/>
    <col min="6410" max="6410" width="0" style="46" hidden="1" customWidth="1"/>
    <col min="6411" max="6411" width="10.28515625" style="46" customWidth="1"/>
    <col min="6412" max="6412" width="8.42578125" style="46" customWidth="1"/>
    <col min="6413" max="6413" width="0" style="46" hidden="1" customWidth="1"/>
    <col min="6414" max="6656" width="9.28515625" style="46"/>
    <col min="6657" max="6657" width="3.7109375" style="46" customWidth="1"/>
    <col min="6658" max="6658" width="57.5703125" style="46" customWidth="1"/>
    <col min="6659" max="6659" width="12.28515625" style="46" customWidth="1"/>
    <col min="6660" max="6660" width="0" style="46" hidden="1" customWidth="1"/>
    <col min="6661" max="6661" width="10.5703125" style="46" customWidth="1"/>
    <col min="6662" max="6662" width="11" style="46" customWidth="1"/>
    <col min="6663" max="6664" width="0" style="46" hidden="1" customWidth="1"/>
    <col min="6665" max="6665" width="0.28515625" style="46" customWidth="1"/>
    <col min="6666" max="6666" width="0" style="46" hidden="1" customWidth="1"/>
    <col min="6667" max="6667" width="10.28515625" style="46" customWidth="1"/>
    <col min="6668" max="6668" width="8.42578125" style="46" customWidth="1"/>
    <col min="6669" max="6669" width="0" style="46" hidden="1" customWidth="1"/>
    <col min="6670" max="6912" width="9.28515625" style="46"/>
    <col min="6913" max="6913" width="3.7109375" style="46" customWidth="1"/>
    <col min="6914" max="6914" width="57.5703125" style="46" customWidth="1"/>
    <col min="6915" max="6915" width="12.28515625" style="46" customWidth="1"/>
    <col min="6916" max="6916" width="0" style="46" hidden="1" customWidth="1"/>
    <col min="6917" max="6917" width="10.5703125" style="46" customWidth="1"/>
    <col min="6918" max="6918" width="11" style="46" customWidth="1"/>
    <col min="6919" max="6920" width="0" style="46" hidden="1" customWidth="1"/>
    <col min="6921" max="6921" width="0.28515625" style="46" customWidth="1"/>
    <col min="6922" max="6922" width="0" style="46" hidden="1" customWidth="1"/>
    <col min="6923" max="6923" width="10.28515625" style="46" customWidth="1"/>
    <col min="6924" max="6924" width="8.42578125" style="46" customWidth="1"/>
    <col min="6925" max="6925" width="0" style="46" hidden="1" customWidth="1"/>
    <col min="6926" max="7168" width="9.28515625" style="46"/>
    <col min="7169" max="7169" width="3.7109375" style="46" customWidth="1"/>
    <col min="7170" max="7170" width="57.5703125" style="46" customWidth="1"/>
    <col min="7171" max="7171" width="12.28515625" style="46" customWidth="1"/>
    <col min="7172" max="7172" width="0" style="46" hidden="1" customWidth="1"/>
    <col min="7173" max="7173" width="10.5703125" style="46" customWidth="1"/>
    <col min="7174" max="7174" width="11" style="46" customWidth="1"/>
    <col min="7175" max="7176" width="0" style="46" hidden="1" customWidth="1"/>
    <col min="7177" max="7177" width="0.28515625" style="46" customWidth="1"/>
    <col min="7178" max="7178" width="0" style="46" hidden="1" customWidth="1"/>
    <col min="7179" max="7179" width="10.28515625" style="46" customWidth="1"/>
    <col min="7180" max="7180" width="8.42578125" style="46" customWidth="1"/>
    <col min="7181" max="7181" width="0" style="46" hidden="1" customWidth="1"/>
    <col min="7182" max="7424" width="9.28515625" style="46"/>
    <col min="7425" max="7425" width="3.7109375" style="46" customWidth="1"/>
    <col min="7426" max="7426" width="57.5703125" style="46" customWidth="1"/>
    <col min="7427" max="7427" width="12.28515625" style="46" customWidth="1"/>
    <col min="7428" max="7428" width="0" style="46" hidden="1" customWidth="1"/>
    <col min="7429" max="7429" width="10.5703125" style="46" customWidth="1"/>
    <col min="7430" max="7430" width="11" style="46" customWidth="1"/>
    <col min="7431" max="7432" width="0" style="46" hidden="1" customWidth="1"/>
    <col min="7433" max="7433" width="0.28515625" style="46" customWidth="1"/>
    <col min="7434" max="7434" width="0" style="46" hidden="1" customWidth="1"/>
    <col min="7435" max="7435" width="10.28515625" style="46" customWidth="1"/>
    <col min="7436" max="7436" width="8.42578125" style="46" customWidth="1"/>
    <col min="7437" max="7437" width="0" style="46" hidden="1" customWidth="1"/>
    <col min="7438" max="7680" width="9.28515625" style="46"/>
    <col min="7681" max="7681" width="3.7109375" style="46" customWidth="1"/>
    <col min="7682" max="7682" width="57.5703125" style="46" customWidth="1"/>
    <col min="7683" max="7683" width="12.28515625" style="46" customWidth="1"/>
    <col min="7684" max="7684" width="0" style="46" hidden="1" customWidth="1"/>
    <col min="7685" max="7685" width="10.5703125" style="46" customWidth="1"/>
    <col min="7686" max="7686" width="11" style="46" customWidth="1"/>
    <col min="7687" max="7688" width="0" style="46" hidden="1" customWidth="1"/>
    <col min="7689" max="7689" width="0.28515625" style="46" customWidth="1"/>
    <col min="7690" max="7690" width="0" style="46" hidden="1" customWidth="1"/>
    <col min="7691" max="7691" width="10.28515625" style="46" customWidth="1"/>
    <col min="7692" max="7692" width="8.42578125" style="46" customWidth="1"/>
    <col min="7693" max="7693" width="0" style="46" hidden="1" customWidth="1"/>
    <col min="7694" max="7936" width="9.28515625" style="46"/>
    <col min="7937" max="7937" width="3.7109375" style="46" customWidth="1"/>
    <col min="7938" max="7938" width="57.5703125" style="46" customWidth="1"/>
    <col min="7939" max="7939" width="12.28515625" style="46" customWidth="1"/>
    <col min="7940" max="7940" width="0" style="46" hidden="1" customWidth="1"/>
    <col min="7941" max="7941" width="10.5703125" style="46" customWidth="1"/>
    <col min="7942" max="7942" width="11" style="46" customWidth="1"/>
    <col min="7943" max="7944" width="0" style="46" hidden="1" customWidth="1"/>
    <col min="7945" max="7945" width="0.28515625" style="46" customWidth="1"/>
    <col min="7946" max="7946" width="0" style="46" hidden="1" customWidth="1"/>
    <col min="7947" max="7947" width="10.28515625" style="46" customWidth="1"/>
    <col min="7948" max="7948" width="8.42578125" style="46" customWidth="1"/>
    <col min="7949" max="7949" width="0" style="46" hidden="1" customWidth="1"/>
    <col min="7950" max="8192" width="9.28515625" style="46"/>
    <col min="8193" max="8193" width="3.7109375" style="46" customWidth="1"/>
    <col min="8194" max="8194" width="57.5703125" style="46" customWidth="1"/>
    <col min="8195" max="8195" width="12.28515625" style="46" customWidth="1"/>
    <col min="8196" max="8196" width="0" style="46" hidden="1" customWidth="1"/>
    <col min="8197" max="8197" width="10.5703125" style="46" customWidth="1"/>
    <col min="8198" max="8198" width="11" style="46" customWidth="1"/>
    <col min="8199" max="8200" width="0" style="46" hidden="1" customWidth="1"/>
    <col min="8201" max="8201" width="0.28515625" style="46" customWidth="1"/>
    <col min="8202" max="8202" width="0" style="46" hidden="1" customWidth="1"/>
    <col min="8203" max="8203" width="10.28515625" style="46" customWidth="1"/>
    <col min="8204" max="8204" width="8.42578125" style="46" customWidth="1"/>
    <col min="8205" max="8205" width="0" style="46" hidden="1" customWidth="1"/>
    <col min="8206" max="8448" width="9.28515625" style="46"/>
    <col min="8449" max="8449" width="3.7109375" style="46" customWidth="1"/>
    <col min="8450" max="8450" width="57.5703125" style="46" customWidth="1"/>
    <col min="8451" max="8451" width="12.28515625" style="46" customWidth="1"/>
    <col min="8452" max="8452" width="0" style="46" hidden="1" customWidth="1"/>
    <col min="8453" max="8453" width="10.5703125" style="46" customWidth="1"/>
    <col min="8454" max="8454" width="11" style="46" customWidth="1"/>
    <col min="8455" max="8456" width="0" style="46" hidden="1" customWidth="1"/>
    <col min="8457" max="8457" width="0.28515625" style="46" customWidth="1"/>
    <col min="8458" max="8458" width="0" style="46" hidden="1" customWidth="1"/>
    <col min="8459" max="8459" width="10.28515625" style="46" customWidth="1"/>
    <col min="8460" max="8460" width="8.42578125" style="46" customWidth="1"/>
    <col min="8461" max="8461" width="0" style="46" hidden="1" customWidth="1"/>
    <col min="8462" max="8704" width="9.28515625" style="46"/>
    <col min="8705" max="8705" width="3.7109375" style="46" customWidth="1"/>
    <col min="8706" max="8706" width="57.5703125" style="46" customWidth="1"/>
    <col min="8707" max="8707" width="12.28515625" style="46" customWidth="1"/>
    <col min="8708" max="8708" width="0" style="46" hidden="1" customWidth="1"/>
    <col min="8709" max="8709" width="10.5703125" style="46" customWidth="1"/>
    <col min="8710" max="8710" width="11" style="46" customWidth="1"/>
    <col min="8711" max="8712" width="0" style="46" hidden="1" customWidth="1"/>
    <col min="8713" max="8713" width="0.28515625" style="46" customWidth="1"/>
    <col min="8714" max="8714" width="0" style="46" hidden="1" customWidth="1"/>
    <col min="8715" max="8715" width="10.28515625" style="46" customWidth="1"/>
    <col min="8716" max="8716" width="8.42578125" style="46" customWidth="1"/>
    <col min="8717" max="8717" width="0" style="46" hidden="1" customWidth="1"/>
    <col min="8718" max="8960" width="9.28515625" style="46"/>
    <col min="8961" max="8961" width="3.7109375" style="46" customWidth="1"/>
    <col min="8962" max="8962" width="57.5703125" style="46" customWidth="1"/>
    <col min="8963" max="8963" width="12.28515625" style="46" customWidth="1"/>
    <col min="8964" max="8964" width="0" style="46" hidden="1" customWidth="1"/>
    <col min="8965" max="8965" width="10.5703125" style="46" customWidth="1"/>
    <col min="8966" max="8966" width="11" style="46" customWidth="1"/>
    <col min="8967" max="8968" width="0" style="46" hidden="1" customWidth="1"/>
    <col min="8969" max="8969" width="0.28515625" style="46" customWidth="1"/>
    <col min="8970" max="8970" width="0" style="46" hidden="1" customWidth="1"/>
    <col min="8971" max="8971" width="10.28515625" style="46" customWidth="1"/>
    <col min="8972" max="8972" width="8.42578125" style="46" customWidth="1"/>
    <col min="8973" max="8973" width="0" style="46" hidden="1" customWidth="1"/>
    <col min="8974" max="9216" width="9.28515625" style="46"/>
    <col min="9217" max="9217" width="3.7109375" style="46" customWidth="1"/>
    <col min="9218" max="9218" width="57.5703125" style="46" customWidth="1"/>
    <col min="9219" max="9219" width="12.28515625" style="46" customWidth="1"/>
    <col min="9220" max="9220" width="0" style="46" hidden="1" customWidth="1"/>
    <col min="9221" max="9221" width="10.5703125" style="46" customWidth="1"/>
    <col min="9222" max="9222" width="11" style="46" customWidth="1"/>
    <col min="9223" max="9224" width="0" style="46" hidden="1" customWidth="1"/>
    <col min="9225" max="9225" width="0.28515625" style="46" customWidth="1"/>
    <col min="9226" max="9226" width="0" style="46" hidden="1" customWidth="1"/>
    <col min="9227" max="9227" width="10.28515625" style="46" customWidth="1"/>
    <col min="9228" max="9228" width="8.42578125" style="46" customWidth="1"/>
    <col min="9229" max="9229" width="0" style="46" hidden="1" customWidth="1"/>
    <col min="9230" max="9472" width="9.28515625" style="46"/>
    <col min="9473" max="9473" width="3.7109375" style="46" customWidth="1"/>
    <col min="9474" max="9474" width="57.5703125" style="46" customWidth="1"/>
    <col min="9475" max="9475" width="12.28515625" style="46" customWidth="1"/>
    <col min="9476" max="9476" width="0" style="46" hidden="1" customWidth="1"/>
    <col min="9477" max="9477" width="10.5703125" style="46" customWidth="1"/>
    <col min="9478" max="9478" width="11" style="46" customWidth="1"/>
    <col min="9479" max="9480" width="0" style="46" hidden="1" customWidth="1"/>
    <col min="9481" max="9481" width="0.28515625" style="46" customWidth="1"/>
    <col min="9482" max="9482" width="0" style="46" hidden="1" customWidth="1"/>
    <col min="9483" max="9483" width="10.28515625" style="46" customWidth="1"/>
    <col min="9484" max="9484" width="8.42578125" style="46" customWidth="1"/>
    <col min="9485" max="9485" width="0" style="46" hidden="1" customWidth="1"/>
    <col min="9486" max="9728" width="9.28515625" style="46"/>
    <col min="9729" max="9729" width="3.7109375" style="46" customWidth="1"/>
    <col min="9730" max="9730" width="57.5703125" style="46" customWidth="1"/>
    <col min="9731" max="9731" width="12.28515625" style="46" customWidth="1"/>
    <col min="9732" max="9732" width="0" style="46" hidden="1" customWidth="1"/>
    <col min="9733" max="9733" width="10.5703125" style="46" customWidth="1"/>
    <col min="9734" max="9734" width="11" style="46" customWidth="1"/>
    <col min="9735" max="9736" width="0" style="46" hidden="1" customWidth="1"/>
    <col min="9737" max="9737" width="0.28515625" style="46" customWidth="1"/>
    <col min="9738" max="9738" width="0" style="46" hidden="1" customWidth="1"/>
    <col min="9739" max="9739" width="10.28515625" style="46" customWidth="1"/>
    <col min="9740" max="9740" width="8.42578125" style="46" customWidth="1"/>
    <col min="9741" max="9741" width="0" style="46" hidden="1" customWidth="1"/>
    <col min="9742" max="9984" width="9.28515625" style="46"/>
    <col min="9985" max="9985" width="3.7109375" style="46" customWidth="1"/>
    <col min="9986" max="9986" width="57.5703125" style="46" customWidth="1"/>
    <col min="9987" max="9987" width="12.28515625" style="46" customWidth="1"/>
    <col min="9988" max="9988" width="0" style="46" hidden="1" customWidth="1"/>
    <col min="9989" max="9989" width="10.5703125" style="46" customWidth="1"/>
    <col min="9990" max="9990" width="11" style="46" customWidth="1"/>
    <col min="9991" max="9992" width="0" style="46" hidden="1" customWidth="1"/>
    <col min="9993" max="9993" width="0.28515625" style="46" customWidth="1"/>
    <col min="9994" max="9994" width="0" style="46" hidden="1" customWidth="1"/>
    <col min="9995" max="9995" width="10.28515625" style="46" customWidth="1"/>
    <col min="9996" max="9996" width="8.42578125" style="46" customWidth="1"/>
    <col min="9997" max="9997" width="0" style="46" hidden="1" customWidth="1"/>
    <col min="9998" max="10240" width="9.28515625" style="46"/>
    <col min="10241" max="10241" width="3.7109375" style="46" customWidth="1"/>
    <col min="10242" max="10242" width="57.5703125" style="46" customWidth="1"/>
    <col min="10243" max="10243" width="12.28515625" style="46" customWidth="1"/>
    <col min="10244" max="10244" width="0" style="46" hidden="1" customWidth="1"/>
    <col min="10245" max="10245" width="10.5703125" style="46" customWidth="1"/>
    <col min="10246" max="10246" width="11" style="46" customWidth="1"/>
    <col min="10247" max="10248" width="0" style="46" hidden="1" customWidth="1"/>
    <col min="10249" max="10249" width="0.28515625" style="46" customWidth="1"/>
    <col min="10250" max="10250" width="0" style="46" hidden="1" customWidth="1"/>
    <col min="10251" max="10251" width="10.28515625" style="46" customWidth="1"/>
    <col min="10252" max="10252" width="8.42578125" style="46" customWidth="1"/>
    <col min="10253" max="10253" width="0" style="46" hidden="1" customWidth="1"/>
    <col min="10254" max="10496" width="9.28515625" style="46"/>
    <col min="10497" max="10497" width="3.7109375" style="46" customWidth="1"/>
    <col min="10498" max="10498" width="57.5703125" style="46" customWidth="1"/>
    <col min="10499" max="10499" width="12.28515625" style="46" customWidth="1"/>
    <col min="10500" max="10500" width="0" style="46" hidden="1" customWidth="1"/>
    <col min="10501" max="10501" width="10.5703125" style="46" customWidth="1"/>
    <col min="10502" max="10502" width="11" style="46" customWidth="1"/>
    <col min="10503" max="10504" width="0" style="46" hidden="1" customWidth="1"/>
    <col min="10505" max="10505" width="0.28515625" style="46" customWidth="1"/>
    <col min="10506" max="10506" width="0" style="46" hidden="1" customWidth="1"/>
    <col min="10507" max="10507" width="10.28515625" style="46" customWidth="1"/>
    <col min="10508" max="10508" width="8.42578125" style="46" customWidth="1"/>
    <col min="10509" max="10509" width="0" style="46" hidden="1" customWidth="1"/>
    <col min="10510" max="10752" width="9.28515625" style="46"/>
    <col min="10753" max="10753" width="3.7109375" style="46" customWidth="1"/>
    <col min="10754" max="10754" width="57.5703125" style="46" customWidth="1"/>
    <col min="10755" max="10755" width="12.28515625" style="46" customWidth="1"/>
    <col min="10756" max="10756" width="0" style="46" hidden="1" customWidth="1"/>
    <col min="10757" max="10757" width="10.5703125" style="46" customWidth="1"/>
    <col min="10758" max="10758" width="11" style="46" customWidth="1"/>
    <col min="10759" max="10760" width="0" style="46" hidden="1" customWidth="1"/>
    <col min="10761" max="10761" width="0.28515625" style="46" customWidth="1"/>
    <col min="10762" max="10762" width="0" style="46" hidden="1" customWidth="1"/>
    <col min="10763" max="10763" width="10.28515625" style="46" customWidth="1"/>
    <col min="10764" max="10764" width="8.42578125" style="46" customWidth="1"/>
    <col min="10765" max="10765" width="0" style="46" hidden="1" customWidth="1"/>
    <col min="10766" max="11008" width="9.28515625" style="46"/>
    <col min="11009" max="11009" width="3.7109375" style="46" customWidth="1"/>
    <col min="11010" max="11010" width="57.5703125" style="46" customWidth="1"/>
    <col min="11011" max="11011" width="12.28515625" style="46" customWidth="1"/>
    <col min="11012" max="11012" width="0" style="46" hidden="1" customWidth="1"/>
    <col min="11013" max="11013" width="10.5703125" style="46" customWidth="1"/>
    <col min="11014" max="11014" width="11" style="46" customWidth="1"/>
    <col min="11015" max="11016" width="0" style="46" hidden="1" customWidth="1"/>
    <col min="11017" max="11017" width="0.28515625" style="46" customWidth="1"/>
    <col min="11018" max="11018" width="0" style="46" hidden="1" customWidth="1"/>
    <col min="11019" max="11019" width="10.28515625" style="46" customWidth="1"/>
    <col min="11020" max="11020" width="8.42578125" style="46" customWidth="1"/>
    <col min="11021" max="11021" width="0" style="46" hidden="1" customWidth="1"/>
    <col min="11022" max="11264" width="9.28515625" style="46"/>
    <col min="11265" max="11265" width="3.7109375" style="46" customWidth="1"/>
    <col min="11266" max="11266" width="57.5703125" style="46" customWidth="1"/>
    <col min="11267" max="11267" width="12.28515625" style="46" customWidth="1"/>
    <col min="11268" max="11268" width="0" style="46" hidden="1" customWidth="1"/>
    <col min="11269" max="11269" width="10.5703125" style="46" customWidth="1"/>
    <col min="11270" max="11270" width="11" style="46" customWidth="1"/>
    <col min="11271" max="11272" width="0" style="46" hidden="1" customWidth="1"/>
    <col min="11273" max="11273" width="0.28515625" style="46" customWidth="1"/>
    <col min="11274" max="11274" width="0" style="46" hidden="1" customWidth="1"/>
    <col min="11275" max="11275" width="10.28515625" style="46" customWidth="1"/>
    <col min="11276" max="11276" width="8.42578125" style="46" customWidth="1"/>
    <col min="11277" max="11277" width="0" style="46" hidden="1" customWidth="1"/>
    <col min="11278" max="11520" width="9.28515625" style="46"/>
    <col min="11521" max="11521" width="3.7109375" style="46" customWidth="1"/>
    <col min="11522" max="11522" width="57.5703125" style="46" customWidth="1"/>
    <col min="11523" max="11523" width="12.28515625" style="46" customWidth="1"/>
    <col min="11524" max="11524" width="0" style="46" hidden="1" customWidth="1"/>
    <col min="11525" max="11525" width="10.5703125" style="46" customWidth="1"/>
    <col min="11526" max="11526" width="11" style="46" customWidth="1"/>
    <col min="11527" max="11528" width="0" style="46" hidden="1" customWidth="1"/>
    <col min="11529" max="11529" width="0.28515625" style="46" customWidth="1"/>
    <col min="11530" max="11530" width="0" style="46" hidden="1" customWidth="1"/>
    <col min="11531" max="11531" width="10.28515625" style="46" customWidth="1"/>
    <col min="11532" max="11532" width="8.42578125" style="46" customWidth="1"/>
    <col min="11533" max="11533" width="0" style="46" hidden="1" customWidth="1"/>
    <col min="11534" max="11776" width="9.28515625" style="46"/>
    <col min="11777" max="11777" width="3.7109375" style="46" customWidth="1"/>
    <col min="11778" max="11778" width="57.5703125" style="46" customWidth="1"/>
    <col min="11779" max="11779" width="12.28515625" style="46" customWidth="1"/>
    <col min="11780" max="11780" width="0" style="46" hidden="1" customWidth="1"/>
    <col min="11781" max="11781" width="10.5703125" style="46" customWidth="1"/>
    <col min="11782" max="11782" width="11" style="46" customWidth="1"/>
    <col min="11783" max="11784" width="0" style="46" hidden="1" customWidth="1"/>
    <col min="11785" max="11785" width="0.28515625" style="46" customWidth="1"/>
    <col min="11786" max="11786" width="0" style="46" hidden="1" customWidth="1"/>
    <col min="11787" max="11787" width="10.28515625" style="46" customWidth="1"/>
    <col min="11788" max="11788" width="8.42578125" style="46" customWidth="1"/>
    <col min="11789" max="11789" width="0" style="46" hidden="1" customWidth="1"/>
    <col min="11790" max="12032" width="9.28515625" style="46"/>
    <col min="12033" max="12033" width="3.7109375" style="46" customWidth="1"/>
    <col min="12034" max="12034" width="57.5703125" style="46" customWidth="1"/>
    <col min="12035" max="12035" width="12.28515625" style="46" customWidth="1"/>
    <col min="12036" max="12036" width="0" style="46" hidden="1" customWidth="1"/>
    <col min="12037" max="12037" width="10.5703125" style="46" customWidth="1"/>
    <col min="12038" max="12038" width="11" style="46" customWidth="1"/>
    <col min="12039" max="12040" width="0" style="46" hidden="1" customWidth="1"/>
    <col min="12041" max="12041" width="0.28515625" style="46" customWidth="1"/>
    <col min="12042" max="12042" width="0" style="46" hidden="1" customWidth="1"/>
    <col min="12043" max="12043" width="10.28515625" style="46" customWidth="1"/>
    <col min="12044" max="12044" width="8.42578125" style="46" customWidth="1"/>
    <col min="12045" max="12045" width="0" style="46" hidden="1" customWidth="1"/>
    <col min="12046" max="12288" width="9.28515625" style="46"/>
    <col min="12289" max="12289" width="3.7109375" style="46" customWidth="1"/>
    <col min="12290" max="12290" width="57.5703125" style="46" customWidth="1"/>
    <col min="12291" max="12291" width="12.28515625" style="46" customWidth="1"/>
    <col min="12292" max="12292" width="0" style="46" hidden="1" customWidth="1"/>
    <col min="12293" max="12293" width="10.5703125" style="46" customWidth="1"/>
    <col min="12294" max="12294" width="11" style="46" customWidth="1"/>
    <col min="12295" max="12296" width="0" style="46" hidden="1" customWidth="1"/>
    <col min="12297" max="12297" width="0.28515625" style="46" customWidth="1"/>
    <col min="12298" max="12298" width="0" style="46" hidden="1" customWidth="1"/>
    <col min="12299" max="12299" width="10.28515625" style="46" customWidth="1"/>
    <col min="12300" max="12300" width="8.42578125" style="46" customWidth="1"/>
    <col min="12301" max="12301" width="0" style="46" hidden="1" customWidth="1"/>
    <col min="12302" max="12544" width="9.28515625" style="46"/>
    <col min="12545" max="12545" width="3.7109375" style="46" customWidth="1"/>
    <col min="12546" max="12546" width="57.5703125" style="46" customWidth="1"/>
    <col min="12547" max="12547" width="12.28515625" style="46" customWidth="1"/>
    <col min="12548" max="12548" width="0" style="46" hidden="1" customWidth="1"/>
    <col min="12549" max="12549" width="10.5703125" style="46" customWidth="1"/>
    <col min="12550" max="12550" width="11" style="46" customWidth="1"/>
    <col min="12551" max="12552" width="0" style="46" hidden="1" customWidth="1"/>
    <col min="12553" max="12553" width="0.28515625" style="46" customWidth="1"/>
    <col min="12554" max="12554" width="0" style="46" hidden="1" customWidth="1"/>
    <col min="12555" max="12555" width="10.28515625" style="46" customWidth="1"/>
    <col min="12556" max="12556" width="8.42578125" style="46" customWidth="1"/>
    <col min="12557" max="12557" width="0" style="46" hidden="1" customWidth="1"/>
    <col min="12558" max="12800" width="9.28515625" style="46"/>
    <col min="12801" max="12801" width="3.7109375" style="46" customWidth="1"/>
    <col min="12802" max="12802" width="57.5703125" style="46" customWidth="1"/>
    <col min="12803" max="12803" width="12.28515625" style="46" customWidth="1"/>
    <col min="12804" max="12804" width="0" style="46" hidden="1" customWidth="1"/>
    <col min="12805" max="12805" width="10.5703125" style="46" customWidth="1"/>
    <col min="12806" max="12806" width="11" style="46" customWidth="1"/>
    <col min="12807" max="12808" width="0" style="46" hidden="1" customWidth="1"/>
    <col min="12809" max="12809" width="0.28515625" style="46" customWidth="1"/>
    <col min="12810" max="12810" width="0" style="46" hidden="1" customWidth="1"/>
    <col min="12811" max="12811" width="10.28515625" style="46" customWidth="1"/>
    <col min="12812" max="12812" width="8.42578125" style="46" customWidth="1"/>
    <col min="12813" max="12813" width="0" style="46" hidden="1" customWidth="1"/>
    <col min="12814" max="13056" width="9.28515625" style="46"/>
    <col min="13057" max="13057" width="3.7109375" style="46" customWidth="1"/>
    <col min="13058" max="13058" width="57.5703125" style="46" customWidth="1"/>
    <col min="13059" max="13059" width="12.28515625" style="46" customWidth="1"/>
    <col min="13060" max="13060" width="0" style="46" hidden="1" customWidth="1"/>
    <col min="13061" max="13061" width="10.5703125" style="46" customWidth="1"/>
    <col min="13062" max="13062" width="11" style="46" customWidth="1"/>
    <col min="13063" max="13064" width="0" style="46" hidden="1" customWidth="1"/>
    <col min="13065" max="13065" width="0.28515625" style="46" customWidth="1"/>
    <col min="13066" max="13066" width="0" style="46" hidden="1" customWidth="1"/>
    <col min="13067" max="13067" width="10.28515625" style="46" customWidth="1"/>
    <col min="13068" max="13068" width="8.42578125" style="46" customWidth="1"/>
    <col min="13069" max="13069" width="0" style="46" hidden="1" customWidth="1"/>
    <col min="13070" max="13312" width="9.28515625" style="46"/>
    <col min="13313" max="13313" width="3.7109375" style="46" customWidth="1"/>
    <col min="13314" max="13314" width="57.5703125" style="46" customWidth="1"/>
    <col min="13315" max="13315" width="12.28515625" style="46" customWidth="1"/>
    <col min="13316" max="13316" width="0" style="46" hidden="1" customWidth="1"/>
    <col min="13317" max="13317" width="10.5703125" style="46" customWidth="1"/>
    <col min="13318" max="13318" width="11" style="46" customWidth="1"/>
    <col min="13319" max="13320" width="0" style="46" hidden="1" customWidth="1"/>
    <col min="13321" max="13321" width="0.28515625" style="46" customWidth="1"/>
    <col min="13322" max="13322" width="0" style="46" hidden="1" customWidth="1"/>
    <col min="13323" max="13323" width="10.28515625" style="46" customWidth="1"/>
    <col min="13324" max="13324" width="8.42578125" style="46" customWidth="1"/>
    <col min="13325" max="13325" width="0" style="46" hidden="1" customWidth="1"/>
    <col min="13326" max="13568" width="9.28515625" style="46"/>
    <col min="13569" max="13569" width="3.7109375" style="46" customWidth="1"/>
    <col min="13570" max="13570" width="57.5703125" style="46" customWidth="1"/>
    <col min="13571" max="13571" width="12.28515625" style="46" customWidth="1"/>
    <col min="13572" max="13572" width="0" style="46" hidden="1" customWidth="1"/>
    <col min="13573" max="13573" width="10.5703125" style="46" customWidth="1"/>
    <col min="13574" max="13574" width="11" style="46" customWidth="1"/>
    <col min="13575" max="13576" width="0" style="46" hidden="1" customWidth="1"/>
    <col min="13577" max="13577" width="0.28515625" style="46" customWidth="1"/>
    <col min="13578" max="13578" width="0" style="46" hidden="1" customWidth="1"/>
    <col min="13579" max="13579" width="10.28515625" style="46" customWidth="1"/>
    <col min="13580" max="13580" width="8.42578125" style="46" customWidth="1"/>
    <col min="13581" max="13581" width="0" style="46" hidden="1" customWidth="1"/>
    <col min="13582" max="13824" width="9.28515625" style="46"/>
    <col min="13825" max="13825" width="3.7109375" style="46" customWidth="1"/>
    <col min="13826" max="13826" width="57.5703125" style="46" customWidth="1"/>
    <col min="13827" max="13827" width="12.28515625" style="46" customWidth="1"/>
    <col min="13828" max="13828" width="0" style="46" hidden="1" customWidth="1"/>
    <col min="13829" max="13829" width="10.5703125" style="46" customWidth="1"/>
    <col min="13830" max="13830" width="11" style="46" customWidth="1"/>
    <col min="13831" max="13832" width="0" style="46" hidden="1" customWidth="1"/>
    <col min="13833" max="13833" width="0.28515625" style="46" customWidth="1"/>
    <col min="13834" max="13834" width="0" style="46" hidden="1" customWidth="1"/>
    <col min="13835" max="13835" width="10.28515625" style="46" customWidth="1"/>
    <col min="13836" max="13836" width="8.42578125" style="46" customWidth="1"/>
    <col min="13837" max="13837" width="0" style="46" hidden="1" customWidth="1"/>
    <col min="13838" max="14080" width="9.28515625" style="46"/>
    <col min="14081" max="14081" width="3.7109375" style="46" customWidth="1"/>
    <col min="14082" max="14082" width="57.5703125" style="46" customWidth="1"/>
    <col min="14083" max="14083" width="12.28515625" style="46" customWidth="1"/>
    <col min="14084" max="14084" width="0" style="46" hidden="1" customWidth="1"/>
    <col min="14085" max="14085" width="10.5703125" style="46" customWidth="1"/>
    <col min="14086" max="14086" width="11" style="46" customWidth="1"/>
    <col min="14087" max="14088" width="0" style="46" hidden="1" customWidth="1"/>
    <col min="14089" max="14089" width="0.28515625" style="46" customWidth="1"/>
    <col min="14090" max="14090" width="0" style="46" hidden="1" customWidth="1"/>
    <col min="14091" max="14091" width="10.28515625" style="46" customWidth="1"/>
    <col min="14092" max="14092" width="8.42578125" style="46" customWidth="1"/>
    <col min="14093" max="14093" width="0" style="46" hidden="1" customWidth="1"/>
    <col min="14094" max="14336" width="9.28515625" style="46"/>
    <col min="14337" max="14337" width="3.7109375" style="46" customWidth="1"/>
    <col min="14338" max="14338" width="57.5703125" style="46" customWidth="1"/>
    <col min="14339" max="14339" width="12.28515625" style="46" customWidth="1"/>
    <col min="14340" max="14340" width="0" style="46" hidden="1" customWidth="1"/>
    <col min="14341" max="14341" width="10.5703125" style="46" customWidth="1"/>
    <col min="14342" max="14342" width="11" style="46" customWidth="1"/>
    <col min="14343" max="14344" width="0" style="46" hidden="1" customWidth="1"/>
    <col min="14345" max="14345" width="0.28515625" style="46" customWidth="1"/>
    <col min="14346" max="14346" width="0" style="46" hidden="1" customWidth="1"/>
    <col min="14347" max="14347" width="10.28515625" style="46" customWidth="1"/>
    <col min="14348" max="14348" width="8.42578125" style="46" customWidth="1"/>
    <col min="14349" max="14349" width="0" style="46" hidden="1" customWidth="1"/>
    <col min="14350" max="14592" width="9.28515625" style="46"/>
    <col min="14593" max="14593" width="3.7109375" style="46" customWidth="1"/>
    <col min="14594" max="14594" width="57.5703125" style="46" customWidth="1"/>
    <col min="14595" max="14595" width="12.28515625" style="46" customWidth="1"/>
    <col min="14596" max="14596" width="0" style="46" hidden="1" customWidth="1"/>
    <col min="14597" max="14597" width="10.5703125" style="46" customWidth="1"/>
    <col min="14598" max="14598" width="11" style="46" customWidth="1"/>
    <col min="14599" max="14600" width="0" style="46" hidden="1" customWidth="1"/>
    <col min="14601" max="14601" width="0.28515625" style="46" customWidth="1"/>
    <col min="14602" max="14602" width="0" style="46" hidden="1" customWidth="1"/>
    <col min="14603" max="14603" width="10.28515625" style="46" customWidth="1"/>
    <col min="14604" max="14604" width="8.42578125" style="46" customWidth="1"/>
    <col min="14605" max="14605" width="0" style="46" hidden="1" customWidth="1"/>
    <col min="14606" max="14848" width="9.28515625" style="46"/>
    <col min="14849" max="14849" width="3.7109375" style="46" customWidth="1"/>
    <col min="14850" max="14850" width="57.5703125" style="46" customWidth="1"/>
    <col min="14851" max="14851" width="12.28515625" style="46" customWidth="1"/>
    <col min="14852" max="14852" width="0" style="46" hidden="1" customWidth="1"/>
    <col min="14853" max="14853" width="10.5703125" style="46" customWidth="1"/>
    <col min="14854" max="14854" width="11" style="46" customWidth="1"/>
    <col min="14855" max="14856" width="0" style="46" hidden="1" customWidth="1"/>
    <col min="14857" max="14857" width="0.28515625" style="46" customWidth="1"/>
    <col min="14858" max="14858" width="0" style="46" hidden="1" customWidth="1"/>
    <col min="14859" max="14859" width="10.28515625" style="46" customWidth="1"/>
    <col min="14860" max="14860" width="8.42578125" style="46" customWidth="1"/>
    <col min="14861" max="14861" width="0" style="46" hidden="1" customWidth="1"/>
    <col min="14862" max="15104" width="9.28515625" style="46"/>
    <col min="15105" max="15105" width="3.7109375" style="46" customWidth="1"/>
    <col min="15106" max="15106" width="57.5703125" style="46" customWidth="1"/>
    <col min="15107" max="15107" width="12.28515625" style="46" customWidth="1"/>
    <col min="15108" max="15108" width="0" style="46" hidden="1" customWidth="1"/>
    <col min="15109" max="15109" width="10.5703125" style="46" customWidth="1"/>
    <col min="15110" max="15110" width="11" style="46" customWidth="1"/>
    <col min="15111" max="15112" width="0" style="46" hidden="1" customWidth="1"/>
    <col min="15113" max="15113" width="0.28515625" style="46" customWidth="1"/>
    <col min="15114" max="15114" width="0" style="46" hidden="1" customWidth="1"/>
    <col min="15115" max="15115" width="10.28515625" style="46" customWidth="1"/>
    <col min="15116" max="15116" width="8.42578125" style="46" customWidth="1"/>
    <col min="15117" max="15117" width="0" style="46" hidden="1" customWidth="1"/>
    <col min="15118" max="15360" width="9.28515625" style="46"/>
    <col min="15361" max="15361" width="3.7109375" style="46" customWidth="1"/>
    <col min="15362" max="15362" width="57.5703125" style="46" customWidth="1"/>
    <col min="15363" max="15363" width="12.28515625" style="46" customWidth="1"/>
    <col min="15364" max="15364" width="0" style="46" hidden="1" customWidth="1"/>
    <col min="15365" max="15365" width="10.5703125" style="46" customWidth="1"/>
    <col min="15366" max="15366" width="11" style="46" customWidth="1"/>
    <col min="15367" max="15368" width="0" style="46" hidden="1" customWidth="1"/>
    <col min="15369" max="15369" width="0.28515625" style="46" customWidth="1"/>
    <col min="15370" max="15370" width="0" style="46" hidden="1" customWidth="1"/>
    <col min="15371" max="15371" width="10.28515625" style="46" customWidth="1"/>
    <col min="15372" max="15372" width="8.42578125" style="46" customWidth="1"/>
    <col min="15373" max="15373" width="0" style="46" hidden="1" customWidth="1"/>
    <col min="15374" max="15616" width="9.28515625" style="46"/>
    <col min="15617" max="15617" width="3.7109375" style="46" customWidth="1"/>
    <col min="15618" max="15618" width="57.5703125" style="46" customWidth="1"/>
    <col min="15619" max="15619" width="12.28515625" style="46" customWidth="1"/>
    <col min="15620" max="15620" width="0" style="46" hidden="1" customWidth="1"/>
    <col min="15621" max="15621" width="10.5703125" style="46" customWidth="1"/>
    <col min="15622" max="15622" width="11" style="46" customWidth="1"/>
    <col min="15623" max="15624" width="0" style="46" hidden="1" customWidth="1"/>
    <col min="15625" max="15625" width="0.28515625" style="46" customWidth="1"/>
    <col min="15626" max="15626" width="0" style="46" hidden="1" customWidth="1"/>
    <col min="15627" max="15627" width="10.28515625" style="46" customWidth="1"/>
    <col min="15628" max="15628" width="8.42578125" style="46" customWidth="1"/>
    <col min="15629" max="15629" width="0" style="46" hidden="1" customWidth="1"/>
    <col min="15630" max="15872" width="9.28515625" style="46"/>
    <col min="15873" max="15873" width="3.7109375" style="46" customWidth="1"/>
    <col min="15874" max="15874" width="57.5703125" style="46" customWidth="1"/>
    <col min="15875" max="15875" width="12.28515625" style="46" customWidth="1"/>
    <col min="15876" max="15876" width="0" style="46" hidden="1" customWidth="1"/>
    <col min="15877" max="15877" width="10.5703125" style="46" customWidth="1"/>
    <col min="15878" max="15878" width="11" style="46" customWidth="1"/>
    <col min="15879" max="15880" width="0" style="46" hidden="1" customWidth="1"/>
    <col min="15881" max="15881" width="0.28515625" style="46" customWidth="1"/>
    <col min="15882" max="15882" width="0" style="46" hidden="1" customWidth="1"/>
    <col min="15883" max="15883" width="10.28515625" style="46" customWidth="1"/>
    <col min="15884" max="15884" width="8.42578125" style="46" customWidth="1"/>
    <col min="15885" max="15885" width="0" style="46" hidden="1" customWidth="1"/>
    <col min="15886" max="16128" width="9.28515625" style="46"/>
    <col min="16129" max="16129" width="3.7109375" style="46" customWidth="1"/>
    <col min="16130" max="16130" width="57.5703125" style="46" customWidth="1"/>
    <col min="16131" max="16131" width="12.28515625" style="46" customWidth="1"/>
    <col min="16132" max="16132" width="0" style="46" hidden="1" customWidth="1"/>
    <col min="16133" max="16133" width="10.5703125" style="46" customWidth="1"/>
    <col min="16134" max="16134" width="11" style="46" customWidth="1"/>
    <col min="16135" max="16136" width="0" style="46" hidden="1" customWidth="1"/>
    <col min="16137" max="16137" width="0.28515625" style="46" customWidth="1"/>
    <col min="16138" max="16138" width="0" style="46" hidden="1" customWidth="1"/>
    <col min="16139" max="16139" width="10.28515625" style="46" customWidth="1"/>
    <col min="16140" max="16140" width="8.42578125" style="46" customWidth="1"/>
    <col min="16141" max="16141" width="0" style="46" hidden="1" customWidth="1"/>
    <col min="16142" max="16384" width="9.28515625" style="46"/>
  </cols>
  <sheetData>
    <row r="1" spans="1:19" x14ac:dyDescent="0.2">
      <c r="N1" s="103" t="s">
        <v>155</v>
      </c>
      <c r="O1" s="103"/>
    </row>
    <row r="2" spans="1:19" ht="27" customHeight="1" x14ac:dyDescent="0.2">
      <c r="A2" s="107" t="s">
        <v>333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9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9" ht="1.1499999999999999" customHeight="1" x14ac:dyDescent="0.2"/>
    <row r="5" spans="1:19" ht="21" customHeight="1" x14ac:dyDescent="0.2">
      <c r="A5" s="108" t="s">
        <v>30</v>
      </c>
      <c r="B5" s="109" t="s">
        <v>31</v>
      </c>
      <c r="C5" s="109" t="s">
        <v>32</v>
      </c>
      <c r="D5" s="50"/>
      <c r="E5" s="109" t="s">
        <v>326</v>
      </c>
      <c r="F5" s="108" t="s">
        <v>327</v>
      </c>
      <c r="G5" s="51"/>
      <c r="H5" s="52"/>
      <c r="I5" s="53"/>
      <c r="J5" s="54"/>
      <c r="K5" s="108" t="s">
        <v>328</v>
      </c>
      <c r="L5" s="104" t="s">
        <v>33</v>
      </c>
      <c r="M5" s="105"/>
      <c r="N5" s="106"/>
    </row>
    <row r="6" spans="1:19" ht="63.75" x14ac:dyDescent="0.2">
      <c r="A6" s="108"/>
      <c r="B6" s="109"/>
      <c r="C6" s="109"/>
      <c r="D6" s="55"/>
      <c r="E6" s="109"/>
      <c r="F6" s="108"/>
      <c r="G6" s="56"/>
      <c r="H6" s="57" t="s">
        <v>34</v>
      </c>
      <c r="I6" s="58"/>
      <c r="J6" s="54" t="s">
        <v>34</v>
      </c>
      <c r="K6" s="108"/>
      <c r="L6" s="59" t="s">
        <v>287</v>
      </c>
      <c r="M6" s="59" t="s">
        <v>35</v>
      </c>
      <c r="N6" s="59" t="s">
        <v>288</v>
      </c>
    </row>
    <row r="7" spans="1:19" x14ac:dyDescent="0.2">
      <c r="A7" s="57">
        <v>1</v>
      </c>
      <c r="B7" s="57">
        <v>2</v>
      </c>
      <c r="C7" s="57">
        <v>3</v>
      </c>
      <c r="D7" s="57">
        <v>4</v>
      </c>
      <c r="E7" s="57">
        <v>4</v>
      </c>
      <c r="F7" s="57">
        <v>5</v>
      </c>
      <c r="G7" s="60">
        <v>6</v>
      </c>
      <c r="H7" s="60">
        <v>5</v>
      </c>
      <c r="I7" s="61">
        <v>8</v>
      </c>
      <c r="J7" s="61">
        <v>7</v>
      </c>
      <c r="K7" s="61">
        <v>6</v>
      </c>
      <c r="L7" s="61">
        <v>7</v>
      </c>
      <c r="M7" s="61">
        <v>9</v>
      </c>
      <c r="N7" s="61">
        <v>8</v>
      </c>
    </row>
    <row r="8" spans="1:19" x14ac:dyDescent="0.2">
      <c r="A8" s="62"/>
      <c r="B8" s="63" t="s">
        <v>36</v>
      </c>
      <c r="C8" s="64" t="s">
        <v>37</v>
      </c>
      <c r="D8" s="65">
        <v>3.1</v>
      </c>
      <c r="E8" s="65">
        <v>0.8</v>
      </c>
      <c r="F8" s="65">
        <v>0.8</v>
      </c>
      <c r="G8" s="65"/>
      <c r="H8" s="65"/>
      <c r="I8" s="65"/>
      <c r="J8" s="66"/>
      <c r="K8" s="65">
        <v>0.8</v>
      </c>
      <c r="L8" s="65">
        <f>+E8-F8</f>
        <v>0</v>
      </c>
      <c r="M8" s="65">
        <f t="shared" ref="M8:M23" si="0">+H8-J8</f>
        <v>0</v>
      </c>
      <c r="N8" s="65">
        <f>+E8-K8</f>
        <v>0</v>
      </c>
      <c r="O8" s="67"/>
    </row>
    <row r="9" spans="1:19" x14ac:dyDescent="0.2">
      <c r="A9" s="62"/>
      <c r="B9" s="63" t="s">
        <v>38</v>
      </c>
      <c r="C9" s="64" t="s">
        <v>37</v>
      </c>
      <c r="D9" s="65">
        <v>190.4</v>
      </c>
      <c r="E9" s="65">
        <v>43.5</v>
      </c>
      <c r="F9" s="65">
        <v>42.6</v>
      </c>
      <c r="G9" s="65"/>
      <c r="H9" s="65">
        <v>86.4</v>
      </c>
      <c r="I9" s="65"/>
      <c r="J9" s="66">
        <v>81.3</v>
      </c>
      <c r="K9" s="65">
        <v>42.6</v>
      </c>
      <c r="L9" s="65">
        <f t="shared" ref="L9:L33" si="1">+E9-F9</f>
        <v>0.89999999999999858</v>
      </c>
      <c r="M9" s="65">
        <f t="shared" si="0"/>
        <v>5.1000000000000085</v>
      </c>
      <c r="N9" s="65">
        <f t="shared" ref="N9:N33" si="2">+E9-K9</f>
        <v>0.89999999999999858</v>
      </c>
      <c r="O9" s="67"/>
    </row>
    <row r="10" spans="1:19" x14ac:dyDescent="0.2">
      <c r="A10" s="62"/>
      <c r="B10" s="68" t="s">
        <v>39</v>
      </c>
      <c r="C10" s="61" t="s">
        <v>37</v>
      </c>
      <c r="D10" s="65">
        <v>3</v>
      </c>
      <c r="E10" s="65">
        <v>0.6</v>
      </c>
      <c r="F10" s="65">
        <v>0.6</v>
      </c>
      <c r="G10" s="65"/>
      <c r="H10" s="65">
        <v>1.5</v>
      </c>
      <c r="I10" s="65"/>
      <c r="J10" s="66">
        <v>1.5</v>
      </c>
      <c r="K10" s="65">
        <v>0.6</v>
      </c>
      <c r="L10" s="65">
        <f t="shared" si="1"/>
        <v>0</v>
      </c>
      <c r="M10" s="65">
        <f t="shared" si="0"/>
        <v>0</v>
      </c>
      <c r="N10" s="65">
        <f t="shared" si="2"/>
        <v>0</v>
      </c>
      <c r="O10" s="67"/>
    </row>
    <row r="11" spans="1:19" x14ac:dyDescent="0.2">
      <c r="A11" s="62"/>
      <c r="B11" s="63" t="s">
        <v>40</v>
      </c>
      <c r="C11" s="64" t="s">
        <v>41</v>
      </c>
      <c r="D11" s="65">
        <v>305.60000000000002</v>
      </c>
      <c r="E11" s="65">
        <v>0</v>
      </c>
      <c r="F11" s="65">
        <v>64.400000000000006</v>
      </c>
      <c r="G11" s="65"/>
      <c r="H11" s="65">
        <v>240.3</v>
      </c>
      <c r="I11" s="65"/>
      <c r="J11" s="66">
        <v>179.9</v>
      </c>
      <c r="K11" s="65">
        <v>73.3</v>
      </c>
      <c r="L11" s="65">
        <f t="shared" si="1"/>
        <v>-64.400000000000006</v>
      </c>
      <c r="M11" s="65">
        <f t="shared" si="0"/>
        <v>60.400000000000006</v>
      </c>
      <c r="N11" s="65">
        <f t="shared" si="2"/>
        <v>-73.3</v>
      </c>
      <c r="O11" s="67"/>
      <c r="S11" s="47"/>
    </row>
    <row r="12" spans="1:19" x14ac:dyDescent="0.2">
      <c r="A12" s="62"/>
      <c r="B12" s="63" t="s">
        <v>42</v>
      </c>
      <c r="C12" s="64" t="s">
        <v>41</v>
      </c>
      <c r="D12" s="65"/>
      <c r="E12" s="65">
        <v>17</v>
      </c>
      <c r="F12" s="65">
        <v>15.1</v>
      </c>
      <c r="G12" s="65"/>
      <c r="H12" s="65">
        <v>23</v>
      </c>
      <c r="I12" s="65"/>
      <c r="J12" s="66">
        <v>25.3</v>
      </c>
      <c r="K12" s="65">
        <v>15.1</v>
      </c>
      <c r="L12" s="65">
        <f t="shared" si="1"/>
        <v>1.9000000000000004</v>
      </c>
      <c r="M12" s="65">
        <f t="shared" si="0"/>
        <v>-2.3000000000000007</v>
      </c>
      <c r="N12" s="65">
        <f t="shared" si="2"/>
        <v>1.9000000000000004</v>
      </c>
      <c r="O12" s="67"/>
    </row>
    <row r="13" spans="1:19" x14ac:dyDescent="0.2">
      <c r="A13" s="62"/>
      <c r="B13" s="63" t="s">
        <v>43</v>
      </c>
      <c r="C13" s="64" t="s">
        <v>41</v>
      </c>
      <c r="D13" s="65">
        <v>41.5</v>
      </c>
      <c r="E13" s="65">
        <v>8.1</v>
      </c>
      <c r="F13" s="65">
        <v>8.9</v>
      </c>
      <c r="G13" s="65"/>
      <c r="H13" s="65">
        <v>17.899999999999999</v>
      </c>
      <c r="I13" s="65"/>
      <c r="J13" s="66">
        <v>17.5</v>
      </c>
      <c r="K13" s="65">
        <v>8.9</v>
      </c>
      <c r="L13" s="65">
        <f t="shared" si="1"/>
        <v>-0.80000000000000071</v>
      </c>
      <c r="M13" s="65">
        <f t="shared" si="0"/>
        <v>0.39999999999999858</v>
      </c>
      <c r="N13" s="65">
        <f t="shared" si="2"/>
        <v>-0.80000000000000071</v>
      </c>
      <c r="O13" s="67"/>
    </row>
    <row r="14" spans="1:19" x14ac:dyDescent="0.2">
      <c r="A14" s="62"/>
      <c r="B14" s="63" t="s">
        <v>44</v>
      </c>
      <c r="C14" s="64" t="s">
        <v>41</v>
      </c>
      <c r="D14" s="65">
        <v>192.2</v>
      </c>
      <c r="E14" s="65">
        <v>32.700000000000003</v>
      </c>
      <c r="F14" s="65">
        <v>32.200000000000003</v>
      </c>
      <c r="G14" s="65"/>
      <c r="H14" s="65">
        <v>73.3</v>
      </c>
      <c r="I14" s="65"/>
      <c r="J14" s="66">
        <v>66.400000000000006</v>
      </c>
      <c r="K14" s="65">
        <v>32.200000000000003</v>
      </c>
      <c r="L14" s="65">
        <f t="shared" si="1"/>
        <v>0.5</v>
      </c>
      <c r="M14" s="65">
        <f t="shared" si="0"/>
        <v>6.8999999999999915</v>
      </c>
      <c r="N14" s="65">
        <f t="shared" si="2"/>
        <v>0.5</v>
      </c>
      <c r="O14" s="67"/>
    </row>
    <row r="15" spans="1:19" ht="25.5" x14ac:dyDescent="0.2">
      <c r="A15" s="62"/>
      <c r="B15" s="69" t="s">
        <v>45</v>
      </c>
      <c r="C15" s="64" t="s">
        <v>46</v>
      </c>
      <c r="D15" s="65">
        <v>189.6</v>
      </c>
      <c r="E15" s="65">
        <v>0.1</v>
      </c>
      <c r="F15" s="65">
        <v>0.1</v>
      </c>
      <c r="G15" s="65"/>
      <c r="H15" s="65"/>
      <c r="I15" s="65"/>
      <c r="J15" s="66"/>
      <c r="K15" s="65">
        <v>0.1</v>
      </c>
      <c r="L15" s="65">
        <f t="shared" si="1"/>
        <v>0</v>
      </c>
      <c r="M15" s="65">
        <f t="shared" si="0"/>
        <v>0</v>
      </c>
      <c r="N15" s="65">
        <f t="shared" si="2"/>
        <v>0</v>
      </c>
      <c r="O15" s="67"/>
    </row>
    <row r="16" spans="1:19" x14ac:dyDescent="0.2">
      <c r="A16" s="62"/>
      <c r="B16" s="63" t="s">
        <v>47</v>
      </c>
      <c r="C16" s="64" t="s">
        <v>41</v>
      </c>
      <c r="D16" s="65">
        <v>54</v>
      </c>
      <c r="E16" s="65">
        <v>12.2</v>
      </c>
      <c r="F16" s="65">
        <v>12.4</v>
      </c>
      <c r="G16" s="65"/>
      <c r="H16" s="65">
        <v>13.6</v>
      </c>
      <c r="I16" s="65"/>
      <c r="J16" s="66">
        <v>13.6</v>
      </c>
      <c r="K16" s="65">
        <v>12.4</v>
      </c>
      <c r="L16" s="65">
        <f t="shared" si="1"/>
        <v>-0.20000000000000107</v>
      </c>
      <c r="M16" s="65">
        <f t="shared" si="0"/>
        <v>0</v>
      </c>
      <c r="N16" s="65">
        <f t="shared" si="2"/>
        <v>-0.20000000000000107</v>
      </c>
      <c r="O16" s="67"/>
    </row>
    <row r="17" spans="1:15" x14ac:dyDescent="0.2">
      <c r="A17" s="62"/>
      <c r="B17" s="63" t="s">
        <v>48</v>
      </c>
      <c r="C17" s="64" t="s">
        <v>41</v>
      </c>
      <c r="D17" s="65">
        <v>31.7</v>
      </c>
      <c r="E17" s="65">
        <v>12.9</v>
      </c>
      <c r="F17" s="65">
        <v>14</v>
      </c>
      <c r="G17" s="65"/>
      <c r="H17" s="65">
        <v>19.5</v>
      </c>
      <c r="I17" s="65"/>
      <c r="J17" s="66">
        <v>22.7</v>
      </c>
      <c r="K17" s="65">
        <v>14</v>
      </c>
      <c r="L17" s="65">
        <f t="shared" si="1"/>
        <v>-1.0999999999999996</v>
      </c>
      <c r="M17" s="65">
        <f t="shared" si="0"/>
        <v>-3.1999999999999993</v>
      </c>
      <c r="N17" s="65">
        <f t="shared" si="2"/>
        <v>-1.0999999999999996</v>
      </c>
      <c r="O17" s="67"/>
    </row>
    <row r="18" spans="1:15" x14ac:dyDescent="0.2">
      <c r="A18" s="62"/>
      <c r="B18" s="63" t="s">
        <v>49</v>
      </c>
      <c r="C18" s="64" t="s">
        <v>50</v>
      </c>
      <c r="D18" s="65">
        <v>22.9</v>
      </c>
      <c r="E18" s="65">
        <v>9.1999999999999993</v>
      </c>
      <c r="F18" s="65">
        <v>8.6999999999999993</v>
      </c>
      <c r="G18" s="65"/>
      <c r="H18" s="65">
        <v>15.7</v>
      </c>
      <c r="I18" s="65"/>
      <c r="J18" s="66">
        <v>15.7</v>
      </c>
      <c r="K18" s="65">
        <v>8.6999999999999993</v>
      </c>
      <c r="L18" s="65">
        <f t="shared" si="1"/>
        <v>0.5</v>
      </c>
      <c r="M18" s="65">
        <f t="shared" si="0"/>
        <v>0</v>
      </c>
      <c r="N18" s="65">
        <f t="shared" si="2"/>
        <v>0.5</v>
      </c>
      <c r="O18" s="67"/>
    </row>
    <row r="19" spans="1:15" x14ac:dyDescent="0.2">
      <c r="A19" s="62"/>
      <c r="B19" s="63" t="s">
        <v>51</v>
      </c>
      <c r="C19" s="59" t="s">
        <v>52</v>
      </c>
      <c r="D19" s="65">
        <v>129.5</v>
      </c>
      <c r="E19" s="65">
        <v>40.299999999999997</v>
      </c>
      <c r="F19" s="65">
        <v>38.4</v>
      </c>
      <c r="G19" s="65"/>
      <c r="H19" s="65">
        <v>60</v>
      </c>
      <c r="I19" s="65"/>
      <c r="J19" s="66">
        <v>50.3</v>
      </c>
      <c r="K19" s="65">
        <v>38.4</v>
      </c>
      <c r="L19" s="65">
        <f t="shared" si="1"/>
        <v>1.8999999999999986</v>
      </c>
      <c r="M19" s="65">
        <f t="shared" si="0"/>
        <v>9.7000000000000028</v>
      </c>
      <c r="N19" s="65">
        <f t="shared" si="2"/>
        <v>1.8999999999999986</v>
      </c>
      <c r="O19" s="67"/>
    </row>
    <row r="20" spans="1:15" x14ac:dyDescent="0.2">
      <c r="A20" s="62"/>
      <c r="B20" s="69" t="s">
        <v>53</v>
      </c>
      <c r="C20" s="64" t="s">
        <v>54</v>
      </c>
      <c r="D20" s="65">
        <v>2159.9</v>
      </c>
      <c r="E20" s="65">
        <v>778.9</v>
      </c>
      <c r="F20" s="65">
        <v>741.9</v>
      </c>
      <c r="G20" s="65"/>
      <c r="H20" s="65">
        <v>1228.4000000000001</v>
      </c>
      <c r="I20" s="65"/>
      <c r="J20" s="66">
        <v>1063.3</v>
      </c>
      <c r="K20" s="65">
        <v>741.9</v>
      </c>
      <c r="L20" s="65">
        <f t="shared" si="1"/>
        <v>37</v>
      </c>
      <c r="M20" s="65">
        <f t="shared" si="0"/>
        <v>165.10000000000014</v>
      </c>
      <c r="N20" s="65">
        <f t="shared" si="2"/>
        <v>37</v>
      </c>
      <c r="O20" s="67"/>
    </row>
    <row r="21" spans="1:15" x14ac:dyDescent="0.2">
      <c r="A21" s="62"/>
      <c r="B21" s="63" t="s">
        <v>332</v>
      </c>
      <c r="C21" s="64" t="s">
        <v>55</v>
      </c>
      <c r="D21" s="65">
        <v>618.6</v>
      </c>
      <c r="E21" s="65">
        <v>121.4</v>
      </c>
      <c r="F21" s="65">
        <v>105.9</v>
      </c>
      <c r="G21" s="65"/>
      <c r="H21" s="65">
        <v>334</v>
      </c>
      <c r="I21" s="65"/>
      <c r="J21" s="66">
        <v>338</v>
      </c>
      <c r="K21" s="65">
        <v>105.9</v>
      </c>
      <c r="L21" s="65">
        <f t="shared" si="1"/>
        <v>15.5</v>
      </c>
      <c r="M21" s="65">
        <f t="shared" si="0"/>
        <v>-4</v>
      </c>
      <c r="N21" s="65">
        <f t="shared" si="2"/>
        <v>15.5</v>
      </c>
      <c r="O21" s="67"/>
    </row>
    <row r="22" spans="1:15" ht="25.5" x14ac:dyDescent="0.2">
      <c r="A22" s="62"/>
      <c r="B22" s="63" t="s">
        <v>56</v>
      </c>
      <c r="C22" s="64" t="s">
        <v>57</v>
      </c>
      <c r="D22" s="65">
        <v>863</v>
      </c>
      <c r="E22" s="65">
        <v>358</v>
      </c>
      <c r="F22" s="65">
        <v>358</v>
      </c>
      <c r="G22" s="65"/>
      <c r="H22" s="65"/>
      <c r="I22" s="65"/>
      <c r="J22" s="66"/>
      <c r="K22" s="65">
        <v>358</v>
      </c>
      <c r="L22" s="65">
        <f t="shared" si="1"/>
        <v>0</v>
      </c>
      <c r="M22" s="65">
        <f t="shared" si="0"/>
        <v>0</v>
      </c>
      <c r="N22" s="65">
        <f t="shared" si="2"/>
        <v>0</v>
      </c>
      <c r="O22" s="67"/>
    </row>
    <row r="23" spans="1:15" x14ac:dyDescent="0.2">
      <c r="A23" s="62"/>
      <c r="B23" s="69" t="s">
        <v>58</v>
      </c>
      <c r="C23" s="64" t="s">
        <v>244</v>
      </c>
      <c r="D23" s="65">
        <v>659.7</v>
      </c>
      <c r="E23" s="65">
        <v>205.2</v>
      </c>
      <c r="F23" s="65">
        <v>217</v>
      </c>
      <c r="G23" s="65"/>
      <c r="H23" s="65">
        <v>399.7</v>
      </c>
      <c r="I23" s="65"/>
      <c r="J23" s="66">
        <v>380.4</v>
      </c>
      <c r="K23" s="65">
        <v>217.1</v>
      </c>
      <c r="L23" s="65">
        <f t="shared" si="1"/>
        <v>-11.800000000000011</v>
      </c>
      <c r="M23" s="65">
        <f t="shared" si="0"/>
        <v>19.300000000000011</v>
      </c>
      <c r="N23" s="65">
        <f t="shared" si="2"/>
        <v>-11.900000000000006</v>
      </c>
      <c r="O23" s="67"/>
    </row>
    <row r="24" spans="1:15" x14ac:dyDescent="0.2">
      <c r="A24" s="62"/>
      <c r="B24" s="69" t="s">
        <v>329</v>
      </c>
      <c r="C24" s="64" t="s">
        <v>330</v>
      </c>
      <c r="D24" s="65"/>
      <c r="E24" s="65">
        <v>13.9</v>
      </c>
      <c r="F24" s="65"/>
      <c r="G24" s="65"/>
      <c r="H24" s="65"/>
      <c r="I24" s="65"/>
      <c r="J24" s="66"/>
      <c r="K24" s="65"/>
      <c r="L24" s="65">
        <f t="shared" si="1"/>
        <v>13.9</v>
      </c>
      <c r="M24" s="65"/>
      <c r="N24" s="65">
        <f t="shared" si="2"/>
        <v>13.9</v>
      </c>
      <c r="O24" s="67"/>
    </row>
    <row r="25" spans="1:15" ht="25.5" x14ac:dyDescent="0.2">
      <c r="A25" s="62"/>
      <c r="B25" s="69" t="s">
        <v>59</v>
      </c>
      <c r="C25" s="64" t="s">
        <v>60</v>
      </c>
      <c r="D25" s="65"/>
      <c r="E25" s="65">
        <v>0.1</v>
      </c>
      <c r="F25" s="65">
        <v>0.2</v>
      </c>
      <c r="G25" s="65"/>
      <c r="H25" s="65"/>
      <c r="I25" s="65"/>
      <c r="J25" s="66"/>
      <c r="K25" s="65">
        <v>0.2</v>
      </c>
      <c r="L25" s="65">
        <f t="shared" si="1"/>
        <v>-0.1</v>
      </c>
      <c r="M25" s="65"/>
      <c r="N25" s="65">
        <f t="shared" si="2"/>
        <v>-0.1</v>
      </c>
      <c r="O25" s="67"/>
    </row>
    <row r="26" spans="1:15" x14ac:dyDescent="0.2">
      <c r="A26" s="62"/>
      <c r="B26" s="69" t="s">
        <v>61</v>
      </c>
      <c r="C26" s="64" t="s">
        <v>62</v>
      </c>
      <c r="D26" s="65"/>
      <c r="E26" s="65">
        <v>355.1</v>
      </c>
      <c r="F26" s="65">
        <v>355.1</v>
      </c>
      <c r="G26" s="65"/>
      <c r="H26" s="65"/>
      <c r="I26" s="65"/>
      <c r="J26" s="66"/>
      <c r="K26" s="65">
        <v>495.7</v>
      </c>
      <c r="L26" s="65">
        <f t="shared" si="1"/>
        <v>0</v>
      </c>
      <c r="M26" s="65"/>
      <c r="N26" s="65">
        <f t="shared" si="2"/>
        <v>-140.59999999999997</v>
      </c>
      <c r="O26" s="67"/>
    </row>
    <row r="27" spans="1:15" ht="15" customHeight="1" x14ac:dyDescent="0.2">
      <c r="A27" s="62"/>
      <c r="B27" s="68" t="s">
        <v>289</v>
      </c>
      <c r="C27" s="57" t="s">
        <v>63</v>
      </c>
      <c r="D27" s="65">
        <f>849+277.7</f>
        <v>1126.7</v>
      </c>
      <c r="E27" s="65">
        <v>467</v>
      </c>
      <c r="F27" s="65">
        <v>314.8</v>
      </c>
      <c r="G27" s="65"/>
      <c r="H27" s="65">
        <f>397.8+237.6</f>
        <v>635.4</v>
      </c>
      <c r="I27" s="65"/>
      <c r="J27" s="66">
        <f>413+218.7</f>
        <v>631.70000000000005</v>
      </c>
      <c r="K27" s="65">
        <v>329</v>
      </c>
      <c r="L27" s="65">
        <f t="shared" si="1"/>
        <v>152.19999999999999</v>
      </c>
      <c r="M27" s="65"/>
      <c r="N27" s="65">
        <f t="shared" si="2"/>
        <v>138</v>
      </c>
      <c r="O27" s="67"/>
    </row>
    <row r="28" spans="1:15" ht="45.6" customHeight="1" x14ac:dyDescent="0.2">
      <c r="A28" s="62"/>
      <c r="B28" s="63" t="s">
        <v>64</v>
      </c>
      <c r="C28" s="59" t="s">
        <v>290</v>
      </c>
      <c r="D28" s="65">
        <v>18948.3</v>
      </c>
      <c r="E28" s="65">
        <v>289.2</v>
      </c>
      <c r="F28" s="65">
        <v>275.3</v>
      </c>
      <c r="G28" s="65"/>
      <c r="H28" s="65">
        <v>256.7</v>
      </c>
      <c r="I28" s="65"/>
      <c r="J28" s="66">
        <v>175</v>
      </c>
      <c r="K28" s="65">
        <v>282.10000000000002</v>
      </c>
      <c r="L28" s="65">
        <f t="shared" si="1"/>
        <v>13.899999999999977</v>
      </c>
      <c r="M28" s="65">
        <f>+H28-J28</f>
        <v>81.699999999999989</v>
      </c>
      <c r="N28" s="65">
        <f t="shared" si="2"/>
        <v>7.0999999999999659</v>
      </c>
      <c r="O28" s="67"/>
    </row>
    <row r="29" spans="1:15" ht="25.5" x14ac:dyDescent="0.2">
      <c r="A29" s="62"/>
      <c r="B29" s="69" t="s">
        <v>291</v>
      </c>
      <c r="C29" s="64" t="s">
        <v>65</v>
      </c>
      <c r="D29" s="65">
        <f>3010.3+603.4+79.2</f>
        <v>3692.9</v>
      </c>
      <c r="E29" s="65">
        <v>418.1</v>
      </c>
      <c r="F29" s="65">
        <v>350.5</v>
      </c>
      <c r="G29" s="65"/>
      <c r="H29" s="65">
        <v>49.2</v>
      </c>
      <c r="I29" s="65"/>
      <c r="J29" s="66">
        <v>59</v>
      </c>
      <c r="K29" s="65">
        <v>328.8</v>
      </c>
      <c r="L29" s="65">
        <f t="shared" si="1"/>
        <v>67.600000000000023</v>
      </c>
      <c r="M29" s="65">
        <f>+H29-J29</f>
        <v>-9.7999999999999972</v>
      </c>
      <c r="N29" s="65">
        <f t="shared" si="2"/>
        <v>89.300000000000011</v>
      </c>
      <c r="O29" s="67"/>
    </row>
    <row r="30" spans="1:15" x14ac:dyDescent="0.2">
      <c r="A30" s="62"/>
      <c r="B30" s="69" t="s">
        <v>66</v>
      </c>
      <c r="C30" s="64" t="s">
        <v>67</v>
      </c>
      <c r="D30" s="65"/>
      <c r="E30" s="65">
        <v>278.10000000000002</v>
      </c>
      <c r="F30" s="65">
        <v>135</v>
      </c>
      <c r="G30" s="65"/>
      <c r="H30" s="65"/>
      <c r="I30" s="65"/>
      <c r="J30" s="66"/>
      <c r="K30" s="65">
        <v>135</v>
      </c>
      <c r="L30" s="65">
        <f t="shared" si="1"/>
        <v>143.10000000000002</v>
      </c>
      <c r="M30" s="65"/>
      <c r="N30" s="65">
        <f t="shared" si="2"/>
        <v>143.10000000000002</v>
      </c>
      <c r="O30" s="67"/>
    </row>
    <row r="31" spans="1:15" x14ac:dyDescent="0.2">
      <c r="A31" s="62"/>
      <c r="B31" s="69" t="s">
        <v>68</v>
      </c>
      <c r="C31" s="64" t="s">
        <v>67</v>
      </c>
      <c r="D31" s="65"/>
      <c r="E31" s="65">
        <v>135.1</v>
      </c>
      <c r="F31" s="65">
        <v>72</v>
      </c>
      <c r="G31" s="65"/>
      <c r="H31" s="65"/>
      <c r="I31" s="65"/>
      <c r="J31" s="66"/>
      <c r="K31" s="65">
        <v>72</v>
      </c>
      <c r="L31" s="65">
        <f t="shared" si="1"/>
        <v>63.099999999999994</v>
      </c>
      <c r="M31" s="65"/>
      <c r="N31" s="65">
        <f t="shared" si="2"/>
        <v>63.099999999999994</v>
      </c>
      <c r="O31" s="67"/>
    </row>
    <row r="32" spans="1:15" x14ac:dyDescent="0.2">
      <c r="A32" s="62"/>
      <c r="B32" s="47" t="s">
        <v>331</v>
      </c>
      <c r="C32" s="64" t="s">
        <v>67</v>
      </c>
      <c r="D32" s="65"/>
      <c r="E32" s="65">
        <v>57</v>
      </c>
      <c r="F32" s="65"/>
      <c r="G32" s="65"/>
      <c r="H32" s="65"/>
      <c r="I32" s="65"/>
      <c r="J32" s="66"/>
      <c r="K32" s="65"/>
      <c r="L32" s="65">
        <v>57</v>
      </c>
      <c r="M32" s="65"/>
      <c r="N32" s="65">
        <v>57</v>
      </c>
      <c r="O32" s="67"/>
    </row>
    <row r="33" spans="1:15" x14ac:dyDescent="0.2">
      <c r="A33" s="62"/>
      <c r="B33" s="69" t="s">
        <v>292</v>
      </c>
      <c r="C33" s="64" t="s">
        <v>248</v>
      </c>
      <c r="D33" s="65"/>
      <c r="E33" s="65">
        <v>2.9910000000000001</v>
      </c>
      <c r="F33" s="65">
        <v>4.5</v>
      </c>
      <c r="G33" s="65"/>
      <c r="H33" s="65"/>
      <c r="I33" s="65"/>
      <c r="J33" s="66"/>
      <c r="K33" s="65">
        <v>4.5</v>
      </c>
      <c r="L33" s="65">
        <f t="shared" si="1"/>
        <v>-1.5089999999999999</v>
      </c>
      <c r="M33" s="65"/>
      <c r="N33" s="65">
        <f t="shared" si="2"/>
        <v>-1.5089999999999999</v>
      </c>
      <c r="O33" s="67"/>
    </row>
    <row r="34" spans="1:15" ht="15.75" customHeight="1" x14ac:dyDescent="0.2">
      <c r="A34" s="66"/>
      <c r="B34" s="70" t="s">
        <v>69</v>
      </c>
      <c r="C34" s="66"/>
      <c r="D34" s="71">
        <f>SUM(D8:D29)</f>
        <v>29232.6</v>
      </c>
      <c r="E34" s="71">
        <f>SUM(E8:E33)</f>
        <v>3657.4909999999995</v>
      </c>
      <c r="F34" s="71">
        <f>SUM(F8:F33)</f>
        <v>3168.4000000000005</v>
      </c>
      <c r="G34" s="72">
        <f t="shared" ref="G34:M34" si="3">SUM(G8:G33)</f>
        <v>0</v>
      </c>
      <c r="H34" s="72">
        <f t="shared" si="3"/>
        <v>3454.6</v>
      </c>
      <c r="I34" s="72">
        <f t="shared" si="3"/>
        <v>0</v>
      </c>
      <c r="J34" s="72">
        <f t="shared" si="3"/>
        <v>3121.6000000000004</v>
      </c>
      <c r="K34" s="71">
        <f>SUM(K8:K33)</f>
        <v>3317.3</v>
      </c>
      <c r="L34" s="71">
        <f>SUM(L8:L33)</f>
        <v>489.09100000000001</v>
      </c>
      <c r="M34" s="72">
        <f t="shared" si="3"/>
        <v>329.30000000000013</v>
      </c>
      <c r="N34" s="71">
        <f>SUM(N8:N33)</f>
        <v>340.19100000000003</v>
      </c>
      <c r="O34" s="67"/>
    </row>
    <row r="35" spans="1:15" x14ac:dyDescent="0.2">
      <c r="B35" s="46"/>
      <c r="C35" s="46"/>
      <c r="E35" s="67"/>
      <c r="I35" s="73">
        <f>+I11+I13+I14+I16+I17+I23</f>
        <v>0</v>
      </c>
    </row>
    <row r="36" spans="1:15" x14ac:dyDescent="0.2">
      <c r="B36" s="46"/>
      <c r="C36" s="46"/>
      <c r="E36" s="67"/>
    </row>
    <row r="37" spans="1:15" x14ac:dyDescent="0.2">
      <c r="B37" s="46"/>
      <c r="C37" s="46"/>
      <c r="K37" s="67"/>
    </row>
    <row r="38" spans="1:15" x14ac:dyDescent="0.2">
      <c r="B38" s="46"/>
      <c r="C38" s="46"/>
    </row>
    <row r="39" spans="1:15" x14ac:dyDescent="0.2">
      <c r="B39" s="46"/>
      <c r="C39" s="46"/>
    </row>
    <row r="40" spans="1:15" x14ac:dyDescent="0.2">
      <c r="B40" s="46"/>
      <c r="C40" s="46"/>
    </row>
    <row r="41" spans="1:15" x14ac:dyDescent="0.2">
      <c r="B41" s="46"/>
      <c r="C41" s="46"/>
    </row>
    <row r="42" spans="1:15" x14ac:dyDescent="0.2">
      <c r="B42" s="46"/>
      <c r="C42" s="46"/>
    </row>
    <row r="43" spans="1:15" x14ac:dyDescent="0.2">
      <c r="B43" s="46"/>
      <c r="C43" s="46"/>
    </row>
    <row r="44" spans="1:15" x14ac:dyDescent="0.2">
      <c r="B44" s="46"/>
      <c r="C44" s="46"/>
    </row>
    <row r="45" spans="1:15" x14ac:dyDescent="0.2">
      <c r="B45" s="46"/>
      <c r="C45" s="46"/>
    </row>
    <row r="46" spans="1:15" x14ac:dyDescent="0.2">
      <c r="B46" s="46"/>
      <c r="C46" s="46"/>
      <c r="D46" s="73"/>
      <c r="E46" s="73"/>
      <c r="F46" s="73"/>
      <c r="G46" s="73"/>
      <c r="H46" s="73"/>
      <c r="I46" s="73"/>
    </row>
    <row r="47" spans="1:15" x14ac:dyDescent="0.2">
      <c r="B47" s="46"/>
      <c r="C47" s="46"/>
      <c r="I47" s="74"/>
      <c r="J47" s="74"/>
      <c r="K47" s="74"/>
      <c r="L47" s="74"/>
      <c r="M47" s="74"/>
      <c r="N47" s="74"/>
    </row>
    <row r="48" spans="1:15" x14ac:dyDescent="0.2">
      <c r="B48" s="46"/>
      <c r="C48" s="46"/>
    </row>
    <row r="49" spans="2:9" x14ac:dyDescent="0.2">
      <c r="B49" s="46"/>
      <c r="C49" s="46"/>
    </row>
    <row r="50" spans="2:9" x14ac:dyDescent="0.2">
      <c r="B50" s="46"/>
      <c r="C50" s="46"/>
      <c r="I50" s="73"/>
    </row>
    <row r="52" spans="2:9" x14ac:dyDescent="0.2">
      <c r="B52" s="73"/>
    </row>
  </sheetData>
  <mergeCells count="9">
    <mergeCell ref="N1:O1"/>
    <mergeCell ref="L5:N5"/>
    <mergeCell ref="A2:N2"/>
    <mergeCell ref="A5:A6"/>
    <mergeCell ref="B5:B6"/>
    <mergeCell ref="C5:C6"/>
    <mergeCell ref="E5:E6"/>
    <mergeCell ref="F5:F6"/>
    <mergeCell ref="K5:K6"/>
  </mergeCells>
  <pageMargins left="0.51181102362204722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30"/>
  <sheetViews>
    <sheetView zoomScaleNormal="100" workbookViewId="0">
      <selection activeCell="C35" sqref="C35"/>
    </sheetView>
  </sheetViews>
  <sheetFormatPr defaultColWidth="8.85546875" defaultRowHeight="15" x14ac:dyDescent="0.25"/>
  <cols>
    <col min="1" max="1" width="3.85546875" style="202" customWidth="1"/>
    <col min="2" max="2" width="31.7109375" style="202" customWidth="1"/>
    <col min="3" max="4" width="8.85546875" style="202"/>
    <col min="5" max="5" width="5.7109375" style="202" customWidth="1"/>
    <col min="6" max="7" width="7.28515625" style="202" customWidth="1"/>
    <col min="8" max="11" width="8.85546875" style="202"/>
    <col min="12" max="12" width="7.7109375" style="202" customWidth="1"/>
    <col min="13" max="13" width="8.85546875" style="202"/>
    <col min="14" max="14" width="13" style="202" customWidth="1"/>
    <col min="15" max="15" width="8.85546875" style="202"/>
    <col min="16" max="16" width="6.28515625" style="202" customWidth="1"/>
    <col min="17" max="17" width="6.5703125" style="202" customWidth="1"/>
    <col min="18" max="21" width="8.85546875" style="202"/>
    <col min="22" max="22" width="7.28515625" style="202" customWidth="1"/>
    <col min="23" max="23" width="6.7109375" style="202" customWidth="1"/>
    <col min="24" max="16384" width="8.85546875" style="202"/>
  </cols>
  <sheetData>
    <row r="1" spans="1:23" x14ac:dyDescent="0.25">
      <c r="B1" s="203" t="s">
        <v>414</v>
      </c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5" t="s">
        <v>156</v>
      </c>
      <c r="V1" s="205"/>
    </row>
    <row r="2" spans="1:23" x14ac:dyDescent="0.25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25" t="s">
        <v>92</v>
      </c>
      <c r="W2" s="225"/>
    </row>
    <row r="3" spans="1:23" x14ac:dyDescent="0.25">
      <c r="A3" s="206"/>
      <c r="B3" s="206"/>
      <c r="C3" s="206" t="s">
        <v>415</v>
      </c>
      <c r="D3" s="206" t="s">
        <v>161</v>
      </c>
      <c r="E3" s="206"/>
      <c r="F3" s="206" t="s">
        <v>163</v>
      </c>
      <c r="G3" s="206" t="s">
        <v>164</v>
      </c>
      <c r="H3" s="206" t="s">
        <v>416</v>
      </c>
      <c r="I3" s="206" t="s">
        <v>417</v>
      </c>
      <c r="J3" s="206" t="s">
        <v>418</v>
      </c>
      <c r="K3" s="206" t="s">
        <v>168</v>
      </c>
      <c r="L3" s="206" t="s">
        <v>170</v>
      </c>
      <c r="M3" s="206" t="s">
        <v>419</v>
      </c>
      <c r="N3" s="206" t="s">
        <v>420</v>
      </c>
      <c r="O3" s="206" t="s">
        <v>158</v>
      </c>
      <c r="P3" s="207" t="s">
        <v>157</v>
      </c>
      <c r="Q3" s="208"/>
      <c r="R3" s="208"/>
      <c r="S3" s="209"/>
      <c r="T3" s="206" t="s">
        <v>421</v>
      </c>
      <c r="U3" s="206" t="s">
        <v>169</v>
      </c>
      <c r="V3" s="206" t="s">
        <v>172</v>
      </c>
      <c r="W3" s="206" t="s">
        <v>173</v>
      </c>
    </row>
    <row r="4" spans="1:23" x14ac:dyDescent="0.25">
      <c r="A4" s="210"/>
      <c r="B4" s="210"/>
      <c r="C4" s="210" t="s">
        <v>160</v>
      </c>
      <c r="D4" s="210" t="s">
        <v>175</v>
      </c>
      <c r="E4" s="210" t="s">
        <v>162</v>
      </c>
      <c r="F4" s="210" t="s">
        <v>177</v>
      </c>
      <c r="G4" s="210"/>
      <c r="H4" s="210" t="s">
        <v>422</v>
      </c>
      <c r="I4" s="210" t="s">
        <v>423</v>
      </c>
      <c r="J4" s="210" t="s">
        <v>424</v>
      </c>
      <c r="K4" s="210" t="s">
        <v>425</v>
      </c>
      <c r="L4" s="210" t="s">
        <v>180</v>
      </c>
      <c r="M4" s="210" t="s">
        <v>426</v>
      </c>
      <c r="N4" s="210" t="s">
        <v>427</v>
      </c>
      <c r="O4" s="210" t="s">
        <v>171</v>
      </c>
      <c r="P4" s="206" t="s">
        <v>165</v>
      </c>
      <c r="Q4" s="206" t="s">
        <v>166</v>
      </c>
      <c r="R4" s="206" t="s">
        <v>167</v>
      </c>
      <c r="S4" s="206" t="s">
        <v>428</v>
      </c>
      <c r="T4" s="210" t="s">
        <v>429</v>
      </c>
      <c r="U4" s="210" t="s">
        <v>430</v>
      </c>
      <c r="V4" s="210"/>
      <c r="W4" s="210"/>
    </row>
    <row r="5" spans="1:23" x14ac:dyDescent="0.25">
      <c r="A5" s="210"/>
      <c r="B5" s="210" t="s">
        <v>159</v>
      </c>
      <c r="C5" s="210" t="s">
        <v>174</v>
      </c>
      <c r="D5" s="210"/>
      <c r="E5" s="210" t="s">
        <v>431</v>
      </c>
      <c r="F5" s="210"/>
      <c r="G5" s="210"/>
      <c r="H5" s="210" t="s">
        <v>432</v>
      </c>
      <c r="I5" s="210" t="s">
        <v>433</v>
      </c>
      <c r="J5" s="210" t="s">
        <v>434</v>
      </c>
      <c r="K5" s="210" t="s">
        <v>435</v>
      </c>
      <c r="L5" s="210"/>
      <c r="M5" s="210" t="s">
        <v>436</v>
      </c>
      <c r="N5" s="210" t="s">
        <v>437</v>
      </c>
      <c r="O5" s="210" t="s">
        <v>181</v>
      </c>
      <c r="P5" s="210" t="s">
        <v>178</v>
      </c>
      <c r="Q5" s="210"/>
      <c r="R5" s="210" t="s">
        <v>179</v>
      </c>
      <c r="S5" s="210" t="s">
        <v>438</v>
      </c>
      <c r="T5" s="210" t="s">
        <v>430</v>
      </c>
      <c r="U5" s="210" t="s">
        <v>182</v>
      </c>
      <c r="V5" s="210"/>
      <c r="W5" s="210"/>
    </row>
    <row r="6" spans="1:23" x14ac:dyDescent="0.25">
      <c r="A6" s="211"/>
      <c r="B6" s="211"/>
      <c r="C6" s="211"/>
      <c r="D6" s="211"/>
      <c r="E6" s="211" t="s">
        <v>439</v>
      </c>
      <c r="F6" s="211"/>
      <c r="G6" s="211"/>
      <c r="H6" s="211" t="s">
        <v>182</v>
      </c>
      <c r="I6" s="211"/>
      <c r="J6" s="211" t="s">
        <v>182</v>
      </c>
      <c r="K6" s="211" t="s">
        <v>440</v>
      </c>
      <c r="L6" s="211"/>
      <c r="M6" s="211" t="s">
        <v>441</v>
      </c>
      <c r="N6" s="211" t="s">
        <v>442</v>
      </c>
      <c r="O6" s="211"/>
      <c r="P6" s="211"/>
      <c r="Q6" s="211"/>
      <c r="R6" s="211"/>
      <c r="S6" s="211" t="s">
        <v>177</v>
      </c>
      <c r="T6" s="211" t="s">
        <v>182</v>
      </c>
      <c r="U6" s="211"/>
      <c r="V6" s="211"/>
      <c r="W6" s="211"/>
    </row>
    <row r="7" spans="1:23" x14ac:dyDescent="0.25">
      <c r="A7" s="212">
        <v>1</v>
      </c>
      <c r="B7" s="212">
        <v>2</v>
      </c>
      <c r="C7" s="212">
        <v>3</v>
      </c>
      <c r="D7" s="212">
        <v>4</v>
      </c>
      <c r="E7" s="212">
        <v>5</v>
      </c>
      <c r="F7" s="212">
        <v>6</v>
      </c>
      <c r="G7" s="212">
        <v>7</v>
      </c>
      <c r="H7" s="212">
        <v>8</v>
      </c>
      <c r="I7" s="212">
        <v>9</v>
      </c>
      <c r="J7" s="212">
        <v>10</v>
      </c>
      <c r="K7" s="212">
        <v>11</v>
      </c>
      <c r="L7" s="212">
        <v>12</v>
      </c>
      <c r="M7" s="212">
        <v>13</v>
      </c>
      <c r="N7" s="212">
        <v>14</v>
      </c>
      <c r="O7" s="212">
        <v>15</v>
      </c>
      <c r="P7" s="212">
        <v>16</v>
      </c>
      <c r="Q7" s="212">
        <v>17</v>
      </c>
      <c r="R7" s="212">
        <v>18</v>
      </c>
      <c r="S7" s="212">
        <v>19</v>
      </c>
      <c r="T7" s="212">
        <v>20</v>
      </c>
      <c r="U7" s="212">
        <v>21</v>
      </c>
      <c r="V7" s="212">
        <v>23</v>
      </c>
      <c r="W7" s="212">
        <v>24</v>
      </c>
    </row>
    <row r="8" spans="1:23" x14ac:dyDescent="0.25">
      <c r="A8" s="213">
        <v>1</v>
      </c>
      <c r="B8" s="213" t="s">
        <v>183</v>
      </c>
      <c r="C8" s="214">
        <v>314</v>
      </c>
      <c r="D8" s="214">
        <v>264.89999999999998</v>
      </c>
      <c r="E8" s="214">
        <v>3.8</v>
      </c>
      <c r="F8" s="214">
        <v>45.300000000000004</v>
      </c>
      <c r="G8" s="214">
        <v>0</v>
      </c>
      <c r="H8" s="214">
        <v>0.2</v>
      </c>
      <c r="I8" s="214">
        <v>0.9</v>
      </c>
      <c r="J8" s="214">
        <v>0.1</v>
      </c>
      <c r="K8" s="214">
        <v>0.2</v>
      </c>
      <c r="L8" s="214">
        <v>0.1</v>
      </c>
      <c r="M8" s="214">
        <v>0</v>
      </c>
      <c r="N8" s="214">
        <v>2.2000000000000002</v>
      </c>
      <c r="O8" s="214">
        <v>0.3</v>
      </c>
      <c r="P8" s="214">
        <v>15</v>
      </c>
      <c r="Q8" s="214">
        <v>6.8</v>
      </c>
      <c r="R8" s="214">
        <v>2.8</v>
      </c>
      <c r="S8" s="214">
        <v>3.1</v>
      </c>
      <c r="T8" s="214">
        <v>0.7</v>
      </c>
      <c r="U8" s="214">
        <v>5.4</v>
      </c>
      <c r="V8" s="214">
        <v>0</v>
      </c>
      <c r="W8" s="214">
        <v>7.5</v>
      </c>
    </row>
    <row r="9" spans="1:23" x14ac:dyDescent="0.25">
      <c r="A9" s="213">
        <v>2</v>
      </c>
      <c r="B9" s="213" t="s">
        <v>184</v>
      </c>
      <c r="C9" s="214">
        <v>327.3</v>
      </c>
      <c r="D9" s="214">
        <v>284.2</v>
      </c>
      <c r="E9" s="214">
        <v>4.0999999999999996</v>
      </c>
      <c r="F9" s="214">
        <v>39</v>
      </c>
      <c r="G9" s="214">
        <v>0</v>
      </c>
      <c r="H9" s="214">
        <v>0.2</v>
      </c>
      <c r="I9" s="214">
        <v>0.9</v>
      </c>
      <c r="J9" s="214">
        <v>0.1</v>
      </c>
      <c r="K9" s="214">
        <v>0.3</v>
      </c>
      <c r="L9" s="214">
        <v>0.1</v>
      </c>
      <c r="M9" s="214">
        <v>0</v>
      </c>
      <c r="N9" s="214">
        <v>2.2000000000000002</v>
      </c>
      <c r="O9" s="214">
        <v>0.3</v>
      </c>
      <c r="P9" s="214">
        <v>13.2</v>
      </c>
      <c r="Q9" s="214">
        <v>9.1999999999999993</v>
      </c>
      <c r="R9" s="214">
        <v>3.1</v>
      </c>
      <c r="S9" s="214">
        <v>3.4000000000000004</v>
      </c>
      <c r="T9" s="214">
        <v>0.7</v>
      </c>
      <c r="U9" s="214">
        <v>5.3000000000000007</v>
      </c>
      <c r="V9" s="214">
        <v>0</v>
      </c>
      <c r="W9" s="214">
        <v>0</v>
      </c>
    </row>
    <row r="10" spans="1:23" x14ac:dyDescent="0.25">
      <c r="A10" s="213">
        <v>3</v>
      </c>
      <c r="B10" s="213" t="s">
        <v>293</v>
      </c>
      <c r="C10" s="214">
        <v>301.09999999999997</v>
      </c>
      <c r="D10" s="214">
        <v>257.5</v>
      </c>
      <c r="E10" s="214">
        <v>3.7</v>
      </c>
      <c r="F10" s="214">
        <v>39.9</v>
      </c>
      <c r="G10" s="214">
        <v>0</v>
      </c>
      <c r="H10" s="214">
        <v>0.2</v>
      </c>
      <c r="I10" s="214">
        <v>0.9</v>
      </c>
      <c r="J10" s="214">
        <v>0.1</v>
      </c>
      <c r="K10" s="214">
        <v>0.3</v>
      </c>
      <c r="L10" s="214">
        <v>0.1</v>
      </c>
      <c r="M10" s="214">
        <v>0</v>
      </c>
      <c r="N10" s="214">
        <v>2.2000000000000002</v>
      </c>
      <c r="O10" s="214">
        <v>0.3</v>
      </c>
      <c r="P10" s="214">
        <v>15.6</v>
      </c>
      <c r="Q10" s="214">
        <v>6.3</v>
      </c>
      <c r="R10" s="214">
        <v>3.4</v>
      </c>
      <c r="S10" s="214">
        <v>3.5999999999999996</v>
      </c>
      <c r="T10" s="214">
        <v>0.8</v>
      </c>
      <c r="U10" s="214">
        <v>6.1000000000000005</v>
      </c>
      <c r="V10" s="214">
        <v>0</v>
      </c>
      <c r="W10" s="214">
        <v>0</v>
      </c>
    </row>
    <row r="11" spans="1:23" x14ac:dyDescent="0.25">
      <c r="A11" s="213">
        <v>4</v>
      </c>
      <c r="B11" s="213" t="s">
        <v>294</v>
      </c>
      <c r="C11" s="214">
        <v>320.3</v>
      </c>
      <c r="D11" s="214">
        <v>275.7</v>
      </c>
      <c r="E11" s="214">
        <v>4</v>
      </c>
      <c r="F11" s="214">
        <v>40.6</v>
      </c>
      <c r="G11" s="214">
        <v>0</v>
      </c>
      <c r="H11" s="214">
        <v>0.2</v>
      </c>
      <c r="I11" s="214">
        <v>0.9</v>
      </c>
      <c r="J11" s="214">
        <v>0.1</v>
      </c>
      <c r="K11" s="214">
        <v>0.3</v>
      </c>
      <c r="L11" s="214">
        <v>0.1</v>
      </c>
      <c r="M11" s="214">
        <v>0</v>
      </c>
      <c r="N11" s="214">
        <v>2.2000000000000002</v>
      </c>
      <c r="O11" s="214">
        <v>0.3</v>
      </c>
      <c r="P11" s="214">
        <v>16</v>
      </c>
      <c r="Q11" s="214">
        <v>6.6</v>
      </c>
      <c r="R11" s="214">
        <v>3.8</v>
      </c>
      <c r="S11" s="214">
        <v>4</v>
      </c>
      <c r="T11" s="214">
        <v>0.9</v>
      </c>
      <c r="U11" s="214">
        <v>5.2</v>
      </c>
      <c r="V11" s="214">
        <v>0</v>
      </c>
      <c r="W11" s="214">
        <v>0</v>
      </c>
    </row>
    <row r="12" spans="1:23" x14ac:dyDescent="0.25">
      <c r="A12" s="213">
        <v>5</v>
      </c>
      <c r="B12" s="213" t="s">
        <v>185</v>
      </c>
      <c r="C12" s="214">
        <v>325.7</v>
      </c>
      <c r="D12" s="214">
        <v>279.5</v>
      </c>
      <c r="E12" s="214">
        <v>4</v>
      </c>
      <c r="F12" s="214">
        <v>42.2</v>
      </c>
      <c r="G12" s="214">
        <v>0</v>
      </c>
      <c r="H12" s="214">
        <v>0.2</v>
      </c>
      <c r="I12" s="214">
        <v>0.9</v>
      </c>
      <c r="J12" s="214">
        <v>0.1</v>
      </c>
      <c r="K12" s="214">
        <v>0.3</v>
      </c>
      <c r="L12" s="214">
        <v>0.1</v>
      </c>
      <c r="M12" s="214">
        <v>0</v>
      </c>
      <c r="N12" s="214">
        <v>2.2000000000000002</v>
      </c>
      <c r="O12" s="214">
        <v>0.3</v>
      </c>
      <c r="P12" s="214">
        <v>17</v>
      </c>
      <c r="Q12" s="214">
        <v>6.5</v>
      </c>
      <c r="R12" s="214">
        <v>3.8</v>
      </c>
      <c r="S12" s="214">
        <v>4</v>
      </c>
      <c r="T12" s="214">
        <v>0.9</v>
      </c>
      <c r="U12" s="214">
        <v>5.9</v>
      </c>
      <c r="V12" s="214">
        <v>0</v>
      </c>
      <c r="W12" s="214">
        <v>0</v>
      </c>
    </row>
    <row r="13" spans="1:23" x14ac:dyDescent="0.25">
      <c r="A13" s="213">
        <v>6</v>
      </c>
      <c r="B13" s="213" t="s">
        <v>186</v>
      </c>
      <c r="C13" s="214">
        <v>320.8</v>
      </c>
      <c r="D13" s="214">
        <v>276</v>
      </c>
      <c r="E13" s="214">
        <v>4</v>
      </c>
      <c r="F13" s="214">
        <v>40.800000000000004</v>
      </c>
      <c r="G13" s="214">
        <v>0</v>
      </c>
      <c r="H13" s="214">
        <v>0.2</v>
      </c>
      <c r="I13" s="214">
        <v>0.9</v>
      </c>
      <c r="J13" s="214">
        <v>0.1</v>
      </c>
      <c r="K13" s="214">
        <v>0.2</v>
      </c>
      <c r="L13" s="214">
        <v>0.1</v>
      </c>
      <c r="M13" s="214">
        <v>0</v>
      </c>
      <c r="N13" s="214">
        <v>2.2999999999999998</v>
      </c>
      <c r="O13" s="214">
        <v>0.3</v>
      </c>
      <c r="P13" s="214">
        <v>18.600000000000001</v>
      </c>
      <c r="Q13" s="214">
        <v>6.6</v>
      </c>
      <c r="R13" s="214">
        <v>2.6</v>
      </c>
      <c r="S13" s="214">
        <v>2.8000000000000003</v>
      </c>
      <c r="T13" s="214">
        <v>0.6</v>
      </c>
      <c r="U13" s="214">
        <v>5.5</v>
      </c>
      <c r="V13" s="214">
        <v>0</v>
      </c>
      <c r="W13" s="214">
        <v>0</v>
      </c>
    </row>
    <row r="14" spans="1:23" x14ac:dyDescent="0.25">
      <c r="A14" s="213">
        <v>7</v>
      </c>
      <c r="B14" s="213" t="s">
        <v>187</v>
      </c>
      <c r="C14" s="214">
        <v>336.4</v>
      </c>
      <c r="D14" s="214">
        <v>281.89999999999998</v>
      </c>
      <c r="E14" s="214">
        <v>4.0999999999999996</v>
      </c>
      <c r="F14" s="214">
        <v>50.399999999999991</v>
      </c>
      <c r="G14" s="214">
        <v>0</v>
      </c>
      <c r="H14" s="214">
        <v>0.2</v>
      </c>
      <c r="I14" s="214">
        <v>0.9</v>
      </c>
      <c r="J14" s="214">
        <v>0.1</v>
      </c>
      <c r="K14" s="214">
        <v>0.3</v>
      </c>
      <c r="L14" s="214">
        <v>0.1</v>
      </c>
      <c r="M14" s="214">
        <v>0</v>
      </c>
      <c r="N14" s="214">
        <v>3</v>
      </c>
      <c r="O14" s="214">
        <v>0.3</v>
      </c>
      <c r="P14" s="214">
        <v>21</v>
      </c>
      <c r="Q14" s="214">
        <v>10.4</v>
      </c>
      <c r="R14" s="214">
        <v>3.6</v>
      </c>
      <c r="S14" s="214">
        <v>3.8</v>
      </c>
      <c r="T14" s="214">
        <v>0.9</v>
      </c>
      <c r="U14" s="214">
        <v>5.8</v>
      </c>
      <c r="V14" s="214">
        <v>0</v>
      </c>
      <c r="W14" s="214">
        <v>0</v>
      </c>
    </row>
    <row r="15" spans="1:23" x14ac:dyDescent="0.25">
      <c r="A15" s="213">
        <v>8</v>
      </c>
      <c r="B15" s="213" t="s">
        <v>188</v>
      </c>
      <c r="C15" s="214">
        <v>263.89999999999998</v>
      </c>
      <c r="D15" s="214">
        <v>220.9</v>
      </c>
      <c r="E15" s="214">
        <v>3.2</v>
      </c>
      <c r="F15" s="214">
        <v>39.799999999999997</v>
      </c>
      <c r="G15" s="214">
        <v>0</v>
      </c>
      <c r="H15" s="214">
        <v>0.2</v>
      </c>
      <c r="I15" s="214">
        <v>0.5</v>
      </c>
      <c r="J15" s="214">
        <v>0.1</v>
      </c>
      <c r="K15" s="214">
        <v>0.3</v>
      </c>
      <c r="L15" s="214">
        <v>0.1</v>
      </c>
      <c r="M15" s="214">
        <v>0</v>
      </c>
      <c r="N15" s="214">
        <v>2.4</v>
      </c>
      <c r="O15" s="214">
        <v>0.2</v>
      </c>
      <c r="P15" s="214">
        <v>14.9</v>
      </c>
      <c r="Q15" s="214">
        <v>7.6</v>
      </c>
      <c r="R15" s="214">
        <v>3.3</v>
      </c>
      <c r="S15" s="214">
        <v>3.7</v>
      </c>
      <c r="T15" s="214">
        <v>0.9</v>
      </c>
      <c r="U15" s="214">
        <v>5.6000000000000005</v>
      </c>
      <c r="V15" s="214">
        <v>0</v>
      </c>
      <c r="W15" s="214">
        <v>0</v>
      </c>
    </row>
    <row r="16" spans="1:23" x14ac:dyDescent="0.25">
      <c r="A16" s="213">
        <v>9</v>
      </c>
      <c r="B16" s="215" t="s">
        <v>189</v>
      </c>
      <c r="C16" s="216">
        <v>2509.5</v>
      </c>
      <c r="D16" s="216">
        <v>2140.6</v>
      </c>
      <c r="E16" s="216">
        <v>30.900000000000002</v>
      </c>
      <c r="F16" s="216">
        <v>338</v>
      </c>
      <c r="G16" s="216">
        <v>0</v>
      </c>
      <c r="H16" s="216">
        <v>1.5999999999999999</v>
      </c>
      <c r="I16" s="216">
        <v>6.8000000000000007</v>
      </c>
      <c r="J16" s="216">
        <v>0.79999999999999993</v>
      </c>
      <c r="K16" s="216">
        <v>2.2000000000000002</v>
      </c>
      <c r="L16" s="216">
        <v>0.79999999999999993</v>
      </c>
      <c r="M16" s="216">
        <v>0</v>
      </c>
      <c r="N16" s="216">
        <v>18.7</v>
      </c>
      <c r="O16" s="216">
        <v>2.3000000000000003</v>
      </c>
      <c r="P16" s="216">
        <v>131.30000000000001</v>
      </c>
      <c r="Q16" s="216">
        <v>60</v>
      </c>
      <c r="R16" s="216">
        <v>26.400000000000006</v>
      </c>
      <c r="S16" s="216">
        <v>28.400000000000002</v>
      </c>
      <c r="T16" s="216">
        <v>6.4</v>
      </c>
      <c r="U16" s="216">
        <v>44.8</v>
      </c>
      <c r="V16" s="216">
        <v>0</v>
      </c>
      <c r="W16" s="216">
        <v>7.5</v>
      </c>
    </row>
    <row r="17" spans="1:23" x14ac:dyDescent="0.25">
      <c r="A17" s="213">
        <v>10</v>
      </c>
      <c r="B17" s="213" t="s">
        <v>190</v>
      </c>
      <c r="C17" s="214">
        <v>276.8</v>
      </c>
      <c r="D17" s="214">
        <v>208.60000000000002</v>
      </c>
      <c r="E17" s="214">
        <v>3.1</v>
      </c>
      <c r="F17" s="214">
        <v>65.099999999999994</v>
      </c>
      <c r="G17" s="214">
        <v>0</v>
      </c>
      <c r="H17" s="214">
        <v>0.4</v>
      </c>
      <c r="I17" s="214">
        <v>1.4</v>
      </c>
      <c r="J17" s="214">
        <v>1.3</v>
      </c>
      <c r="K17" s="214">
        <v>0</v>
      </c>
      <c r="L17" s="214">
        <v>0.3</v>
      </c>
      <c r="M17" s="214">
        <v>0</v>
      </c>
      <c r="N17" s="214">
        <v>4.5999999999999996</v>
      </c>
      <c r="O17" s="214">
        <v>0.2</v>
      </c>
      <c r="P17" s="214">
        <v>23.1</v>
      </c>
      <c r="Q17" s="214">
        <v>14.2</v>
      </c>
      <c r="R17" s="214">
        <v>2.4</v>
      </c>
      <c r="S17" s="214">
        <v>4.5</v>
      </c>
      <c r="T17" s="214">
        <v>1.7</v>
      </c>
      <c r="U17" s="214">
        <v>11</v>
      </c>
      <c r="V17" s="214">
        <v>0</v>
      </c>
      <c r="W17" s="214">
        <v>0</v>
      </c>
    </row>
    <row r="18" spans="1:23" x14ac:dyDescent="0.25">
      <c r="A18" s="213">
        <v>11</v>
      </c>
      <c r="B18" s="213" t="s">
        <v>106</v>
      </c>
      <c r="C18" s="214">
        <v>232.90000000000003</v>
      </c>
      <c r="D18" s="214">
        <v>163.10000000000002</v>
      </c>
      <c r="E18" s="214">
        <v>2.2999999999999998</v>
      </c>
      <c r="F18" s="214">
        <v>67.5</v>
      </c>
      <c r="G18" s="214">
        <v>0</v>
      </c>
      <c r="H18" s="214">
        <v>0.2</v>
      </c>
      <c r="I18" s="214">
        <v>1.4</v>
      </c>
      <c r="J18" s="214">
        <v>0.8</v>
      </c>
      <c r="K18" s="214">
        <v>0</v>
      </c>
      <c r="L18" s="214">
        <v>0.3</v>
      </c>
      <c r="M18" s="214">
        <v>0</v>
      </c>
      <c r="N18" s="214">
        <v>2.6</v>
      </c>
      <c r="O18" s="214">
        <v>0.2</v>
      </c>
      <c r="P18" s="214">
        <v>15.2</v>
      </c>
      <c r="Q18" s="214">
        <v>5.9</v>
      </c>
      <c r="R18" s="214">
        <v>2.5</v>
      </c>
      <c r="S18" s="214">
        <v>4.2</v>
      </c>
      <c r="T18" s="214">
        <v>1.9</v>
      </c>
      <c r="U18" s="214">
        <v>18.8</v>
      </c>
      <c r="V18" s="214">
        <v>0</v>
      </c>
      <c r="W18" s="214">
        <v>13.5</v>
      </c>
    </row>
    <row r="19" spans="1:23" x14ac:dyDescent="0.25">
      <c r="A19" s="213">
        <v>12</v>
      </c>
      <c r="B19" s="213" t="s">
        <v>191</v>
      </c>
      <c r="C19" s="214">
        <v>560.5</v>
      </c>
      <c r="D19" s="214">
        <v>456.4</v>
      </c>
      <c r="E19" s="214">
        <v>6.7</v>
      </c>
      <c r="F19" s="214">
        <v>97.4</v>
      </c>
      <c r="G19" s="214">
        <v>0</v>
      </c>
      <c r="H19" s="214">
        <v>0.2</v>
      </c>
      <c r="I19" s="214">
        <v>1.4</v>
      </c>
      <c r="J19" s="214">
        <v>16.600000000000001</v>
      </c>
      <c r="K19" s="214">
        <v>0.2</v>
      </c>
      <c r="L19" s="214">
        <v>0.5</v>
      </c>
      <c r="M19" s="214">
        <v>0</v>
      </c>
      <c r="N19" s="214">
        <v>4.7</v>
      </c>
      <c r="O19" s="214">
        <v>0.6</v>
      </c>
      <c r="P19" s="214">
        <v>37.299999999999997</v>
      </c>
      <c r="Q19" s="214">
        <v>17.399999999999999</v>
      </c>
      <c r="R19" s="214">
        <v>3.9</v>
      </c>
      <c r="S19" s="214">
        <v>5.4</v>
      </c>
      <c r="T19" s="214">
        <v>1.6</v>
      </c>
      <c r="U19" s="214">
        <v>7.6000000000000005</v>
      </c>
      <c r="V19" s="214">
        <v>0</v>
      </c>
      <c r="W19" s="214">
        <v>0</v>
      </c>
    </row>
    <row r="20" spans="1:23" x14ac:dyDescent="0.25">
      <c r="A20" s="213">
        <v>13</v>
      </c>
      <c r="B20" s="213" t="s">
        <v>192</v>
      </c>
      <c r="C20" s="214">
        <v>380.29999999999995</v>
      </c>
      <c r="D20" s="214">
        <v>291.2</v>
      </c>
      <c r="E20" s="214">
        <v>4.2</v>
      </c>
      <c r="F20" s="214">
        <v>84.899999999999991</v>
      </c>
      <c r="G20" s="214">
        <v>0</v>
      </c>
      <c r="H20" s="214">
        <v>0.2</v>
      </c>
      <c r="I20" s="214">
        <v>1.4</v>
      </c>
      <c r="J20" s="214">
        <v>21.3</v>
      </c>
      <c r="K20" s="214">
        <v>0</v>
      </c>
      <c r="L20" s="214">
        <v>0.4</v>
      </c>
      <c r="M20" s="214">
        <v>0</v>
      </c>
      <c r="N20" s="214">
        <v>4.5</v>
      </c>
      <c r="O20" s="214">
        <v>0.3</v>
      </c>
      <c r="P20" s="214">
        <v>30.9</v>
      </c>
      <c r="Q20" s="214">
        <v>13.1</v>
      </c>
      <c r="R20" s="214">
        <v>1.8</v>
      </c>
      <c r="S20" s="214">
        <v>3.5</v>
      </c>
      <c r="T20" s="214">
        <v>1.2</v>
      </c>
      <c r="U20" s="214">
        <v>6.3</v>
      </c>
      <c r="V20" s="214">
        <v>0</v>
      </c>
      <c r="W20" s="214">
        <v>0</v>
      </c>
    </row>
    <row r="21" spans="1:23" x14ac:dyDescent="0.25">
      <c r="A21" s="213">
        <v>14</v>
      </c>
      <c r="B21" s="213" t="s">
        <v>193</v>
      </c>
      <c r="C21" s="214">
        <v>567.6</v>
      </c>
      <c r="D21" s="214">
        <v>452.1</v>
      </c>
      <c r="E21" s="214">
        <v>6.8</v>
      </c>
      <c r="F21" s="214">
        <v>108.7</v>
      </c>
      <c r="G21" s="214">
        <v>0</v>
      </c>
      <c r="H21" s="214">
        <v>0.2</v>
      </c>
      <c r="I21" s="214">
        <v>1.4</v>
      </c>
      <c r="J21" s="214">
        <v>32.799999999999997</v>
      </c>
      <c r="K21" s="214">
        <v>0.1</v>
      </c>
      <c r="L21" s="214">
        <v>0.5</v>
      </c>
      <c r="M21" s="214">
        <v>0</v>
      </c>
      <c r="N21" s="214">
        <v>4.5</v>
      </c>
      <c r="O21" s="214">
        <v>0.6</v>
      </c>
      <c r="P21" s="214">
        <v>35.6</v>
      </c>
      <c r="Q21" s="214">
        <v>13.8</v>
      </c>
      <c r="R21" s="214">
        <v>2.5</v>
      </c>
      <c r="S21" s="214">
        <v>3.8</v>
      </c>
      <c r="T21" s="214">
        <v>1.2</v>
      </c>
      <c r="U21" s="214">
        <v>11.700000000000001</v>
      </c>
      <c r="V21" s="214">
        <v>0</v>
      </c>
      <c r="W21" s="214">
        <v>0</v>
      </c>
    </row>
    <row r="22" spans="1:23" x14ac:dyDescent="0.25">
      <c r="A22" s="213">
        <v>15</v>
      </c>
      <c r="B22" s="213" t="s">
        <v>194</v>
      </c>
      <c r="C22" s="214">
        <v>310.2</v>
      </c>
      <c r="D22" s="214">
        <v>216.5</v>
      </c>
      <c r="E22" s="214">
        <v>3.0999999999999996</v>
      </c>
      <c r="F22" s="214">
        <v>90.600000000000009</v>
      </c>
      <c r="G22" s="214">
        <v>0</v>
      </c>
      <c r="H22" s="214">
        <v>0.2</v>
      </c>
      <c r="I22" s="214">
        <v>1.4</v>
      </c>
      <c r="J22" s="214">
        <v>22.4</v>
      </c>
      <c r="K22" s="214">
        <v>0</v>
      </c>
      <c r="L22" s="214">
        <v>0.4</v>
      </c>
      <c r="M22" s="214">
        <v>0</v>
      </c>
      <c r="N22" s="214">
        <v>4.9000000000000004</v>
      </c>
      <c r="O22" s="214">
        <v>0.2</v>
      </c>
      <c r="P22" s="214">
        <v>29.7</v>
      </c>
      <c r="Q22" s="214">
        <v>15</v>
      </c>
      <c r="R22" s="214">
        <v>1.4</v>
      </c>
      <c r="S22" s="214">
        <v>2.7</v>
      </c>
      <c r="T22" s="214">
        <v>0.9</v>
      </c>
      <c r="U22" s="214">
        <v>11.4</v>
      </c>
      <c r="V22" s="214">
        <v>0</v>
      </c>
      <c r="W22" s="214">
        <v>0</v>
      </c>
    </row>
    <row r="23" spans="1:23" ht="30" x14ac:dyDescent="0.25">
      <c r="A23" s="213">
        <v>16</v>
      </c>
      <c r="B23" s="217" t="s">
        <v>195</v>
      </c>
      <c r="C23" s="214">
        <v>437.1</v>
      </c>
      <c r="D23" s="214">
        <v>281.39999999999998</v>
      </c>
      <c r="E23" s="214">
        <v>4.0999999999999996</v>
      </c>
      <c r="F23" s="214">
        <v>151.60000000000002</v>
      </c>
      <c r="G23" s="214">
        <v>0</v>
      </c>
      <c r="H23" s="214">
        <v>0.5</v>
      </c>
      <c r="I23" s="214">
        <v>1.6</v>
      </c>
      <c r="J23" s="214">
        <v>5.5</v>
      </c>
      <c r="K23" s="214">
        <v>0</v>
      </c>
      <c r="L23" s="214">
        <v>0.3</v>
      </c>
      <c r="M23" s="214">
        <v>0</v>
      </c>
      <c r="N23" s="214">
        <v>6</v>
      </c>
      <c r="O23" s="214">
        <v>0.3</v>
      </c>
      <c r="P23" s="214">
        <v>54</v>
      </c>
      <c r="Q23" s="214">
        <v>30.1</v>
      </c>
      <c r="R23" s="214">
        <v>8.6</v>
      </c>
      <c r="S23" s="214">
        <v>6.7</v>
      </c>
      <c r="T23" s="214">
        <v>3.4</v>
      </c>
      <c r="U23" s="214">
        <v>24.7</v>
      </c>
      <c r="V23" s="214">
        <v>0</v>
      </c>
      <c r="W23" s="214">
        <v>9.9</v>
      </c>
    </row>
    <row r="24" spans="1:23" x14ac:dyDescent="0.25">
      <c r="A24" s="213">
        <v>17</v>
      </c>
      <c r="B24" s="213" t="s">
        <v>196</v>
      </c>
      <c r="C24" s="214">
        <v>277.5</v>
      </c>
      <c r="D24" s="214">
        <v>196.8</v>
      </c>
      <c r="E24" s="214">
        <v>2.9</v>
      </c>
      <c r="F24" s="214">
        <v>77.8</v>
      </c>
      <c r="G24" s="214">
        <v>0</v>
      </c>
      <c r="H24" s="214">
        <v>0.6</v>
      </c>
      <c r="I24" s="214">
        <v>1.6</v>
      </c>
      <c r="J24" s="214">
        <v>0.8</v>
      </c>
      <c r="K24" s="214">
        <v>0</v>
      </c>
      <c r="L24" s="214">
        <v>0.3</v>
      </c>
      <c r="M24" s="214">
        <v>0</v>
      </c>
      <c r="N24" s="214">
        <v>4.9000000000000004</v>
      </c>
      <c r="O24" s="214">
        <v>0.2</v>
      </c>
      <c r="P24" s="214">
        <v>22.3</v>
      </c>
      <c r="Q24" s="214">
        <v>14.2</v>
      </c>
      <c r="R24" s="214">
        <v>4.2</v>
      </c>
      <c r="S24" s="214">
        <v>7.4</v>
      </c>
      <c r="T24" s="214">
        <v>3.1</v>
      </c>
      <c r="U24" s="214">
        <v>18.2</v>
      </c>
      <c r="V24" s="214">
        <v>0</v>
      </c>
      <c r="W24" s="214">
        <v>0</v>
      </c>
    </row>
    <row r="25" spans="1:23" x14ac:dyDescent="0.25">
      <c r="A25" s="213">
        <v>18</v>
      </c>
      <c r="B25" s="213" t="s">
        <v>197</v>
      </c>
      <c r="C25" s="214">
        <v>292.5</v>
      </c>
      <c r="D25" s="214">
        <v>203.5</v>
      </c>
      <c r="E25" s="214">
        <v>3</v>
      </c>
      <c r="F25" s="214">
        <v>86</v>
      </c>
      <c r="G25" s="214">
        <v>0</v>
      </c>
      <c r="H25" s="214">
        <v>0.3</v>
      </c>
      <c r="I25" s="214">
        <v>1.4</v>
      </c>
      <c r="J25" s="214">
        <v>8.8000000000000007</v>
      </c>
      <c r="K25" s="214">
        <v>0</v>
      </c>
      <c r="L25" s="214">
        <v>0.4</v>
      </c>
      <c r="M25" s="214">
        <v>0</v>
      </c>
      <c r="N25" s="214">
        <v>9.1999999999999993</v>
      </c>
      <c r="O25" s="214">
        <v>0.2</v>
      </c>
      <c r="P25" s="214">
        <v>29.8</v>
      </c>
      <c r="Q25" s="214">
        <v>9.6</v>
      </c>
      <c r="R25" s="214">
        <v>2.6</v>
      </c>
      <c r="S25" s="214">
        <v>4.9000000000000004</v>
      </c>
      <c r="T25" s="214">
        <v>2</v>
      </c>
      <c r="U25" s="214">
        <v>12.8</v>
      </c>
      <c r="V25" s="214">
        <v>0</v>
      </c>
      <c r="W25" s="214">
        <v>4</v>
      </c>
    </row>
    <row r="26" spans="1:23" x14ac:dyDescent="0.25">
      <c r="A26" s="213">
        <v>19</v>
      </c>
      <c r="B26" s="213" t="s">
        <v>114</v>
      </c>
      <c r="C26" s="214">
        <v>207.29999999999998</v>
      </c>
      <c r="D26" s="214">
        <v>149.1</v>
      </c>
      <c r="E26" s="214">
        <v>2.2000000000000002</v>
      </c>
      <c r="F26" s="214">
        <v>55.999999999999993</v>
      </c>
      <c r="G26" s="214">
        <v>0</v>
      </c>
      <c r="H26" s="214">
        <v>0.2</v>
      </c>
      <c r="I26" s="214">
        <v>0.6</v>
      </c>
      <c r="J26" s="214">
        <v>5</v>
      </c>
      <c r="K26" s="214">
        <v>0</v>
      </c>
      <c r="L26" s="214">
        <v>0.1</v>
      </c>
      <c r="M26" s="214">
        <v>0</v>
      </c>
      <c r="N26" s="214">
        <v>24.3</v>
      </c>
      <c r="O26" s="214">
        <v>0.2</v>
      </c>
      <c r="P26" s="214">
        <v>14.9</v>
      </c>
      <c r="Q26" s="214">
        <v>6.1</v>
      </c>
      <c r="R26" s="214">
        <v>0.9</v>
      </c>
      <c r="S26" s="214">
        <v>1.3</v>
      </c>
      <c r="T26" s="214">
        <v>0.4</v>
      </c>
      <c r="U26" s="214">
        <v>2</v>
      </c>
      <c r="V26" s="214">
        <v>0</v>
      </c>
      <c r="W26" s="214">
        <v>0</v>
      </c>
    </row>
    <row r="27" spans="1:23" x14ac:dyDescent="0.25">
      <c r="A27" s="213">
        <v>20</v>
      </c>
      <c r="B27" s="213" t="s">
        <v>115</v>
      </c>
      <c r="C27" s="214">
        <v>527.70000000000005</v>
      </c>
      <c r="D27" s="214">
        <v>409</v>
      </c>
      <c r="E27" s="214">
        <v>6</v>
      </c>
      <c r="F27" s="214">
        <v>112.69999999999999</v>
      </c>
      <c r="G27" s="214">
        <v>0</v>
      </c>
      <c r="H27" s="214">
        <v>0.2</v>
      </c>
      <c r="I27" s="214">
        <v>0.8</v>
      </c>
      <c r="J27" s="214">
        <v>17.399999999999999</v>
      </c>
      <c r="K27" s="214">
        <v>0.3</v>
      </c>
      <c r="L27" s="214">
        <v>0.2</v>
      </c>
      <c r="M27" s="214">
        <v>0</v>
      </c>
      <c r="N27" s="214">
        <v>4</v>
      </c>
      <c r="O27" s="214">
        <v>0.5</v>
      </c>
      <c r="P27" s="214">
        <v>56.2</v>
      </c>
      <c r="Q27" s="214">
        <v>15.8</v>
      </c>
      <c r="R27" s="214">
        <v>3.3</v>
      </c>
      <c r="S27" s="214">
        <v>4.7</v>
      </c>
      <c r="T27" s="214">
        <v>1.1000000000000001</v>
      </c>
      <c r="U27" s="214">
        <v>8.1999999999999993</v>
      </c>
      <c r="V27" s="214">
        <v>0</v>
      </c>
      <c r="W27" s="214">
        <v>0</v>
      </c>
    </row>
    <row r="28" spans="1:23" x14ac:dyDescent="0.25">
      <c r="A28" s="213">
        <v>21</v>
      </c>
      <c r="B28" s="213" t="s">
        <v>116</v>
      </c>
      <c r="C28" s="214">
        <v>128.10000000000002</v>
      </c>
      <c r="D28" s="214">
        <v>97.2</v>
      </c>
      <c r="E28" s="214">
        <v>1.5</v>
      </c>
      <c r="F28" s="214">
        <v>29.400000000000006</v>
      </c>
      <c r="G28" s="214">
        <v>0</v>
      </c>
      <c r="H28" s="214">
        <v>0.2</v>
      </c>
      <c r="I28" s="214">
        <v>0.6</v>
      </c>
      <c r="J28" s="214">
        <v>7.8000000000000007</v>
      </c>
      <c r="K28" s="214">
        <v>0</v>
      </c>
      <c r="L28" s="214">
        <v>0.1</v>
      </c>
      <c r="M28" s="214">
        <v>0</v>
      </c>
      <c r="N28" s="214">
        <v>2.2000000000000002</v>
      </c>
      <c r="O28" s="214">
        <v>0.1</v>
      </c>
      <c r="P28" s="214">
        <v>10.9</v>
      </c>
      <c r="Q28" s="214">
        <v>3.9</v>
      </c>
      <c r="R28" s="214">
        <v>0.6</v>
      </c>
      <c r="S28" s="214">
        <v>1.1000000000000001</v>
      </c>
      <c r="T28" s="214">
        <v>0.3</v>
      </c>
      <c r="U28" s="214">
        <v>1.6</v>
      </c>
      <c r="V28" s="214">
        <v>0</v>
      </c>
      <c r="W28" s="214">
        <v>0</v>
      </c>
    </row>
    <row r="29" spans="1:23" ht="30" x14ac:dyDescent="0.25">
      <c r="A29" s="213">
        <v>22</v>
      </c>
      <c r="B29" s="217" t="s">
        <v>117</v>
      </c>
      <c r="C29" s="214">
        <v>160.00000000000003</v>
      </c>
      <c r="D29" s="214">
        <v>131.70000000000002</v>
      </c>
      <c r="E29" s="214">
        <v>1.9000000000000001</v>
      </c>
      <c r="F29" s="214">
        <v>26.4</v>
      </c>
      <c r="G29" s="214">
        <v>0</v>
      </c>
      <c r="H29" s="214">
        <v>0.2</v>
      </c>
      <c r="I29" s="214">
        <v>0.6</v>
      </c>
      <c r="J29" s="214">
        <v>6.3999999999999995</v>
      </c>
      <c r="K29" s="214">
        <v>0</v>
      </c>
      <c r="L29" s="214">
        <v>0.1</v>
      </c>
      <c r="M29" s="214">
        <v>0</v>
      </c>
      <c r="N29" s="214">
        <v>2.2000000000000002</v>
      </c>
      <c r="O29" s="214">
        <v>0.2</v>
      </c>
      <c r="P29" s="214">
        <v>8.1999999999999993</v>
      </c>
      <c r="Q29" s="214">
        <v>4.2</v>
      </c>
      <c r="R29" s="214">
        <v>0.8</v>
      </c>
      <c r="S29" s="214">
        <v>1.3</v>
      </c>
      <c r="T29" s="214">
        <v>0.4</v>
      </c>
      <c r="U29" s="214">
        <v>1.8</v>
      </c>
      <c r="V29" s="214">
        <v>0</v>
      </c>
      <c r="W29" s="214">
        <v>0</v>
      </c>
    </row>
    <row r="30" spans="1:23" x14ac:dyDescent="0.25">
      <c r="A30" s="213">
        <v>23</v>
      </c>
      <c r="B30" s="213" t="s">
        <v>118</v>
      </c>
      <c r="C30" s="214">
        <v>151.19999999999999</v>
      </c>
      <c r="D30" s="214">
        <v>115.9</v>
      </c>
      <c r="E30" s="214">
        <v>1.5999999999999999</v>
      </c>
      <c r="F30" s="214">
        <v>33.700000000000003</v>
      </c>
      <c r="G30" s="214">
        <v>0</v>
      </c>
      <c r="H30" s="214">
        <v>0.2</v>
      </c>
      <c r="I30" s="214">
        <v>0.6</v>
      </c>
      <c r="J30" s="214">
        <v>11</v>
      </c>
      <c r="K30" s="214">
        <v>0</v>
      </c>
      <c r="L30" s="214">
        <v>0.1</v>
      </c>
      <c r="M30" s="214">
        <v>0</v>
      </c>
      <c r="N30" s="214">
        <v>2.1</v>
      </c>
      <c r="O30" s="214">
        <v>0.2</v>
      </c>
      <c r="P30" s="214">
        <v>11.2</v>
      </c>
      <c r="Q30" s="214">
        <v>4.0999999999999996</v>
      </c>
      <c r="R30" s="214">
        <v>0.7</v>
      </c>
      <c r="S30" s="214">
        <v>1.2</v>
      </c>
      <c r="T30" s="214">
        <v>0.3</v>
      </c>
      <c r="U30" s="214">
        <v>2</v>
      </c>
      <c r="V30" s="214">
        <v>0</v>
      </c>
      <c r="W30" s="214">
        <v>0</v>
      </c>
    </row>
    <row r="31" spans="1:23" ht="30" x14ac:dyDescent="0.25">
      <c r="A31" s="213">
        <v>24</v>
      </c>
      <c r="B31" s="217" t="s">
        <v>119</v>
      </c>
      <c r="C31" s="214">
        <v>316.40000000000003</v>
      </c>
      <c r="D31" s="214">
        <v>225.5</v>
      </c>
      <c r="E31" s="214">
        <v>3.3000000000000003</v>
      </c>
      <c r="F31" s="214">
        <v>87.600000000000009</v>
      </c>
      <c r="G31" s="214">
        <v>0</v>
      </c>
      <c r="H31" s="214">
        <v>0.3</v>
      </c>
      <c r="I31" s="214">
        <v>1.6</v>
      </c>
      <c r="J31" s="214">
        <v>1.3</v>
      </c>
      <c r="K31" s="214">
        <v>0</v>
      </c>
      <c r="L31" s="214">
        <v>0.3</v>
      </c>
      <c r="M31" s="214">
        <v>0</v>
      </c>
      <c r="N31" s="214">
        <v>4.4000000000000004</v>
      </c>
      <c r="O31" s="214">
        <v>0.2</v>
      </c>
      <c r="P31" s="214">
        <v>44.7</v>
      </c>
      <c r="Q31" s="214">
        <v>12.9</v>
      </c>
      <c r="R31" s="214">
        <v>2.8</v>
      </c>
      <c r="S31" s="214">
        <v>2.4</v>
      </c>
      <c r="T31" s="214">
        <v>2</v>
      </c>
      <c r="U31" s="214">
        <v>14.7</v>
      </c>
      <c r="V31" s="214">
        <v>0</v>
      </c>
      <c r="W31" s="214">
        <v>0</v>
      </c>
    </row>
    <row r="32" spans="1:23" x14ac:dyDescent="0.25">
      <c r="A32" s="213">
        <v>25</v>
      </c>
      <c r="B32" s="213" t="s">
        <v>86</v>
      </c>
      <c r="C32" s="214">
        <v>0.8</v>
      </c>
      <c r="D32" s="214">
        <v>0.8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4">
        <v>0</v>
      </c>
      <c r="S32" s="214">
        <v>0</v>
      </c>
      <c r="T32" s="214">
        <v>0</v>
      </c>
      <c r="U32" s="214">
        <v>0</v>
      </c>
      <c r="V32" s="214">
        <v>0</v>
      </c>
      <c r="W32" s="214">
        <v>0</v>
      </c>
    </row>
    <row r="33" spans="1:23" x14ac:dyDescent="0.25">
      <c r="A33" s="213">
        <v>26</v>
      </c>
      <c r="B33" s="213" t="s">
        <v>120</v>
      </c>
      <c r="C33" s="214">
        <v>155.69999999999999</v>
      </c>
      <c r="D33" s="214">
        <v>153.5</v>
      </c>
      <c r="E33" s="214">
        <v>2.2000000000000002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4">
        <v>0</v>
      </c>
      <c r="R33" s="214">
        <v>0</v>
      </c>
      <c r="S33" s="214">
        <v>0</v>
      </c>
      <c r="T33" s="214">
        <v>0</v>
      </c>
      <c r="U33" s="214">
        <v>0</v>
      </c>
      <c r="V33" s="214">
        <v>0</v>
      </c>
      <c r="W33" s="214">
        <v>0</v>
      </c>
    </row>
    <row r="34" spans="1:23" x14ac:dyDescent="0.25">
      <c r="A34" s="213">
        <v>27</v>
      </c>
      <c r="B34" s="213" t="s">
        <v>121</v>
      </c>
      <c r="C34" s="214">
        <v>246</v>
      </c>
      <c r="D34" s="214">
        <v>242.5</v>
      </c>
      <c r="E34" s="214">
        <v>3.5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0</v>
      </c>
      <c r="S34" s="214">
        <v>0</v>
      </c>
      <c r="T34" s="214">
        <v>0</v>
      </c>
      <c r="U34" s="214">
        <v>0</v>
      </c>
      <c r="V34" s="214">
        <v>0</v>
      </c>
      <c r="W34" s="214">
        <v>0</v>
      </c>
    </row>
    <row r="35" spans="1:23" x14ac:dyDescent="0.25">
      <c r="A35" s="213">
        <v>28</v>
      </c>
      <c r="B35" s="213" t="s">
        <v>122</v>
      </c>
      <c r="C35" s="214">
        <v>671.4</v>
      </c>
      <c r="D35" s="214">
        <v>661.8</v>
      </c>
      <c r="E35" s="214">
        <v>9.6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4">
        <v>0</v>
      </c>
      <c r="N35" s="214">
        <v>0</v>
      </c>
      <c r="O35" s="214">
        <v>0</v>
      </c>
      <c r="P35" s="214">
        <v>0</v>
      </c>
      <c r="Q35" s="214">
        <v>0</v>
      </c>
      <c r="R35" s="214">
        <v>0</v>
      </c>
      <c r="S35" s="214">
        <v>0</v>
      </c>
      <c r="T35" s="214">
        <v>0</v>
      </c>
      <c r="U35" s="214">
        <v>0</v>
      </c>
      <c r="V35" s="214">
        <v>0</v>
      </c>
      <c r="W35" s="214">
        <v>0</v>
      </c>
    </row>
    <row r="36" spans="1:23" x14ac:dyDescent="0.25">
      <c r="A36" s="213">
        <v>29</v>
      </c>
      <c r="B36" s="213" t="s">
        <v>198</v>
      </c>
      <c r="C36" s="214">
        <v>541.29999999999995</v>
      </c>
      <c r="D36" s="214">
        <v>370.5</v>
      </c>
      <c r="E36" s="214">
        <v>5.4</v>
      </c>
      <c r="F36" s="214">
        <v>165.4</v>
      </c>
      <c r="G36" s="214">
        <v>0</v>
      </c>
      <c r="H36" s="214">
        <v>0.2</v>
      </c>
      <c r="I36" s="214">
        <v>1.5</v>
      </c>
      <c r="J36" s="214">
        <v>5.6</v>
      </c>
      <c r="K36" s="214">
        <v>0</v>
      </c>
      <c r="L36" s="214">
        <v>0.4</v>
      </c>
      <c r="M36" s="214">
        <v>0</v>
      </c>
      <c r="N36" s="214">
        <v>7.4</v>
      </c>
      <c r="O36" s="214">
        <v>0.5</v>
      </c>
      <c r="P36" s="214">
        <v>72.099999999999994</v>
      </c>
      <c r="Q36" s="214">
        <v>57.6</v>
      </c>
      <c r="R36" s="214">
        <v>5.9</v>
      </c>
      <c r="S36" s="214">
        <v>3</v>
      </c>
      <c r="T36" s="214">
        <v>1.8</v>
      </c>
      <c r="U36" s="214">
        <v>9.4</v>
      </c>
      <c r="V36" s="214">
        <v>0</v>
      </c>
      <c r="W36" s="214">
        <v>0</v>
      </c>
    </row>
    <row r="37" spans="1:23" x14ac:dyDescent="0.25">
      <c r="A37" s="213">
        <v>30</v>
      </c>
      <c r="B37" s="213" t="s">
        <v>123</v>
      </c>
      <c r="C37" s="214">
        <v>119.7</v>
      </c>
      <c r="D37" s="214">
        <v>98.1</v>
      </c>
      <c r="E37" s="214">
        <v>1.4</v>
      </c>
      <c r="F37" s="214">
        <v>20.2</v>
      </c>
      <c r="G37" s="214">
        <v>0</v>
      </c>
      <c r="H37" s="214">
        <v>0</v>
      </c>
      <c r="I37" s="214">
        <v>0.8</v>
      </c>
      <c r="J37" s="214">
        <v>0</v>
      </c>
      <c r="K37" s="214">
        <v>0</v>
      </c>
      <c r="L37" s="214">
        <v>0.3</v>
      </c>
      <c r="M37" s="214">
        <v>0</v>
      </c>
      <c r="N37" s="214">
        <v>1.4</v>
      </c>
      <c r="O37" s="214">
        <v>0.1</v>
      </c>
      <c r="P37" s="214">
        <v>2.9</v>
      </c>
      <c r="Q37" s="214">
        <v>1.1000000000000001</v>
      </c>
      <c r="R37" s="214">
        <v>0.1</v>
      </c>
      <c r="S37" s="214">
        <v>0.2</v>
      </c>
      <c r="T37" s="214">
        <v>0.5</v>
      </c>
      <c r="U37" s="214">
        <v>12.8</v>
      </c>
      <c r="V37" s="214">
        <v>0</v>
      </c>
      <c r="W37" s="214">
        <v>0</v>
      </c>
    </row>
    <row r="38" spans="1:23" x14ac:dyDescent="0.25">
      <c r="A38" s="213">
        <v>31</v>
      </c>
      <c r="B38" s="215" t="s">
        <v>199</v>
      </c>
      <c r="C38" s="216">
        <v>6560.9999999999991</v>
      </c>
      <c r="D38" s="216">
        <v>5125.2000000000007</v>
      </c>
      <c r="E38" s="216">
        <v>74.800000000000011</v>
      </c>
      <c r="F38" s="216">
        <v>1361.0000000000002</v>
      </c>
      <c r="G38" s="216">
        <v>0</v>
      </c>
      <c r="H38" s="216">
        <v>4.3000000000000007</v>
      </c>
      <c r="I38" s="216">
        <v>20.100000000000001</v>
      </c>
      <c r="J38" s="216">
        <v>164.8</v>
      </c>
      <c r="K38" s="216">
        <v>0.60000000000000009</v>
      </c>
      <c r="L38" s="216">
        <v>5</v>
      </c>
      <c r="M38" s="216">
        <v>0</v>
      </c>
      <c r="N38" s="216">
        <v>93.9</v>
      </c>
      <c r="O38" s="216">
        <v>4.8000000000000007</v>
      </c>
      <c r="P38" s="216">
        <v>498.99999999999989</v>
      </c>
      <c r="Q38" s="216">
        <v>239</v>
      </c>
      <c r="R38" s="216">
        <v>45</v>
      </c>
      <c r="S38" s="216">
        <v>58.300000000000004</v>
      </c>
      <c r="T38" s="216">
        <v>23.8</v>
      </c>
      <c r="U38" s="216">
        <v>175</v>
      </c>
      <c r="V38" s="216">
        <v>0</v>
      </c>
      <c r="W38" s="216">
        <v>27.4</v>
      </c>
    </row>
    <row r="39" spans="1:23" x14ac:dyDescent="0.25">
      <c r="A39" s="213">
        <v>32</v>
      </c>
      <c r="B39" s="213" t="s">
        <v>200</v>
      </c>
      <c r="C39" s="214">
        <v>589.70000000000005</v>
      </c>
      <c r="D39" s="214">
        <v>458.6</v>
      </c>
      <c r="E39" s="214">
        <v>6.6</v>
      </c>
      <c r="F39" s="214">
        <v>124.5</v>
      </c>
      <c r="G39" s="214">
        <v>0</v>
      </c>
      <c r="H39" s="214">
        <v>0</v>
      </c>
      <c r="I39" s="214">
        <v>2.2000000000000002</v>
      </c>
      <c r="J39" s="214">
        <v>4.8</v>
      </c>
      <c r="K39" s="214">
        <v>0</v>
      </c>
      <c r="L39" s="214">
        <v>0.2</v>
      </c>
      <c r="M39" s="214">
        <v>0</v>
      </c>
      <c r="N39" s="214">
        <v>3.2</v>
      </c>
      <c r="O39" s="214">
        <v>0.6</v>
      </c>
      <c r="P39" s="214">
        <v>24</v>
      </c>
      <c r="Q39" s="214">
        <v>9</v>
      </c>
      <c r="R39" s="214">
        <v>1</v>
      </c>
      <c r="S39" s="214">
        <v>0.6</v>
      </c>
      <c r="T39" s="214">
        <v>1</v>
      </c>
      <c r="U39" s="214">
        <v>77.900000000000006</v>
      </c>
      <c r="V39" s="214">
        <v>0</v>
      </c>
      <c r="W39" s="214">
        <v>0</v>
      </c>
    </row>
    <row r="40" spans="1:23" x14ac:dyDescent="0.25">
      <c r="A40" s="213">
        <v>33</v>
      </c>
      <c r="B40" s="213" t="s">
        <v>125</v>
      </c>
      <c r="C40" s="214">
        <v>189.5</v>
      </c>
      <c r="D40" s="214">
        <v>154.1</v>
      </c>
      <c r="E40" s="214">
        <v>2.2000000000000002</v>
      </c>
      <c r="F40" s="214">
        <v>33.200000000000003</v>
      </c>
      <c r="G40" s="214">
        <v>0</v>
      </c>
      <c r="H40" s="214">
        <v>0</v>
      </c>
      <c r="I40" s="214">
        <v>0.4</v>
      </c>
      <c r="J40" s="214">
        <v>0</v>
      </c>
      <c r="K40" s="214">
        <v>0</v>
      </c>
      <c r="L40" s="214">
        <v>0.1</v>
      </c>
      <c r="M40" s="214">
        <v>0</v>
      </c>
      <c r="N40" s="214">
        <v>2.1</v>
      </c>
      <c r="O40" s="214">
        <v>0.2</v>
      </c>
      <c r="P40" s="214">
        <v>8.3000000000000007</v>
      </c>
      <c r="Q40" s="214">
        <v>4</v>
      </c>
      <c r="R40" s="214">
        <v>0.2</v>
      </c>
      <c r="S40" s="214">
        <v>0.2</v>
      </c>
      <c r="T40" s="214">
        <v>0.2</v>
      </c>
      <c r="U40" s="214">
        <v>17.5</v>
      </c>
      <c r="V40" s="214">
        <v>0</v>
      </c>
      <c r="W40" s="214">
        <v>0</v>
      </c>
    </row>
    <row r="41" spans="1:23" x14ac:dyDescent="0.25">
      <c r="A41" s="213">
        <v>34</v>
      </c>
      <c r="B41" s="213" t="s">
        <v>126</v>
      </c>
      <c r="C41" s="214">
        <v>132.4</v>
      </c>
      <c r="D41" s="214">
        <v>99.4</v>
      </c>
      <c r="E41" s="214">
        <v>1.4</v>
      </c>
      <c r="F41" s="214">
        <v>31.599999999999994</v>
      </c>
      <c r="G41" s="214">
        <v>0</v>
      </c>
      <c r="H41" s="214">
        <v>0</v>
      </c>
      <c r="I41" s="214">
        <v>0.3</v>
      </c>
      <c r="J41" s="214">
        <v>0</v>
      </c>
      <c r="K41" s="214">
        <v>0</v>
      </c>
      <c r="L41" s="214">
        <v>0.1</v>
      </c>
      <c r="M41" s="214">
        <v>0</v>
      </c>
      <c r="N41" s="214">
        <v>2</v>
      </c>
      <c r="O41" s="214">
        <v>0.1</v>
      </c>
      <c r="P41" s="214">
        <v>6.6</v>
      </c>
      <c r="Q41" s="214">
        <v>4.5</v>
      </c>
      <c r="R41" s="214">
        <v>0.2</v>
      </c>
      <c r="S41" s="214">
        <v>0.2</v>
      </c>
      <c r="T41" s="214">
        <v>0.2</v>
      </c>
      <c r="U41" s="214">
        <v>17.399999999999999</v>
      </c>
      <c r="V41" s="214">
        <v>0</v>
      </c>
      <c r="W41" s="214">
        <v>0</v>
      </c>
    </row>
    <row r="42" spans="1:23" x14ac:dyDescent="0.25">
      <c r="A42" s="213">
        <v>35</v>
      </c>
      <c r="B42" s="213" t="s">
        <v>127</v>
      </c>
      <c r="C42" s="214">
        <v>128.4</v>
      </c>
      <c r="D42" s="214">
        <v>95.6</v>
      </c>
      <c r="E42" s="214">
        <v>1.4</v>
      </c>
      <c r="F42" s="214">
        <v>31.4</v>
      </c>
      <c r="G42" s="214">
        <v>0</v>
      </c>
      <c r="H42" s="214">
        <v>0</v>
      </c>
      <c r="I42" s="214">
        <v>0.3</v>
      </c>
      <c r="J42" s="214">
        <v>0</v>
      </c>
      <c r="K42" s="214">
        <v>0</v>
      </c>
      <c r="L42" s="214">
        <v>0.1</v>
      </c>
      <c r="M42" s="214">
        <v>0</v>
      </c>
      <c r="N42" s="214">
        <v>2.1</v>
      </c>
      <c r="O42" s="214">
        <v>0.1</v>
      </c>
      <c r="P42" s="214">
        <v>3.8</v>
      </c>
      <c r="Q42" s="214">
        <v>8.2000000000000011</v>
      </c>
      <c r="R42" s="214">
        <v>0.2</v>
      </c>
      <c r="S42" s="214">
        <v>0.2</v>
      </c>
      <c r="T42" s="214">
        <v>0.2</v>
      </c>
      <c r="U42" s="214">
        <v>16.2</v>
      </c>
      <c r="V42" s="214">
        <v>0</v>
      </c>
      <c r="W42" s="214">
        <v>0</v>
      </c>
    </row>
    <row r="43" spans="1:23" x14ac:dyDescent="0.25">
      <c r="A43" s="213">
        <v>36</v>
      </c>
      <c r="B43" s="213" t="s">
        <v>128</v>
      </c>
      <c r="C43" s="214">
        <v>84.6</v>
      </c>
      <c r="D43" s="214">
        <v>71.5</v>
      </c>
      <c r="E43" s="214">
        <v>1</v>
      </c>
      <c r="F43" s="214">
        <v>12.1</v>
      </c>
      <c r="G43" s="214">
        <v>0</v>
      </c>
      <c r="H43" s="214">
        <v>0</v>
      </c>
      <c r="I43" s="214">
        <v>0.3</v>
      </c>
      <c r="J43" s="214">
        <v>0</v>
      </c>
      <c r="K43" s="214">
        <v>0</v>
      </c>
      <c r="L43" s="214">
        <v>0.1</v>
      </c>
      <c r="M43" s="214">
        <v>0</v>
      </c>
      <c r="N43" s="214">
        <v>0</v>
      </c>
      <c r="O43" s="214">
        <v>0.1</v>
      </c>
      <c r="P43" s="214">
        <v>0</v>
      </c>
      <c r="Q43" s="214">
        <v>0</v>
      </c>
      <c r="R43" s="214">
        <v>0</v>
      </c>
      <c r="S43" s="214">
        <v>0.1</v>
      </c>
      <c r="T43" s="214">
        <v>0.2</v>
      </c>
      <c r="U43" s="214">
        <v>11.299999999999999</v>
      </c>
      <c r="V43" s="214">
        <v>0</v>
      </c>
      <c r="W43" s="214">
        <v>0</v>
      </c>
    </row>
    <row r="44" spans="1:23" x14ac:dyDescent="0.25">
      <c r="A44" s="213">
        <v>37</v>
      </c>
      <c r="B44" s="213" t="s">
        <v>129</v>
      </c>
      <c r="C44" s="214">
        <v>79.599999999999994</v>
      </c>
      <c r="D44" s="214">
        <v>63.1</v>
      </c>
      <c r="E44" s="214">
        <v>0.9</v>
      </c>
      <c r="F44" s="214">
        <v>15.600000000000001</v>
      </c>
      <c r="G44" s="214">
        <v>0</v>
      </c>
      <c r="H44" s="214">
        <v>0</v>
      </c>
      <c r="I44" s="214">
        <v>0.2</v>
      </c>
      <c r="J44" s="214">
        <v>0</v>
      </c>
      <c r="K44" s="214">
        <v>0</v>
      </c>
      <c r="L44" s="214">
        <v>0.1</v>
      </c>
      <c r="M44" s="214">
        <v>0</v>
      </c>
      <c r="N44" s="214">
        <v>1.5</v>
      </c>
      <c r="O44" s="214">
        <v>0.1</v>
      </c>
      <c r="P44" s="214">
        <v>2.4</v>
      </c>
      <c r="Q44" s="214">
        <v>1.5</v>
      </c>
      <c r="R44" s="214">
        <v>0.1</v>
      </c>
      <c r="S44" s="214">
        <v>0.2</v>
      </c>
      <c r="T44" s="214">
        <v>0.2</v>
      </c>
      <c r="U44" s="214">
        <v>9.3000000000000007</v>
      </c>
      <c r="V44" s="214">
        <v>0</v>
      </c>
      <c r="W44" s="214">
        <v>0</v>
      </c>
    </row>
    <row r="45" spans="1:23" x14ac:dyDescent="0.25">
      <c r="A45" s="213">
        <v>38</v>
      </c>
      <c r="B45" s="213" t="s">
        <v>201</v>
      </c>
      <c r="C45" s="214">
        <v>808.59999999999991</v>
      </c>
      <c r="D45" s="214">
        <v>673.8</v>
      </c>
      <c r="E45" s="214">
        <v>9.8000000000000007</v>
      </c>
      <c r="F45" s="214">
        <v>125</v>
      </c>
      <c r="G45" s="214">
        <v>0</v>
      </c>
      <c r="H45" s="214">
        <v>0</v>
      </c>
      <c r="I45" s="214">
        <v>12.5</v>
      </c>
      <c r="J45" s="214">
        <v>1.3</v>
      </c>
      <c r="K45" s="214">
        <v>0</v>
      </c>
      <c r="L45" s="214">
        <v>1.3</v>
      </c>
      <c r="M45" s="214">
        <v>0</v>
      </c>
      <c r="N45" s="214">
        <v>4</v>
      </c>
      <c r="O45" s="214">
        <v>0.8</v>
      </c>
      <c r="P45" s="214">
        <v>21.8</v>
      </c>
      <c r="Q45" s="214">
        <v>9.4</v>
      </c>
      <c r="R45" s="214">
        <v>1.7</v>
      </c>
      <c r="S45" s="214">
        <v>0.8</v>
      </c>
      <c r="T45" s="214">
        <v>2.2999999999999998</v>
      </c>
      <c r="U45" s="214">
        <v>49.099999999999994</v>
      </c>
      <c r="V45" s="214">
        <v>0</v>
      </c>
      <c r="W45" s="214">
        <v>20</v>
      </c>
    </row>
    <row r="46" spans="1:23" x14ac:dyDescent="0.25">
      <c r="A46" s="213">
        <v>39</v>
      </c>
      <c r="B46" s="213" t="s">
        <v>131</v>
      </c>
      <c r="C46" s="214">
        <v>401.6</v>
      </c>
      <c r="D46" s="214">
        <v>311.8</v>
      </c>
      <c r="E46" s="214">
        <v>4.5</v>
      </c>
      <c r="F46" s="214">
        <v>85.299999999999983</v>
      </c>
      <c r="G46" s="214">
        <v>0</v>
      </c>
      <c r="H46" s="214">
        <v>0</v>
      </c>
      <c r="I46" s="214">
        <v>2.2000000000000002</v>
      </c>
      <c r="J46" s="214">
        <v>1.1000000000000001</v>
      </c>
      <c r="K46" s="214">
        <v>0</v>
      </c>
      <c r="L46" s="214">
        <v>0.1</v>
      </c>
      <c r="M46" s="214">
        <v>0</v>
      </c>
      <c r="N46" s="214">
        <v>3</v>
      </c>
      <c r="O46" s="214">
        <v>0.4</v>
      </c>
      <c r="P46" s="214">
        <v>16.2</v>
      </c>
      <c r="Q46" s="214">
        <v>10.1</v>
      </c>
      <c r="R46" s="214">
        <v>0.8</v>
      </c>
      <c r="S46" s="214">
        <v>0.4</v>
      </c>
      <c r="T46" s="214">
        <v>0.3</v>
      </c>
      <c r="U46" s="214">
        <v>50.699999999999996</v>
      </c>
      <c r="V46" s="214">
        <v>0</v>
      </c>
      <c r="W46" s="214">
        <v>0</v>
      </c>
    </row>
    <row r="47" spans="1:23" x14ac:dyDescent="0.25">
      <c r="A47" s="213">
        <v>40</v>
      </c>
      <c r="B47" s="213" t="s">
        <v>132</v>
      </c>
      <c r="C47" s="214">
        <v>63.5</v>
      </c>
      <c r="D47" s="214">
        <v>7.5</v>
      </c>
      <c r="E47" s="214">
        <v>0.1</v>
      </c>
      <c r="F47" s="214">
        <v>55.9</v>
      </c>
      <c r="G47" s="214">
        <v>0</v>
      </c>
      <c r="H47" s="214">
        <v>0</v>
      </c>
      <c r="I47" s="214">
        <v>0.4</v>
      </c>
      <c r="J47" s="214">
        <v>0</v>
      </c>
      <c r="K47" s="214">
        <v>5</v>
      </c>
      <c r="L47" s="214">
        <v>0</v>
      </c>
      <c r="M47" s="214">
        <v>0</v>
      </c>
      <c r="N47" s="214">
        <v>0</v>
      </c>
      <c r="O47" s="214">
        <v>0</v>
      </c>
      <c r="P47" s="214">
        <v>0</v>
      </c>
      <c r="Q47" s="214">
        <v>0</v>
      </c>
      <c r="R47" s="214">
        <v>0</v>
      </c>
      <c r="S47" s="214">
        <v>0</v>
      </c>
      <c r="T47" s="214">
        <v>0</v>
      </c>
      <c r="U47" s="214">
        <v>0.5</v>
      </c>
      <c r="V47" s="214">
        <v>0</v>
      </c>
      <c r="W47" s="214">
        <v>50</v>
      </c>
    </row>
    <row r="48" spans="1:23" x14ac:dyDescent="0.25">
      <c r="A48" s="213">
        <v>41</v>
      </c>
      <c r="B48" s="213" t="s">
        <v>202</v>
      </c>
      <c r="C48" s="214">
        <v>617.09999999999991</v>
      </c>
      <c r="D48" s="214">
        <v>413.7</v>
      </c>
      <c r="E48" s="214">
        <v>6</v>
      </c>
      <c r="F48" s="214">
        <v>197.39999999999998</v>
      </c>
      <c r="G48" s="214">
        <v>0</v>
      </c>
      <c r="H48" s="214">
        <v>0.2</v>
      </c>
      <c r="I48" s="214">
        <v>0.4</v>
      </c>
      <c r="J48" s="214">
        <v>2.4</v>
      </c>
      <c r="K48" s="214">
        <v>0.5</v>
      </c>
      <c r="L48" s="214">
        <v>0.1</v>
      </c>
      <c r="M48" s="214">
        <v>0</v>
      </c>
      <c r="N48" s="214">
        <v>2</v>
      </c>
      <c r="O48" s="214">
        <v>0.6</v>
      </c>
      <c r="P48" s="214">
        <v>9.8000000000000007</v>
      </c>
      <c r="Q48" s="214">
        <v>1.4</v>
      </c>
      <c r="R48" s="214">
        <v>1.7</v>
      </c>
      <c r="S48" s="214">
        <v>0.6</v>
      </c>
      <c r="T48" s="214">
        <v>0.5</v>
      </c>
      <c r="U48" s="214">
        <v>13.8</v>
      </c>
      <c r="V48" s="214">
        <v>163.39999999999998</v>
      </c>
      <c r="W48" s="214">
        <v>0</v>
      </c>
    </row>
    <row r="49" spans="1:23" x14ac:dyDescent="0.25">
      <c r="A49" s="213">
        <v>42</v>
      </c>
      <c r="B49" s="213" t="s">
        <v>134</v>
      </c>
      <c r="C49" s="214">
        <v>179.5</v>
      </c>
      <c r="D49" s="214">
        <v>137</v>
      </c>
      <c r="E49" s="214">
        <v>2</v>
      </c>
      <c r="F49" s="214">
        <v>40.5</v>
      </c>
      <c r="G49" s="214">
        <v>10.3</v>
      </c>
      <c r="H49" s="214">
        <v>2.2000000000000002</v>
      </c>
      <c r="I49" s="214">
        <v>0.6</v>
      </c>
      <c r="J49" s="214">
        <v>0.8</v>
      </c>
      <c r="K49" s="214">
        <v>5.8</v>
      </c>
      <c r="L49" s="214">
        <v>0.1</v>
      </c>
      <c r="M49" s="214">
        <v>0</v>
      </c>
      <c r="N49" s="214">
        <v>1.9</v>
      </c>
      <c r="O49" s="214">
        <v>0.2</v>
      </c>
      <c r="P49" s="214">
        <v>6</v>
      </c>
      <c r="Q49" s="214">
        <v>5.3</v>
      </c>
      <c r="R49" s="214">
        <v>2.7</v>
      </c>
      <c r="S49" s="214">
        <v>1.9</v>
      </c>
      <c r="T49" s="214">
        <v>0.1</v>
      </c>
      <c r="U49" s="214">
        <v>2.6</v>
      </c>
      <c r="V49" s="214">
        <v>0</v>
      </c>
      <c r="W49" s="214">
        <v>0</v>
      </c>
    </row>
    <row r="50" spans="1:23" x14ac:dyDescent="0.25">
      <c r="A50" s="213">
        <v>43</v>
      </c>
      <c r="B50" s="213" t="s">
        <v>135</v>
      </c>
      <c r="C50" s="214">
        <v>225.7</v>
      </c>
      <c r="D50" s="214">
        <v>181.5</v>
      </c>
      <c r="E50" s="214">
        <v>2.6</v>
      </c>
      <c r="F50" s="214">
        <v>41.600000000000009</v>
      </c>
      <c r="G50" s="214">
        <v>16.5</v>
      </c>
      <c r="H50" s="214">
        <v>0.1</v>
      </c>
      <c r="I50" s="214">
        <v>0.3</v>
      </c>
      <c r="J50" s="214">
        <v>0.1</v>
      </c>
      <c r="K50" s="214">
        <v>0.8</v>
      </c>
      <c r="L50" s="214">
        <v>0</v>
      </c>
      <c r="M50" s="214">
        <v>0</v>
      </c>
      <c r="N50" s="214">
        <v>5.1000000000000005</v>
      </c>
      <c r="O50" s="214">
        <v>0.2</v>
      </c>
      <c r="P50" s="214">
        <v>8.1999999999999993</v>
      </c>
      <c r="Q50" s="214">
        <v>3.8</v>
      </c>
      <c r="R50" s="214">
        <v>2.2000000000000002</v>
      </c>
      <c r="S50" s="214">
        <v>2.4</v>
      </c>
      <c r="T50" s="214">
        <v>0.2</v>
      </c>
      <c r="U50" s="214">
        <v>1.7</v>
      </c>
      <c r="V50" s="214">
        <v>0</v>
      </c>
      <c r="W50" s="214">
        <v>0</v>
      </c>
    </row>
    <row r="51" spans="1:23" x14ac:dyDescent="0.25">
      <c r="A51" s="213">
        <v>44</v>
      </c>
      <c r="B51" s="213" t="s">
        <v>203</v>
      </c>
      <c r="C51" s="214">
        <v>331.2</v>
      </c>
      <c r="D51" s="214">
        <v>263.89999999999998</v>
      </c>
      <c r="E51" s="214">
        <v>3.8</v>
      </c>
      <c r="F51" s="214">
        <v>63.500000000000007</v>
      </c>
      <c r="G51" s="214">
        <v>30.5</v>
      </c>
      <c r="H51" s="214">
        <v>1.3</v>
      </c>
      <c r="I51" s="214">
        <v>0.1</v>
      </c>
      <c r="J51" s="214">
        <v>2.5</v>
      </c>
      <c r="K51" s="214">
        <v>2.4</v>
      </c>
      <c r="L51" s="214">
        <v>0</v>
      </c>
      <c r="M51" s="214">
        <v>0</v>
      </c>
      <c r="N51" s="214">
        <v>1.9</v>
      </c>
      <c r="O51" s="214">
        <v>0.2</v>
      </c>
      <c r="P51" s="214">
        <v>6.6</v>
      </c>
      <c r="Q51" s="214">
        <v>7.1</v>
      </c>
      <c r="R51" s="214">
        <v>3</v>
      </c>
      <c r="S51" s="214">
        <v>2.4</v>
      </c>
      <c r="T51" s="214">
        <v>0.2</v>
      </c>
      <c r="U51" s="214">
        <v>5.3</v>
      </c>
      <c r="V51" s="214">
        <v>0</v>
      </c>
      <c r="W51" s="214">
        <v>0</v>
      </c>
    </row>
    <row r="52" spans="1:23" x14ac:dyDescent="0.25">
      <c r="A52" s="213">
        <v>45</v>
      </c>
      <c r="B52" s="213" t="s">
        <v>295</v>
      </c>
      <c r="C52" s="214">
        <v>677.30000000000007</v>
      </c>
      <c r="D52" s="214">
        <v>600.20000000000005</v>
      </c>
      <c r="E52" s="214">
        <v>8.6999999999999993</v>
      </c>
      <c r="F52" s="214">
        <v>68.400000000000006</v>
      </c>
      <c r="G52" s="214">
        <v>15.7</v>
      </c>
      <c r="H52" s="214">
        <v>0.3</v>
      </c>
      <c r="I52" s="214">
        <v>0.4</v>
      </c>
      <c r="J52" s="214">
        <v>3.4</v>
      </c>
      <c r="K52" s="214">
        <v>2</v>
      </c>
      <c r="L52" s="214">
        <v>0.1</v>
      </c>
      <c r="M52" s="214">
        <v>0</v>
      </c>
      <c r="N52" s="214">
        <v>2.4</v>
      </c>
      <c r="O52" s="214">
        <v>0.7</v>
      </c>
      <c r="P52" s="214">
        <v>12.2</v>
      </c>
      <c r="Q52" s="214">
        <v>11.1</v>
      </c>
      <c r="R52" s="214">
        <v>7.2</v>
      </c>
      <c r="S52" s="214">
        <v>4.4000000000000004</v>
      </c>
      <c r="T52" s="214">
        <v>1</v>
      </c>
      <c r="U52" s="214">
        <v>7.5</v>
      </c>
      <c r="V52" s="214">
        <v>0</v>
      </c>
      <c r="W52" s="214">
        <v>0</v>
      </c>
    </row>
    <row r="53" spans="1:23" x14ac:dyDescent="0.25">
      <c r="A53" s="213">
        <v>46</v>
      </c>
      <c r="B53" s="213" t="s">
        <v>204</v>
      </c>
      <c r="C53" s="214">
        <v>36.799999999999997</v>
      </c>
      <c r="D53" s="214">
        <v>36.299999999999997</v>
      </c>
      <c r="E53" s="214">
        <v>0.5</v>
      </c>
      <c r="F53" s="214">
        <v>0</v>
      </c>
      <c r="G53" s="214">
        <v>0</v>
      </c>
      <c r="H53" s="214">
        <v>0</v>
      </c>
      <c r="I53" s="214">
        <v>0</v>
      </c>
      <c r="J53" s="214">
        <v>0</v>
      </c>
      <c r="K53" s="214">
        <v>0</v>
      </c>
      <c r="L53" s="214">
        <v>0</v>
      </c>
      <c r="M53" s="214">
        <v>0</v>
      </c>
      <c r="N53" s="214">
        <v>0</v>
      </c>
      <c r="O53" s="214">
        <v>0</v>
      </c>
      <c r="P53" s="214">
        <v>0</v>
      </c>
      <c r="Q53" s="214">
        <v>0</v>
      </c>
      <c r="R53" s="214">
        <v>0</v>
      </c>
      <c r="S53" s="214">
        <v>0</v>
      </c>
      <c r="T53" s="214">
        <v>0</v>
      </c>
      <c r="U53" s="214">
        <v>0</v>
      </c>
      <c r="V53" s="214">
        <v>0</v>
      </c>
      <c r="W53" s="214">
        <v>0</v>
      </c>
    </row>
    <row r="54" spans="1:23" x14ac:dyDescent="0.25">
      <c r="A54" s="213">
        <v>47</v>
      </c>
      <c r="B54" s="213" t="s">
        <v>138</v>
      </c>
      <c r="C54" s="214">
        <v>115.9</v>
      </c>
      <c r="D54" s="214">
        <v>105.9</v>
      </c>
      <c r="E54" s="214">
        <v>2.6</v>
      </c>
      <c r="F54" s="214">
        <v>7.3999999999999995</v>
      </c>
      <c r="G54" s="214">
        <v>0</v>
      </c>
      <c r="H54" s="214">
        <v>0</v>
      </c>
      <c r="I54" s="214">
        <v>0.4</v>
      </c>
      <c r="J54" s="214">
        <v>1.8</v>
      </c>
      <c r="K54" s="214">
        <v>0</v>
      </c>
      <c r="L54" s="214">
        <v>0.2</v>
      </c>
      <c r="M54" s="214">
        <v>0</v>
      </c>
      <c r="N54" s="214">
        <v>0</v>
      </c>
      <c r="O54" s="214">
        <v>1.8</v>
      </c>
      <c r="P54" s="214">
        <v>0.6</v>
      </c>
      <c r="Q54" s="214">
        <v>0.4</v>
      </c>
      <c r="R54" s="214">
        <v>0.1</v>
      </c>
      <c r="S54" s="214">
        <v>0.1</v>
      </c>
      <c r="T54" s="214">
        <v>0.2</v>
      </c>
      <c r="U54" s="214">
        <v>1.6</v>
      </c>
      <c r="V54" s="214">
        <v>0</v>
      </c>
      <c r="W54" s="214">
        <v>0.2</v>
      </c>
    </row>
    <row r="55" spans="1:23" x14ac:dyDescent="0.25">
      <c r="A55" s="213">
        <v>48</v>
      </c>
      <c r="B55" s="215" t="s">
        <v>205</v>
      </c>
      <c r="C55" s="216">
        <v>4661.3999999999987</v>
      </c>
      <c r="D55" s="216">
        <v>3673.9</v>
      </c>
      <c r="E55" s="216">
        <v>54.1</v>
      </c>
      <c r="F55" s="216">
        <v>933.39999999999986</v>
      </c>
      <c r="G55" s="216">
        <v>73</v>
      </c>
      <c r="H55" s="216">
        <v>4.1000000000000005</v>
      </c>
      <c r="I55" s="216">
        <v>20.999999999999996</v>
      </c>
      <c r="J55" s="216">
        <v>18.2</v>
      </c>
      <c r="K55" s="216">
        <v>16.5</v>
      </c>
      <c r="L55" s="216">
        <v>2.6000000000000005</v>
      </c>
      <c r="M55" s="216">
        <v>0</v>
      </c>
      <c r="N55" s="216">
        <v>31.199999999999996</v>
      </c>
      <c r="O55" s="216">
        <v>6.1000000000000005</v>
      </c>
      <c r="P55" s="216">
        <v>126.49999999999999</v>
      </c>
      <c r="Q55" s="216">
        <v>75.8</v>
      </c>
      <c r="R55" s="216">
        <v>21.1</v>
      </c>
      <c r="S55" s="216">
        <v>14.5</v>
      </c>
      <c r="T55" s="216">
        <v>6.8</v>
      </c>
      <c r="U55" s="216">
        <v>282.40000000000003</v>
      </c>
      <c r="V55" s="216">
        <v>163.39999999999998</v>
      </c>
      <c r="W55" s="216">
        <v>70.2</v>
      </c>
    </row>
    <row r="56" spans="1:23" x14ac:dyDescent="0.25">
      <c r="A56" s="213">
        <v>49</v>
      </c>
      <c r="B56" s="213" t="s">
        <v>206</v>
      </c>
      <c r="C56" s="214">
        <v>4803.3999999999996</v>
      </c>
      <c r="D56" s="214">
        <v>2261</v>
      </c>
      <c r="E56" s="214">
        <v>37.699999999999996</v>
      </c>
      <c r="F56" s="214">
        <v>2504.6999999999998</v>
      </c>
      <c r="G56" s="214">
        <v>0</v>
      </c>
      <c r="H56" s="214">
        <v>0</v>
      </c>
      <c r="I56" s="214">
        <v>25.9</v>
      </c>
      <c r="J56" s="214">
        <v>177.7</v>
      </c>
      <c r="K56" s="214">
        <v>0</v>
      </c>
      <c r="L56" s="214">
        <v>16.5</v>
      </c>
      <c r="M56" s="214">
        <v>70</v>
      </c>
      <c r="N56" s="214">
        <v>177.9</v>
      </c>
      <c r="O56" s="214">
        <v>7.4</v>
      </c>
      <c r="P56" s="214">
        <v>29.9</v>
      </c>
      <c r="Q56" s="214">
        <v>27.1</v>
      </c>
      <c r="R56" s="214">
        <v>2.5</v>
      </c>
      <c r="S56" s="214">
        <v>2.1</v>
      </c>
      <c r="T56" s="214">
        <v>139.30000000000001</v>
      </c>
      <c r="U56" s="214">
        <v>1186.4000000000001</v>
      </c>
      <c r="V56" s="214">
        <v>558</v>
      </c>
      <c r="W56" s="214">
        <v>84</v>
      </c>
    </row>
    <row r="57" spans="1:23" x14ac:dyDescent="0.25">
      <c r="A57" s="213">
        <v>50</v>
      </c>
      <c r="B57" s="213" t="s">
        <v>140</v>
      </c>
      <c r="C57" s="214">
        <v>1806.3999999999999</v>
      </c>
      <c r="D57" s="214">
        <v>306.8</v>
      </c>
      <c r="E57" s="214">
        <v>4.4000000000000004</v>
      </c>
      <c r="F57" s="214">
        <v>1495.1999999999998</v>
      </c>
      <c r="G57" s="214">
        <v>0</v>
      </c>
      <c r="H57" s="214">
        <v>0</v>
      </c>
      <c r="I57" s="214">
        <v>1.8</v>
      </c>
      <c r="J57" s="214">
        <v>27.5</v>
      </c>
      <c r="K57" s="214">
        <v>0</v>
      </c>
      <c r="L57" s="214">
        <v>0.1</v>
      </c>
      <c r="M57" s="214">
        <v>739.69999999999993</v>
      </c>
      <c r="N57" s="214">
        <v>50</v>
      </c>
      <c r="O57" s="214">
        <v>0.4</v>
      </c>
      <c r="P57" s="214">
        <v>13.5</v>
      </c>
      <c r="Q57" s="214">
        <v>6.2</v>
      </c>
      <c r="R57" s="214">
        <v>0.2</v>
      </c>
      <c r="S57" s="214">
        <v>0.6</v>
      </c>
      <c r="T57" s="214">
        <v>0.3</v>
      </c>
      <c r="U57" s="214">
        <v>66.300000000000011</v>
      </c>
      <c r="V57" s="214">
        <v>582.6</v>
      </c>
      <c r="W57" s="214">
        <v>6</v>
      </c>
    </row>
    <row r="58" spans="1:23" x14ac:dyDescent="0.25">
      <c r="A58" s="213">
        <v>51</v>
      </c>
      <c r="B58" s="213" t="s">
        <v>207</v>
      </c>
      <c r="C58" s="214">
        <v>948.8</v>
      </c>
      <c r="D58" s="214">
        <v>306.8</v>
      </c>
      <c r="E58" s="214">
        <v>4.4000000000000004</v>
      </c>
      <c r="F58" s="214">
        <v>637.6</v>
      </c>
      <c r="G58" s="214">
        <v>0</v>
      </c>
      <c r="H58" s="214">
        <v>0</v>
      </c>
      <c r="I58" s="214">
        <v>1.8</v>
      </c>
      <c r="J58" s="214">
        <v>7.5</v>
      </c>
      <c r="K58" s="214">
        <v>0</v>
      </c>
      <c r="L58" s="214">
        <v>0.1</v>
      </c>
      <c r="M58" s="214">
        <v>0</v>
      </c>
      <c r="N58" s="214">
        <v>0</v>
      </c>
      <c r="O58" s="214">
        <v>0.4</v>
      </c>
      <c r="P58" s="214">
        <v>13.5</v>
      </c>
      <c r="Q58" s="214">
        <v>6.2</v>
      </c>
      <c r="R58" s="214">
        <v>0.2</v>
      </c>
      <c r="S58" s="214">
        <v>0.6</v>
      </c>
      <c r="T58" s="214">
        <v>0.3</v>
      </c>
      <c r="U58" s="214">
        <v>18.400000000000002</v>
      </c>
      <c r="V58" s="214">
        <v>582.6</v>
      </c>
      <c r="W58" s="214">
        <v>6</v>
      </c>
    </row>
    <row r="59" spans="1:23" x14ac:dyDescent="0.25">
      <c r="A59" s="213">
        <v>52</v>
      </c>
      <c r="B59" s="213" t="s">
        <v>208</v>
      </c>
      <c r="C59" s="214">
        <v>857.59999999999991</v>
      </c>
      <c r="D59" s="214"/>
      <c r="E59" s="214">
        <v>0</v>
      </c>
      <c r="F59" s="214">
        <v>857.59999999999991</v>
      </c>
      <c r="G59" s="214">
        <v>0</v>
      </c>
      <c r="H59" s="214">
        <v>0</v>
      </c>
      <c r="I59" s="214">
        <v>0</v>
      </c>
      <c r="J59" s="214">
        <v>20</v>
      </c>
      <c r="K59" s="214">
        <v>0</v>
      </c>
      <c r="L59" s="214">
        <v>0</v>
      </c>
      <c r="M59" s="214">
        <v>739.69999999999993</v>
      </c>
      <c r="N59" s="214">
        <v>50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47.900000000000006</v>
      </c>
      <c r="V59" s="214">
        <v>0</v>
      </c>
      <c r="W59" s="214">
        <v>0</v>
      </c>
    </row>
    <row r="60" spans="1:23" x14ac:dyDescent="0.25">
      <c r="A60" s="213">
        <v>53</v>
      </c>
      <c r="B60" s="213" t="s">
        <v>141</v>
      </c>
      <c r="C60" s="214">
        <v>443.70000000000005</v>
      </c>
      <c r="D60" s="214">
        <v>159.80000000000001</v>
      </c>
      <c r="E60" s="214">
        <v>2.4</v>
      </c>
      <c r="F60" s="214">
        <v>281.5</v>
      </c>
      <c r="G60" s="214">
        <v>0</v>
      </c>
      <c r="H60" s="214">
        <v>0</v>
      </c>
      <c r="I60" s="214">
        <v>1.3</v>
      </c>
      <c r="J60" s="214">
        <v>10</v>
      </c>
      <c r="K60" s="214">
        <v>0</v>
      </c>
      <c r="L60" s="214">
        <v>0.1</v>
      </c>
      <c r="M60" s="214">
        <v>55</v>
      </c>
      <c r="N60" s="214">
        <v>1.4</v>
      </c>
      <c r="O60" s="214">
        <v>0.2</v>
      </c>
      <c r="P60" s="214">
        <v>1.8</v>
      </c>
      <c r="Q60" s="214">
        <v>0.8</v>
      </c>
      <c r="R60" s="214">
        <v>0.1</v>
      </c>
      <c r="S60" s="214">
        <v>0.2</v>
      </c>
      <c r="T60" s="214">
        <v>0.3</v>
      </c>
      <c r="U60" s="214">
        <v>2</v>
      </c>
      <c r="V60" s="214">
        <v>206.10000000000002</v>
      </c>
      <c r="W60" s="214">
        <v>2.2000000000000002</v>
      </c>
    </row>
    <row r="61" spans="1:23" x14ac:dyDescent="0.25">
      <c r="A61" s="213">
        <v>54</v>
      </c>
      <c r="B61" s="213" t="s">
        <v>207</v>
      </c>
      <c r="C61" s="214">
        <v>384.30000000000007</v>
      </c>
      <c r="D61" s="214">
        <v>159.80000000000001</v>
      </c>
      <c r="E61" s="214">
        <v>2.4</v>
      </c>
      <c r="F61" s="214">
        <v>222.10000000000002</v>
      </c>
      <c r="G61" s="214">
        <v>0</v>
      </c>
      <c r="H61" s="214">
        <v>0</v>
      </c>
      <c r="I61" s="214">
        <v>1.3</v>
      </c>
      <c r="J61" s="214">
        <v>6.6</v>
      </c>
      <c r="K61" s="214">
        <v>0</v>
      </c>
      <c r="L61" s="214">
        <v>0.1</v>
      </c>
      <c r="M61" s="214">
        <v>0</v>
      </c>
      <c r="N61" s="214">
        <v>1.4</v>
      </c>
      <c r="O61" s="214">
        <v>0.2</v>
      </c>
      <c r="P61" s="214">
        <v>1.8</v>
      </c>
      <c r="Q61" s="214">
        <v>0.8</v>
      </c>
      <c r="R61" s="214">
        <v>0.1</v>
      </c>
      <c r="S61" s="214">
        <v>0.2</v>
      </c>
      <c r="T61" s="214">
        <v>0.3</v>
      </c>
      <c r="U61" s="214">
        <v>2</v>
      </c>
      <c r="V61" s="214">
        <v>206.10000000000002</v>
      </c>
      <c r="W61" s="214">
        <v>1.2</v>
      </c>
    </row>
    <row r="62" spans="1:23" x14ac:dyDescent="0.25">
      <c r="A62" s="213">
        <v>55</v>
      </c>
      <c r="B62" s="213" t="s">
        <v>208</v>
      </c>
      <c r="C62" s="214">
        <v>59.4</v>
      </c>
      <c r="D62" s="214"/>
      <c r="E62" s="214"/>
      <c r="F62" s="214">
        <v>59.4</v>
      </c>
      <c r="G62" s="214">
        <v>0</v>
      </c>
      <c r="H62" s="214">
        <v>0</v>
      </c>
      <c r="I62" s="214">
        <v>0</v>
      </c>
      <c r="J62" s="214">
        <v>3.4</v>
      </c>
      <c r="K62" s="214">
        <v>0</v>
      </c>
      <c r="L62" s="214">
        <v>0</v>
      </c>
      <c r="M62" s="214">
        <v>55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0</v>
      </c>
      <c r="V62" s="214">
        <v>0</v>
      </c>
      <c r="W62" s="214">
        <v>1</v>
      </c>
    </row>
    <row r="63" spans="1:23" x14ac:dyDescent="0.25">
      <c r="A63" s="213">
        <v>56</v>
      </c>
      <c r="B63" s="213" t="s">
        <v>142</v>
      </c>
      <c r="C63" s="214">
        <v>341.9</v>
      </c>
      <c r="D63" s="214">
        <v>156.69999999999999</v>
      </c>
      <c r="E63" s="214">
        <v>2.2999999999999998</v>
      </c>
      <c r="F63" s="214">
        <v>182.9</v>
      </c>
      <c r="G63" s="214">
        <v>0</v>
      </c>
      <c r="H63" s="214">
        <v>0</v>
      </c>
      <c r="I63" s="214">
        <v>1.3</v>
      </c>
      <c r="J63" s="214">
        <v>11.5</v>
      </c>
      <c r="K63" s="214">
        <v>0</v>
      </c>
      <c r="L63" s="214">
        <v>0.1</v>
      </c>
      <c r="M63" s="214">
        <v>28.599999999999998</v>
      </c>
      <c r="N63" s="214">
        <v>2</v>
      </c>
      <c r="O63" s="214">
        <v>0.2</v>
      </c>
      <c r="P63" s="214">
        <v>12.2</v>
      </c>
      <c r="Q63" s="214">
        <v>4</v>
      </c>
      <c r="R63" s="214">
        <v>0.4</v>
      </c>
      <c r="S63" s="214">
        <v>0.4</v>
      </c>
      <c r="T63" s="214">
        <v>0.3</v>
      </c>
      <c r="U63" s="214">
        <v>1.9</v>
      </c>
      <c r="V63" s="214">
        <v>106.5</v>
      </c>
      <c r="W63" s="214">
        <v>13.5</v>
      </c>
    </row>
    <row r="64" spans="1:23" x14ac:dyDescent="0.25">
      <c r="A64" s="213">
        <v>57</v>
      </c>
      <c r="B64" s="213" t="s">
        <v>207</v>
      </c>
      <c r="C64" s="214">
        <v>298.5</v>
      </c>
      <c r="D64" s="214">
        <v>156.69999999999999</v>
      </c>
      <c r="E64" s="214">
        <v>2.2999999999999998</v>
      </c>
      <c r="F64" s="214">
        <v>139.5</v>
      </c>
      <c r="G64" s="214">
        <v>0</v>
      </c>
      <c r="H64" s="214">
        <v>0</v>
      </c>
      <c r="I64" s="214">
        <v>1.3</v>
      </c>
      <c r="J64" s="214">
        <v>7.2</v>
      </c>
      <c r="K64" s="214">
        <v>0</v>
      </c>
      <c r="L64" s="214">
        <v>0.1</v>
      </c>
      <c r="M64" s="214">
        <v>0</v>
      </c>
      <c r="N64" s="214">
        <v>2</v>
      </c>
      <c r="O64" s="214">
        <v>0.2</v>
      </c>
      <c r="P64" s="214">
        <v>12.2</v>
      </c>
      <c r="Q64" s="214">
        <v>4</v>
      </c>
      <c r="R64" s="214">
        <v>0.4</v>
      </c>
      <c r="S64" s="214">
        <v>0.4</v>
      </c>
      <c r="T64" s="214">
        <v>0.3</v>
      </c>
      <c r="U64" s="214">
        <v>1.9</v>
      </c>
      <c r="V64" s="214">
        <v>106.5</v>
      </c>
      <c r="W64" s="214">
        <v>3</v>
      </c>
    </row>
    <row r="65" spans="1:23" x14ac:dyDescent="0.25">
      <c r="A65" s="213">
        <v>58</v>
      </c>
      <c r="B65" s="213" t="s">
        <v>208</v>
      </c>
      <c r="C65" s="214">
        <v>43.4</v>
      </c>
      <c r="D65" s="214"/>
      <c r="E65" s="214"/>
      <c r="F65" s="214">
        <v>43.4</v>
      </c>
      <c r="G65" s="214">
        <v>0</v>
      </c>
      <c r="H65" s="214">
        <v>0</v>
      </c>
      <c r="I65" s="214">
        <v>0</v>
      </c>
      <c r="J65" s="214">
        <v>4.3</v>
      </c>
      <c r="K65" s="214">
        <v>0</v>
      </c>
      <c r="L65" s="214">
        <v>0</v>
      </c>
      <c r="M65" s="214">
        <v>28.599999999999998</v>
      </c>
      <c r="N65" s="214">
        <v>0</v>
      </c>
      <c r="O65" s="214">
        <v>0</v>
      </c>
      <c r="P65" s="214">
        <v>0</v>
      </c>
      <c r="Q65" s="214">
        <v>0</v>
      </c>
      <c r="R65" s="214">
        <v>0</v>
      </c>
      <c r="S65" s="214">
        <v>0</v>
      </c>
      <c r="T65" s="214">
        <v>0</v>
      </c>
      <c r="U65" s="214">
        <v>0</v>
      </c>
      <c r="V65" s="214">
        <v>0</v>
      </c>
      <c r="W65" s="214">
        <v>10.5</v>
      </c>
    </row>
    <row r="66" spans="1:23" x14ac:dyDescent="0.25">
      <c r="A66" s="213">
        <v>59</v>
      </c>
      <c r="B66" s="213" t="s">
        <v>143</v>
      </c>
      <c r="C66" s="214">
        <v>250.99999999999997</v>
      </c>
      <c r="D66" s="214">
        <v>123.4</v>
      </c>
      <c r="E66" s="214">
        <v>1.8</v>
      </c>
      <c r="F66" s="214">
        <v>125.79999999999998</v>
      </c>
      <c r="G66" s="214">
        <v>0</v>
      </c>
      <c r="H66" s="214">
        <v>0</v>
      </c>
      <c r="I66" s="214">
        <v>1.3</v>
      </c>
      <c r="J66" s="214">
        <v>6.7</v>
      </c>
      <c r="K66" s="214">
        <v>0</v>
      </c>
      <c r="L66" s="214">
        <v>0.1</v>
      </c>
      <c r="M66" s="214">
        <v>40.6</v>
      </c>
      <c r="N66" s="214">
        <v>2.7</v>
      </c>
      <c r="O66" s="214">
        <v>0.2</v>
      </c>
      <c r="P66" s="214">
        <v>7.7</v>
      </c>
      <c r="Q66" s="214">
        <v>2</v>
      </c>
      <c r="R66" s="214">
        <v>0.2</v>
      </c>
      <c r="S66" s="214">
        <v>0.2</v>
      </c>
      <c r="T66" s="214">
        <v>0.3</v>
      </c>
      <c r="U66" s="214">
        <v>2</v>
      </c>
      <c r="V66" s="214">
        <v>37.799999999999997</v>
      </c>
      <c r="W66" s="214">
        <v>24</v>
      </c>
    </row>
    <row r="67" spans="1:23" x14ac:dyDescent="0.25">
      <c r="A67" s="213">
        <v>60</v>
      </c>
      <c r="B67" s="213" t="s">
        <v>207</v>
      </c>
      <c r="C67" s="214">
        <v>190.39999999999998</v>
      </c>
      <c r="D67" s="214">
        <v>123.4</v>
      </c>
      <c r="E67" s="214">
        <v>1.8</v>
      </c>
      <c r="F67" s="214">
        <v>65.199999999999989</v>
      </c>
      <c r="G67" s="214">
        <v>0</v>
      </c>
      <c r="H67" s="214">
        <v>0</v>
      </c>
      <c r="I67" s="214">
        <v>1.3</v>
      </c>
      <c r="J67" s="214">
        <v>6.7</v>
      </c>
      <c r="K67" s="214">
        <v>0</v>
      </c>
      <c r="L67" s="214">
        <v>0.1</v>
      </c>
      <c r="M67" s="214">
        <v>0</v>
      </c>
      <c r="N67" s="214">
        <v>2.7</v>
      </c>
      <c r="O67" s="214">
        <v>0.2</v>
      </c>
      <c r="P67" s="214">
        <v>7.7</v>
      </c>
      <c r="Q67" s="214">
        <v>2</v>
      </c>
      <c r="R67" s="214">
        <v>0.2</v>
      </c>
      <c r="S67" s="214">
        <v>0.2</v>
      </c>
      <c r="T67" s="214">
        <v>0.3</v>
      </c>
      <c r="U67" s="214">
        <v>2</v>
      </c>
      <c r="V67" s="214">
        <v>37.799999999999997</v>
      </c>
      <c r="W67" s="214">
        <v>4</v>
      </c>
    </row>
    <row r="68" spans="1:23" x14ac:dyDescent="0.25">
      <c r="A68" s="213">
        <v>61</v>
      </c>
      <c r="B68" s="213" t="s">
        <v>208</v>
      </c>
      <c r="C68" s="214">
        <v>60.6</v>
      </c>
      <c r="D68" s="214"/>
      <c r="E68" s="214"/>
      <c r="F68" s="214">
        <v>60.6</v>
      </c>
      <c r="G68" s="214">
        <v>0</v>
      </c>
      <c r="H68" s="214">
        <v>0</v>
      </c>
      <c r="I68" s="214">
        <v>0</v>
      </c>
      <c r="J68" s="214">
        <v>0</v>
      </c>
      <c r="K68" s="214">
        <v>0</v>
      </c>
      <c r="L68" s="214">
        <v>0</v>
      </c>
      <c r="M68" s="214">
        <v>40.6</v>
      </c>
      <c r="N68" s="214">
        <v>0</v>
      </c>
      <c r="O68" s="214">
        <v>0</v>
      </c>
      <c r="P68" s="214">
        <v>0</v>
      </c>
      <c r="Q68" s="214">
        <v>0</v>
      </c>
      <c r="R68" s="214">
        <v>0</v>
      </c>
      <c r="S68" s="214">
        <v>0</v>
      </c>
      <c r="T68" s="214">
        <v>0</v>
      </c>
      <c r="U68" s="214">
        <v>0</v>
      </c>
      <c r="V68" s="214">
        <v>0</v>
      </c>
      <c r="W68" s="214">
        <v>20</v>
      </c>
    </row>
    <row r="69" spans="1:23" x14ac:dyDescent="0.25">
      <c r="A69" s="213">
        <v>62</v>
      </c>
      <c r="B69" s="213" t="s">
        <v>144</v>
      </c>
      <c r="C69" s="214">
        <v>381.79999999999995</v>
      </c>
      <c r="D69" s="214">
        <v>131.30000000000001</v>
      </c>
      <c r="E69" s="214">
        <v>1.9</v>
      </c>
      <c r="F69" s="214">
        <v>248.6</v>
      </c>
      <c r="G69" s="214">
        <v>0</v>
      </c>
      <c r="H69" s="214">
        <v>0</v>
      </c>
      <c r="I69" s="214">
        <v>1.3</v>
      </c>
      <c r="J69" s="214">
        <v>8.4</v>
      </c>
      <c r="K69" s="214">
        <v>0</v>
      </c>
      <c r="L69" s="214">
        <v>0.1</v>
      </c>
      <c r="M69" s="214">
        <v>44.300000000000004</v>
      </c>
      <c r="N69" s="214">
        <v>1.4</v>
      </c>
      <c r="O69" s="214">
        <v>0.2</v>
      </c>
      <c r="P69" s="214">
        <v>2</v>
      </c>
      <c r="Q69" s="214">
        <v>1</v>
      </c>
      <c r="R69" s="214">
        <v>0.2</v>
      </c>
      <c r="S69" s="214">
        <v>0.30000000000000004</v>
      </c>
      <c r="T69" s="214">
        <v>0.3</v>
      </c>
      <c r="U69" s="214">
        <v>1.6</v>
      </c>
      <c r="V69" s="214">
        <v>129.5</v>
      </c>
      <c r="W69" s="214">
        <v>58</v>
      </c>
    </row>
    <row r="70" spans="1:23" x14ac:dyDescent="0.25">
      <c r="A70" s="213">
        <v>63</v>
      </c>
      <c r="B70" s="213" t="s">
        <v>207</v>
      </c>
      <c r="C70" s="214">
        <v>286.39999999999998</v>
      </c>
      <c r="D70" s="214">
        <v>131.30000000000001</v>
      </c>
      <c r="E70" s="214">
        <v>1.9</v>
      </c>
      <c r="F70" s="214">
        <v>153.19999999999999</v>
      </c>
      <c r="G70" s="214">
        <v>0</v>
      </c>
      <c r="H70" s="214">
        <v>0</v>
      </c>
      <c r="I70" s="214">
        <v>1.3</v>
      </c>
      <c r="J70" s="214">
        <v>6.3</v>
      </c>
      <c r="K70" s="214">
        <v>0</v>
      </c>
      <c r="L70" s="214">
        <v>0.1</v>
      </c>
      <c r="M70" s="214">
        <v>0</v>
      </c>
      <c r="N70" s="214">
        <v>1.4</v>
      </c>
      <c r="O70" s="214">
        <v>0.2</v>
      </c>
      <c r="P70" s="214">
        <v>2</v>
      </c>
      <c r="Q70" s="214">
        <v>1</v>
      </c>
      <c r="R70" s="214">
        <v>0.2</v>
      </c>
      <c r="S70" s="214">
        <v>0.30000000000000004</v>
      </c>
      <c r="T70" s="214">
        <v>0.3</v>
      </c>
      <c r="U70" s="214">
        <v>1.6</v>
      </c>
      <c r="V70" s="214">
        <v>129.5</v>
      </c>
      <c r="W70" s="214">
        <v>9</v>
      </c>
    </row>
    <row r="71" spans="1:23" x14ac:dyDescent="0.25">
      <c r="A71" s="213">
        <v>64</v>
      </c>
      <c r="B71" s="213" t="s">
        <v>208</v>
      </c>
      <c r="C71" s="214">
        <v>95.4</v>
      </c>
      <c r="D71" s="214"/>
      <c r="E71" s="214"/>
      <c r="F71" s="214">
        <v>95.4</v>
      </c>
      <c r="G71" s="214">
        <v>0</v>
      </c>
      <c r="H71" s="214">
        <v>0</v>
      </c>
      <c r="I71" s="214">
        <v>0</v>
      </c>
      <c r="J71" s="214">
        <v>2.1</v>
      </c>
      <c r="K71" s="214">
        <v>0</v>
      </c>
      <c r="L71" s="214">
        <v>0</v>
      </c>
      <c r="M71" s="214">
        <v>44.300000000000004</v>
      </c>
      <c r="N71" s="214">
        <v>0</v>
      </c>
      <c r="O71" s="214">
        <v>0</v>
      </c>
      <c r="P71" s="214">
        <v>0</v>
      </c>
      <c r="Q71" s="214">
        <v>0</v>
      </c>
      <c r="R71" s="214">
        <v>0</v>
      </c>
      <c r="S71" s="214">
        <v>0</v>
      </c>
      <c r="T71" s="214">
        <v>0</v>
      </c>
      <c r="U71" s="214">
        <v>0</v>
      </c>
      <c r="V71" s="214">
        <v>0</v>
      </c>
      <c r="W71" s="214">
        <v>49</v>
      </c>
    </row>
    <row r="72" spans="1:23" x14ac:dyDescent="0.25">
      <c r="A72" s="213">
        <v>65</v>
      </c>
      <c r="B72" s="213" t="s">
        <v>145</v>
      </c>
      <c r="C72" s="214">
        <v>254.79999999999998</v>
      </c>
      <c r="D72" s="214">
        <v>119.1</v>
      </c>
      <c r="E72" s="214">
        <v>1.8</v>
      </c>
      <c r="F72" s="214">
        <v>133.9</v>
      </c>
      <c r="G72" s="214">
        <v>0</v>
      </c>
      <c r="H72" s="214">
        <v>0</v>
      </c>
      <c r="I72" s="214">
        <v>1.3</v>
      </c>
      <c r="J72" s="214">
        <v>3.4</v>
      </c>
      <c r="K72" s="214">
        <v>0</v>
      </c>
      <c r="L72" s="214">
        <v>0.1</v>
      </c>
      <c r="M72" s="214">
        <v>33.9</v>
      </c>
      <c r="N72" s="214">
        <v>1.6</v>
      </c>
      <c r="O72" s="214">
        <v>0.2</v>
      </c>
      <c r="P72" s="214">
        <v>9</v>
      </c>
      <c r="Q72" s="214">
        <v>2.2000000000000002</v>
      </c>
      <c r="R72" s="214">
        <v>0.2</v>
      </c>
      <c r="S72" s="214">
        <v>0.30000000000000004</v>
      </c>
      <c r="T72" s="214">
        <v>0.3</v>
      </c>
      <c r="U72" s="214">
        <v>2.1999999999999997</v>
      </c>
      <c r="V72" s="214">
        <v>75.2</v>
      </c>
      <c r="W72" s="214">
        <v>4</v>
      </c>
    </row>
    <row r="73" spans="1:23" x14ac:dyDescent="0.25">
      <c r="A73" s="213">
        <v>66</v>
      </c>
      <c r="B73" s="213" t="s">
        <v>207</v>
      </c>
      <c r="C73" s="214">
        <v>216.89999999999998</v>
      </c>
      <c r="D73" s="214">
        <v>119.1</v>
      </c>
      <c r="E73" s="214">
        <v>1.8</v>
      </c>
      <c r="F73" s="214">
        <v>96</v>
      </c>
      <c r="G73" s="214">
        <v>0</v>
      </c>
      <c r="H73" s="214">
        <v>0</v>
      </c>
      <c r="I73" s="214">
        <v>1.3</v>
      </c>
      <c r="J73" s="214">
        <v>3.4</v>
      </c>
      <c r="K73" s="214">
        <v>0</v>
      </c>
      <c r="L73" s="214">
        <v>0.1</v>
      </c>
      <c r="M73" s="214">
        <v>0</v>
      </c>
      <c r="N73" s="214">
        <v>1.6</v>
      </c>
      <c r="O73" s="214">
        <v>0.2</v>
      </c>
      <c r="P73" s="214">
        <v>9</v>
      </c>
      <c r="Q73" s="214">
        <v>2.2000000000000002</v>
      </c>
      <c r="R73" s="214">
        <v>0.2</v>
      </c>
      <c r="S73" s="214">
        <v>0.30000000000000004</v>
      </c>
      <c r="T73" s="214">
        <v>0.3</v>
      </c>
      <c r="U73" s="214">
        <v>2.1999999999999997</v>
      </c>
      <c r="V73" s="214">
        <v>75.2</v>
      </c>
      <c r="W73" s="214">
        <v>0</v>
      </c>
    </row>
    <row r="74" spans="1:23" x14ac:dyDescent="0.25">
      <c r="A74" s="213">
        <v>67</v>
      </c>
      <c r="B74" s="213" t="s">
        <v>208</v>
      </c>
      <c r="C74" s="214">
        <v>37.9</v>
      </c>
      <c r="D74" s="214"/>
      <c r="E74" s="214"/>
      <c r="F74" s="214">
        <v>37.9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33.9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14">
        <v>0</v>
      </c>
      <c r="U74" s="214">
        <v>0</v>
      </c>
      <c r="V74" s="214">
        <v>0</v>
      </c>
      <c r="W74" s="214">
        <v>4</v>
      </c>
    </row>
    <row r="75" spans="1:23" x14ac:dyDescent="0.25">
      <c r="A75" s="213">
        <v>68</v>
      </c>
      <c r="B75" s="213" t="s">
        <v>146</v>
      </c>
      <c r="C75" s="214">
        <v>212.7</v>
      </c>
      <c r="D75" s="214">
        <v>85.3</v>
      </c>
      <c r="E75" s="214">
        <v>1.3</v>
      </c>
      <c r="F75" s="214">
        <v>126.1</v>
      </c>
      <c r="G75" s="214">
        <v>0</v>
      </c>
      <c r="H75" s="214">
        <v>0</v>
      </c>
      <c r="I75" s="214">
        <v>1.3</v>
      </c>
      <c r="J75" s="214">
        <v>6.6</v>
      </c>
      <c r="K75" s="214">
        <v>0</v>
      </c>
      <c r="L75" s="214">
        <v>0.1</v>
      </c>
      <c r="M75" s="214">
        <v>23.400000000000002</v>
      </c>
      <c r="N75" s="214">
        <v>1.4</v>
      </c>
      <c r="O75" s="214">
        <v>0.1</v>
      </c>
      <c r="P75" s="214">
        <v>4.4000000000000004</v>
      </c>
      <c r="Q75" s="214">
        <v>1.2</v>
      </c>
      <c r="R75" s="214">
        <v>0.2</v>
      </c>
      <c r="S75" s="214">
        <v>0.2</v>
      </c>
      <c r="T75" s="214">
        <v>0.2</v>
      </c>
      <c r="U75" s="214">
        <v>1.7</v>
      </c>
      <c r="V75" s="214">
        <v>73.400000000000006</v>
      </c>
      <c r="W75" s="214">
        <v>11.899999999999999</v>
      </c>
    </row>
    <row r="76" spans="1:23" x14ac:dyDescent="0.25">
      <c r="A76" s="213">
        <v>69</v>
      </c>
      <c r="B76" s="213" t="s">
        <v>207</v>
      </c>
      <c r="C76" s="214">
        <v>178.39999999999998</v>
      </c>
      <c r="D76" s="214">
        <v>85.3</v>
      </c>
      <c r="E76" s="214">
        <v>1.3</v>
      </c>
      <c r="F76" s="214">
        <v>91.8</v>
      </c>
      <c r="G76" s="214">
        <v>0</v>
      </c>
      <c r="H76" s="214">
        <v>0</v>
      </c>
      <c r="I76" s="214">
        <v>1.3</v>
      </c>
      <c r="J76" s="214">
        <v>6.6</v>
      </c>
      <c r="K76" s="214">
        <v>0</v>
      </c>
      <c r="L76" s="214">
        <v>0.1</v>
      </c>
      <c r="M76" s="214">
        <v>0</v>
      </c>
      <c r="N76" s="214">
        <v>1.4</v>
      </c>
      <c r="O76" s="214">
        <v>0.1</v>
      </c>
      <c r="P76" s="214">
        <v>4.4000000000000004</v>
      </c>
      <c r="Q76" s="214">
        <v>1.2</v>
      </c>
      <c r="R76" s="214">
        <v>0.2</v>
      </c>
      <c r="S76" s="214">
        <v>0.2</v>
      </c>
      <c r="T76" s="214">
        <v>0.2</v>
      </c>
      <c r="U76" s="214">
        <v>1.7</v>
      </c>
      <c r="V76" s="214">
        <v>73.400000000000006</v>
      </c>
      <c r="W76" s="214">
        <v>1</v>
      </c>
    </row>
    <row r="77" spans="1:23" x14ac:dyDescent="0.25">
      <c r="A77" s="213">
        <v>70</v>
      </c>
      <c r="B77" s="213" t="s">
        <v>208</v>
      </c>
      <c r="C77" s="214">
        <v>34.299999999999997</v>
      </c>
      <c r="D77" s="214"/>
      <c r="E77" s="214"/>
      <c r="F77" s="214">
        <v>34.299999999999997</v>
      </c>
      <c r="G77" s="214">
        <v>0</v>
      </c>
      <c r="H77" s="214">
        <v>0</v>
      </c>
      <c r="I77" s="214">
        <v>0</v>
      </c>
      <c r="J77" s="214">
        <v>0</v>
      </c>
      <c r="K77" s="214">
        <v>0</v>
      </c>
      <c r="L77" s="214">
        <v>0</v>
      </c>
      <c r="M77" s="214">
        <v>23.400000000000002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0</v>
      </c>
      <c r="V77" s="214">
        <v>0</v>
      </c>
      <c r="W77" s="214">
        <v>10.899999999999999</v>
      </c>
    </row>
    <row r="78" spans="1:23" x14ac:dyDescent="0.25">
      <c r="A78" s="213">
        <v>71</v>
      </c>
      <c r="B78" s="213" t="s">
        <v>147</v>
      </c>
      <c r="C78" s="214">
        <v>266.29999999999995</v>
      </c>
      <c r="D78" s="214">
        <v>119.6</v>
      </c>
      <c r="E78" s="214">
        <v>1.8</v>
      </c>
      <c r="F78" s="214">
        <v>144.9</v>
      </c>
      <c r="G78" s="214">
        <v>0</v>
      </c>
      <c r="H78" s="214">
        <v>0</v>
      </c>
      <c r="I78" s="214">
        <v>1.3</v>
      </c>
      <c r="J78" s="214">
        <v>6.1</v>
      </c>
      <c r="K78" s="214">
        <v>0</v>
      </c>
      <c r="L78" s="214">
        <v>0.1</v>
      </c>
      <c r="M78" s="214">
        <v>24.4</v>
      </c>
      <c r="N78" s="214">
        <v>3.3</v>
      </c>
      <c r="O78" s="214">
        <v>0.2</v>
      </c>
      <c r="P78" s="214">
        <v>2.2000000000000002</v>
      </c>
      <c r="Q78" s="214">
        <v>1</v>
      </c>
      <c r="R78" s="214">
        <v>0.2</v>
      </c>
      <c r="S78" s="214">
        <v>0.30000000000000004</v>
      </c>
      <c r="T78" s="214">
        <v>0.2</v>
      </c>
      <c r="U78" s="214">
        <v>1.7</v>
      </c>
      <c r="V78" s="214">
        <v>53.7</v>
      </c>
      <c r="W78" s="214">
        <v>50.2</v>
      </c>
    </row>
    <row r="79" spans="1:23" x14ac:dyDescent="0.25">
      <c r="A79" s="213">
        <v>72</v>
      </c>
      <c r="B79" s="213" t="s">
        <v>207</v>
      </c>
      <c r="C79" s="214">
        <v>192.89999999999998</v>
      </c>
      <c r="D79" s="214">
        <v>119.6</v>
      </c>
      <c r="E79" s="214">
        <v>1.8</v>
      </c>
      <c r="F79" s="214">
        <v>71.5</v>
      </c>
      <c r="G79" s="214">
        <v>0</v>
      </c>
      <c r="H79" s="214">
        <v>0</v>
      </c>
      <c r="I79" s="214">
        <v>1.3</v>
      </c>
      <c r="J79" s="214">
        <v>6.1</v>
      </c>
      <c r="K79" s="214">
        <v>0</v>
      </c>
      <c r="L79" s="214">
        <v>0.1</v>
      </c>
      <c r="M79" s="214">
        <v>0</v>
      </c>
      <c r="N79" s="214">
        <v>3.3</v>
      </c>
      <c r="O79" s="214">
        <v>0.2</v>
      </c>
      <c r="P79" s="214">
        <v>2.2000000000000002</v>
      </c>
      <c r="Q79" s="214">
        <v>1</v>
      </c>
      <c r="R79" s="214">
        <v>0.2</v>
      </c>
      <c r="S79" s="214">
        <v>0.30000000000000004</v>
      </c>
      <c r="T79" s="214">
        <v>0.2</v>
      </c>
      <c r="U79" s="214">
        <v>1.7</v>
      </c>
      <c r="V79" s="214">
        <v>53.7</v>
      </c>
      <c r="W79" s="214">
        <v>1.2</v>
      </c>
    </row>
    <row r="80" spans="1:23" x14ac:dyDescent="0.25">
      <c r="A80" s="213">
        <v>73</v>
      </c>
      <c r="B80" s="213" t="s">
        <v>208</v>
      </c>
      <c r="C80" s="214">
        <v>73.400000000000006</v>
      </c>
      <c r="D80" s="214"/>
      <c r="E80" s="214"/>
      <c r="F80" s="214">
        <v>73.400000000000006</v>
      </c>
      <c r="G80" s="214">
        <v>0</v>
      </c>
      <c r="H80" s="214">
        <v>0</v>
      </c>
      <c r="I80" s="214">
        <v>0</v>
      </c>
      <c r="J80" s="214">
        <v>0</v>
      </c>
      <c r="K80" s="214">
        <v>0</v>
      </c>
      <c r="L80" s="214">
        <v>0</v>
      </c>
      <c r="M80" s="214">
        <v>24.4</v>
      </c>
      <c r="N80" s="214">
        <v>0</v>
      </c>
      <c r="O80" s="214">
        <v>0</v>
      </c>
      <c r="P80" s="214">
        <v>0</v>
      </c>
      <c r="Q80" s="214">
        <v>0</v>
      </c>
      <c r="R80" s="214">
        <v>0</v>
      </c>
      <c r="S80" s="214">
        <v>0</v>
      </c>
      <c r="T80" s="214">
        <v>0</v>
      </c>
      <c r="U80" s="214">
        <v>0</v>
      </c>
      <c r="V80" s="214">
        <v>0</v>
      </c>
      <c r="W80" s="214">
        <v>49</v>
      </c>
    </row>
    <row r="81" spans="1:23" x14ac:dyDescent="0.25">
      <c r="A81" s="213">
        <v>74</v>
      </c>
      <c r="B81" s="213" t="s">
        <v>148</v>
      </c>
      <c r="C81" s="214">
        <v>273.3</v>
      </c>
      <c r="D81" s="214">
        <v>122.8</v>
      </c>
      <c r="E81" s="214">
        <v>1.8</v>
      </c>
      <c r="F81" s="214">
        <v>148.70000000000002</v>
      </c>
      <c r="G81" s="214">
        <v>0</v>
      </c>
      <c r="H81" s="214">
        <v>0</v>
      </c>
      <c r="I81" s="214">
        <v>1.3</v>
      </c>
      <c r="J81" s="214">
        <v>7.8</v>
      </c>
      <c r="K81" s="214">
        <v>0</v>
      </c>
      <c r="L81" s="214">
        <v>0.1</v>
      </c>
      <c r="M81" s="214">
        <v>25.8</v>
      </c>
      <c r="N81" s="214">
        <v>2.2000000000000002</v>
      </c>
      <c r="O81" s="214">
        <v>0.2</v>
      </c>
      <c r="P81" s="214">
        <v>8.4</v>
      </c>
      <c r="Q81" s="214">
        <v>5</v>
      </c>
      <c r="R81" s="214">
        <v>0.2</v>
      </c>
      <c r="S81" s="214">
        <v>0.30000000000000004</v>
      </c>
      <c r="T81" s="214">
        <v>0.3</v>
      </c>
      <c r="U81" s="214">
        <v>2.2000000000000002</v>
      </c>
      <c r="V81" s="214">
        <v>88.4</v>
      </c>
      <c r="W81" s="214">
        <v>6.5</v>
      </c>
    </row>
    <row r="82" spans="1:23" x14ac:dyDescent="0.25">
      <c r="A82" s="213">
        <v>75</v>
      </c>
      <c r="B82" s="213" t="s">
        <v>207</v>
      </c>
      <c r="C82" s="214">
        <v>241.9</v>
      </c>
      <c r="D82" s="214">
        <v>122.8</v>
      </c>
      <c r="E82" s="214">
        <v>1.8</v>
      </c>
      <c r="F82" s="214">
        <v>117.30000000000001</v>
      </c>
      <c r="G82" s="214">
        <v>0</v>
      </c>
      <c r="H82" s="214">
        <v>0</v>
      </c>
      <c r="I82" s="214">
        <v>1.3</v>
      </c>
      <c r="J82" s="214">
        <v>7.8</v>
      </c>
      <c r="K82" s="214">
        <v>0</v>
      </c>
      <c r="L82" s="214">
        <v>0.1</v>
      </c>
      <c r="M82" s="214">
        <v>0</v>
      </c>
      <c r="N82" s="214">
        <v>2.2000000000000002</v>
      </c>
      <c r="O82" s="214">
        <v>0.2</v>
      </c>
      <c r="P82" s="214">
        <v>8.4</v>
      </c>
      <c r="Q82" s="214">
        <v>5</v>
      </c>
      <c r="R82" s="214">
        <v>0.2</v>
      </c>
      <c r="S82" s="214">
        <v>0.30000000000000004</v>
      </c>
      <c r="T82" s="214">
        <v>0.3</v>
      </c>
      <c r="U82" s="214">
        <v>2.2000000000000002</v>
      </c>
      <c r="V82" s="214">
        <v>88.4</v>
      </c>
      <c r="W82" s="214">
        <v>0.89999999999999991</v>
      </c>
    </row>
    <row r="83" spans="1:23" x14ac:dyDescent="0.25">
      <c r="A83" s="213">
        <v>76</v>
      </c>
      <c r="B83" s="213" t="s">
        <v>208</v>
      </c>
      <c r="C83" s="214">
        <v>31.4</v>
      </c>
      <c r="D83" s="214"/>
      <c r="E83" s="214"/>
      <c r="F83" s="214">
        <v>31.4</v>
      </c>
      <c r="G83" s="214">
        <v>0</v>
      </c>
      <c r="H83" s="214">
        <v>0</v>
      </c>
      <c r="I83" s="214">
        <v>0</v>
      </c>
      <c r="J83" s="214">
        <v>0</v>
      </c>
      <c r="K83" s="214">
        <v>0</v>
      </c>
      <c r="L83" s="214">
        <v>0</v>
      </c>
      <c r="M83" s="214">
        <v>25.8</v>
      </c>
      <c r="N83" s="214">
        <v>0</v>
      </c>
      <c r="O83" s="214">
        <v>0</v>
      </c>
      <c r="P83" s="214">
        <v>0</v>
      </c>
      <c r="Q83" s="214">
        <v>0</v>
      </c>
      <c r="R83" s="214">
        <v>0</v>
      </c>
      <c r="S83" s="214">
        <v>0</v>
      </c>
      <c r="T83" s="214">
        <v>0</v>
      </c>
      <c r="U83" s="214">
        <v>0</v>
      </c>
      <c r="V83" s="214">
        <v>0</v>
      </c>
      <c r="W83" s="214">
        <v>5.6</v>
      </c>
    </row>
    <row r="84" spans="1:23" x14ac:dyDescent="0.25">
      <c r="A84" s="213">
        <v>77</v>
      </c>
      <c r="B84" s="213" t="s">
        <v>149</v>
      </c>
      <c r="C84" s="214">
        <v>220.2</v>
      </c>
      <c r="D84" s="214">
        <v>106.8</v>
      </c>
      <c r="E84" s="214">
        <v>1.6</v>
      </c>
      <c r="F84" s="214">
        <v>111.80000000000001</v>
      </c>
      <c r="G84" s="214">
        <v>0</v>
      </c>
      <c r="H84" s="214">
        <v>0</v>
      </c>
      <c r="I84" s="214">
        <v>1.3</v>
      </c>
      <c r="J84" s="214">
        <v>8.4</v>
      </c>
      <c r="K84" s="214">
        <v>0</v>
      </c>
      <c r="L84" s="214">
        <v>0.1</v>
      </c>
      <c r="M84" s="214">
        <v>33.1</v>
      </c>
      <c r="N84" s="214">
        <v>4.0999999999999996</v>
      </c>
      <c r="O84" s="214">
        <v>0.2</v>
      </c>
      <c r="P84" s="214">
        <v>3.1</v>
      </c>
      <c r="Q84" s="214">
        <v>1</v>
      </c>
      <c r="R84" s="214">
        <v>0.1</v>
      </c>
      <c r="S84" s="214">
        <v>0.2</v>
      </c>
      <c r="T84" s="214">
        <v>0.2</v>
      </c>
      <c r="U84" s="214">
        <v>1.7</v>
      </c>
      <c r="V84" s="214">
        <v>55.300000000000004</v>
      </c>
      <c r="W84" s="214">
        <v>3</v>
      </c>
    </row>
    <row r="85" spans="1:23" x14ac:dyDescent="0.25">
      <c r="A85" s="213">
        <v>78</v>
      </c>
      <c r="B85" s="213" t="s">
        <v>207</v>
      </c>
      <c r="C85" s="214">
        <v>185.1</v>
      </c>
      <c r="D85" s="214">
        <v>106.8</v>
      </c>
      <c r="E85" s="214">
        <v>1.6</v>
      </c>
      <c r="F85" s="214">
        <v>76.7</v>
      </c>
      <c r="G85" s="214">
        <v>0</v>
      </c>
      <c r="H85" s="214">
        <v>0</v>
      </c>
      <c r="I85" s="214">
        <v>1.3</v>
      </c>
      <c r="J85" s="214">
        <v>8.4</v>
      </c>
      <c r="K85" s="214">
        <v>0</v>
      </c>
      <c r="L85" s="214">
        <v>0.1</v>
      </c>
      <c r="M85" s="214">
        <v>0</v>
      </c>
      <c r="N85" s="214">
        <v>4.0999999999999996</v>
      </c>
      <c r="O85" s="214">
        <v>0.2</v>
      </c>
      <c r="P85" s="214">
        <v>3.1</v>
      </c>
      <c r="Q85" s="214">
        <v>1</v>
      </c>
      <c r="R85" s="214">
        <v>0.1</v>
      </c>
      <c r="S85" s="214">
        <v>0.2</v>
      </c>
      <c r="T85" s="214">
        <v>0.2</v>
      </c>
      <c r="U85" s="214">
        <v>1.7</v>
      </c>
      <c r="V85" s="214">
        <v>55.300000000000004</v>
      </c>
      <c r="W85" s="214">
        <v>1</v>
      </c>
    </row>
    <row r="86" spans="1:23" x14ac:dyDescent="0.25">
      <c r="A86" s="213">
        <v>79</v>
      </c>
      <c r="B86" s="213" t="s">
        <v>208</v>
      </c>
      <c r="C86" s="214">
        <v>35.1</v>
      </c>
      <c r="D86" s="214"/>
      <c r="E86" s="214"/>
      <c r="F86" s="214">
        <v>35.1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33.1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2</v>
      </c>
    </row>
    <row r="87" spans="1:23" x14ac:dyDescent="0.25">
      <c r="A87" s="213">
        <v>80</v>
      </c>
      <c r="B87" s="213" t="s">
        <v>150</v>
      </c>
      <c r="C87" s="214">
        <v>395.40000000000003</v>
      </c>
      <c r="D87" s="214">
        <v>202.9</v>
      </c>
      <c r="E87" s="214">
        <v>2.9</v>
      </c>
      <c r="F87" s="214">
        <v>189.6</v>
      </c>
      <c r="G87" s="214">
        <v>0</v>
      </c>
      <c r="H87" s="214">
        <v>0</v>
      </c>
      <c r="I87" s="214">
        <v>1.3</v>
      </c>
      <c r="J87" s="214">
        <v>10.199999999999999</v>
      </c>
      <c r="K87" s="214">
        <v>0</v>
      </c>
      <c r="L87" s="214">
        <v>0.1</v>
      </c>
      <c r="M87" s="214">
        <v>44.4</v>
      </c>
      <c r="N87" s="214">
        <v>3.8</v>
      </c>
      <c r="O87" s="214">
        <v>0.2</v>
      </c>
      <c r="P87" s="214">
        <v>36.1</v>
      </c>
      <c r="Q87" s="214">
        <v>10.6</v>
      </c>
      <c r="R87" s="214">
        <v>11.899999999999999</v>
      </c>
      <c r="S87" s="214">
        <v>0.2</v>
      </c>
      <c r="T87" s="214">
        <v>0.4</v>
      </c>
      <c r="U87" s="214">
        <v>2.6999999999999997</v>
      </c>
      <c r="V87" s="214">
        <v>67.7</v>
      </c>
      <c r="W87" s="214">
        <v>0</v>
      </c>
    </row>
    <row r="88" spans="1:23" x14ac:dyDescent="0.25">
      <c r="A88" s="213">
        <v>81</v>
      </c>
      <c r="B88" s="213" t="s">
        <v>207</v>
      </c>
      <c r="C88" s="214">
        <v>337.20000000000005</v>
      </c>
      <c r="D88" s="214">
        <v>202.9</v>
      </c>
      <c r="E88" s="214">
        <v>2.9</v>
      </c>
      <c r="F88" s="214">
        <v>131.4</v>
      </c>
      <c r="G88" s="214">
        <v>0</v>
      </c>
      <c r="H88" s="214">
        <v>0</v>
      </c>
      <c r="I88" s="214">
        <v>1.3</v>
      </c>
      <c r="J88" s="214">
        <v>7.3</v>
      </c>
      <c r="K88" s="214">
        <v>0</v>
      </c>
      <c r="L88" s="214">
        <v>0.1</v>
      </c>
      <c r="M88" s="214">
        <v>0</v>
      </c>
      <c r="N88" s="214">
        <v>3.8</v>
      </c>
      <c r="O88" s="214">
        <v>0.2</v>
      </c>
      <c r="P88" s="214">
        <v>36.1</v>
      </c>
      <c r="Q88" s="214">
        <v>10.6</v>
      </c>
      <c r="R88" s="214">
        <v>1</v>
      </c>
      <c r="S88" s="214">
        <v>0.2</v>
      </c>
      <c r="T88" s="214">
        <v>0.4</v>
      </c>
      <c r="U88" s="214">
        <v>2.6999999999999997</v>
      </c>
      <c r="V88" s="214">
        <v>67.7</v>
      </c>
      <c r="W88" s="214">
        <v>0</v>
      </c>
    </row>
    <row r="89" spans="1:23" x14ac:dyDescent="0.25">
      <c r="A89" s="213">
        <v>82</v>
      </c>
      <c r="B89" s="213" t="s">
        <v>208</v>
      </c>
      <c r="C89" s="214">
        <v>58.199999999999996</v>
      </c>
      <c r="D89" s="214"/>
      <c r="E89" s="214"/>
      <c r="F89" s="214">
        <v>58.199999999999996</v>
      </c>
      <c r="G89" s="214">
        <v>0</v>
      </c>
      <c r="H89" s="214">
        <v>0</v>
      </c>
      <c r="I89" s="214">
        <v>0</v>
      </c>
      <c r="J89" s="214">
        <v>2.9</v>
      </c>
      <c r="K89" s="214">
        <v>0</v>
      </c>
      <c r="L89" s="214">
        <v>0</v>
      </c>
      <c r="M89" s="214">
        <v>44.4</v>
      </c>
      <c r="N89" s="214">
        <v>0</v>
      </c>
      <c r="O89" s="214">
        <v>0</v>
      </c>
      <c r="P89" s="214">
        <v>0</v>
      </c>
      <c r="Q89" s="214">
        <v>0</v>
      </c>
      <c r="R89" s="214">
        <v>10.899999999999999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</row>
    <row r="90" spans="1:23" ht="43.5" x14ac:dyDescent="0.25">
      <c r="A90" s="213">
        <v>83</v>
      </c>
      <c r="B90" s="218" t="s">
        <v>209</v>
      </c>
      <c r="C90" s="216">
        <v>9650.9</v>
      </c>
      <c r="D90" s="216">
        <v>3895.5</v>
      </c>
      <c r="E90" s="216">
        <v>61.699999999999996</v>
      </c>
      <c r="F90" s="216">
        <v>5693.7</v>
      </c>
      <c r="G90" s="216">
        <v>0</v>
      </c>
      <c r="H90" s="216">
        <v>0</v>
      </c>
      <c r="I90" s="216">
        <v>40.700000000000003</v>
      </c>
      <c r="J90" s="216">
        <v>284.29999999999995</v>
      </c>
      <c r="K90" s="216">
        <v>0</v>
      </c>
      <c r="L90" s="216">
        <v>17.600000000000001</v>
      </c>
      <c r="M90" s="216">
        <v>1163.2</v>
      </c>
      <c r="N90" s="216">
        <v>251.8</v>
      </c>
      <c r="O90" s="216">
        <v>9.6999999999999993</v>
      </c>
      <c r="P90" s="216">
        <v>130.30000000000001</v>
      </c>
      <c r="Q90" s="216">
        <v>62.1</v>
      </c>
      <c r="R90" s="216">
        <v>16.399999999999991</v>
      </c>
      <c r="S90" s="216">
        <v>5.3000000000000007</v>
      </c>
      <c r="T90" s="216">
        <v>142.4</v>
      </c>
      <c r="U90" s="216">
        <v>1272.4000000000001</v>
      </c>
      <c r="V90" s="216">
        <v>2034.2</v>
      </c>
      <c r="W90" s="216">
        <v>263.29999999999995</v>
      </c>
    </row>
    <row r="91" spans="1:23" x14ac:dyDescent="0.25">
      <c r="A91" s="213">
        <v>84</v>
      </c>
      <c r="B91" s="215" t="s">
        <v>91</v>
      </c>
      <c r="C91" s="216">
        <v>23382.799999999999</v>
      </c>
      <c r="D91" s="216">
        <v>14835.2</v>
      </c>
      <c r="E91" s="216">
        <v>221.50000000000003</v>
      </c>
      <c r="F91" s="216">
        <v>8326.0999999999985</v>
      </c>
      <c r="G91" s="216">
        <v>73</v>
      </c>
      <c r="H91" s="216">
        <v>10.000000000000002</v>
      </c>
      <c r="I91" s="216">
        <v>88.600000000000009</v>
      </c>
      <c r="J91" s="216">
        <v>468.09999999999997</v>
      </c>
      <c r="K91" s="216">
        <v>19.3</v>
      </c>
      <c r="L91" s="216">
        <v>26.000000000000004</v>
      </c>
      <c r="M91" s="216">
        <v>1163.2</v>
      </c>
      <c r="N91" s="216">
        <v>395.59999999999997</v>
      </c>
      <c r="O91" s="216">
        <v>22.900000000000002</v>
      </c>
      <c r="P91" s="216">
        <v>887.09999999999991</v>
      </c>
      <c r="Q91" s="216">
        <v>436.9</v>
      </c>
      <c r="R91" s="216">
        <v>108.9</v>
      </c>
      <c r="S91" s="216">
        <v>106.50000000000001</v>
      </c>
      <c r="T91" s="216">
        <v>179.40000000000003</v>
      </c>
      <c r="U91" s="216">
        <v>1774.6000000000001</v>
      </c>
      <c r="V91" s="216">
        <v>2197.6</v>
      </c>
      <c r="W91" s="216">
        <v>368.39999999999992</v>
      </c>
    </row>
    <row r="92" spans="1:23" ht="30" x14ac:dyDescent="0.25">
      <c r="A92" s="213">
        <v>85</v>
      </c>
      <c r="B92" s="217" t="s">
        <v>443</v>
      </c>
      <c r="C92" s="214">
        <v>21.5</v>
      </c>
      <c r="D92" s="214"/>
      <c r="E92" s="214"/>
      <c r="F92" s="214">
        <v>21.5</v>
      </c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>
        <v>21.5</v>
      </c>
      <c r="V92" s="214"/>
      <c r="W92" s="214"/>
    </row>
    <row r="93" spans="1:23" ht="30" x14ac:dyDescent="0.25">
      <c r="A93" s="213">
        <v>86</v>
      </c>
      <c r="B93" s="217" t="s">
        <v>444</v>
      </c>
      <c r="C93" s="214">
        <v>250</v>
      </c>
      <c r="D93" s="214"/>
      <c r="E93" s="214"/>
      <c r="F93" s="214">
        <v>250</v>
      </c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>
        <v>250</v>
      </c>
      <c r="V93" s="214"/>
      <c r="W93" s="214"/>
    </row>
    <row r="94" spans="1:23" ht="30" x14ac:dyDescent="0.25">
      <c r="A94" s="213">
        <v>87</v>
      </c>
      <c r="B94" s="217" t="s">
        <v>445</v>
      </c>
      <c r="C94" s="214">
        <v>600</v>
      </c>
      <c r="D94" s="214"/>
      <c r="E94" s="214"/>
      <c r="F94" s="214">
        <v>600</v>
      </c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>
        <v>600</v>
      </c>
      <c r="V94" s="214"/>
      <c r="W94" s="214"/>
    </row>
    <row r="95" spans="1:23" ht="45" x14ac:dyDescent="0.25">
      <c r="A95" s="213">
        <v>88</v>
      </c>
      <c r="B95" s="217" t="s">
        <v>251</v>
      </c>
      <c r="C95" s="214">
        <v>50</v>
      </c>
      <c r="D95" s="214"/>
      <c r="E95" s="214"/>
      <c r="F95" s="214">
        <v>50</v>
      </c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>
        <v>50</v>
      </c>
      <c r="V95" s="214"/>
      <c r="W95" s="214"/>
    </row>
    <row r="96" spans="1:23" ht="45" x14ac:dyDescent="0.25">
      <c r="A96" s="213">
        <v>89</v>
      </c>
      <c r="B96" s="217" t="s">
        <v>276</v>
      </c>
      <c r="C96" s="214">
        <v>70.5</v>
      </c>
      <c r="D96" s="214"/>
      <c r="E96" s="214"/>
      <c r="F96" s="214">
        <v>70.5</v>
      </c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>
        <v>70.5</v>
      </c>
      <c r="V96" s="214"/>
      <c r="W96" s="214"/>
    </row>
    <row r="97" spans="1:23" ht="45" x14ac:dyDescent="0.25">
      <c r="A97" s="213">
        <v>90</v>
      </c>
      <c r="B97" s="217" t="s">
        <v>446</v>
      </c>
      <c r="C97" s="214">
        <v>25</v>
      </c>
      <c r="D97" s="214"/>
      <c r="E97" s="214"/>
      <c r="F97" s="214">
        <v>25</v>
      </c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>
        <v>25</v>
      </c>
      <c r="V97" s="214"/>
      <c r="W97" s="214"/>
    </row>
    <row r="98" spans="1:23" ht="30" x14ac:dyDescent="0.25">
      <c r="A98" s="213">
        <v>91</v>
      </c>
      <c r="B98" s="217" t="s">
        <v>447</v>
      </c>
      <c r="C98" s="214">
        <v>14</v>
      </c>
      <c r="D98" s="214"/>
      <c r="E98" s="214"/>
      <c r="F98" s="214">
        <v>14</v>
      </c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>
        <v>14</v>
      </c>
      <c r="V98" s="214"/>
      <c r="W98" s="214"/>
    </row>
    <row r="99" spans="1:23" ht="30" x14ac:dyDescent="0.25">
      <c r="A99" s="213">
        <v>92</v>
      </c>
      <c r="B99" s="217" t="s">
        <v>448</v>
      </c>
      <c r="C99" s="214">
        <v>400</v>
      </c>
      <c r="D99" s="214"/>
      <c r="E99" s="214"/>
      <c r="F99" s="214">
        <v>400</v>
      </c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>
        <v>400</v>
      </c>
      <c r="V99" s="214"/>
      <c r="W99" s="214"/>
    </row>
    <row r="100" spans="1:23" ht="30" x14ac:dyDescent="0.25">
      <c r="A100" s="213">
        <v>93</v>
      </c>
      <c r="B100" s="217" t="s">
        <v>449</v>
      </c>
      <c r="C100" s="214">
        <v>25</v>
      </c>
      <c r="D100" s="214"/>
      <c r="E100" s="214"/>
      <c r="F100" s="214">
        <v>25</v>
      </c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>
        <v>25</v>
      </c>
      <c r="V100" s="214"/>
      <c r="W100" s="214"/>
    </row>
    <row r="101" spans="1:23" ht="45" x14ac:dyDescent="0.25">
      <c r="A101" s="213">
        <v>94</v>
      </c>
      <c r="B101" s="217" t="s">
        <v>450</v>
      </c>
      <c r="C101" s="214">
        <v>20</v>
      </c>
      <c r="D101" s="214"/>
      <c r="E101" s="214"/>
      <c r="F101" s="214">
        <v>20</v>
      </c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>
        <v>20</v>
      </c>
      <c r="V101" s="214"/>
      <c r="W101" s="214"/>
    </row>
    <row r="102" spans="1:23" ht="45" x14ac:dyDescent="0.25">
      <c r="A102" s="213">
        <v>95</v>
      </c>
      <c r="B102" s="217" t="s">
        <v>451</v>
      </c>
      <c r="C102" s="214">
        <v>40</v>
      </c>
      <c r="D102" s="214"/>
      <c r="E102" s="214"/>
      <c r="F102" s="214">
        <v>40</v>
      </c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>
        <v>40</v>
      </c>
      <c r="V102" s="214"/>
      <c r="W102" s="214"/>
    </row>
    <row r="103" spans="1:23" ht="30" x14ac:dyDescent="0.25">
      <c r="A103" s="213">
        <v>96</v>
      </c>
      <c r="B103" s="217" t="s">
        <v>452</v>
      </c>
      <c r="C103" s="214">
        <v>15.3</v>
      </c>
      <c r="D103" s="214"/>
      <c r="E103" s="214"/>
      <c r="F103" s="214">
        <v>15.3</v>
      </c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>
        <v>15.3</v>
      </c>
      <c r="V103" s="214"/>
      <c r="W103" s="214"/>
    </row>
    <row r="104" spans="1:23" ht="30" x14ac:dyDescent="0.25">
      <c r="A104" s="213">
        <v>97</v>
      </c>
      <c r="B104" s="217" t="s">
        <v>453</v>
      </c>
      <c r="C104" s="214">
        <v>40</v>
      </c>
      <c r="D104" s="214"/>
      <c r="E104" s="214"/>
      <c r="F104" s="214">
        <v>40</v>
      </c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>
        <v>40</v>
      </c>
      <c r="V104" s="214"/>
      <c r="W104" s="214"/>
    </row>
    <row r="105" spans="1:23" ht="58.15" customHeight="1" x14ac:dyDescent="0.25">
      <c r="A105" s="213">
        <v>98</v>
      </c>
      <c r="B105" s="217" t="s">
        <v>454</v>
      </c>
      <c r="C105" s="214">
        <v>8.5</v>
      </c>
      <c r="D105" s="214"/>
      <c r="E105" s="214"/>
      <c r="F105" s="214">
        <v>8.5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>
        <v>8.5</v>
      </c>
      <c r="V105" s="214"/>
      <c r="W105" s="214"/>
    </row>
    <row r="106" spans="1:23" ht="75" x14ac:dyDescent="0.25">
      <c r="A106" s="213">
        <v>99</v>
      </c>
      <c r="B106" s="217" t="s">
        <v>455</v>
      </c>
      <c r="C106" s="214">
        <v>18</v>
      </c>
      <c r="D106" s="214"/>
      <c r="E106" s="214"/>
      <c r="F106" s="214">
        <v>18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>
        <v>18</v>
      </c>
      <c r="V106" s="214"/>
      <c r="W106" s="214"/>
    </row>
    <row r="107" spans="1:23" ht="75" x14ac:dyDescent="0.25">
      <c r="A107" s="213">
        <v>100</v>
      </c>
      <c r="B107" s="217" t="s">
        <v>456</v>
      </c>
      <c r="C107" s="214">
        <v>13.5</v>
      </c>
      <c r="D107" s="214"/>
      <c r="E107" s="214"/>
      <c r="F107" s="214">
        <v>13.5</v>
      </c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>
        <v>13.5</v>
      </c>
      <c r="V107" s="214"/>
      <c r="W107" s="214"/>
    </row>
    <row r="108" spans="1:23" ht="75" x14ac:dyDescent="0.25">
      <c r="A108" s="213">
        <v>101</v>
      </c>
      <c r="B108" s="217" t="s">
        <v>457</v>
      </c>
      <c r="C108" s="214">
        <v>4.4000000000000004</v>
      </c>
      <c r="D108" s="214"/>
      <c r="E108" s="214"/>
      <c r="F108" s="214">
        <v>4.4000000000000004</v>
      </c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>
        <v>4.4000000000000004</v>
      </c>
      <c r="V108" s="214"/>
      <c r="W108" s="214"/>
    </row>
    <row r="109" spans="1:23" ht="60" x14ac:dyDescent="0.25">
      <c r="A109" s="213">
        <v>102</v>
      </c>
      <c r="B109" s="217" t="s">
        <v>458</v>
      </c>
      <c r="C109" s="214">
        <v>18.600000000000001</v>
      </c>
      <c r="D109" s="214"/>
      <c r="E109" s="214"/>
      <c r="F109" s="214">
        <v>18.600000000000001</v>
      </c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>
        <v>18.600000000000001</v>
      </c>
      <c r="V109" s="214"/>
      <c r="W109" s="214"/>
    </row>
    <row r="110" spans="1:23" ht="75" x14ac:dyDescent="0.25">
      <c r="A110" s="213">
        <v>103</v>
      </c>
      <c r="B110" s="217" t="s">
        <v>459</v>
      </c>
      <c r="C110" s="214">
        <v>30</v>
      </c>
      <c r="D110" s="214"/>
      <c r="E110" s="214"/>
      <c r="F110" s="214">
        <v>30</v>
      </c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>
        <v>30</v>
      </c>
      <c r="V110" s="214"/>
      <c r="W110" s="214"/>
    </row>
    <row r="111" spans="1:23" ht="75" x14ac:dyDescent="0.25">
      <c r="A111" s="213">
        <v>104</v>
      </c>
      <c r="B111" s="217" t="s">
        <v>460</v>
      </c>
      <c r="C111" s="214">
        <v>42.3</v>
      </c>
      <c r="D111" s="214"/>
      <c r="E111" s="214"/>
      <c r="F111" s="214">
        <v>42.3</v>
      </c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>
        <v>42.3</v>
      </c>
      <c r="V111" s="214"/>
      <c r="W111" s="214"/>
    </row>
    <row r="112" spans="1:23" ht="90" x14ac:dyDescent="0.25">
      <c r="A112" s="213">
        <v>105</v>
      </c>
      <c r="B112" s="217" t="s">
        <v>397</v>
      </c>
      <c r="C112" s="214">
        <v>50</v>
      </c>
      <c r="D112" s="214"/>
      <c r="E112" s="214"/>
      <c r="F112" s="214">
        <v>50</v>
      </c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>
        <v>50</v>
      </c>
      <c r="V112" s="214"/>
      <c r="W112" s="214"/>
    </row>
    <row r="113" spans="1:23" ht="75" x14ac:dyDescent="0.25">
      <c r="A113" s="213">
        <v>106</v>
      </c>
      <c r="B113" s="217" t="s">
        <v>461</v>
      </c>
      <c r="C113" s="214">
        <v>10.3</v>
      </c>
      <c r="D113" s="214"/>
      <c r="E113" s="214"/>
      <c r="F113" s="214">
        <v>10.3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>
        <v>10.3</v>
      </c>
      <c r="V113" s="214"/>
      <c r="W113" s="214"/>
    </row>
    <row r="114" spans="1:23" ht="60" x14ac:dyDescent="0.25">
      <c r="A114" s="213">
        <v>107</v>
      </c>
      <c r="B114" s="217" t="s">
        <v>462</v>
      </c>
      <c r="C114" s="214">
        <v>10.5</v>
      </c>
      <c r="D114" s="214"/>
      <c r="E114" s="214"/>
      <c r="F114" s="214">
        <v>10.5</v>
      </c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>
        <v>10.5</v>
      </c>
      <c r="V114" s="214"/>
      <c r="W114" s="214"/>
    </row>
    <row r="115" spans="1:23" ht="45" x14ac:dyDescent="0.25">
      <c r="A115" s="213">
        <v>108</v>
      </c>
      <c r="B115" s="217" t="s">
        <v>463</v>
      </c>
      <c r="C115" s="214">
        <v>68</v>
      </c>
      <c r="D115" s="214"/>
      <c r="E115" s="214"/>
      <c r="F115" s="214">
        <v>68</v>
      </c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>
        <v>68</v>
      </c>
      <c r="V115" s="214"/>
      <c r="W115" s="214"/>
    </row>
    <row r="116" spans="1:23" ht="45" x14ac:dyDescent="0.25">
      <c r="A116" s="213">
        <v>109</v>
      </c>
      <c r="B116" s="217" t="s">
        <v>464</v>
      </c>
      <c r="C116" s="214">
        <v>85</v>
      </c>
      <c r="D116" s="214"/>
      <c r="E116" s="214"/>
      <c r="F116" s="214">
        <v>85</v>
      </c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>
        <v>85</v>
      </c>
      <c r="V116" s="214"/>
      <c r="W116" s="214"/>
    </row>
    <row r="117" spans="1:23" ht="45" x14ac:dyDescent="0.25">
      <c r="A117" s="213">
        <v>110</v>
      </c>
      <c r="B117" s="217" t="s">
        <v>465</v>
      </c>
      <c r="C117" s="214">
        <v>40</v>
      </c>
      <c r="D117" s="214"/>
      <c r="E117" s="214"/>
      <c r="F117" s="214">
        <v>40</v>
      </c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>
        <v>40</v>
      </c>
      <c r="V117" s="214"/>
      <c r="W117" s="214"/>
    </row>
    <row r="118" spans="1:23" ht="30" x14ac:dyDescent="0.25">
      <c r="A118" s="213">
        <v>111</v>
      </c>
      <c r="B118" s="217" t="s">
        <v>253</v>
      </c>
      <c r="C118" s="214">
        <v>52</v>
      </c>
      <c r="D118" s="214"/>
      <c r="E118" s="214"/>
      <c r="F118" s="214">
        <v>52</v>
      </c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>
        <v>52</v>
      </c>
      <c r="V118" s="214"/>
      <c r="W118" s="214"/>
    </row>
    <row r="119" spans="1:23" ht="45" x14ac:dyDescent="0.25">
      <c r="A119" s="213">
        <v>112</v>
      </c>
      <c r="B119" s="217" t="s">
        <v>466</v>
      </c>
      <c r="C119" s="214">
        <v>55</v>
      </c>
      <c r="D119" s="214"/>
      <c r="E119" s="214"/>
      <c r="F119" s="214">
        <v>55</v>
      </c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>
        <v>55</v>
      </c>
      <c r="V119" s="214"/>
      <c r="W119" s="214"/>
    </row>
    <row r="120" spans="1:23" ht="45" x14ac:dyDescent="0.25">
      <c r="A120" s="213">
        <v>113</v>
      </c>
      <c r="B120" s="217" t="s">
        <v>467</v>
      </c>
      <c r="C120" s="214">
        <v>22.4</v>
      </c>
      <c r="D120" s="214"/>
      <c r="E120" s="214"/>
      <c r="F120" s="214">
        <v>22.4</v>
      </c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>
        <v>22.4</v>
      </c>
      <c r="V120" s="214"/>
      <c r="W120" s="214"/>
    </row>
    <row r="121" spans="1:23" ht="45" x14ac:dyDescent="0.25">
      <c r="A121" s="213">
        <v>114</v>
      </c>
      <c r="B121" s="217" t="s">
        <v>263</v>
      </c>
      <c r="C121" s="214">
        <v>16</v>
      </c>
      <c r="D121" s="214"/>
      <c r="E121" s="214"/>
      <c r="F121" s="214">
        <v>16</v>
      </c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>
        <v>16</v>
      </c>
      <c r="V121" s="214"/>
      <c r="W121" s="214"/>
    </row>
    <row r="122" spans="1:23" ht="30" x14ac:dyDescent="0.25">
      <c r="A122" s="213">
        <v>115</v>
      </c>
      <c r="B122" s="217" t="s">
        <v>468</v>
      </c>
      <c r="C122" s="214">
        <v>19</v>
      </c>
      <c r="D122" s="214"/>
      <c r="E122" s="214"/>
      <c r="F122" s="214">
        <v>19</v>
      </c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>
        <v>19</v>
      </c>
      <c r="V122" s="214"/>
      <c r="W122" s="214"/>
    </row>
    <row r="123" spans="1:23" ht="45" x14ac:dyDescent="0.25">
      <c r="A123" s="213">
        <v>116</v>
      </c>
      <c r="B123" s="217" t="s">
        <v>469</v>
      </c>
      <c r="C123" s="214">
        <v>44</v>
      </c>
      <c r="D123" s="214"/>
      <c r="E123" s="214"/>
      <c r="F123" s="214">
        <v>44</v>
      </c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>
        <v>44</v>
      </c>
      <c r="V123" s="214"/>
      <c r="W123" s="214"/>
    </row>
    <row r="124" spans="1:23" ht="60" x14ac:dyDescent="0.25">
      <c r="A124" s="213">
        <v>117</v>
      </c>
      <c r="B124" s="217" t="s">
        <v>470</v>
      </c>
      <c r="C124" s="214">
        <v>8.1999999999999993</v>
      </c>
      <c r="D124" s="214"/>
      <c r="E124" s="214"/>
      <c r="F124" s="214">
        <v>8.1999999999999993</v>
      </c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>
        <v>8.1999999999999993</v>
      </c>
      <c r="V124" s="214"/>
      <c r="W124" s="214"/>
    </row>
    <row r="125" spans="1:23" ht="45" x14ac:dyDescent="0.25">
      <c r="A125" s="213">
        <v>118</v>
      </c>
      <c r="B125" s="217" t="s">
        <v>258</v>
      </c>
      <c r="C125" s="214">
        <v>14.9</v>
      </c>
      <c r="D125" s="214"/>
      <c r="E125" s="214"/>
      <c r="F125" s="214">
        <v>14.9</v>
      </c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>
        <v>14.9</v>
      </c>
      <c r="V125" s="214"/>
      <c r="W125" s="214"/>
    </row>
    <row r="126" spans="1:23" ht="45" x14ac:dyDescent="0.25">
      <c r="A126" s="213">
        <v>119</v>
      </c>
      <c r="B126" s="217" t="s">
        <v>471</v>
      </c>
      <c r="C126" s="214">
        <v>1.4</v>
      </c>
      <c r="D126" s="214"/>
      <c r="E126" s="214"/>
      <c r="F126" s="214">
        <v>1.4</v>
      </c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>
        <v>1.4</v>
      </c>
      <c r="V126" s="214"/>
      <c r="W126" s="214"/>
    </row>
    <row r="127" spans="1:23" x14ac:dyDescent="0.25">
      <c r="A127" s="213">
        <v>120</v>
      </c>
      <c r="B127" s="213" t="s">
        <v>472</v>
      </c>
      <c r="C127" s="214">
        <v>4863.5</v>
      </c>
      <c r="D127" s="214"/>
      <c r="E127" s="214"/>
      <c r="F127" s="214">
        <v>4863.5</v>
      </c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>
        <v>4863.5</v>
      </c>
      <c r="V127" s="214"/>
      <c r="W127" s="214"/>
    </row>
    <row r="128" spans="1:23" x14ac:dyDescent="0.25">
      <c r="A128" s="213">
        <v>121</v>
      </c>
      <c r="B128" s="213" t="s">
        <v>153</v>
      </c>
      <c r="C128" s="214">
        <v>51</v>
      </c>
      <c r="D128" s="214"/>
      <c r="E128" s="214"/>
      <c r="F128" s="214">
        <v>51</v>
      </c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>
        <v>51</v>
      </c>
      <c r="V128" s="214"/>
      <c r="W128" s="214"/>
    </row>
    <row r="129" spans="1:23" x14ac:dyDescent="0.25">
      <c r="A129" s="213">
        <v>122</v>
      </c>
      <c r="B129" s="215" t="s">
        <v>309</v>
      </c>
      <c r="C129" s="216">
        <v>7117.7999999999993</v>
      </c>
      <c r="D129" s="216"/>
      <c r="E129" s="216"/>
      <c r="F129" s="216">
        <v>7117.7999999999993</v>
      </c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>
        <v>7117.7999999999993</v>
      </c>
      <c r="V129" s="216"/>
      <c r="W129" s="216"/>
    </row>
    <row r="130" spans="1:23" x14ac:dyDescent="0.25">
      <c r="A130" s="213">
        <v>123</v>
      </c>
      <c r="B130" s="215" t="s">
        <v>473</v>
      </c>
      <c r="C130" s="216">
        <v>30500.6</v>
      </c>
      <c r="D130" s="216">
        <v>14835.2</v>
      </c>
      <c r="E130" s="216">
        <v>221.50000000000003</v>
      </c>
      <c r="F130" s="216">
        <v>15443.899999999998</v>
      </c>
      <c r="G130" s="216">
        <v>73</v>
      </c>
      <c r="H130" s="216">
        <v>10.000000000000002</v>
      </c>
      <c r="I130" s="216">
        <v>88.600000000000009</v>
      </c>
      <c r="J130" s="216">
        <v>468.09999999999997</v>
      </c>
      <c r="K130" s="216">
        <v>19.3</v>
      </c>
      <c r="L130" s="216">
        <v>26.000000000000004</v>
      </c>
      <c r="M130" s="216">
        <v>1163.2</v>
      </c>
      <c r="N130" s="216">
        <v>395.59999999999997</v>
      </c>
      <c r="O130" s="216">
        <v>22.900000000000002</v>
      </c>
      <c r="P130" s="216">
        <v>887.09999999999991</v>
      </c>
      <c r="Q130" s="216">
        <v>436.9</v>
      </c>
      <c r="R130" s="216">
        <v>108.9</v>
      </c>
      <c r="S130" s="216">
        <v>106.50000000000001</v>
      </c>
      <c r="T130" s="216">
        <v>179.40000000000003</v>
      </c>
      <c r="U130" s="216">
        <v>8892.4</v>
      </c>
      <c r="V130" s="216">
        <v>2197.6</v>
      </c>
      <c r="W130" s="216">
        <v>368.39999999999992</v>
      </c>
    </row>
  </sheetData>
  <mergeCells count="2">
    <mergeCell ref="P3:S3"/>
    <mergeCell ref="V2:W2"/>
  </mergeCells>
  <pageMargins left="0.51181102362204722" right="0" top="0.35433070866141736" bottom="0" header="0.31496062992125984" footer="0.31496062992125984"/>
  <pageSetup paperSize="8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workbookViewId="0">
      <selection activeCell="V19" sqref="V19"/>
    </sheetView>
  </sheetViews>
  <sheetFormatPr defaultRowHeight="12.75" x14ac:dyDescent="0.2"/>
  <cols>
    <col min="1" max="1" width="3.42578125" style="75" customWidth="1"/>
    <col min="2" max="2" width="29" style="75" customWidth="1"/>
    <col min="3" max="3" width="9.42578125" style="75" customWidth="1"/>
    <col min="4" max="4" width="10.28515625" style="75" customWidth="1"/>
    <col min="5" max="5" width="8.140625" style="75" customWidth="1"/>
    <col min="6" max="6" width="10.28515625" style="75" customWidth="1"/>
    <col min="7" max="7" width="5.7109375" style="75" customWidth="1"/>
    <col min="8" max="9" width="7.85546875" style="75" customWidth="1"/>
    <col min="10" max="10" width="7.5703125" style="75" customWidth="1"/>
    <col min="11" max="11" width="10.5703125" style="75" customWidth="1"/>
    <col min="12" max="12" width="7.85546875" style="75" customWidth="1"/>
    <col min="13" max="13" width="7.42578125" style="75" customWidth="1"/>
    <col min="14" max="14" width="10" style="75" customWidth="1"/>
    <col min="15" max="254" width="9.140625" style="75"/>
    <col min="255" max="255" width="3.42578125" style="75" customWidth="1"/>
    <col min="256" max="256" width="25.140625" style="75" customWidth="1"/>
    <col min="257" max="257" width="9" style="75" customWidth="1"/>
    <col min="258" max="258" width="8" style="75" customWidth="1"/>
    <col min="259" max="259" width="8.7109375" style="75" customWidth="1"/>
    <col min="260" max="261" width="6.5703125" style="75" customWidth="1"/>
    <col min="262" max="262" width="8.7109375" style="75" customWidth="1"/>
    <col min="263" max="263" width="9.140625" style="75"/>
    <col min="264" max="264" width="8.28515625" style="75" customWidth="1"/>
    <col min="265" max="266" width="9.140625" style="75"/>
    <col min="267" max="267" width="8.5703125" style="75" customWidth="1"/>
    <col min="268" max="268" width="8.42578125" style="75" customWidth="1"/>
    <col min="269" max="510" width="9.140625" style="75"/>
    <col min="511" max="511" width="3.42578125" style="75" customWidth="1"/>
    <col min="512" max="512" width="25.140625" style="75" customWidth="1"/>
    <col min="513" max="513" width="9" style="75" customWidth="1"/>
    <col min="514" max="514" width="8" style="75" customWidth="1"/>
    <col min="515" max="515" width="8.7109375" style="75" customWidth="1"/>
    <col min="516" max="517" width="6.5703125" style="75" customWidth="1"/>
    <col min="518" max="518" width="8.7109375" style="75" customWidth="1"/>
    <col min="519" max="519" width="9.140625" style="75"/>
    <col min="520" max="520" width="8.28515625" style="75" customWidth="1"/>
    <col min="521" max="522" width="9.140625" style="75"/>
    <col min="523" max="523" width="8.5703125" style="75" customWidth="1"/>
    <col min="524" max="524" width="8.42578125" style="75" customWidth="1"/>
    <col min="525" max="766" width="9.140625" style="75"/>
    <col min="767" max="767" width="3.42578125" style="75" customWidth="1"/>
    <col min="768" max="768" width="25.140625" style="75" customWidth="1"/>
    <col min="769" max="769" width="9" style="75" customWidth="1"/>
    <col min="770" max="770" width="8" style="75" customWidth="1"/>
    <col min="771" max="771" width="8.7109375" style="75" customWidth="1"/>
    <col min="772" max="773" width="6.5703125" style="75" customWidth="1"/>
    <col min="774" max="774" width="8.7109375" style="75" customWidth="1"/>
    <col min="775" max="775" width="9.140625" style="75"/>
    <col min="776" max="776" width="8.28515625" style="75" customWidth="1"/>
    <col min="777" max="778" width="9.140625" style="75"/>
    <col min="779" max="779" width="8.5703125" style="75" customWidth="1"/>
    <col min="780" max="780" width="8.42578125" style="75" customWidth="1"/>
    <col min="781" max="1022" width="9.140625" style="75"/>
    <col min="1023" max="1023" width="3.42578125" style="75" customWidth="1"/>
    <col min="1024" max="1024" width="25.140625" style="75" customWidth="1"/>
    <col min="1025" max="1025" width="9" style="75" customWidth="1"/>
    <col min="1026" max="1026" width="8" style="75" customWidth="1"/>
    <col min="1027" max="1027" width="8.7109375" style="75" customWidth="1"/>
    <col min="1028" max="1029" width="6.5703125" style="75" customWidth="1"/>
    <col min="1030" max="1030" width="8.7109375" style="75" customWidth="1"/>
    <col min="1031" max="1031" width="9.140625" style="75"/>
    <col min="1032" max="1032" width="8.28515625" style="75" customWidth="1"/>
    <col min="1033" max="1034" width="9.140625" style="75"/>
    <col min="1035" max="1035" width="8.5703125" style="75" customWidth="1"/>
    <col min="1036" max="1036" width="8.42578125" style="75" customWidth="1"/>
    <col min="1037" max="1278" width="9.140625" style="75"/>
    <col min="1279" max="1279" width="3.42578125" style="75" customWidth="1"/>
    <col min="1280" max="1280" width="25.140625" style="75" customWidth="1"/>
    <col min="1281" max="1281" width="9" style="75" customWidth="1"/>
    <col min="1282" max="1282" width="8" style="75" customWidth="1"/>
    <col min="1283" max="1283" width="8.7109375" style="75" customWidth="1"/>
    <col min="1284" max="1285" width="6.5703125" style="75" customWidth="1"/>
    <col min="1286" max="1286" width="8.7109375" style="75" customWidth="1"/>
    <col min="1287" max="1287" width="9.140625" style="75"/>
    <col min="1288" max="1288" width="8.28515625" style="75" customWidth="1"/>
    <col min="1289" max="1290" width="9.140625" style="75"/>
    <col min="1291" max="1291" width="8.5703125" style="75" customWidth="1"/>
    <col min="1292" max="1292" width="8.42578125" style="75" customWidth="1"/>
    <col min="1293" max="1534" width="9.140625" style="75"/>
    <col min="1535" max="1535" width="3.42578125" style="75" customWidth="1"/>
    <col min="1536" max="1536" width="25.140625" style="75" customWidth="1"/>
    <col min="1537" max="1537" width="9" style="75" customWidth="1"/>
    <col min="1538" max="1538" width="8" style="75" customWidth="1"/>
    <col min="1539" max="1539" width="8.7109375" style="75" customWidth="1"/>
    <col min="1540" max="1541" width="6.5703125" style="75" customWidth="1"/>
    <col min="1542" max="1542" width="8.7109375" style="75" customWidth="1"/>
    <col min="1543" max="1543" width="9.140625" style="75"/>
    <col min="1544" max="1544" width="8.28515625" style="75" customWidth="1"/>
    <col min="1545" max="1546" width="9.140625" style="75"/>
    <col min="1547" max="1547" width="8.5703125" style="75" customWidth="1"/>
    <col min="1548" max="1548" width="8.42578125" style="75" customWidth="1"/>
    <col min="1549" max="1790" width="9.140625" style="75"/>
    <col min="1791" max="1791" width="3.42578125" style="75" customWidth="1"/>
    <col min="1792" max="1792" width="25.140625" style="75" customWidth="1"/>
    <col min="1793" max="1793" width="9" style="75" customWidth="1"/>
    <col min="1794" max="1794" width="8" style="75" customWidth="1"/>
    <col min="1795" max="1795" width="8.7109375" style="75" customWidth="1"/>
    <col min="1796" max="1797" width="6.5703125" style="75" customWidth="1"/>
    <col min="1798" max="1798" width="8.7109375" style="75" customWidth="1"/>
    <col min="1799" max="1799" width="9.140625" style="75"/>
    <col min="1800" max="1800" width="8.28515625" style="75" customWidth="1"/>
    <col min="1801" max="1802" width="9.140625" style="75"/>
    <col min="1803" max="1803" width="8.5703125" style="75" customWidth="1"/>
    <col min="1804" max="1804" width="8.42578125" style="75" customWidth="1"/>
    <col min="1805" max="2046" width="9.140625" style="75"/>
    <col min="2047" max="2047" width="3.42578125" style="75" customWidth="1"/>
    <col min="2048" max="2048" width="25.140625" style="75" customWidth="1"/>
    <col min="2049" max="2049" width="9" style="75" customWidth="1"/>
    <col min="2050" max="2050" width="8" style="75" customWidth="1"/>
    <col min="2051" max="2051" width="8.7109375" style="75" customWidth="1"/>
    <col min="2052" max="2053" width="6.5703125" style="75" customWidth="1"/>
    <col min="2054" max="2054" width="8.7109375" style="75" customWidth="1"/>
    <col min="2055" max="2055" width="9.140625" style="75"/>
    <col min="2056" max="2056" width="8.28515625" style="75" customWidth="1"/>
    <col min="2057" max="2058" width="9.140625" style="75"/>
    <col min="2059" max="2059" width="8.5703125" style="75" customWidth="1"/>
    <col min="2060" max="2060" width="8.42578125" style="75" customWidth="1"/>
    <col min="2061" max="2302" width="9.140625" style="75"/>
    <col min="2303" max="2303" width="3.42578125" style="75" customWidth="1"/>
    <col min="2304" max="2304" width="25.140625" style="75" customWidth="1"/>
    <col min="2305" max="2305" width="9" style="75" customWidth="1"/>
    <col min="2306" max="2306" width="8" style="75" customWidth="1"/>
    <col min="2307" max="2307" width="8.7109375" style="75" customWidth="1"/>
    <col min="2308" max="2309" width="6.5703125" style="75" customWidth="1"/>
    <col min="2310" max="2310" width="8.7109375" style="75" customWidth="1"/>
    <col min="2311" max="2311" width="9.140625" style="75"/>
    <col min="2312" max="2312" width="8.28515625" style="75" customWidth="1"/>
    <col min="2313" max="2314" width="9.140625" style="75"/>
    <col min="2315" max="2315" width="8.5703125" style="75" customWidth="1"/>
    <col min="2316" max="2316" width="8.42578125" style="75" customWidth="1"/>
    <col min="2317" max="2558" width="9.140625" style="75"/>
    <col min="2559" max="2559" width="3.42578125" style="75" customWidth="1"/>
    <col min="2560" max="2560" width="25.140625" style="75" customWidth="1"/>
    <col min="2561" max="2561" width="9" style="75" customWidth="1"/>
    <col min="2562" max="2562" width="8" style="75" customWidth="1"/>
    <col min="2563" max="2563" width="8.7109375" style="75" customWidth="1"/>
    <col min="2564" max="2565" width="6.5703125" style="75" customWidth="1"/>
    <col min="2566" max="2566" width="8.7109375" style="75" customWidth="1"/>
    <col min="2567" max="2567" width="9.140625" style="75"/>
    <col min="2568" max="2568" width="8.28515625" style="75" customWidth="1"/>
    <col min="2569" max="2570" width="9.140625" style="75"/>
    <col min="2571" max="2571" width="8.5703125" style="75" customWidth="1"/>
    <col min="2572" max="2572" width="8.42578125" style="75" customWidth="1"/>
    <col min="2573" max="2814" width="9.140625" style="75"/>
    <col min="2815" max="2815" width="3.42578125" style="75" customWidth="1"/>
    <col min="2816" max="2816" width="25.140625" style="75" customWidth="1"/>
    <col min="2817" max="2817" width="9" style="75" customWidth="1"/>
    <col min="2818" max="2818" width="8" style="75" customWidth="1"/>
    <col min="2819" max="2819" width="8.7109375" style="75" customWidth="1"/>
    <col min="2820" max="2821" width="6.5703125" style="75" customWidth="1"/>
    <col min="2822" max="2822" width="8.7109375" style="75" customWidth="1"/>
    <col min="2823" max="2823" width="9.140625" style="75"/>
    <col min="2824" max="2824" width="8.28515625" style="75" customWidth="1"/>
    <col min="2825" max="2826" width="9.140625" style="75"/>
    <col min="2827" max="2827" width="8.5703125" style="75" customWidth="1"/>
    <col min="2828" max="2828" width="8.42578125" style="75" customWidth="1"/>
    <col min="2829" max="3070" width="9.140625" style="75"/>
    <col min="3071" max="3071" width="3.42578125" style="75" customWidth="1"/>
    <col min="3072" max="3072" width="25.140625" style="75" customWidth="1"/>
    <col min="3073" max="3073" width="9" style="75" customWidth="1"/>
    <col min="3074" max="3074" width="8" style="75" customWidth="1"/>
    <col min="3075" max="3075" width="8.7109375" style="75" customWidth="1"/>
    <col min="3076" max="3077" width="6.5703125" style="75" customWidth="1"/>
    <col min="3078" max="3078" width="8.7109375" style="75" customWidth="1"/>
    <col min="3079" max="3079" width="9.140625" style="75"/>
    <col min="3080" max="3080" width="8.28515625" style="75" customWidth="1"/>
    <col min="3081" max="3082" width="9.140625" style="75"/>
    <col min="3083" max="3083" width="8.5703125" style="75" customWidth="1"/>
    <col min="3084" max="3084" width="8.42578125" style="75" customWidth="1"/>
    <col min="3085" max="3326" width="9.140625" style="75"/>
    <col min="3327" max="3327" width="3.42578125" style="75" customWidth="1"/>
    <col min="3328" max="3328" width="25.140625" style="75" customWidth="1"/>
    <col min="3329" max="3329" width="9" style="75" customWidth="1"/>
    <col min="3330" max="3330" width="8" style="75" customWidth="1"/>
    <col min="3331" max="3331" width="8.7109375" style="75" customWidth="1"/>
    <col min="3332" max="3333" width="6.5703125" style="75" customWidth="1"/>
    <col min="3334" max="3334" width="8.7109375" style="75" customWidth="1"/>
    <col min="3335" max="3335" width="9.140625" style="75"/>
    <col min="3336" max="3336" width="8.28515625" style="75" customWidth="1"/>
    <col min="3337" max="3338" width="9.140625" style="75"/>
    <col min="3339" max="3339" width="8.5703125" style="75" customWidth="1"/>
    <col min="3340" max="3340" width="8.42578125" style="75" customWidth="1"/>
    <col min="3341" max="3582" width="9.140625" style="75"/>
    <col min="3583" max="3583" width="3.42578125" style="75" customWidth="1"/>
    <col min="3584" max="3584" width="25.140625" style="75" customWidth="1"/>
    <col min="3585" max="3585" width="9" style="75" customWidth="1"/>
    <col min="3586" max="3586" width="8" style="75" customWidth="1"/>
    <col min="3587" max="3587" width="8.7109375" style="75" customWidth="1"/>
    <col min="3588" max="3589" width="6.5703125" style="75" customWidth="1"/>
    <col min="3590" max="3590" width="8.7109375" style="75" customWidth="1"/>
    <col min="3591" max="3591" width="9.140625" style="75"/>
    <col min="3592" max="3592" width="8.28515625" style="75" customWidth="1"/>
    <col min="3593" max="3594" width="9.140625" style="75"/>
    <col min="3595" max="3595" width="8.5703125" style="75" customWidth="1"/>
    <col min="3596" max="3596" width="8.42578125" style="75" customWidth="1"/>
    <col min="3597" max="3838" width="9.140625" style="75"/>
    <col min="3839" max="3839" width="3.42578125" style="75" customWidth="1"/>
    <col min="3840" max="3840" width="25.140625" style="75" customWidth="1"/>
    <col min="3841" max="3841" width="9" style="75" customWidth="1"/>
    <col min="3842" max="3842" width="8" style="75" customWidth="1"/>
    <col min="3843" max="3843" width="8.7109375" style="75" customWidth="1"/>
    <col min="3844" max="3845" width="6.5703125" style="75" customWidth="1"/>
    <col min="3846" max="3846" width="8.7109375" style="75" customWidth="1"/>
    <col min="3847" max="3847" width="9.140625" style="75"/>
    <col min="3848" max="3848" width="8.28515625" style="75" customWidth="1"/>
    <col min="3849" max="3850" width="9.140625" style="75"/>
    <col min="3851" max="3851" width="8.5703125" style="75" customWidth="1"/>
    <col min="3852" max="3852" width="8.42578125" style="75" customWidth="1"/>
    <col min="3853" max="4094" width="9.140625" style="75"/>
    <col min="4095" max="4095" width="3.42578125" style="75" customWidth="1"/>
    <col min="4096" max="4096" width="25.140625" style="75" customWidth="1"/>
    <col min="4097" max="4097" width="9" style="75" customWidth="1"/>
    <col min="4098" max="4098" width="8" style="75" customWidth="1"/>
    <col min="4099" max="4099" width="8.7109375" style="75" customWidth="1"/>
    <col min="4100" max="4101" width="6.5703125" style="75" customWidth="1"/>
    <col min="4102" max="4102" width="8.7109375" style="75" customWidth="1"/>
    <col min="4103" max="4103" width="9.140625" style="75"/>
    <col min="4104" max="4104" width="8.28515625" style="75" customWidth="1"/>
    <col min="4105" max="4106" width="9.140625" style="75"/>
    <col min="4107" max="4107" width="8.5703125" style="75" customWidth="1"/>
    <col min="4108" max="4108" width="8.42578125" style="75" customWidth="1"/>
    <col min="4109" max="4350" width="9.140625" style="75"/>
    <col min="4351" max="4351" width="3.42578125" style="75" customWidth="1"/>
    <col min="4352" max="4352" width="25.140625" style="75" customWidth="1"/>
    <col min="4353" max="4353" width="9" style="75" customWidth="1"/>
    <col min="4354" max="4354" width="8" style="75" customWidth="1"/>
    <col min="4355" max="4355" width="8.7109375" style="75" customWidth="1"/>
    <col min="4356" max="4357" width="6.5703125" style="75" customWidth="1"/>
    <col min="4358" max="4358" width="8.7109375" style="75" customWidth="1"/>
    <col min="4359" max="4359" width="9.140625" style="75"/>
    <col min="4360" max="4360" width="8.28515625" style="75" customWidth="1"/>
    <col min="4361" max="4362" width="9.140625" style="75"/>
    <col min="4363" max="4363" width="8.5703125" style="75" customWidth="1"/>
    <col min="4364" max="4364" width="8.42578125" style="75" customWidth="1"/>
    <col min="4365" max="4606" width="9.140625" style="75"/>
    <col min="4607" max="4607" width="3.42578125" style="75" customWidth="1"/>
    <col min="4608" max="4608" width="25.140625" style="75" customWidth="1"/>
    <col min="4609" max="4609" width="9" style="75" customWidth="1"/>
    <col min="4610" max="4610" width="8" style="75" customWidth="1"/>
    <col min="4611" max="4611" width="8.7109375" style="75" customWidth="1"/>
    <col min="4612" max="4613" width="6.5703125" style="75" customWidth="1"/>
    <col min="4614" max="4614" width="8.7109375" style="75" customWidth="1"/>
    <col min="4615" max="4615" width="9.140625" style="75"/>
    <col min="4616" max="4616" width="8.28515625" style="75" customWidth="1"/>
    <col min="4617" max="4618" width="9.140625" style="75"/>
    <col min="4619" max="4619" width="8.5703125" style="75" customWidth="1"/>
    <col min="4620" max="4620" width="8.42578125" style="75" customWidth="1"/>
    <col min="4621" max="4862" width="9.140625" style="75"/>
    <col min="4863" max="4863" width="3.42578125" style="75" customWidth="1"/>
    <col min="4864" max="4864" width="25.140625" style="75" customWidth="1"/>
    <col min="4865" max="4865" width="9" style="75" customWidth="1"/>
    <col min="4866" max="4866" width="8" style="75" customWidth="1"/>
    <col min="4867" max="4867" width="8.7109375" style="75" customWidth="1"/>
    <col min="4868" max="4869" width="6.5703125" style="75" customWidth="1"/>
    <col min="4870" max="4870" width="8.7109375" style="75" customWidth="1"/>
    <col min="4871" max="4871" width="9.140625" style="75"/>
    <col min="4872" max="4872" width="8.28515625" style="75" customWidth="1"/>
    <col min="4873" max="4874" width="9.140625" style="75"/>
    <col min="4875" max="4875" width="8.5703125" style="75" customWidth="1"/>
    <col min="4876" max="4876" width="8.42578125" style="75" customWidth="1"/>
    <col min="4877" max="5118" width="9.140625" style="75"/>
    <col min="5119" max="5119" width="3.42578125" style="75" customWidth="1"/>
    <col min="5120" max="5120" width="25.140625" style="75" customWidth="1"/>
    <col min="5121" max="5121" width="9" style="75" customWidth="1"/>
    <col min="5122" max="5122" width="8" style="75" customWidth="1"/>
    <col min="5123" max="5123" width="8.7109375" style="75" customWidth="1"/>
    <col min="5124" max="5125" width="6.5703125" style="75" customWidth="1"/>
    <col min="5126" max="5126" width="8.7109375" style="75" customWidth="1"/>
    <col min="5127" max="5127" width="9.140625" style="75"/>
    <col min="5128" max="5128" width="8.28515625" style="75" customWidth="1"/>
    <col min="5129" max="5130" width="9.140625" style="75"/>
    <col min="5131" max="5131" width="8.5703125" style="75" customWidth="1"/>
    <col min="5132" max="5132" width="8.42578125" style="75" customWidth="1"/>
    <col min="5133" max="5374" width="9.140625" style="75"/>
    <col min="5375" max="5375" width="3.42578125" style="75" customWidth="1"/>
    <col min="5376" max="5376" width="25.140625" style="75" customWidth="1"/>
    <col min="5377" max="5377" width="9" style="75" customWidth="1"/>
    <col min="5378" max="5378" width="8" style="75" customWidth="1"/>
    <col min="5379" max="5379" width="8.7109375" style="75" customWidth="1"/>
    <col min="5380" max="5381" width="6.5703125" style="75" customWidth="1"/>
    <col min="5382" max="5382" width="8.7109375" style="75" customWidth="1"/>
    <col min="5383" max="5383" width="9.140625" style="75"/>
    <col min="5384" max="5384" width="8.28515625" style="75" customWidth="1"/>
    <col min="5385" max="5386" width="9.140625" style="75"/>
    <col min="5387" max="5387" width="8.5703125" style="75" customWidth="1"/>
    <col min="5388" max="5388" width="8.42578125" style="75" customWidth="1"/>
    <col min="5389" max="5630" width="9.140625" style="75"/>
    <col min="5631" max="5631" width="3.42578125" style="75" customWidth="1"/>
    <col min="5632" max="5632" width="25.140625" style="75" customWidth="1"/>
    <col min="5633" max="5633" width="9" style="75" customWidth="1"/>
    <col min="5634" max="5634" width="8" style="75" customWidth="1"/>
    <col min="5635" max="5635" width="8.7109375" style="75" customWidth="1"/>
    <col min="5636" max="5637" width="6.5703125" style="75" customWidth="1"/>
    <col min="5638" max="5638" width="8.7109375" style="75" customWidth="1"/>
    <col min="5639" max="5639" width="9.140625" style="75"/>
    <col min="5640" max="5640" width="8.28515625" style="75" customWidth="1"/>
    <col min="5641" max="5642" width="9.140625" style="75"/>
    <col min="5643" max="5643" width="8.5703125" style="75" customWidth="1"/>
    <col min="5644" max="5644" width="8.42578125" style="75" customWidth="1"/>
    <col min="5645" max="5886" width="9.140625" style="75"/>
    <col min="5887" max="5887" width="3.42578125" style="75" customWidth="1"/>
    <col min="5888" max="5888" width="25.140625" style="75" customWidth="1"/>
    <col min="5889" max="5889" width="9" style="75" customWidth="1"/>
    <col min="5890" max="5890" width="8" style="75" customWidth="1"/>
    <col min="5891" max="5891" width="8.7109375" style="75" customWidth="1"/>
    <col min="5892" max="5893" width="6.5703125" style="75" customWidth="1"/>
    <col min="5894" max="5894" width="8.7109375" style="75" customWidth="1"/>
    <col min="5895" max="5895" width="9.140625" style="75"/>
    <col min="5896" max="5896" width="8.28515625" style="75" customWidth="1"/>
    <col min="5897" max="5898" width="9.140625" style="75"/>
    <col min="5899" max="5899" width="8.5703125" style="75" customWidth="1"/>
    <col min="5900" max="5900" width="8.42578125" style="75" customWidth="1"/>
    <col min="5901" max="6142" width="9.140625" style="75"/>
    <col min="6143" max="6143" width="3.42578125" style="75" customWidth="1"/>
    <col min="6144" max="6144" width="25.140625" style="75" customWidth="1"/>
    <col min="6145" max="6145" width="9" style="75" customWidth="1"/>
    <col min="6146" max="6146" width="8" style="75" customWidth="1"/>
    <col min="6147" max="6147" width="8.7109375" style="75" customWidth="1"/>
    <col min="6148" max="6149" width="6.5703125" style="75" customWidth="1"/>
    <col min="6150" max="6150" width="8.7109375" style="75" customWidth="1"/>
    <col min="6151" max="6151" width="9.140625" style="75"/>
    <col min="6152" max="6152" width="8.28515625" style="75" customWidth="1"/>
    <col min="6153" max="6154" width="9.140625" style="75"/>
    <col min="6155" max="6155" width="8.5703125" style="75" customWidth="1"/>
    <col min="6156" max="6156" width="8.42578125" style="75" customWidth="1"/>
    <col min="6157" max="6398" width="9.140625" style="75"/>
    <col min="6399" max="6399" width="3.42578125" style="75" customWidth="1"/>
    <col min="6400" max="6400" width="25.140625" style="75" customWidth="1"/>
    <col min="6401" max="6401" width="9" style="75" customWidth="1"/>
    <col min="6402" max="6402" width="8" style="75" customWidth="1"/>
    <col min="6403" max="6403" width="8.7109375" style="75" customWidth="1"/>
    <col min="6404" max="6405" width="6.5703125" style="75" customWidth="1"/>
    <col min="6406" max="6406" width="8.7109375" style="75" customWidth="1"/>
    <col min="6407" max="6407" width="9.140625" style="75"/>
    <col min="6408" max="6408" width="8.28515625" style="75" customWidth="1"/>
    <col min="6409" max="6410" width="9.140625" style="75"/>
    <col min="6411" max="6411" width="8.5703125" style="75" customWidth="1"/>
    <col min="6412" max="6412" width="8.42578125" style="75" customWidth="1"/>
    <col min="6413" max="6654" width="9.140625" style="75"/>
    <col min="6655" max="6655" width="3.42578125" style="75" customWidth="1"/>
    <col min="6656" max="6656" width="25.140625" style="75" customWidth="1"/>
    <col min="6657" max="6657" width="9" style="75" customWidth="1"/>
    <col min="6658" max="6658" width="8" style="75" customWidth="1"/>
    <col min="6659" max="6659" width="8.7109375" style="75" customWidth="1"/>
    <col min="6660" max="6661" width="6.5703125" style="75" customWidth="1"/>
    <col min="6662" max="6662" width="8.7109375" style="75" customWidth="1"/>
    <col min="6663" max="6663" width="9.140625" style="75"/>
    <col min="6664" max="6664" width="8.28515625" style="75" customWidth="1"/>
    <col min="6665" max="6666" width="9.140625" style="75"/>
    <col min="6667" max="6667" width="8.5703125" style="75" customWidth="1"/>
    <col min="6668" max="6668" width="8.42578125" style="75" customWidth="1"/>
    <col min="6669" max="6910" width="9.140625" style="75"/>
    <col min="6911" max="6911" width="3.42578125" style="75" customWidth="1"/>
    <col min="6912" max="6912" width="25.140625" style="75" customWidth="1"/>
    <col min="6913" max="6913" width="9" style="75" customWidth="1"/>
    <col min="6914" max="6914" width="8" style="75" customWidth="1"/>
    <col min="6915" max="6915" width="8.7109375" style="75" customWidth="1"/>
    <col min="6916" max="6917" width="6.5703125" style="75" customWidth="1"/>
    <col min="6918" max="6918" width="8.7109375" style="75" customWidth="1"/>
    <col min="6919" max="6919" width="9.140625" style="75"/>
    <col min="6920" max="6920" width="8.28515625" style="75" customWidth="1"/>
    <col min="6921" max="6922" width="9.140625" style="75"/>
    <col min="6923" max="6923" width="8.5703125" style="75" customWidth="1"/>
    <col min="6924" max="6924" width="8.42578125" style="75" customWidth="1"/>
    <col min="6925" max="7166" width="9.140625" style="75"/>
    <col min="7167" max="7167" width="3.42578125" style="75" customWidth="1"/>
    <col min="7168" max="7168" width="25.140625" style="75" customWidth="1"/>
    <col min="7169" max="7169" width="9" style="75" customWidth="1"/>
    <col min="7170" max="7170" width="8" style="75" customWidth="1"/>
    <col min="7171" max="7171" width="8.7109375" style="75" customWidth="1"/>
    <col min="7172" max="7173" width="6.5703125" style="75" customWidth="1"/>
    <col min="7174" max="7174" width="8.7109375" style="75" customWidth="1"/>
    <col min="7175" max="7175" width="9.140625" style="75"/>
    <col min="7176" max="7176" width="8.28515625" style="75" customWidth="1"/>
    <col min="7177" max="7178" width="9.140625" style="75"/>
    <col min="7179" max="7179" width="8.5703125" style="75" customWidth="1"/>
    <col min="7180" max="7180" width="8.42578125" style="75" customWidth="1"/>
    <col min="7181" max="7422" width="9.140625" style="75"/>
    <col min="7423" max="7423" width="3.42578125" style="75" customWidth="1"/>
    <col min="7424" max="7424" width="25.140625" style="75" customWidth="1"/>
    <col min="7425" max="7425" width="9" style="75" customWidth="1"/>
    <col min="7426" max="7426" width="8" style="75" customWidth="1"/>
    <col min="7427" max="7427" width="8.7109375" style="75" customWidth="1"/>
    <col min="7428" max="7429" width="6.5703125" style="75" customWidth="1"/>
    <col min="7430" max="7430" width="8.7109375" style="75" customWidth="1"/>
    <col min="7431" max="7431" width="9.140625" style="75"/>
    <col min="7432" max="7432" width="8.28515625" style="75" customWidth="1"/>
    <col min="7433" max="7434" width="9.140625" style="75"/>
    <col min="7435" max="7435" width="8.5703125" style="75" customWidth="1"/>
    <col min="7436" max="7436" width="8.42578125" style="75" customWidth="1"/>
    <col min="7437" max="7678" width="9.140625" style="75"/>
    <col min="7679" max="7679" width="3.42578125" style="75" customWidth="1"/>
    <col min="7680" max="7680" width="25.140625" style="75" customWidth="1"/>
    <col min="7681" max="7681" width="9" style="75" customWidth="1"/>
    <col min="7682" max="7682" width="8" style="75" customWidth="1"/>
    <col min="7683" max="7683" width="8.7109375" style="75" customWidth="1"/>
    <col min="7684" max="7685" width="6.5703125" style="75" customWidth="1"/>
    <col min="7686" max="7686" width="8.7109375" style="75" customWidth="1"/>
    <col min="7687" max="7687" width="9.140625" style="75"/>
    <col min="7688" max="7688" width="8.28515625" style="75" customWidth="1"/>
    <col min="7689" max="7690" width="9.140625" style="75"/>
    <col min="7691" max="7691" width="8.5703125" style="75" customWidth="1"/>
    <col min="7692" max="7692" width="8.42578125" style="75" customWidth="1"/>
    <col min="7693" max="7934" width="9.140625" style="75"/>
    <col min="7935" max="7935" width="3.42578125" style="75" customWidth="1"/>
    <col min="7936" max="7936" width="25.140625" style="75" customWidth="1"/>
    <col min="7937" max="7937" width="9" style="75" customWidth="1"/>
    <col min="7938" max="7938" width="8" style="75" customWidth="1"/>
    <col min="7939" max="7939" width="8.7109375" style="75" customWidth="1"/>
    <col min="7940" max="7941" width="6.5703125" style="75" customWidth="1"/>
    <col min="7942" max="7942" width="8.7109375" style="75" customWidth="1"/>
    <col min="7943" max="7943" width="9.140625" style="75"/>
    <col min="7944" max="7944" width="8.28515625" style="75" customWidth="1"/>
    <col min="7945" max="7946" width="9.140625" style="75"/>
    <col min="7947" max="7947" width="8.5703125" style="75" customWidth="1"/>
    <col min="7948" max="7948" width="8.42578125" style="75" customWidth="1"/>
    <col min="7949" max="8190" width="9.140625" style="75"/>
    <col min="8191" max="8191" width="3.42578125" style="75" customWidth="1"/>
    <col min="8192" max="8192" width="25.140625" style="75" customWidth="1"/>
    <col min="8193" max="8193" width="9" style="75" customWidth="1"/>
    <col min="8194" max="8194" width="8" style="75" customWidth="1"/>
    <col min="8195" max="8195" width="8.7109375" style="75" customWidth="1"/>
    <col min="8196" max="8197" width="6.5703125" style="75" customWidth="1"/>
    <col min="8198" max="8198" width="8.7109375" style="75" customWidth="1"/>
    <col min="8199" max="8199" width="9.140625" style="75"/>
    <col min="8200" max="8200" width="8.28515625" style="75" customWidth="1"/>
    <col min="8201" max="8202" width="9.140625" style="75"/>
    <col min="8203" max="8203" width="8.5703125" style="75" customWidth="1"/>
    <col min="8204" max="8204" width="8.42578125" style="75" customWidth="1"/>
    <col min="8205" max="8446" width="9.140625" style="75"/>
    <col min="8447" max="8447" width="3.42578125" style="75" customWidth="1"/>
    <col min="8448" max="8448" width="25.140625" style="75" customWidth="1"/>
    <col min="8449" max="8449" width="9" style="75" customWidth="1"/>
    <col min="8450" max="8450" width="8" style="75" customWidth="1"/>
    <col min="8451" max="8451" width="8.7109375" style="75" customWidth="1"/>
    <col min="8452" max="8453" width="6.5703125" style="75" customWidth="1"/>
    <col min="8454" max="8454" width="8.7109375" style="75" customWidth="1"/>
    <col min="8455" max="8455" width="9.140625" style="75"/>
    <col min="8456" max="8456" width="8.28515625" style="75" customWidth="1"/>
    <col min="8457" max="8458" width="9.140625" style="75"/>
    <col min="8459" max="8459" width="8.5703125" style="75" customWidth="1"/>
    <col min="8460" max="8460" width="8.42578125" style="75" customWidth="1"/>
    <col min="8461" max="8702" width="9.140625" style="75"/>
    <col min="8703" max="8703" width="3.42578125" style="75" customWidth="1"/>
    <col min="8704" max="8704" width="25.140625" style="75" customWidth="1"/>
    <col min="8705" max="8705" width="9" style="75" customWidth="1"/>
    <col min="8706" max="8706" width="8" style="75" customWidth="1"/>
    <col min="8707" max="8707" width="8.7109375" style="75" customWidth="1"/>
    <col min="8708" max="8709" width="6.5703125" style="75" customWidth="1"/>
    <col min="8710" max="8710" width="8.7109375" style="75" customWidth="1"/>
    <col min="8711" max="8711" width="9.140625" style="75"/>
    <col min="8712" max="8712" width="8.28515625" style="75" customWidth="1"/>
    <col min="8713" max="8714" width="9.140625" style="75"/>
    <col min="8715" max="8715" width="8.5703125" style="75" customWidth="1"/>
    <col min="8716" max="8716" width="8.42578125" style="75" customWidth="1"/>
    <col min="8717" max="8958" width="9.140625" style="75"/>
    <col min="8959" max="8959" width="3.42578125" style="75" customWidth="1"/>
    <col min="8960" max="8960" width="25.140625" style="75" customWidth="1"/>
    <col min="8961" max="8961" width="9" style="75" customWidth="1"/>
    <col min="8962" max="8962" width="8" style="75" customWidth="1"/>
    <col min="8963" max="8963" width="8.7109375" style="75" customWidth="1"/>
    <col min="8964" max="8965" width="6.5703125" style="75" customWidth="1"/>
    <col min="8966" max="8966" width="8.7109375" style="75" customWidth="1"/>
    <col min="8967" max="8967" width="9.140625" style="75"/>
    <col min="8968" max="8968" width="8.28515625" style="75" customWidth="1"/>
    <col min="8969" max="8970" width="9.140625" style="75"/>
    <col min="8971" max="8971" width="8.5703125" style="75" customWidth="1"/>
    <col min="8972" max="8972" width="8.42578125" style="75" customWidth="1"/>
    <col min="8973" max="9214" width="9.140625" style="75"/>
    <col min="9215" max="9215" width="3.42578125" style="75" customWidth="1"/>
    <col min="9216" max="9216" width="25.140625" style="75" customWidth="1"/>
    <col min="9217" max="9217" width="9" style="75" customWidth="1"/>
    <col min="9218" max="9218" width="8" style="75" customWidth="1"/>
    <col min="9219" max="9219" width="8.7109375" style="75" customWidth="1"/>
    <col min="9220" max="9221" width="6.5703125" style="75" customWidth="1"/>
    <col min="9222" max="9222" width="8.7109375" style="75" customWidth="1"/>
    <col min="9223" max="9223" width="9.140625" style="75"/>
    <col min="9224" max="9224" width="8.28515625" style="75" customWidth="1"/>
    <col min="9225" max="9226" width="9.140625" style="75"/>
    <col min="9227" max="9227" width="8.5703125" style="75" customWidth="1"/>
    <col min="9228" max="9228" width="8.42578125" style="75" customWidth="1"/>
    <col min="9229" max="9470" width="9.140625" style="75"/>
    <col min="9471" max="9471" width="3.42578125" style="75" customWidth="1"/>
    <col min="9472" max="9472" width="25.140625" style="75" customWidth="1"/>
    <col min="9473" max="9473" width="9" style="75" customWidth="1"/>
    <col min="9474" max="9474" width="8" style="75" customWidth="1"/>
    <col min="9475" max="9475" width="8.7109375" style="75" customWidth="1"/>
    <col min="9476" max="9477" width="6.5703125" style="75" customWidth="1"/>
    <col min="9478" max="9478" width="8.7109375" style="75" customWidth="1"/>
    <col min="9479" max="9479" width="9.140625" style="75"/>
    <col min="9480" max="9480" width="8.28515625" style="75" customWidth="1"/>
    <col min="9481" max="9482" width="9.140625" style="75"/>
    <col min="9483" max="9483" width="8.5703125" style="75" customWidth="1"/>
    <col min="9484" max="9484" width="8.42578125" style="75" customWidth="1"/>
    <col min="9485" max="9726" width="9.140625" style="75"/>
    <col min="9727" max="9727" width="3.42578125" style="75" customWidth="1"/>
    <col min="9728" max="9728" width="25.140625" style="75" customWidth="1"/>
    <col min="9729" max="9729" width="9" style="75" customWidth="1"/>
    <col min="9730" max="9730" width="8" style="75" customWidth="1"/>
    <col min="9731" max="9731" width="8.7109375" style="75" customWidth="1"/>
    <col min="9732" max="9733" width="6.5703125" style="75" customWidth="1"/>
    <col min="9734" max="9734" width="8.7109375" style="75" customWidth="1"/>
    <col min="9735" max="9735" width="9.140625" style="75"/>
    <col min="9736" max="9736" width="8.28515625" style="75" customWidth="1"/>
    <col min="9737" max="9738" width="9.140625" style="75"/>
    <col min="9739" max="9739" width="8.5703125" style="75" customWidth="1"/>
    <col min="9740" max="9740" width="8.42578125" style="75" customWidth="1"/>
    <col min="9741" max="9982" width="9.140625" style="75"/>
    <col min="9983" max="9983" width="3.42578125" style="75" customWidth="1"/>
    <col min="9984" max="9984" width="25.140625" style="75" customWidth="1"/>
    <col min="9985" max="9985" width="9" style="75" customWidth="1"/>
    <col min="9986" max="9986" width="8" style="75" customWidth="1"/>
    <col min="9987" max="9987" width="8.7109375" style="75" customWidth="1"/>
    <col min="9988" max="9989" width="6.5703125" style="75" customWidth="1"/>
    <col min="9990" max="9990" width="8.7109375" style="75" customWidth="1"/>
    <col min="9991" max="9991" width="9.140625" style="75"/>
    <col min="9992" max="9992" width="8.28515625" style="75" customWidth="1"/>
    <col min="9993" max="9994" width="9.140625" style="75"/>
    <col min="9995" max="9995" width="8.5703125" style="75" customWidth="1"/>
    <col min="9996" max="9996" width="8.42578125" style="75" customWidth="1"/>
    <col min="9997" max="10238" width="9.140625" style="75"/>
    <col min="10239" max="10239" width="3.42578125" style="75" customWidth="1"/>
    <col min="10240" max="10240" width="25.140625" style="75" customWidth="1"/>
    <col min="10241" max="10241" width="9" style="75" customWidth="1"/>
    <col min="10242" max="10242" width="8" style="75" customWidth="1"/>
    <col min="10243" max="10243" width="8.7109375" style="75" customWidth="1"/>
    <col min="10244" max="10245" width="6.5703125" style="75" customWidth="1"/>
    <col min="10246" max="10246" width="8.7109375" style="75" customWidth="1"/>
    <col min="10247" max="10247" width="9.140625" style="75"/>
    <col min="10248" max="10248" width="8.28515625" style="75" customWidth="1"/>
    <col min="10249" max="10250" width="9.140625" style="75"/>
    <col min="10251" max="10251" width="8.5703125" style="75" customWidth="1"/>
    <col min="10252" max="10252" width="8.42578125" style="75" customWidth="1"/>
    <col min="10253" max="10494" width="9.140625" style="75"/>
    <col min="10495" max="10495" width="3.42578125" style="75" customWidth="1"/>
    <col min="10496" max="10496" width="25.140625" style="75" customWidth="1"/>
    <col min="10497" max="10497" width="9" style="75" customWidth="1"/>
    <col min="10498" max="10498" width="8" style="75" customWidth="1"/>
    <col min="10499" max="10499" width="8.7109375" style="75" customWidth="1"/>
    <col min="10500" max="10501" width="6.5703125" style="75" customWidth="1"/>
    <col min="10502" max="10502" width="8.7109375" style="75" customWidth="1"/>
    <col min="10503" max="10503" width="9.140625" style="75"/>
    <col min="10504" max="10504" width="8.28515625" style="75" customWidth="1"/>
    <col min="10505" max="10506" width="9.140625" style="75"/>
    <col min="10507" max="10507" width="8.5703125" style="75" customWidth="1"/>
    <col min="10508" max="10508" width="8.42578125" style="75" customWidth="1"/>
    <col min="10509" max="10750" width="9.140625" style="75"/>
    <col min="10751" max="10751" width="3.42578125" style="75" customWidth="1"/>
    <col min="10752" max="10752" width="25.140625" style="75" customWidth="1"/>
    <col min="10753" max="10753" width="9" style="75" customWidth="1"/>
    <col min="10754" max="10754" width="8" style="75" customWidth="1"/>
    <col min="10755" max="10755" width="8.7109375" style="75" customWidth="1"/>
    <col min="10756" max="10757" width="6.5703125" style="75" customWidth="1"/>
    <col min="10758" max="10758" width="8.7109375" style="75" customWidth="1"/>
    <col min="10759" max="10759" width="9.140625" style="75"/>
    <col min="10760" max="10760" width="8.28515625" style="75" customWidth="1"/>
    <col min="10761" max="10762" width="9.140625" style="75"/>
    <col min="10763" max="10763" width="8.5703125" style="75" customWidth="1"/>
    <col min="10764" max="10764" width="8.42578125" style="75" customWidth="1"/>
    <col min="10765" max="11006" width="9.140625" style="75"/>
    <col min="11007" max="11007" width="3.42578125" style="75" customWidth="1"/>
    <col min="11008" max="11008" width="25.140625" style="75" customWidth="1"/>
    <col min="11009" max="11009" width="9" style="75" customWidth="1"/>
    <col min="11010" max="11010" width="8" style="75" customWidth="1"/>
    <col min="11011" max="11011" width="8.7109375" style="75" customWidth="1"/>
    <col min="11012" max="11013" width="6.5703125" style="75" customWidth="1"/>
    <col min="11014" max="11014" width="8.7109375" style="75" customWidth="1"/>
    <col min="11015" max="11015" width="9.140625" style="75"/>
    <col min="11016" max="11016" width="8.28515625" style="75" customWidth="1"/>
    <col min="11017" max="11018" width="9.140625" style="75"/>
    <col min="11019" max="11019" width="8.5703125" style="75" customWidth="1"/>
    <col min="11020" max="11020" width="8.42578125" style="75" customWidth="1"/>
    <col min="11021" max="11262" width="9.140625" style="75"/>
    <col min="11263" max="11263" width="3.42578125" style="75" customWidth="1"/>
    <col min="11264" max="11264" width="25.140625" style="75" customWidth="1"/>
    <col min="11265" max="11265" width="9" style="75" customWidth="1"/>
    <col min="11266" max="11266" width="8" style="75" customWidth="1"/>
    <col min="11267" max="11267" width="8.7109375" style="75" customWidth="1"/>
    <col min="11268" max="11269" width="6.5703125" style="75" customWidth="1"/>
    <col min="11270" max="11270" width="8.7109375" style="75" customWidth="1"/>
    <col min="11271" max="11271" width="9.140625" style="75"/>
    <col min="11272" max="11272" width="8.28515625" style="75" customWidth="1"/>
    <col min="11273" max="11274" width="9.140625" style="75"/>
    <col min="11275" max="11275" width="8.5703125" style="75" customWidth="1"/>
    <col min="11276" max="11276" width="8.42578125" style="75" customWidth="1"/>
    <col min="11277" max="11518" width="9.140625" style="75"/>
    <col min="11519" max="11519" width="3.42578125" style="75" customWidth="1"/>
    <col min="11520" max="11520" width="25.140625" style="75" customWidth="1"/>
    <col min="11521" max="11521" width="9" style="75" customWidth="1"/>
    <col min="11522" max="11522" width="8" style="75" customWidth="1"/>
    <col min="11523" max="11523" width="8.7109375" style="75" customWidth="1"/>
    <col min="11524" max="11525" width="6.5703125" style="75" customWidth="1"/>
    <col min="11526" max="11526" width="8.7109375" style="75" customWidth="1"/>
    <col min="11527" max="11527" width="9.140625" style="75"/>
    <col min="11528" max="11528" width="8.28515625" style="75" customWidth="1"/>
    <col min="11529" max="11530" width="9.140625" style="75"/>
    <col min="11531" max="11531" width="8.5703125" style="75" customWidth="1"/>
    <col min="11532" max="11532" width="8.42578125" style="75" customWidth="1"/>
    <col min="11533" max="11774" width="9.140625" style="75"/>
    <col min="11775" max="11775" width="3.42578125" style="75" customWidth="1"/>
    <col min="11776" max="11776" width="25.140625" style="75" customWidth="1"/>
    <col min="11777" max="11777" width="9" style="75" customWidth="1"/>
    <col min="11778" max="11778" width="8" style="75" customWidth="1"/>
    <col min="11779" max="11779" width="8.7109375" style="75" customWidth="1"/>
    <col min="11780" max="11781" width="6.5703125" style="75" customWidth="1"/>
    <col min="11782" max="11782" width="8.7109375" style="75" customWidth="1"/>
    <col min="11783" max="11783" width="9.140625" style="75"/>
    <col min="11784" max="11784" width="8.28515625" style="75" customWidth="1"/>
    <col min="11785" max="11786" width="9.140625" style="75"/>
    <col min="11787" max="11787" width="8.5703125" style="75" customWidth="1"/>
    <col min="11788" max="11788" width="8.42578125" style="75" customWidth="1"/>
    <col min="11789" max="12030" width="9.140625" style="75"/>
    <col min="12031" max="12031" width="3.42578125" style="75" customWidth="1"/>
    <col min="12032" max="12032" width="25.140625" style="75" customWidth="1"/>
    <col min="12033" max="12033" width="9" style="75" customWidth="1"/>
    <col min="12034" max="12034" width="8" style="75" customWidth="1"/>
    <col min="12035" max="12035" width="8.7109375" style="75" customWidth="1"/>
    <col min="12036" max="12037" width="6.5703125" style="75" customWidth="1"/>
    <col min="12038" max="12038" width="8.7109375" style="75" customWidth="1"/>
    <col min="12039" max="12039" width="9.140625" style="75"/>
    <col min="12040" max="12040" width="8.28515625" style="75" customWidth="1"/>
    <col min="12041" max="12042" width="9.140625" style="75"/>
    <col min="12043" max="12043" width="8.5703125" style="75" customWidth="1"/>
    <col min="12044" max="12044" width="8.42578125" style="75" customWidth="1"/>
    <col min="12045" max="12286" width="9.140625" style="75"/>
    <col min="12287" max="12287" width="3.42578125" style="75" customWidth="1"/>
    <col min="12288" max="12288" width="25.140625" style="75" customWidth="1"/>
    <col min="12289" max="12289" width="9" style="75" customWidth="1"/>
    <col min="12290" max="12290" width="8" style="75" customWidth="1"/>
    <col min="12291" max="12291" width="8.7109375" style="75" customWidth="1"/>
    <col min="12292" max="12293" width="6.5703125" style="75" customWidth="1"/>
    <col min="12294" max="12294" width="8.7109375" style="75" customWidth="1"/>
    <col min="12295" max="12295" width="9.140625" style="75"/>
    <col min="12296" max="12296" width="8.28515625" style="75" customWidth="1"/>
    <col min="12297" max="12298" width="9.140625" style="75"/>
    <col min="12299" max="12299" width="8.5703125" style="75" customWidth="1"/>
    <col min="12300" max="12300" width="8.42578125" style="75" customWidth="1"/>
    <col min="12301" max="12542" width="9.140625" style="75"/>
    <col min="12543" max="12543" width="3.42578125" style="75" customWidth="1"/>
    <col min="12544" max="12544" width="25.140625" style="75" customWidth="1"/>
    <col min="12545" max="12545" width="9" style="75" customWidth="1"/>
    <col min="12546" max="12546" width="8" style="75" customWidth="1"/>
    <col min="12547" max="12547" width="8.7109375" style="75" customWidth="1"/>
    <col min="12548" max="12549" width="6.5703125" style="75" customWidth="1"/>
    <col min="12550" max="12550" width="8.7109375" style="75" customWidth="1"/>
    <col min="12551" max="12551" width="9.140625" style="75"/>
    <col min="12552" max="12552" width="8.28515625" style="75" customWidth="1"/>
    <col min="12553" max="12554" width="9.140625" style="75"/>
    <col min="12555" max="12555" width="8.5703125" style="75" customWidth="1"/>
    <col min="12556" max="12556" width="8.42578125" style="75" customWidth="1"/>
    <col min="12557" max="12798" width="9.140625" style="75"/>
    <col min="12799" max="12799" width="3.42578125" style="75" customWidth="1"/>
    <col min="12800" max="12800" width="25.140625" style="75" customWidth="1"/>
    <col min="12801" max="12801" width="9" style="75" customWidth="1"/>
    <col min="12802" max="12802" width="8" style="75" customWidth="1"/>
    <col min="12803" max="12803" width="8.7109375" style="75" customWidth="1"/>
    <col min="12804" max="12805" width="6.5703125" style="75" customWidth="1"/>
    <col min="12806" max="12806" width="8.7109375" style="75" customWidth="1"/>
    <col min="12807" max="12807" width="9.140625" style="75"/>
    <col min="12808" max="12808" width="8.28515625" style="75" customWidth="1"/>
    <col min="12809" max="12810" width="9.140625" style="75"/>
    <col min="12811" max="12811" width="8.5703125" style="75" customWidth="1"/>
    <col min="12812" max="12812" width="8.42578125" style="75" customWidth="1"/>
    <col min="12813" max="13054" width="9.140625" style="75"/>
    <col min="13055" max="13055" width="3.42578125" style="75" customWidth="1"/>
    <col min="13056" max="13056" width="25.140625" style="75" customWidth="1"/>
    <col min="13057" max="13057" width="9" style="75" customWidth="1"/>
    <col min="13058" max="13058" width="8" style="75" customWidth="1"/>
    <col min="13059" max="13059" width="8.7109375" style="75" customWidth="1"/>
    <col min="13060" max="13061" width="6.5703125" style="75" customWidth="1"/>
    <col min="13062" max="13062" width="8.7109375" style="75" customWidth="1"/>
    <col min="13063" max="13063" width="9.140625" style="75"/>
    <col min="13064" max="13064" width="8.28515625" style="75" customWidth="1"/>
    <col min="13065" max="13066" width="9.140625" style="75"/>
    <col min="13067" max="13067" width="8.5703125" style="75" customWidth="1"/>
    <col min="13068" max="13068" width="8.42578125" style="75" customWidth="1"/>
    <col min="13069" max="13310" width="9.140625" style="75"/>
    <col min="13311" max="13311" width="3.42578125" style="75" customWidth="1"/>
    <col min="13312" max="13312" width="25.140625" style="75" customWidth="1"/>
    <col min="13313" max="13313" width="9" style="75" customWidth="1"/>
    <col min="13314" max="13314" width="8" style="75" customWidth="1"/>
    <col min="13315" max="13315" width="8.7109375" style="75" customWidth="1"/>
    <col min="13316" max="13317" width="6.5703125" style="75" customWidth="1"/>
    <col min="13318" max="13318" width="8.7109375" style="75" customWidth="1"/>
    <col min="13319" max="13319" width="9.140625" style="75"/>
    <col min="13320" max="13320" width="8.28515625" style="75" customWidth="1"/>
    <col min="13321" max="13322" width="9.140625" style="75"/>
    <col min="13323" max="13323" width="8.5703125" style="75" customWidth="1"/>
    <col min="13324" max="13324" width="8.42578125" style="75" customWidth="1"/>
    <col min="13325" max="13566" width="9.140625" style="75"/>
    <col min="13567" max="13567" width="3.42578125" style="75" customWidth="1"/>
    <col min="13568" max="13568" width="25.140625" style="75" customWidth="1"/>
    <col min="13569" max="13569" width="9" style="75" customWidth="1"/>
    <col min="13570" max="13570" width="8" style="75" customWidth="1"/>
    <col min="13571" max="13571" width="8.7109375" style="75" customWidth="1"/>
    <col min="13572" max="13573" width="6.5703125" style="75" customWidth="1"/>
    <col min="13574" max="13574" width="8.7109375" style="75" customWidth="1"/>
    <col min="13575" max="13575" width="9.140625" style="75"/>
    <col min="13576" max="13576" width="8.28515625" style="75" customWidth="1"/>
    <col min="13577" max="13578" width="9.140625" style="75"/>
    <col min="13579" max="13579" width="8.5703125" style="75" customWidth="1"/>
    <col min="13580" max="13580" width="8.42578125" style="75" customWidth="1"/>
    <col min="13581" max="13822" width="9.140625" style="75"/>
    <col min="13823" max="13823" width="3.42578125" style="75" customWidth="1"/>
    <col min="13824" max="13824" width="25.140625" style="75" customWidth="1"/>
    <col min="13825" max="13825" width="9" style="75" customWidth="1"/>
    <col min="13826" max="13826" width="8" style="75" customWidth="1"/>
    <col min="13827" max="13827" width="8.7109375" style="75" customWidth="1"/>
    <col min="13828" max="13829" width="6.5703125" style="75" customWidth="1"/>
    <col min="13830" max="13830" width="8.7109375" style="75" customWidth="1"/>
    <col min="13831" max="13831" width="9.140625" style="75"/>
    <col min="13832" max="13832" width="8.28515625" style="75" customWidth="1"/>
    <col min="13833" max="13834" width="9.140625" style="75"/>
    <col min="13835" max="13835" width="8.5703125" style="75" customWidth="1"/>
    <col min="13836" max="13836" width="8.42578125" style="75" customWidth="1"/>
    <col min="13837" max="14078" width="9.140625" style="75"/>
    <col min="14079" max="14079" width="3.42578125" style="75" customWidth="1"/>
    <col min="14080" max="14080" width="25.140625" style="75" customWidth="1"/>
    <col min="14081" max="14081" width="9" style="75" customWidth="1"/>
    <col min="14082" max="14082" width="8" style="75" customWidth="1"/>
    <col min="14083" max="14083" width="8.7109375" style="75" customWidth="1"/>
    <col min="14084" max="14085" width="6.5703125" style="75" customWidth="1"/>
    <col min="14086" max="14086" width="8.7109375" style="75" customWidth="1"/>
    <col min="14087" max="14087" width="9.140625" style="75"/>
    <col min="14088" max="14088" width="8.28515625" style="75" customWidth="1"/>
    <col min="14089" max="14090" width="9.140625" style="75"/>
    <col min="14091" max="14091" width="8.5703125" style="75" customWidth="1"/>
    <col min="14092" max="14092" width="8.42578125" style="75" customWidth="1"/>
    <col min="14093" max="14334" width="9.140625" style="75"/>
    <col min="14335" max="14335" width="3.42578125" style="75" customWidth="1"/>
    <col min="14336" max="14336" width="25.140625" style="75" customWidth="1"/>
    <col min="14337" max="14337" width="9" style="75" customWidth="1"/>
    <col min="14338" max="14338" width="8" style="75" customWidth="1"/>
    <col min="14339" max="14339" width="8.7109375" style="75" customWidth="1"/>
    <col min="14340" max="14341" width="6.5703125" style="75" customWidth="1"/>
    <col min="14342" max="14342" width="8.7109375" style="75" customWidth="1"/>
    <col min="14343" max="14343" width="9.140625" style="75"/>
    <col min="14344" max="14344" width="8.28515625" style="75" customWidth="1"/>
    <col min="14345" max="14346" width="9.140625" style="75"/>
    <col min="14347" max="14347" width="8.5703125" style="75" customWidth="1"/>
    <col min="14348" max="14348" width="8.42578125" style="75" customWidth="1"/>
    <col min="14349" max="14590" width="9.140625" style="75"/>
    <col min="14591" max="14591" width="3.42578125" style="75" customWidth="1"/>
    <col min="14592" max="14592" width="25.140625" style="75" customWidth="1"/>
    <col min="14593" max="14593" width="9" style="75" customWidth="1"/>
    <col min="14594" max="14594" width="8" style="75" customWidth="1"/>
    <col min="14595" max="14595" width="8.7109375" style="75" customWidth="1"/>
    <col min="14596" max="14597" width="6.5703125" style="75" customWidth="1"/>
    <col min="14598" max="14598" width="8.7109375" style="75" customWidth="1"/>
    <col min="14599" max="14599" width="9.140625" style="75"/>
    <col min="14600" max="14600" width="8.28515625" style="75" customWidth="1"/>
    <col min="14601" max="14602" width="9.140625" style="75"/>
    <col min="14603" max="14603" width="8.5703125" style="75" customWidth="1"/>
    <col min="14604" max="14604" width="8.42578125" style="75" customWidth="1"/>
    <col min="14605" max="14846" width="9.140625" style="75"/>
    <col min="14847" max="14847" width="3.42578125" style="75" customWidth="1"/>
    <col min="14848" max="14848" width="25.140625" style="75" customWidth="1"/>
    <col min="14849" max="14849" width="9" style="75" customWidth="1"/>
    <col min="14850" max="14850" width="8" style="75" customWidth="1"/>
    <col min="14851" max="14851" width="8.7109375" style="75" customWidth="1"/>
    <col min="14852" max="14853" width="6.5703125" style="75" customWidth="1"/>
    <col min="14854" max="14854" width="8.7109375" style="75" customWidth="1"/>
    <col min="14855" max="14855" width="9.140625" style="75"/>
    <col min="14856" max="14856" width="8.28515625" style="75" customWidth="1"/>
    <col min="14857" max="14858" width="9.140625" style="75"/>
    <col min="14859" max="14859" width="8.5703125" style="75" customWidth="1"/>
    <col min="14860" max="14860" width="8.42578125" style="75" customWidth="1"/>
    <col min="14861" max="15102" width="9.140625" style="75"/>
    <col min="15103" max="15103" width="3.42578125" style="75" customWidth="1"/>
    <col min="15104" max="15104" width="25.140625" style="75" customWidth="1"/>
    <col min="15105" max="15105" width="9" style="75" customWidth="1"/>
    <col min="15106" max="15106" width="8" style="75" customWidth="1"/>
    <col min="15107" max="15107" width="8.7109375" style="75" customWidth="1"/>
    <col min="15108" max="15109" width="6.5703125" style="75" customWidth="1"/>
    <col min="15110" max="15110" width="8.7109375" style="75" customWidth="1"/>
    <col min="15111" max="15111" width="9.140625" style="75"/>
    <col min="15112" max="15112" width="8.28515625" style="75" customWidth="1"/>
    <col min="15113" max="15114" width="9.140625" style="75"/>
    <col min="15115" max="15115" width="8.5703125" style="75" customWidth="1"/>
    <col min="15116" max="15116" width="8.42578125" style="75" customWidth="1"/>
    <col min="15117" max="15358" width="9.140625" style="75"/>
    <col min="15359" max="15359" width="3.42578125" style="75" customWidth="1"/>
    <col min="15360" max="15360" width="25.140625" style="75" customWidth="1"/>
    <col min="15361" max="15361" width="9" style="75" customWidth="1"/>
    <col min="15362" max="15362" width="8" style="75" customWidth="1"/>
    <col min="15363" max="15363" width="8.7109375" style="75" customWidth="1"/>
    <col min="15364" max="15365" width="6.5703125" style="75" customWidth="1"/>
    <col min="15366" max="15366" width="8.7109375" style="75" customWidth="1"/>
    <col min="15367" max="15367" width="9.140625" style="75"/>
    <col min="15368" max="15368" width="8.28515625" style="75" customWidth="1"/>
    <col min="15369" max="15370" width="9.140625" style="75"/>
    <col min="15371" max="15371" width="8.5703125" style="75" customWidth="1"/>
    <col min="15372" max="15372" width="8.42578125" style="75" customWidth="1"/>
    <col min="15373" max="15614" width="9.140625" style="75"/>
    <col min="15615" max="15615" width="3.42578125" style="75" customWidth="1"/>
    <col min="15616" max="15616" width="25.140625" style="75" customWidth="1"/>
    <col min="15617" max="15617" width="9" style="75" customWidth="1"/>
    <col min="15618" max="15618" width="8" style="75" customWidth="1"/>
    <col min="15619" max="15619" width="8.7109375" style="75" customWidth="1"/>
    <col min="15620" max="15621" width="6.5703125" style="75" customWidth="1"/>
    <col min="15622" max="15622" width="8.7109375" style="75" customWidth="1"/>
    <col min="15623" max="15623" width="9.140625" style="75"/>
    <col min="15624" max="15624" width="8.28515625" style="75" customWidth="1"/>
    <col min="15625" max="15626" width="9.140625" style="75"/>
    <col min="15627" max="15627" width="8.5703125" style="75" customWidth="1"/>
    <col min="15628" max="15628" width="8.42578125" style="75" customWidth="1"/>
    <col min="15629" max="15870" width="9.140625" style="75"/>
    <col min="15871" max="15871" width="3.42578125" style="75" customWidth="1"/>
    <col min="15872" max="15872" width="25.140625" style="75" customWidth="1"/>
    <col min="15873" max="15873" width="9" style="75" customWidth="1"/>
    <col min="15874" max="15874" width="8" style="75" customWidth="1"/>
    <col min="15875" max="15875" width="8.7109375" style="75" customWidth="1"/>
    <col min="15876" max="15877" width="6.5703125" style="75" customWidth="1"/>
    <col min="15878" max="15878" width="8.7109375" style="75" customWidth="1"/>
    <col min="15879" max="15879" width="9.140625" style="75"/>
    <col min="15880" max="15880" width="8.28515625" style="75" customWidth="1"/>
    <col min="15881" max="15882" width="9.140625" style="75"/>
    <col min="15883" max="15883" width="8.5703125" style="75" customWidth="1"/>
    <col min="15884" max="15884" width="8.42578125" style="75" customWidth="1"/>
    <col min="15885" max="16126" width="9.140625" style="75"/>
    <col min="16127" max="16127" width="3.42578125" style="75" customWidth="1"/>
    <col min="16128" max="16128" width="25.140625" style="75" customWidth="1"/>
    <col min="16129" max="16129" width="9" style="75" customWidth="1"/>
    <col min="16130" max="16130" width="8" style="75" customWidth="1"/>
    <col min="16131" max="16131" width="8.7109375" style="75" customWidth="1"/>
    <col min="16132" max="16133" width="6.5703125" style="75" customWidth="1"/>
    <col min="16134" max="16134" width="8.7109375" style="75" customWidth="1"/>
    <col min="16135" max="16135" width="9.140625" style="75"/>
    <col min="16136" max="16136" width="8.28515625" style="75" customWidth="1"/>
    <col min="16137" max="16138" width="9.140625" style="75"/>
    <col min="16139" max="16139" width="8.5703125" style="75" customWidth="1"/>
    <col min="16140" max="16140" width="8.42578125" style="75" customWidth="1"/>
    <col min="16141" max="16384" width="9.140625" style="75"/>
  </cols>
  <sheetData>
    <row r="1" spans="1:14" x14ac:dyDescent="0.2">
      <c r="M1" s="86" t="s">
        <v>376</v>
      </c>
      <c r="N1" s="86"/>
    </row>
    <row r="3" spans="1:14" x14ac:dyDescent="0.2">
      <c r="A3" s="110" t="s">
        <v>375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46" customFormat="1" ht="12.75" customHeight="1" x14ac:dyDescent="0.2">
      <c r="A5" s="108"/>
      <c r="B5" s="109" t="s">
        <v>70</v>
      </c>
      <c r="C5" s="109" t="s">
        <v>334</v>
      </c>
      <c r="D5" s="109" t="s">
        <v>335</v>
      </c>
      <c r="E5" s="109" t="s">
        <v>336</v>
      </c>
      <c r="F5" s="109" t="s">
        <v>337</v>
      </c>
      <c r="G5" s="109" t="s">
        <v>338</v>
      </c>
      <c r="H5" s="109" t="s">
        <v>339</v>
      </c>
      <c r="I5" s="109" t="s">
        <v>340</v>
      </c>
      <c r="J5" s="109" t="s">
        <v>341</v>
      </c>
      <c r="K5" s="109" t="s">
        <v>342</v>
      </c>
      <c r="L5" s="109" t="s">
        <v>343</v>
      </c>
      <c r="M5" s="108" t="s">
        <v>71</v>
      </c>
      <c r="N5" s="108"/>
    </row>
    <row r="6" spans="1:14" s="46" customFormat="1" ht="12.7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 t="s">
        <v>72</v>
      </c>
      <c r="N6" s="109" t="s">
        <v>73</v>
      </c>
    </row>
    <row r="7" spans="1:14" s="46" customFormat="1" ht="108.75" customHeight="1" x14ac:dyDescent="0.2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s="77" customFormat="1" ht="18.75" customHeight="1" x14ac:dyDescent="0.2">
      <c r="A8" s="84">
        <v>1</v>
      </c>
      <c r="B8" s="84">
        <v>2</v>
      </c>
      <c r="C8" s="84">
        <v>3</v>
      </c>
      <c r="D8" s="84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76">
        <v>10</v>
      </c>
      <c r="K8" s="61">
        <v>11</v>
      </c>
      <c r="L8" s="61">
        <v>12</v>
      </c>
      <c r="M8" s="61">
        <v>13</v>
      </c>
      <c r="N8" s="76">
        <v>14</v>
      </c>
    </row>
    <row r="9" spans="1:14" x14ac:dyDescent="0.2">
      <c r="A9" s="66">
        <v>1</v>
      </c>
      <c r="B9" s="80" t="s">
        <v>344</v>
      </c>
      <c r="C9" s="87">
        <v>142.9</v>
      </c>
      <c r="D9" s="87">
        <v>3.2</v>
      </c>
      <c r="E9" s="87">
        <v>0.7</v>
      </c>
      <c r="F9" s="87">
        <v>1.2</v>
      </c>
      <c r="G9" s="87">
        <v>0.9</v>
      </c>
      <c r="H9" s="87">
        <f t="shared" ref="H9:H36" si="0">+C9+D9+E9+F9+G9</f>
        <v>148.89999999999998</v>
      </c>
      <c r="I9" s="88">
        <v>11.1</v>
      </c>
      <c r="J9" s="87">
        <v>17.8</v>
      </c>
      <c r="K9" s="87">
        <v>3.4</v>
      </c>
      <c r="L9" s="87">
        <f t="shared" ref="L9:L36" si="1">+H9+I9+J9+K9</f>
        <v>181.2</v>
      </c>
      <c r="M9" s="87">
        <f t="shared" ref="M9:M53" si="2">+L9-D9-E9-F9-G9</f>
        <v>175.20000000000002</v>
      </c>
      <c r="N9" s="87">
        <f>+M9/1.0145</f>
        <v>172.69590931493349</v>
      </c>
    </row>
    <row r="10" spans="1:14" x14ac:dyDescent="0.2">
      <c r="A10" s="66">
        <v>2</v>
      </c>
      <c r="B10" s="80" t="s">
        <v>345</v>
      </c>
      <c r="C10" s="87">
        <v>150</v>
      </c>
      <c r="D10" s="87">
        <v>3.7</v>
      </c>
      <c r="E10" s="87">
        <v>0.7</v>
      </c>
      <c r="F10" s="87">
        <v>1.4</v>
      </c>
      <c r="G10" s="87">
        <v>1.1000000000000001</v>
      </c>
      <c r="H10" s="87">
        <f t="shared" si="0"/>
        <v>156.89999999999998</v>
      </c>
      <c r="I10" s="88">
        <v>12.7</v>
      </c>
      <c r="J10" s="87">
        <v>29.7</v>
      </c>
      <c r="K10" s="87">
        <v>3.6</v>
      </c>
      <c r="L10" s="87">
        <f t="shared" si="1"/>
        <v>202.89999999999995</v>
      </c>
      <c r="M10" s="87">
        <f t="shared" si="2"/>
        <v>195.99999999999997</v>
      </c>
      <c r="N10" s="87">
        <f t="shared" ref="N10:N52" si="3">+M10/1.0145</f>
        <v>193.19862000985705</v>
      </c>
    </row>
    <row r="11" spans="1:14" x14ac:dyDescent="0.2">
      <c r="A11" s="66">
        <v>3</v>
      </c>
      <c r="B11" s="80" t="s">
        <v>346</v>
      </c>
      <c r="C11" s="87">
        <v>169.3</v>
      </c>
      <c r="D11" s="87">
        <v>4</v>
      </c>
      <c r="E11" s="87">
        <v>0.8</v>
      </c>
      <c r="F11" s="87">
        <v>1.5</v>
      </c>
      <c r="G11" s="87">
        <v>1.2</v>
      </c>
      <c r="H11" s="87">
        <f t="shared" si="0"/>
        <v>176.8</v>
      </c>
      <c r="I11" s="88">
        <v>13.9</v>
      </c>
      <c r="J11" s="87">
        <v>17.3</v>
      </c>
      <c r="K11" s="87">
        <v>4.0999999999999996</v>
      </c>
      <c r="L11" s="87">
        <f t="shared" si="1"/>
        <v>212.10000000000002</v>
      </c>
      <c r="M11" s="87">
        <f t="shared" si="2"/>
        <v>204.60000000000002</v>
      </c>
      <c r="N11" s="87">
        <f t="shared" si="3"/>
        <v>201.67570231641204</v>
      </c>
    </row>
    <row r="12" spans="1:14" x14ac:dyDescent="0.2">
      <c r="A12" s="66">
        <v>4</v>
      </c>
      <c r="B12" s="80" t="s">
        <v>347</v>
      </c>
      <c r="C12" s="87">
        <v>182.2</v>
      </c>
      <c r="D12" s="87">
        <v>4.5</v>
      </c>
      <c r="E12" s="87">
        <v>0.9</v>
      </c>
      <c r="F12" s="87">
        <v>1.7</v>
      </c>
      <c r="G12" s="87">
        <v>1.3</v>
      </c>
      <c r="H12" s="87">
        <f t="shared" si="0"/>
        <v>190.6</v>
      </c>
      <c r="I12" s="88">
        <v>15.5</v>
      </c>
      <c r="J12" s="87">
        <v>17</v>
      </c>
      <c r="K12" s="87">
        <v>4.4000000000000004</v>
      </c>
      <c r="L12" s="87">
        <f t="shared" si="1"/>
        <v>227.5</v>
      </c>
      <c r="M12" s="87">
        <f t="shared" si="2"/>
        <v>219.1</v>
      </c>
      <c r="N12" s="87">
        <f t="shared" si="3"/>
        <v>215.96845736816167</v>
      </c>
    </row>
    <row r="13" spans="1:14" x14ac:dyDescent="0.2">
      <c r="A13" s="66">
        <v>5</v>
      </c>
      <c r="B13" s="80" t="s">
        <v>74</v>
      </c>
      <c r="C13" s="89">
        <v>182.2</v>
      </c>
      <c r="D13" s="87">
        <v>4.5</v>
      </c>
      <c r="E13" s="87">
        <v>0.9</v>
      </c>
      <c r="F13" s="87">
        <v>1.7</v>
      </c>
      <c r="G13" s="87">
        <v>1.3</v>
      </c>
      <c r="H13" s="87">
        <f t="shared" si="0"/>
        <v>190.6</v>
      </c>
      <c r="I13" s="88">
        <v>15.6</v>
      </c>
      <c r="J13" s="87">
        <v>22.1</v>
      </c>
      <c r="K13" s="87">
        <v>4.4000000000000004</v>
      </c>
      <c r="L13" s="87">
        <f t="shared" si="1"/>
        <v>232.7</v>
      </c>
      <c r="M13" s="87">
        <f t="shared" si="2"/>
        <v>224.29999999999998</v>
      </c>
      <c r="N13" s="87">
        <f t="shared" si="3"/>
        <v>221.09413504189254</v>
      </c>
    </row>
    <row r="14" spans="1:14" x14ac:dyDescent="0.2">
      <c r="A14" s="66">
        <v>6</v>
      </c>
      <c r="B14" s="80" t="s">
        <v>348</v>
      </c>
      <c r="C14" s="87">
        <v>138.30000000000001</v>
      </c>
      <c r="D14" s="87">
        <v>3</v>
      </c>
      <c r="E14" s="87">
        <v>0.6</v>
      </c>
      <c r="F14" s="87">
        <v>1.1000000000000001</v>
      </c>
      <c r="G14" s="87">
        <v>0.8</v>
      </c>
      <c r="H14" s="87">
        <f t="shared" si="0"/>
        <v>143.80000000000001</v>
      </c>
      <c r="I14" s="88">
        <v>10.199999999999999</v>
      </c>
      <c r="J14" s="87">
        <v>29.4</v>
      </c>
      <c r="K14" s="87">
        <v>3.3</v>
      </c>
      <c r="L14" s="87">
        <f t="shared" si="1"/>
        <v>186.70000000000002</v>
      </c>
      <c r="M14" s="87">
        <f t="shared" si="2"/>
        <v>181.20000000000002</v>
      </c>
      <c r="N14" s="87">
        <f t="shared" si="3"/>
        <v>178.61015278462298</v>
      </c>
    </row>
    <row r="15" spans="1:14" ht="15.75" customHeight="1" x14ac:dyDescent="0.2">
      <c r="A15" s="66">
        <v>7</v>
      </c>
      <c r="B15" s="80" t="s">
        <v>349</v>
      </c>
      <c r="C15" s="87">
        <v>155.80000000000001</v>
      </c>
      <c r="D15" s="87">
        <v>4.2</v>
      </c>
      <c r="E15" s="87">
        <v>0.9</v>
      </c>
      <c r="F15" s="87">
        <v>1.6</v>
      </c>
      <c r="G15" s="87">
        <v>1.2</v>
      </c>
      <c r="H15" s="87">
        <f t="shared" si="0"/>
        <v>163.69999999999999</v>
      </c>
      <c r="I15" s="88">
        <v>14.7</v>
      </c>
      <c r="J15" s="87">
        <v>16.399999999999999</v>
      </c>
      <c r="K15" s="87">
        <v>3.7</v>
      </c>
      <c r="L15" s="87">
        <f t="shared" si="1"/>
        <v>198.49999999999997</v>
      </c>
      <c r="M15" s="87">
        <f t="shared" si="2"/>
        <v>190.6</v>
      </c>
      <c r="N15" s="87">
        <f t="shared" si="3"/>
        <v>187.87580088713653</v>
      </c>
    </row>
    <row r="16" spans="1:14" ht="25.5" customHeight="1" x14ac:dyDescent="0.2">
      <c r="A16" s="66">
        <v>8</v>
      </c>
      <c r="B16" s="81" t="s">
        <v>350</v>
      </c>
      <c r="C16" s="87">
        <v>198.6</v>
      </c>
      <c r="D16" s="87">
        <v>4.0999999999999996</v>
      </c>
      <c r="E16" s="87">
        <v>0.8</v>
      </c>
      <c r="F16" s="87">
        <v>1.6</v>
      </c>
      <c r="G16" s="87">
        <v>1.2</v>
      </c>
      <c r="H16" s="87">
        <f t="shared" si="0"/>
        <v>206.29999999999998</v>
      </c>
      <c r="I16" s="88">
        <v>19.8</v>
      </c>
      <c r="J16" s="87">
        <v>23.7</v>
      </c>
      <c r="K16" s="87">
        <v>4.8</v>
      </c>
      <c r="L16" s="87">
        <f t="shared" si="1"/>
        <v>254.6</v>
      </c>
      <c r="M16" s="87">
        <f t="shared" si="2"/>
        <v>246.9</v>
      </c>
      <c r="N16" s="87">
        <f t="shared" si="3"/>
        <v>243.37111877772304</v>
      </c>
    </row>
    <row r="17" spans="1:14" x14ac:dyDescent="0.2">
      <c r="A17" s="66">
        <v>9</v>
      </c>
      <c r="B17" s="80" t="s">
        <v>351</v>
      </c>
      <c r="C17" s="87">
        <v>658.6</v>
      </c>
      <c r="D17" s="87">
        <v>10.5</v>
      </c>
      <c r="E17" s="87">
        <v>2.1</v>
      </c>
      <c r="F17" s="87">
        <v>4</v>
      </c>
      <c r="G17" s="87">
        <v>3</v>
      </c>
      <c r="H17" s="87">
        <f t="shared" si="0"/>
        <v>678.2</v>
      </c>
      <c r="I17" s="88">
        <v>72.8</v>
      </c>
      <c r="J17" s="87">
        <v>37</v>
      </c>
      <c r="K17" s="87">
        <v>15.8</v>
      </c>
      <c r="L17" s="87">
        <f t="shared" si="1"/>
        <v>803.8</v>
      </c>
      <c r="M17" s="87">
        <f t="shared" si="2"/>
        <v>784.19999999999993</v>
      </c>
      <c r="N17" s="87">
        <f t="shared" si="3"/>
        <v>772.99162148841788</v>
      </c>
    </row>
    <row r="18" spans="1:14" x14ac:dyDescent="0.2">
      <c r="A18" s="66">
        <v>10</v>
      </c>
      <c r="B18" s="80" t="s">
        <v>75</v>
      </c>
      <c r="C18" s="87">
        <v>623.1</v>
      </c>
      <c r="D18" s="87">
        <v>9.6</v>
      </c>
      <c r="E18" s="87">
        <v>2</v>
      </c>
      <c r="F18" s="87">
        <v>3.6</v>
      </c>
      <c r="G18" s="87">
        <v>2.7</v>
      </c>
      <c r="H18" s="87">
        <f t="shared" si="0"/>
        <v>641.00000000000011</v>
      </c>
      <c r="I18" s="88">
        <v>66.5</v>
      </c>
      <c r="J18" s="87">
        <v>32.6</v>
      </c>
      <c r="K18" s="87">
        <v>15</v>
      </c>
      <c r="L18" s="87">
        <f t="shared" si="1"/>
        <v>755.10000000000014</v>
      </c>
      <c r="M18" s="87">
        <f t="shared" si="2"/>
        <v>737.2</v>
      </c>
      <c r="N18" s="87">
        <f t="shared" si="3"/>
        <v>726.66338097585026</v>
      </c>
    </row>
    <row r="19" spans="1:14" ht="24.75" customHeight="1" x14ac:dyDescent="0.2">
      <c r="A19" s="66">
        <v>11</v>
      </c>
      <c r="B19" s="81" t="s">
        <v>76</v>
      </c>
      <c r="C19" s="87">
        <v>577.20000000000005</v>
      </c>
      <c r="D19" s="87">
        <v>8.6999999999999993</v>
      </c>
      <c r="E19" s="87">
        <v>1.7</v>
      </c>
      <c r="F19" s="87">
        <v>3.3</v>
      </c>
      <c r="G19" s="87">
        <v>2.5</v>
      </c>
      <c r="H19" s="87">
        <f t="shared" si="0"/>
        <v>593.40000000000009</v>
      </c>
      <c r="I19" s="88">
        <v>53.1</v>
      </c>
      <c r="J19" s="87">
        <v>66.8</v>
      </c>
      <c r="K19" s="87">
        <v>13.9</v>
      </c>
      <c r="L19" s="87">
        <f t="shared" si="1"/>
        <v>727.2</v>
      </c>
      <c r="M19" s="87">
        <f t="shared" si="2"/>
        <v>711</v>
      </c>
      <c r="N19" s="87">
        <f t="shared" si="3"/>
        <v>700.83785115820604</v>
      </c>
    </row>
    <row r="20" spans="1:14" ht="25.5" x14ac:dyDescent="0.2">
      <c r="A20" s="66">
        <v>12</v>
      </c>
      <c r="B20" s="81" t="s">
        <v>77</v>
      </c>
      <c r="C20" s="87">
        <v>475.7</v>
      </c>
      <c r="D20" s="87">
        <v>7.1</v>
      </c>
      <c r="E20" s="87">
        <v>1.4</v>
      </c>
      <c r="F20" s="87">
        <v>2.7</v>
      </c>
      <c r="G20" s="87">
        <v>2</v>
      </c>
      <c r="H20" s="87">
        <f t="shared" si="0"/>
        <v>488.9</v>
      </c>
      <c r="I20" s="88">
        <v>48</v>
      </c>
      <c r="J20" s="87">
        <v>47.3</v>
      </c>
      <c r="K20" s="87">
        <v>11.4</v>
      </c>
      <c r="L20" s="87">
        <f t="shared" si="1"/>
        <v>595.59999999999991</v>
      </c>
      <c r="M20" s="87">
        <f t="shared" si="2"/>
        <v>582.39999999999986</v>
      </c>
      <c r="N20" s="87">
        <f t="shared" si="3"/>
        <v>574.07589945786094</v>
      </c>
    </row>
    <row r="21" spans="1:14" ht="25.5" x14ac:dyDescent="0.2">
      <c r="A21" s="66">
        <v>13</v>
      </c>
      <c r="B21" s="81" t="s">
        <v>78</v>
      </c>
      <c r="C21" s="87">
        <v>448.7</v>
      </c>
      <c r="D21" s="87">
        <v>6.8</v>
      </c>
      <c r="E21" s="87">
        <v>1.4</v>
      </c>
      <c r="F21" s="87">
        <v>2.5</v>
      </c>
      <c r="G21" s="87">
        <v>1.9</v>
      </c>
      <c r="H21" s="87">
        <f t="shared" si="0"/>
        <v>461.29999999999995</v>
      </c>
      <c r="I21" s="88">
        <v>42.3</v>
      </c>
      <c r="J21" s="87">
        <v>47.9</v>
      </c>
      <c r="K21" s="87">
        <v>10.7</v>
      </c>
      <c r="L21" s="87">
        <f t="shared" si="1"/>
        <v>562.20000000000005</v>
      </c>
      <c r="M21" s="87">
        <f t="shared" si="2"/>
        <v>549.60000000000014</v>
      </c>
      <c r="N21" s="87">
        <f t="shared" si="3"/>
        <v>541.74470182355856</v>
      </c>
    </row>
    <row r="22" spans="1:14" ht="25.5" x14ac:dyDescent="0.2">
      <c r="A22" s="66">
        <v>14</v>
      </c>
      <c r="B22" s="81" t="s">
        <v>79</v>
      </c>
      <c r="C22" s="87">
        <v>359.4</v>
      </c>
      <c r="D22" s="87">
        <v>5.7</v>
      </c>
      <c r="E22" s="87">
        <v>1.2</v>
      </c>
      <c r="F22" s="87">
        <v>2.1</v>
      </c>
      <c r="G22" s="87">
        <v>1.6</v>
      </c>
      <c r="H22" s="87">
        <f t="shared" si="0"/>
        <v>370</v>
      </c>
      <c r="I22" s="88">
        <v>39.1</v>
      </c>
      <c r="J22" s="87">
        <v>46.1</v>
      </c>
      <c r="K22" s="87">
        <v>8.6</v>
      </c>
      <c r="L22" s="87">
        <f t="shared" si="1"/>
        <v>463.80000000000007</v>
      </c>
      <c r="M22" s="87">
        <f t="shared" si="2"/>
        <v>453.20000000000005</v>
      </c>
      <c r="N22" s="87">
        <f t="shared" si="3"/>
        <v>446.72252341054713</v>
      </c>
    </row>
    <row r="23" spans="1:14" x14ac:dyDescent="0.2">
      <c r="A23" s="66">
        <v>15</v>
      </c>
      <c r="B23" s="80" t="s">
        <v>352</v>
      </c>
      <c r="C23" s="87">
        <v>793.6</v>
      </c>
      <c r="D23" s="87">
        <v>17.3</v>
      </c>
      <c r="E23" s="87">
        <v>3.5</v>
      </c>
      <c r="F23" s="87">
        <v>6.5</v>
      </c>
      <c r="G23" s="87">
        <v>4.9000000000000004</v>
      </c>
      <c r="H23" s="87">
        <f t="shared" si="0"/>
        <v>825.8</v>
      </c>
      <c r="I23" s="88">
        <v>119.3</v>
      </c>
      <c r="J23" s="87">
        <v>94.1</v>
      </c>
      <c r="K23" s="87">
        <v>19</v>
      </c>
      <c r="L23" s="87">
        <f t="shared" si="1"/>
        <v>1058.1999999999998</v>
      </c>
      <c r="M23" s="87">
        <f t="shared" si="2"/>
        <v>1025.9999999999998</v>
      </c>
      <c r="N23" s="87">
        <f t="shared" si="3"/>
        <v>1011.3356333169047</v>
      </c>
    </row>
    <row r="24" spans="1:14" x14ac:dyDescent="0.2">
      <c r="A24" s="66">
        <v>16</v>
      </c>
      <c r="B24" s="80" t="s">
        <v>353</v>
      </c>
      <c r="C24" s="87">
        <v>958.9</v>
      </c>
      <c r="D24" s="87">
        <v>19.399999999999999</v>
      </c>
      <c r="E24" s="87">
        <v>3.9</v>
      </c>
      <c r="F24" s="87">
        <v>7.3</v>
      </c>
      <c r="G24" s="87">
        <v>5.6</v>
      </c>
      <c r="H24" s="87">
        <f t="shared" si="0"/>
        <v>995.09999999999991</v>
      </c>
      <c r="I24" s="88">
        <v>134.1</v>
      </c>
      <c r="J24" s="87">
        <v>86.4</v>
      </c>
      <c r="K24" s="87">
        <v>23</v>
      </c>
      <c r="L24" s="87">
        <f t="shared" si="1"/>
        <v>1238.5999999999999</v>
      </c>
      <c r="M24" s="87">
        <f t="shared" si="2"/>
        <v>1202.3999999999999</v>
      </c>
      <c r="N24" s="87">
        <f t="shared" si="3"/>
        <v>1185.2143913257762</v>
      </c>
    </row>
    <row r="25" spans="1:14" ht="25.5" x14ac:dyDescent="0.2">
      <c r="A25" s="66">
        <v>17</v>
      </c>
      <c r="B25" s="81" t="s">
        <v>80</v>
      </c>
      <c r="C25" s="87">
        <v>588</v>
      </c>
      <c r="D25" s="87">
        <v>12.1</v>
      </c>
      <c r="E25" s="87">
        <v>2.5</v>
      </c>
      <c r="F25" s="87">
        <v>4.5</v>
      </c>
      <c r="G25" s="87">
        <v>3.5</v>
      </c>
      <c r="H25" s="87">
        <f t="shared" si="0"/>
        <v>610.6</v>
      </c>
      <c r="I25" s="88">
        <v>82.2</v>
      </c>
      <c r="J25" s="87">
        <v>87.1</v>
      </c>
      <c r="K25" s="87">
        <v>14.1</v>
      </c>
      <c r="L25" s="87">
        <f t="shared" si="1"/>
        <v>794.00000000000011</v>
      </c>
      <c r="M25" s="87">
        <f t="shared" si="2"/>
        <v>771.40000000000009</v>
      </c>
      <c r="N25" s="87">
        <f t="shared" si="3"/>
        <v>760.37456875308044</v>
      </c>
    </row>
    <row r="26" spans="1:14" ht="25.5" x14ac:dyDescent="0.2">
      <c r="A26" s="66">
        <v>18</v>
      </c>
      <c r="B26" s="81" t="s">
        <v>81</v>
      </c>
      <c r="C26" s="87">
        <v>220.6</v>
      </c>
      <c r="D26" s="87">
        <v>2.2999999999999998</v>
      </c>
      <c r="E26" s="87">
        <v>0.5</v>
      </c>
      <c r="F26" s="87">
        <v>0.9</v>
      </c>
      <c r="G26" s="87">
        <v>0.6</v>
      </c>
      <c r="H26" s="87">
        <f t="shared" si="0"/>
        <v>224.9</v>
      </c>
      <c r="I26" s="88">
        <v>14.6</v>
      </c>
      <c r="J26" s="87">
        <v>18.5</v>
      </c>
      <c r="K26" s="87">
        <v>5.3</v>
      </c>
      <c r="L26" s="87">
        <f t="shared" si="1"/>
        <v>263.3</v>
      </c>
      <c r="M26" s="87">
        <f t="shared" si="2"/>
        <v>259</v>
      </c>
      <c r="N26" s="87">
        <f t="shared" si="3"/>
        <v>255.29817644159687</v>
      </c>
    </row>
    <row r="27" spans="1:14" ht="25.5" x14ac:dyDescent="0.2">
      <c r="A27" s="66">
        <v>19</v>
      </c>
      <c r="B27" s="81" t="s">
        <v>82</v>
      </c>
      <c r="C27" s="87">
        <v>422.6</v>
      </c>
      <c r="D27" s="87">
        <v>5.8</v>
      </c>
      <c r="E27" s="87">
        <v>1.2</v>
      </c>
      <c r="F27" s="87">
        <v>2.2000000000000002</v>
      </c>
      <c r="G27" s="87">
        <v>1.7</v>
      </c>
      <c r="H27" s="87">
        <f t="shared" si="0"/>
        <v>433.5</v>
      </c>
      <c r="I27" s="88">
        <v>30.3</v>
      </c>
      <c r="J27" s="87">
        <v>46.3</v>
      </c>
      <c r="K27" s="87">
        <v>10.1</v>
      </c>
      <c r="L27" s="87">
        <f t="shared" si="1"/>
        <v>520.20000000000005</v>
      </c>
      <c r="M27" s="87">
        <f t="shared" si="2"/>
        <v>509.30000000000007</v>
      </c>
      <c r="N27" s="87">
        <f t="shared" si="3"/>
        <v>502.02069985214399</v>
      </c>
    </row>
    <row r="28" spans="1:14" ht="25.5" x14ac:dyDescent="0.2">
      <c r="A28" s="66">
        <v>20</v>
      </c>
      <c r="B28" s="81" t="s">
        <v>83</v>
      </c>
      <c r="C28" s="87">
        <v>209</v>
      </c>
      <c r="D28" s="87">
        <v>1.8</v>
      </c>
      <c r="E28" s="87">
        <v>0.4</v>
      </c>
      <c r="F28" s="87">
        <v>0.7</v>
      </c>
      <c r="G28" s="87">
        <v>0.5</v>
      </c>
      <c r="H28" s="87">
        <f t="shared" si="0"/>
        <v>212.4</v>
      </c>
      <c r="I28" s="88">
        <v>12</v>
      </c>
      <c r="J28" s="87">
        <v>21.4</v>
      </c>
      <c r="K28" s="87">
        <v>5</v>
      </c>
      <c r="L28" s="87">
        <f t="shared" si="1"/>
        <v>250.8</v>
      </c>
      <c r="M28" s="87">
        <f t="shared" si="2"/>
        <v>247.4</v>
      </c>
      <c r="N28" s="87">
        <f t="shared" si="3"/>
        <v>243.86397240019716</v>
      </c>
    </row>
    <row r="29" spans="1:14" ht="25.5" x14ac:dyDescent="0.2">
      <c r="A29" s="66">
        <v>21</v>
      </c>
      <c r="B29" s="81" t="s">
        <v>84</v>
      </c>
      <c r="C29" s="87">
        <v>206.5</v>
      </c>
      <c r="D29" s="87">
        <v>2.4</v>
      </c>
      <c r="E29" s="87">
        <v>0.5</v>
      </c>
      <c r="F29" s="87">
        <v>0.9</v>
      </c>
      <c r="G29" s="87">
        <v>0.7</v>
      </c>
      <c r="H29" s="87">
        <f t="shared" si="0"/>
        <v>211</v>
      </c>
      <c r="I29" s="88">
        <v>15.5</v>
      </c>
      <c r="J29" s="87">
        <v>24.5</v>
      </c>
      <c r="K29" s="87">
        <v>5</v>
      </c>
      <c r="L29" s="87">
        <f t="shared" si="1"/>
        <v>256</v>
      </c>
      <c r="M29" s="87">
        <f t="shared" si="2"/>
        <v>251.5</v>
      </c>
      <c r="N29" s="87">
        <f t="shared" si="3"/>
        <v>247.90537210448497</v>
      </c>
    </row>
    <row r="30" spans="1:14" ht="25.5" x14ac:dyDescent="0.2">
      <c r="A30" s="66">
        <v>22</v>
      </c>
      <c r="B30" s="81" t="s">
        <v>85</v>
      </c>
      <c r="C30" s="87">
        <v>211.5</v>
      </c>
      <c r="D30" s="87">
        <v>2.1</v>
      </c>
      <c r="E30" s="87">
        <v>0.4</v>
      </c>
      <c r="F30" s="87">
        <v>0.8</v>
      </c>
      <c r="G30" s="87">
        <v>0.6</v>
      </c>
      <c r="H30" s="87">
        <f t="shared" si="0"/>
        <v>215.4</v>
      </c>
      <c r="I30" s="88">
        <v>13.9</v>
      </c>
      <c r="J30" s="87">
        <v>19.7</v>
      </c>
      <c r="K30" s="87">
        <v>5.0999999999999996</v>
      </c>
      <c r="L30" s="87">
        <f t="shared" si="1"/>
        <v>254.1</v>
      </c>
      <c r="M30" s="87">
        <f t="shared" si="2"/>
        <v>250.2</v>
      </c>
      <c r="N30" s="87">
        <f t="shared" si="3"/>
        <v>246.62395268605223</v>
      </c>
    </row>
    <row r="31" spans="1:14" ht="25.5" x14ac:dyDescent="0.2">
      <c r="A31" s="66">
        <v>23</v>
      </c>
      <c r="B31" s="81" t="s">
        <v>354</v>
      </c>
      <c r="C31" s="87">
        <v>273.5</v>
      </c>
      <c r="D31" s="87">
        <v>4.5</v>
      </c>
      <c r="E31" s="87">
        <v>0.9</v>
      </c>
      <c r="F31" s="87">
        <v>1.7</v>
      </c>
      <c r="G31" s="87">
        <v>1.3</v>
      </c>
      <c r="H31" s="87">
        <f t="shared" si="0"/>
        <v>281.89999999999998</v>
      </c>
      <c r="I31" s="87">
        <v>31</v>
      </c>
      <c r="J31" s="87">
        <v>28.8</v>
      </c>
      <c r="K31" s="87">
        <v>6.6</v>
      </c>
      <c r="L31" s="87">
        <f t="shared" si="1"/>
        <v>348.3</v>
      </c>
      <c r="M31" s="87">
        <f t="shared" si="2"/>
        <v>339.90000000000003</v>
      </c>
      <c r="N31" s="87">
        <f t="shared" si="3"/>
        <v>335.04189255791033</v>
      </c>
    </row>
    <row r="32" spans="1:14" x14ac:dyDescent="0.2">
      <c r="A32" s="66">
        <v>24</v>
      </c>
      <c r="B32" s="80" t="s">
        <v>86</v>
      </c>
      <c r="C32" s="87">
        <v>352.6</v>
      </c>
      <c r="D32" s="87">
        <v>2.2000000000000002</v>
      </c>
      <c r="E32" s="87">
        <v>0.4</v>
      </c>
      <c r="F32" s="87">
        <v>0.8</v>
      </c>
      <c r="G32" s="87">
        <v>0.6</v>
      </c>
      <c r="H32" s="87">
        <f t="shared" si="0"/>
        <v>356.6</v>
      </c>
      <c r="I32" s="87">
        <v>15</v>
      </c>
      <c r="J32" s="87">
        <v>108.7</v>
      </c>
      <c r="K32" s="87">
        <v>8.4</v>
      </c>
      <c r="L32" s="87">
        <f t="shared" si="1"/>
        <v>488.7</v>
      </c>
      <c r="M32" s="87">
        <f t="shared" si="2"/>
        <v>484.7</v>
      </c>
      <c r="N32" s="87">
        <f t="shared" si="3"/>
        <v>477.77230162641695</v>
      </c>
    </row>
    <row r="33" spans="1:14" x14ac:dyDescent="0.2">
      <c r="A33" s="66">
        <v>25</v>
      </c>
      <c r="B33" s="80" t="s">
        <v>135</v>
      </c>
      <c r="C33" s="87">
        <v>65.7</v>
      </c>
      <c r="D33" s="87">
        <v>1.3</v>
      </c>
      <c r="E33" s="87">
        <v>0.3</v>
      </c>
      <c r="F33" s="87">
        <v>0.5</v>
      </c>
      <c r="G33" s="87">
        <v>0.4</v>
      </c>
      <c r="H33" s="87">
        <f t="shared" si="0"/>
        <v>68.2</v>
      </c>
      <c r="I33" s="88">
        <v>4.5999999999999996</v>
      </c>
      <c r="J33" s="87">
        <v>9.3000000000000007</v>
      </c>
      <c r="K33" s="87">
        <v>1.6</v>
      </c>
      <c r="L33" s="87">
        <f t="shared" si="1"/>
        <v>83.699999999999989</v>
      </c>
      <c r="M33" s="87">
        <f t="shared" si="2"/>
        <v>81.199999999999989</v>
      </c>
      <c r="N33" s="87">
        <f t="shared" si="3"/>
        <v>80.039428289797925</v>
      </c>
    </row>
    <row r="34" spans="1:14" x14ac:dyDescent="0.2">
      <c r="A34" s="66">
        <v>26</v>
      </c>
      <c r="B34" s="80" t="s">
        <v>136</v>
      </c>
      <c r="C34" s="87">
        <v>43.5</v>
      </c>
      <c r="D34" s="87">
        <v>0.9</v>
      </c>
      <c r="E34" s="87">
        <v>0.2</v>
      </c>
      <c r="F34" s="87">
        <v>0.3</v>
      </c>
      <c r="G34" s="87">
        <v>0.3</v>
      </c>
      <c r="H34" s="87">
        <f t="shared" si="0"/>
        <v>45.199999999999996</v>
      </c>
      <c r="I34" s="88">
        <v>3.1</v>
      </c>
      <c r="J34" s="87">
        <v>3.7</v>
      </c>
      <c r="K34" s="87">
        <v>1</v>
      </c>
      <c r="L34" s="87">
        <f t="shared" si="1"/>
        <v>53</v>
      </c>
      <c r="M34" s="87">
        <f t="shared" si="2"/>
        <v>51.300000000000004</v>
      </c>
      <c r="N34" s="87">
        <f t="shared" si="3"/>
        <v>50.566781665845248</v>
      </c>
    </row>
    <row r="35" spans="1:14" x14ac:dyDescent="0.2">
      <c r="A35" s="66">
        <v>27</v>
      </c>
      <c r="B35" s="80" t="s">
        <v>355</v>
      </c>
      <c r="C35" s="87">
        <v>28</v>
      </c>
      <c r="D35" s="87">
        <v>0.4</v>
      </c>
      <c r="E35" s="87">
        <v>0.1</v>
      </c>
      <c r="F35" s="87">
        <v>0.1</v>
      </c>
      <c r="G35" s="87">
        <v>0.1</v>
      </c>
      <c r="H35" s="87">
        <f t="shared" si="0"/>
        <v>28.700000000000003</v>
      </c>
      <c r="I35" s="88">
        <v>1.3</v>
      </c>
      <c r="J35" s="87">
        <v>1.6</v>
      </c>
      <c r="K35" s="87">
        <v>0.7</v>
      </c>
      <c r="L35" s="87">
        <f t="shared" si="1"/>
        <v>32.300000000000004</v>
      </c>
      <c r="M35" s="87">
        <f t="shared" si="2"/>
        <v>31.6</v>
      </c>
      <c r="N35" s="87">
        <f t="shared" si="3"/>
        <v>31.148348940364713</v>
      </c>
    </row>
    <row r="36" spans="1:14" x14ac:dyDescent="0.2">
      <c r="A36" s="66">
        <v>28</v>
      </c>
      <c r="B36" s="80" t="s">
        <v>356</v>
      </c>
      <c r="C36" s="87">
        <v>6.8</v>
      </c>
      <c r="D36" s="87">
        <v>0.1</v>
      </c>
      <c r="E36" s="87">
        <v>0</v>
      </c>
      <c r="F36" s="87">
        <v>0</v>
      </c>
      <c r="G36" s="87">
        <v>0</v>
      </c>
      <c r="H36" s="87">
        <f t="shared" si="0"/>
        <v>6.8999999999999995</v>
      </c>
      <c r="I36" s="88">
        <v>0.4</v>
      </c>
      <c r="J36" s="87">
        <v>0.2</v>
      </c>
      <c r="K36" s="87">
        <v>0.1</v>
      </c>
      <c r="L36" s="87">
        <f t="shared" si="1"/>
        <v>7.6</v>
      </c>
      <c r="M36" s="87">
        <f t="shared" si="2"/>
        <v>7.5</v>
      </c>
      <c r="N36" s="87">
        <f t="shared" si="3"/>
        <v>7.3928043371118779</v>
      </c>
    </row>
    <row r="37" spans="1:14" hidden="1" x14ac:dyDescent="0.2">
      <c r="A37" s="66">
        <v>29</v>
      </c>
      <c r="B37" s="80" t="s">
        <v>357</v>
      </c>
      <c r="C37" s="87"/>
      <c r="D37" s="87"/>
      <c r="E37" s="87"/>
      <c r="F37" s="87"/>
      <c r="G37" s="87"/>
      <c r="H37" s="87" t="e">
        <f>+#REF!-#REF!-#REF!-#REF!</f>
        <v>#REF!</v>
      </c>
      <c r="I37" s="88"/>
      <c r="J37" s="87" t="e">
        <f t="shared" ref="J37:J52" si="4">+H37+I37</f>
        <v>#REF!</v>
      </c>
      <c r="K37" s="87"/>
      <c r="L37" s="87"/>
      <c r="M37" s="87">
        <f t="shared" si="2"/>
        <v>0</v>
      </c>
      <c r="N37" s="87">
        <f t="shared" si="3"/>
        <v>0</v>
      </c>
    </row>
    <row r="38" spans="1:14" hidden="1" x14ac:dyDescent="0.2">
      <c r="A38" s="66">
        <v>30</v>
      </c>
      <c r="B38" s="80" t="s">
        <v>358</v>
      </c>
      <c r="C38" s="87"/>
      <c r="D38" s="87"/>
      <c r="E38" s="87"/>
      <c r="F38" s="87"/>
      <c r="G38" s="87"/>
      <c r="H38" s="87" t="e">
        <f>+#REF!-#REF!-#REF!-#REF!</f>
        <v>#REF!</v>
      </c>
      <c r="I38" s="88"/>
      <c r="J38" s="87" t="e">
        <f t="shared" si="4"/>
        <v>#REF!</v>
      </c>
      <c r="K38" s="87"/>
      <c r="L38" s="87"/>
      <c r="M38" s="87">
        <f t="shared" si="2"/>
        <v>0</v>
      </c>
      <c r="N38" s="87">
        <f t="shared" si="3"/>
        <v>0</v>
      </c>
    </row>
    <row r="39" spans="1:14" hidden="1" x14ac:dyDescent="0.2">
      <c r="A39" s="66">
        <v>31</v>
      </c>
      <c r="B39" s="80" t="s">
        <v>359</v>
      </c>
      <c r="C39" s="87"/>
      <c r="D39" s="87"/>
      <c r="E39" s="87"/>
      <c r="F39" s="87"/>
      <c r="G39" s="87"/>
      <c r="H39" s="87" t="e">
        <f>+#REF!-#REF!-#REF!-#REF!</f>
        <v>#REF!</v>
      </c>
      <c r="I39" s="88"/>
      <c r="J39" s="87" t="e">
        <f t="shared" si="4"/>
        <v>#REF!</v>
      </c>
      <c r="K39" s="87"/>
      <c r="L39" s="87"/>
      <c r="M39" s="87">
        <f t="shared" si="2"/>
        <v>0</v>
      </c>
      <c r="N39" s="87">
        <f t="shared" si="3"/>
        <v>0</v>
      </c>
    </row>
    <row r="40" spans="1:14" hidden="1" x14ac:dyDescent="0.2">
      <c r="A40" s="66">
        <v>32</v>
      </c>
      <c r="B40" s="80" t="s">
        <v>360</v>
      </c>
      <c r="C40" s="87"/>
      <c r="D40" s="87"/>
      <c r="E40" s="87"/>
      <c r="F40" s="87"/>
      <c r="G40" s="87"/>
      <c r="H40" s="87" t="e">
        <f>+#REF!-#REF!-#REF!-#REF!</f>
        <v>#REF!</v>
      </c>
      <c r="I40" s="88"/>
      <c r="J40" s="87" t="e">
        <f t="shared" si="4"/>
        <v>#REF!</v>
      </c>
      <c r="K40" s="87"/>
      <c r="L40" s="87"/>
      <c r="M40" s="87">
        <f t="shared" si="2"/>
        <v>0</v>
      </c>
      <c r="N40" s="87">
        <f t="shared" si="3"/>
        <v>0</v>
      </c>
    </row>
    <row r="41" spans="1:14" hidden="1" x14ac:dyDescent="0.2">
      <c r="A41" s="66">
        <v>33</v>
      </c>
      <c r="B41" s="80" t="s">
        <v>361</v>
      </c>
      <c r="C41" s="87"/>
      <c r="D41" s="87"/>
      <c r="E41" s="87"/>
      <c r="F41" s="87"/>
      <c r="G41" s="87"/>
      <c r="H41" s="87" t="e">
        <f>+#REF!-#REF!-#REF!-#REF!</f>
        <v>#REF!</v>
      </c>
      <c r="I41" s="88"/>
      <c r="J41" s="87" t="e">
        <f t="shared" si="4"/>
        <v>#REF!</v>
      </c>
      <c r="K41" s="87"/>
      <c r="L41" s="87"/>
      <c r="M41" s="87">
        <f t="shared" si="2"/>
        <v>0</v>
      </c>
      <c r="N41" s="87">
        <f t="shared" si="3"/>
        <v>0</v>
      </c>
    </row>
    <row r="42" spans="1:14" hidden="1" x14ac:dyDescent="0.2">
      <c r="A42" s="66">
        <v>34</v>
      </c>
      <c r="B42" s="80" t="s">
        <v>362</v>
      </c>
      <c r="C42" s="87"/>
      <c r="D42" s="87"/>
      <c r="E42" s="87"/>
      <c r="F42" s="87"/>
      <c r="G42" s="87"/>
      <c r="H42" s="87" t="e">
        <f>+#REF!-#REF!-#REF!-#REF!</f>
        <v>#REF!</v>
      </c>
      <c r="I42" s="88"/>
      <c r="J42" s="87" t="e">
        <f t="shared" si="4"/>
        <v>#REF!</v>
      </c>
      <c r="K42" s="87"/>
      <c r="L42" s="87"/>
      <c r="M42" s="87">
        <f t="shared" si="2"/>
        <v>0</v>
      </c>
      <c r="N42" s="87">
        <f t="shared" si="3"/>
        <v>0</v>
      </c>
    </row>
    <row r="43" spans="1:14" hidden="1" x14ac:dyDescent="0.2">
      <c r="A43" s="66">
        <v>35</v>
      </c>
      <c r="B43" s="80" t="s">
        <v>363</v>
      </c>
      <c r="C43" s="87"/>
      <c r="D43" s="87"/>
      <c r="E43" s="87"/>
      <c r="F43" s="87"/>
      <c r="G43" s="87"/>
      <c r="H43" s="87" t="e">
        <f>+#REF!-#REF!-#REF!-#REF!</f>
        <v>#REF!</v>
      </c>
      <c r="I43" s="88"/>
      <c r="J43" s="87" t="e">
        <f t="shared" si="4"/>
        <v>#REF!</v>
      </c>
      <c r="K43" s="87"/>
      <c r="L43" s="87"/>
      <c r="M43" s="87">
        <f t="shared" si="2"/>
        <v>0</v>
      </c>
      <c r="N43" s="87">
        <f t="shared" si="3"/>
        <v>0</v>
      </c>
    </row>
    <row r="44" spans="1:14" hidden="1" x14ac:dyDescent="0.2">
      <c r="A44" s="66">
        <v>36</v>
      </c>
      <c r="B44" s="80" t="s">
        <v>364</v>
      </c>
      <c r="C44" s="87"/>
      <c r="D44" s="87"/>
      <c r="E44" s="87"/>
      <c r="F44" s="87"/>
      <c r="G44" s="87"/>
      <c r="H44" s="87" t="e">
        <f>+#REF!-#REF!-#REF!-#REF!</f>
        <v>#REF!</v>
      </c>
      <c r="I44" s="88"/>
      <c r="J44" s="87" t="e">
        <f t="shared" si="4"/>
        <v>#REF!</v>
      </c>
      <c r="K44" s="87"/>
      <c r="L44" s="87"/>
      <c r="M44" s="87">
        <f t="shared" si="2"/>
        <v>0</v>
      </c>
      <c r="N44" s="87">
        <f t="shared" si="3"/>
        <v>0</v>
      </c>
    </row>
    <row r="45" spans="1:14" hidden="1" x14ac:dyDescent="0.2">
      <c r="A45" s="66">
        <v>37</v>
      </c>
      <c r="B45" s="80" t="s">
        <v>365</v>
      </c>
      <c r="C45" s="87"/>
      <c r="D45" s="87"/>
      <c r="E45" s="87"/>
      <c r="F45" s="87"/>
      <c r="G45" s="87"/>
      <c r="H45" s="87" t="e">
        <f>+#REF!-#REF!-#REF!-#REF!</f>
        <v>#REF!</v>
      </c>
      <c r="I45" s="88"/>
      <c r="J45" s="87" t="e">
        <f t="shared" si="4"/>
        <v>#REF!</v>
      </c>
      <c r="K45" s="87"/>
      <c r="L45" s="87"/>
      <c r="M45" s="87">
        <f t="shared" si="2"/>
        <v>0</v>
      </c>
      <c r="N45" s="87">
        <f t="shared" si="3"/>
        <v>0</v>
      </c>
    </row>
    <row r="46" spans="1:14" hidden="1" x14ac:dyDescent="0.2">
      <c r="A46" s="66">
        <v>38</v>
      </c>
      <c r="B46" s="80" t="s">
        <v>366</v>
      </c>
      <c r="C46" s="87"/>
      <c r="D46" s="87"/>
      <c r="E46" s="87"/>
      <c r="F46" s="87"/>
      <c r="G46" s="87"/>
      <c r="H46" s="87" t="e">
        <f>+#REF!-#REF!-#REF!-#REF!</f>
        <v>#REF!</v>
      </c>
      <c r="I46" s="88"/>
      <c r="J46" s="87" t="e">
        <f t="shared" si="4"/>
        <v>#REF!</v>
      </c>
      <c r="K46" s="87"/>
      <c r="L46" s="87"/>
      <c r="M46" s="87">
        <f t="shared" si="2"/>
        <v>0</v>
      </c>
      <c r="N46" s="87">
        <f t="shared" si="3"/>
        <v>0</v>
      </c>
    </row>
    <row r="47" spans="1:14" hidden="1" x14ac:dyDescent="0.2">
      <c r="A47" s="66">
        <v>39</v>
      </c>
      <c r="B47" s="80" t="s">
        <v>367</v>
      </c>
      <c r="C47" s="87"/>
      <c r="D47" s="87"/>
      <c r="E47" s="87"/>
      <c r="F47" s="87"/>
      <c r="G47" s="87"/>
      <c r="H47" s="87" t="e">
        <f>+#REF!-#REF!-#REF!-#REF!</f>
        <v>#REF!</v>
      </c>
      <c r="I47" s="88"/>
      <c r="J47" s="87" t="e">
        <f t="shared" si="4"/>
        <v>#REF!</v>
      </c>
      <c r="K47" s="87"/>
      <c r="L47" s="87"/>
      <c r="M47" s="87">
        <f t="shared" si="2"/>
        <v>0</v>
      </c>
      <c r="N47" s="87">
        <f t="shared" si="3"/>
        <v>0</v>
      </c>
    </row>
    <row r="48" spans="1:14" hidden="1" x14ac:dyDescent="0.2">
      <c r="A48" s="66">
        <v>40</v>
      </c>
      <c r="B48" s="80" t="s">
        <v>368</v>
      </c>
      <c r="C48" s="87"/>
      <c r="D48" s="87"/>
      <c r="E48" s="87"/>
      <c r="F48" s="87"/>
      <c r="G48" s="87"/>
      <c r="H48" s="87" t="e">
        <f>+#REF!-#REF!-#REF!-#REF!</f>
        <v>#REF!</v>
      </c>
      <c r="I48" s="88"/>
      <c r="J48" s="87" t="e">
        <f t="shared" si="4"/>
        <v>#REF!</v>
      </c>
      <c r="K48" s="87"/>
      <c r="L48" s="87"/>
      <c r="M48" s="87">
        <f t="shared" si="2"/>
        <v>0</v>
      </c>
      <c r="N48" s="87">
        <f t="shared" si="3"/>
        <v>0</v>
      </c>
    </row>
    <row r="49" spans="1:14" hidden="1" x14ac:dyDescent="0.2">
      <c r="A49" s="66">
        <v>41</v>
      </c>
      <c r="B49" s="80" t="s">
        <v>369</v>
      </c>
      <c r="C49" s="87"/>
      <c r="D49" s="87"/>
      <c r="E49" s="87"/>
      <c r="F49" s="87"/>
      <c r="G49" s="87"/>
      <c r="H49" s="87" t="e">
        <f>+#REF!-#REF!-#REF!-#REF!</f>
        <v>#REF!</v>
      </c>
      <c r="I49" s="88"/>
      <c r="J49" s="87" t="e">
        <f t="shared" si="4"/>
        <v>#REF!</v>
      </c>
      <c r="K49" s="87"/>
      <c r="L49" s="87"/>
      <c r="M49" s="87">
        <f t="shared" si="2"/>
        <v>0</v>
      </c>
      <c r="N49" s="87">
        <f t="shared" si="3"/>
        <v>0</v>
      </c>
    </row>
    <row r="50" spans="1:14" hidden="1" x14ac:dyDescent="0.2">
      <c r="A50" s="66">
        <v>42</v>
      </c>
      <c r="B50" s="80" t="s">
        <v>370</v>
      </c>
      <c r="C50" s="87"/>
      <c r="D50" s="87"/>
      <c r="E50" s="87"/>
      <c r="F50" s="87"/>
      <c r="G50" s="87"/>
      <c r="H50" s="87" t="e">
        <f>+#REF!-#REF!-#REF!-#REF!</f>
        <v>#REF!</v>
      </c>
      <c r="I50" s="88"/>
      <c r="J50" s="87" t="e">
        <f t="shared" si="4"/>
        <v>#REF!</v>
      </c>
      <c r="K50" s="87"/>
      <c r="L50" s="87"/>
      <c r="M50" s="87">
        <f t="shared" si="2"/>
        <v>0</v>
      </c>
      <c r="N50" s="87">
        <f t="shared" si="3"/>
        <v>0</v>
      </c>
    </row>
    <row r="51" spans="1:14" hidden="1" x14ac:dyDescent="0.2">
      <c r="A51" s="66">
        <v>43</v>
      </c>
      <c r="B51" s="80" t="s">
        <v>371</v>
      </c>
      <c r="C51" s="87"/>
      <c r="D51" s="87"/>
      <c r="E51" s="87"/>
      <c r="F51" s="87"/>
      <c r="G51" s="87"/>
      <c r="H51" s="87" t="e">
        <f>+#REF!-#REF!-#REF!-#REF!</f>
        <v>#REF!</v>
      </c>
      <c r="I51" s="88"/>
      <c r="J51" s="87" t="e">
        <f t="shared" si="4"/>
        <v>#REF!</v>
      </c>
      <c r="K51" s="87"/>
      <c r="L51" s="87"/>
      <c r="M51" s="87">
        <f t="shared" si="2"/>
        <v>0</v>
      </c>
      <c r="N51" s="87">
        <f t="shared" si="3"/>
        <v>0</v>
      </c>
    </row>
    <row r="52" spans="1:14" hidden="1" x14ac:dyDescent="0.2">
      <c r="A52" s="66">
        <v>44</v>
      </c>
      <c r="B52" s="80" t="s">
        <v>372</v>
      </c>
      <c r="C52" s="87"/>
      <c r="D52" s="87"/>
      <c r="E52" s="87"/>
      <c r="F52" s="87"/>
      <c r="G52" s="87"/>
      <c r="H52" s="87" t="e">
        <f>+#REF!-#REF!-#REF!-#REF!</f>
        <v>#REF!</v>
      </c>
      <c r="I52" s="88"/>
      <c r="J52" s="87" t="e">
        <f t="shared" si="4"/>
        <v>#REF!</v>
      </c>
      <c r="K52" s="87"/>
      <c r="L52" s="87"/>
      <c r="M52" s="87">
        <f t="shared" si="2"/>
        <v>0</v>
      </c>
      <c r="N52" s="87">
        <f t="shared" si="3"/>
        <v>0</v>
      </c>
    </row>
    <row r="53" spans="1:14" x14ac:dyDescent="0.2">
      <c r="A53" s="78"/>
      <c r="B53" s="82" t="s">
        <v>163</v>
      </c>
      <c r="C53" s="90">
        <f t="shared" ref="C53:G53" si="5">SUM(C9:C52)</f>
        <v>8842.8000000000011</v>
      </c>
      <c r="D53" s="90">
        <f t="shared" si="5"/>
        <v>152.20000000000002</v>
      </c>
      <c r="E53" s="90">
        <f t="shared" si="5"/>
        <v>30.899999999999995</v>
      </c>
      <c r="F53" s="90">
        <f t="shared" si="5"/>
        <v>57.199999999999996</v>
      </c>
      <c r="G53" s="90">
        <f t="shared" si="5"/>
        <v>43.500000000000007</v>
      </c>
      <c r="H53" s="90">
        <f>SUM(H9:H36)</f>
        <v>9126.6000000000022</v>
      </c>
      <c r="I53" s="90">
        <f t="shared" ref="I53:K53" si="6">SUM(I9:I36)</f>
        <v>912.6</v>
      </c>
      <c r="J53" s="90">
        <f t="shared" si="6"/>
        <v>1001.4000000000001</v>
      </c>
      <c r="K53" s="90">
        <f t="shared" si="6"/>
        <v>212.1</v>
      </c>
      <c r="L53" s="90">
        <f>SUM(L9:L52)</f>
        <v>11252.699999999999</v>
      </c>
      <c r="M53" s="90">
        <f t="shared" si="2"/>
        <v>10968.899999999998</v>
      </c>
      <c r="N53" s="90">
        <f>SUM(N9:N52)</f>
        <v>10812.124199112866</v>
      </c>
    </row>
    <row r="54" spans="1:14" x14ac:dyDescent="0.2">
      <c r="A54" s="66">
        <v>29</v>
      </c>
      <c r="B54" s="80" t="s">
        <v>87</v>
      </c>
      <c r="C54" s="91"/>
      <c r="D54" s="91"/>
      <c r="E54" s="91"/>
      <c r="F54" s="91"/>
      <c r="G54" s="91"/>
      <c r="H54" s="87"/>
      <c r="I54" s="88"/>
      <c r="J54" s="87"/>
      <c r="K54" s="87"/>
      <c r="L54" s="87">
        <v>23.3</v>
      </c>
      <c r="M54" s="87">
        <v>23.3</v>
      </c>
      <c r="N54" s="87">
        <f>+M54/1.0145</f>
        <v>22.966978807294236</v>
      </c>
    </row>
    <row r="55" spans="1:14" x14ac:dyDescent="0.2">
      <c r="A55" s="66">
        <v>30</v>
      </c>
      <c r="B55" s="80" t="s">
        <v>88</v>
      </c>
      <c r="C55" s="92"/>
      <c r="D55" s="92"/>
      <c r="E55" s="91"/>
      <c r="F55" s="91"/>
      <c r="G55" s="91"/>
      <c r="H55" s="88"/>
      <c r="I55" s="88"/>
      <c r="J55" s="87"/>
      <c r="K55" s="87"/>
      <c r="L55" s="87">
        <v>30.3</v>
      </c>
      <c r="M55" s="87">
        <v>30.3</v>
      </c>
      <c r="N55" s="87">
        <f t="shared" ref="N55:N58" si="7">+M55/1.0145</f>
        <v>29.86692952193199</v>
      </c>
    </row>
    <row r="56" spans="1:14" x14ac:dyDescent="0.2">
      <c r="A56" s="66">
        <v>31</v>
      </c>
      <c r="B56" s="80" t="s">
        <v>89</v>
      </c>
      <c r="C56" s="89"/>
      <c r="D56" s="89"/>
      <c r="E56" s="91"/>
      <c r="F56" s="91"/>
      <c r="G56" s="91"/>
      <c r="H56" s="88"/>
      <c r="I56" s="88"/>
      <c r="J56" s="87"/>
      <c r="K56" s="87"/>
      <c r="L56" s="87">
        <v>43.5</v>
      </c>
      <c r="M56" s="87">
        <v>43.5</v>
      </c>
      <c r="N56" s="87">
        <f t="shared" si="7"/>
        <v>42.87826515524889</v>
      </c>
    </row>
    <row r="57" spans="1:14" x14ac:dyDescent="0.2">
      <c r="A57" s="66">
        <v>32</v>
      </c>
      <c r="B57" s="80" t="s">
        <v>90</v>
      </c>
      <c r="C57" s="91"/>
      <c r="D57" s="91"/>
      <c r="E57" s="91"/>
      <c r="F57" s="91"/>
      <c r="G57" s="91"/>
      <c r="H57" s="88"/>
      <c r="I57" s="88"/>
      <c r="J57" s="87"/>
      <c r="K57" s="87"/>
      <c r="L57" s="87">
        <v>99</v>
      </c>
      <c r="M57" s="87">
        <v>99</v>
      </c>
      <c r="N57" s="87">
        <f t="shared" si="7"/>
        <v>97.585017249876785</v>
      </c>
    </row>
    <row r="58" spans="1:14" ht="27" customHeight="1" x14ac:dyDescent="0.2">
      <c r="A58" s="66">
        <v>33</v>
      </c>
      <c r="B58" s="81" t="s">
        <v>373</v>
      </c>
      <c r="C58" s="91"/>
      <c r="D58" s="91"/>
      <c r="E58" s="91"/>
      <c r="F58" s="91"/>
      <c r="G58" s="91"/>
      <c r="H58" s="88"/>
      <c r="I58" s="88"/>
      <c r="J58" s="87"/>
      <c r="K58" s="87"/>
      <c r="L58" s="87">
        <v>9.4</v>
      </c>
      <c r="M58" s="87">
        <v>9.4</v>
      </c>
      <c r="N58" s="87">
        <f t="shared" si="7"/>
        <v>9.2656481025135538</v>
      </c>
    </row>
    <row r="59" spans="1:14" x14ac:dyDescent="0.2">
      <c r="A59" s="78"/>
      <c r="B59" s="85" t="s">
        <v>163</v>
      </c>
      <c r="C59" s="90">
        <f>+C53</f>
        <v>8842.8000000000011</v>
      </c>
      <c r="D59" s="90">
        <v>152.19999999999999</v>
      </c>
      <c r="E59" s="90">
        <f>+E53</f>
        <v>30.899999999999995</v>
      </c>
      <c r="F59" s="90">
        <f>+F53</f>
        <v>57.199999999999996</v>
      </c>
      <c r="G59" s="90">
        <f>+G53</f>
        <v>43.500000000000007</v>
      </c>
      <c r="H59" s="90">
        <f>SUM(H53:H58)</f>
        <v>9126.6000000000022</v>
      </c>
      <c r="I59" s="90">
        <f t="shared" ref="I59:M59" si="8">SUM(I53:I58)</f>
        <v>912.6</v>
      </c>
      <c r="J59" s="90">
        <f t="shared" si="8"/>
        <v>1001.4000000000001</v>
      </c>
      <c r="K59" s="90">
        <f t="shared" si="8"/>
        <v>212.1</v>
      </c>
      <c r="L59" s="90">
        <f t="shared" si="8"/>
        <v>11458.199999999997</v>
      </c>
      <c r="M59" s="90">
        <f t="shared" si="8"/>
        <v>11174.399999999996</v>
      </c>
      <c r="N59" s="90">
        <v>11014.8</v>
      </c>
    </row>
    <row r="61" spans="1:14" x14ac:dyDescent="0.2">
      <c r="C61" s="79"/>
      <c r="D61" s="79"/>
    </row>
  </sheetData>
  <mergeCells count="16">
    <mergeCell ref="A3:N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N5"/>
    <mergeCell ref="M6:M7"/>
    <mergeCell ref="N6:N7"/>
  </mergeCells>
  <pageMargins left="0.59055118110236227" right="0" top="0.59055118110236227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2"/>
  <sheetViews>
    <sheetView zoomScale="120" zoomScaleNormal="120" workbookViewId="0">
      <selection activeCell="Q3" sqref="Q3:R3"/>
    </sheetView>
  </sheetViews>
  <sheetFormatPr defaultColWidth="9.28515625" defaultRowHeight="11.25" x14ac:dyDescent="0.2"/>
  <cols>
    <col min="1" max="1" width="3.5703125" style="127" customWidth="1"/>
    <col min="2" max="2" width="35.28515625" style="133" customWidth="1"/>
    <col min="3" max="4" width="6.5703125" style="127" customWidth="1"/>
    <col min="5" max="5" width="5" style="127" customWidth="1"/>
    <col min="6" max="6" width="6.5703125" style="127" customWidth="1"/>
    <col min="7" max="8" width="6.42578125" style="127" customWidth="1"/>
    <col min="9" max="9" width="5.140625" style="127" customWidth="1"/>
    <col min="10" max="10" width="5.7109375" style="127" customWidth="1"/>
    <col min="11" max="11" width="6.140625" style="127" customWidth="1"/>
    <col min="12" max="12" width="5.7109375" style="127" customWidth="1"/>
    <col min="13" max="13" width="5.5703125" style="127" customWidth="1"/>
    <col min="14" max="14" width="6" style="127" customWidth="1"/>
    <col min="15" max="16" width="5.42578125" style="127" customWidth="1"/>
    <col min="17" max="17" width="5" style="127" customWidth="1"/>
    <col min="18" max="18" width="3.7109375" style="127" customWidth="1"/>
    <col min="19" max="256" width="9.28515625" style="127"/>
    <col min="257" max="257" width="3.5703125" style="127" customWidth="1"/>
    <col min="258" max="258" width="35.28515625" style="127" customWidth="1"/>
    <col min="259" max="260" width="6.5703125" style="127" customWidth="1"/>
    <col min="261" max="261" width="5" style="127" customWidth="1"/>
    <col min="262" max="262" width="6.5703125" style="127" customWidth="1"/>
    <col min="263" max="264" width="6.42578125" style="127" customWidth="1"/>
    <col min="265" max="265" width="5.140625" style="127" customWidth="1"/>
    <col min="266" max="266" width="5.7109375" style="127" customWidth="1"/>
    <col min="267" max="267" width="6.140625" style="127" customWidth="1"/>
    <col min="268" max="268" width="5.7109375" style="127" customWidth="1"/>
    <col min="269" max="269" width="5.5703125" style="127" customWidth="1"/>
    <col min="270" max="270" width="6" style="127" customWidth="1"/>
    <col min="271" max="272" width="5.42578125" style="127" customWidth="1"/>
    <col min="273" max="273" width="5" style="127" customWidth="1"/>
    <col min="274" max="274" width="3.7109375" style="127" customWidth="1"/>
    <col min="275" max="512" width="9.28515625" style="127"/>
    <col min="513" max="513" width="3.5703125" style="127" customWidth="1"/>
    <col min="514" max="514" width="35.28515625" style="127" customWidth="1"/>
    <col min="515" max="516" width="6.5703125" style="127" customWidth="1"/>
    <col min="517" max="517" width="5" style="127" customWidth="1"/>
    <col min="518" max="518" width="6.5703125" style="127" customWidth="1"/>
    <col min="519" max="520" width="6.42578125" style="127" customWidth="1"/>
    <col min="521" max="521" width="5.140625" style="127" customWidth="1"/>
    <col min="522" max="522" width="5.7109375" style="127" customWidth="1"/>
    <col min="523" max="523" width="6.140625" style="127" customWidth="1"/>
    <col min="524" max="524" width="5.7109375" style="127" customWidth="1"/>
    <col min="525" max="525" width="5.5703125" style="127" customWidth="1"/>
    <col min="526" max="526" width="6" style="127" customWidth="1"/>
    <col min="527" max="528" width="5.42578125" style="127" customWidth="1"/>
    <col min="529" max="529" width="5" style="127" customWidth="1"/>
    <col min="530" max="530" width="3.7109375" style="127" customWidth="1"/>
    <col min="531" max="768" width="9.28515625" style="127"/>
    <col min="769" max="769" width="3.5703125" style="127" customWidth="1"/>
    <col min="770" max="770" width="35.28515625" style="127" customWidth="1"/>
    <col min="771" max="772" width="6.5703125" style="127" customWidth="1"/>
    <col min="773" max="773" width="5" style="127" customWidth="1"/>
    <col min="774" max="774" width="6.5703125" style="127" customWidth="1"/>
    <col min="775" max="776" width="6.42578125" style="127" customWidth="1"/>
    <col min="777" max="777" width="5.140625" style="127" customWidth="1"/>
    <col min="778" max="778" width="5.7109375" style="127" customWidth="1"/>
    <col min="779" max="779" width="6.140625" style="127" customWidth="1"/>
    <col min="780" max="780" width="5.7109375" style="127" customWidth="1"/>
    <col min="781" max="781" width="5.5703125" style="127" customWidth="1"/>
    <col min="782" max="782" width="6" style="127" customWidth="1"/>
    <col min="783" max="784" width="5.42578125" style="127" customWidth="1"/>
    <col min="785" max="785" width="5" style="127" customWidth="1"/>
    <col min="786" max="786" width="3.7109375" style="127" customWidth="1"/>
    <col min="787" max="1024" width="9.28515625" style="127"/>
    <col min="1025" max="1025" width="3.5703125" style="127" customWidth="1"/>
    <col min="1026" max="1026" width="35.28515625" style="127" customWidth="1"/>
    <col min="1027" max="1028" width="6.5703125" style="127" customWidth="1"/>
    <col min="1029" max="1029" width="5" style="127" customWidth="1"/>
    <col min="1030" max="1030" width="6.5703125" style="127" customWidth="1"/>
    <col min="1031" max="1032" width="6.42578125" style="127" customWidth="1"/>
    <col min="1033" max="1033" width="5.140625" style="127" customWidth="1"/>
    <col min="1034" max="1034" width="5.7109375" style="127" customWidth="1"/>
    <col min="1035" max="1035" width="6.140625" style="127" customWidth="1"/>
    <col min="1036" max="1036" width="5.7109375" style="127" customWidth="1"/>
    <col min="1037" max="1037" width="5.5703125" style="127" customWidth="1"/>
    <col min="1038" max="1038" width="6" style="127" customWidth="1"/>
    <col min="1039" max="1040" width="5.42578125" style="127" customWidth="1"/>
    <col min="1041" max="1041" width="5" style="127" customWidth="1"/>
    <col min="1042" max="1042" width="3.7109375" style="127" customWidth="1"/>
    <col min="1043" max="1280" width="9.28515625" style="127"/>
    <col min="1281" max="1281" width="3.5703125" style="127" customWidth="1"/>
    <col min="1282" max="1282" width="35.28515625" style="127" customWidth="1"/>
    <col min="1283" max="1284" width="6.5703125" style="127" customWidth="1"/>
    <col min="1285" max="1285" width="5" style="127" customWidth="1"/>
    <col min="1286" max="1286" width="6.5703125" style="127" customWidth="1"/>
    <col min="1287" max="1288" width="6.42578125" style="127" customWidth="1"/>
    <col min="1289" max="1289" width="5.140625" style="127" customWidth="1"/>
    <col min="1290" max="1290" width="5.7109375" style="127" customWidth="1"/>
    <col min="1291" max="1291" width="6.140625" style="127" customWidth="1"/>
    <col min="1292" max="1292" width="5.7109375" style="127" customWidth="1"/>
    <col min="1293" max="1293" width="5.5703125" style="127" customWidth="1"/>
    <col min="1294" max="1294" width="6" style="127" customWidth="1"/>
    <col min="1295" max="1296" width="5.42578125" style="127" customWidth="1"/>
    <col min="1297" max="1297" width="5" style="127" customWidth="1"/>
    <col min="1298" max="1298" width="3.7109375" style="127" customWidth="1"/>
    <col min="1299" max="1536" width="9.28515625" style="127"/>
    <col min="1537" max="1537" width="3.5703125" style="127" customWidth="1"/>
    <col min="1538" max="1538" width="35.28515625" style="127" customWidth="1"/>
    <col min="1539" max="1540" width="6.5703125" style="127" customWidth="1"/>
    <col min="1541" max="1541" width="5" style="127" customWidth="1"/>
    <col min="1542" max="1542" width="6.5703125" style="127" customWidth="1"/>
    <col min="1543" max="1544" width="6.42578125" style="127" customWidth="1"/>
    <col min="1545" max="1545" width="5.140625" style="127" customWidth="1"/>
    <col min="1546" max="1546" width="5.7109375" style="127" customWidth="1"/>
    <col min="1547" max="1547" width="6.140625" style="127" customWidth="1"/>
    <col min="1548" max="1548" width="5.7109375" style="127" customWidth="1"/>
    <col min="1549" max="1549" width="5.5703125" style="127" customWidth="1"/>
    <col min="1550" max="1550" width="6" style="127" customWidth="1"/>
    <col min="1551" max="1552" width="5.42578125" style="127" customWidth="1"/>
    <col min="1553" max="1553" width="5" style="127" customWidth="1"/>
    <col min="1554" max="1554" width="3.7109375" style="127" customWidth="1"/>
    <col min="1555" max="1792" width="9.28515625" style="127"/>
    <col min="1793" max="1793" width="3.5703125" style="127" customWidth="1"/>
    <col min="1794" max="1794" width="35.28515625" style="127" customWidth="1"/>
    <col min="1795" max="1796" width="6.5703125" style="127" customWidth="1"/>
    <col min="1797" max="1797" width="5" style="127" customWidth="1"/>
    <col min="1798" max="1798" width="6.5703125" style="127" customWidth="1"/>
    <col min="1799" max="1800" width="6.42578125" style="127" customWidth="1"/>
    <col min="1801" max="1801" width="5.140625" style="127" customWidth="1"/>
    <col min="1802" max="1802" width="5.7109375" style="127" customWidth="1"/>
    <col min="1803" max="1803" width="6.140625" style="127" customWidth="1"/>
    <col min="1804" max="1804" width="5.7109375" style="127" customWidth="1"/>
    <col min="1805" max="1805" width="5.5703125" style="127" customWidth="1"/>
    <col min="1806" max="1806" width="6" style="127" customWidth="1"/>
    <col min="1807" max="1808" width="5.42578125" style="127" customWidth="1"/>
    <col min="1809" max="1809" width="5" style="127" customWidth="1"/>
    <col min="1810" max="1810" width="3.7109375" style="127" customWidth="1"/>
    <col min="1811" max="2048" width="9.28515625" style="127"/>
    <col min="2049" max="2049" width="3.5703125" style="127" customWidth="1"/>
    <col min="2050" max="2050" width="35.28515625" style="127" customWidth="1"/>
    <col min="2051" max="2052" width="6.5703125" style="127" customWidth="1"/>
    <col min="2053" max="2053" width="5" style="127" customWidth="1"/>
    <col min="2054" max="2054" width="6.5703125" style="127" customWidth="1"/>
    <col min="2055" max="2056" width="6.42578125" style="127" customWidth="1"/>
    <col min="2057" max="2057" width="5.140625" style="127" customWidth="1"/>
    <col min="2058" max="2058" width="5.7109375" style="127" customWidth="1"/>
    <col min="2059" max="2059" width="6.140625" style="127" customWidth="1"/>
    <col min="2060" max="2060" width="5.7109375" style="127" customWidth="1"/>
    <col min="2061" max="2061" width="5.5703125" style="127" customWidth="1"/>
    <col min="2062" max="2062" width="6" style="127" customWidth="1"/>
    <col min="2063" max="2064" width="5.42578125" style="127" customWidth="1"/>
    <col min="2065" max="2065" width="5" style="127" customWidth="1"/>
    <col min="2066" max="2066" width="3.7109375" style="127" customWidth="1"/>
    <col min="2067" max="2304" width="9.28515625" style="127"/>
    <col min="2305" max="2305" width="3.5703125" style="127" customWidth="1"/>
    <col min="2306" max="2306" width="35.28515625" style="127" customWidth="1"/>
    <col min="2307" max="2308" width="6.5703125" style="127" customWidth="1"/>
    <col min="2309" max="2309" width="5" style="127" customWidth="1"/>
    <col min="2310" max="2310" width="6.5703125" style="127" customWidth="1"/>
    <col min="2311" max="2312" width="6.42578125" style="127" customWidth="1"/>
    <col min="2313" max="2313" width="5.140625" style="127" customWidth="1"/>
    <col min="2314" max="2314" width="5.7109375" style="127" customWidth="1"/>
    <col min="2315" max="2315" width="6.140625" style="127" customWidth="1"/>
    <col min="2316" max="2316" width="5.7109375" style="127" customWidth="1"/>
    <col min="2317" max="2317" width="5.5703125" style="127" customWidth="1"/>
    <col min="2318" max="2318" width="6" style="127" customWidth="1"/>
    <col min="2319" max="2320" width="5.42578125" style="127" customWidth="1"/>
    <col min="2321" max="2321" width="5" style="127" customWidth="1"/>
    <col min="2322" max="2322" width="3.7109375" style="127" customWidth="1"/>
    <col min="2323" max="2560" width="9.28515625" style="127"/>
    <col min="2561" max="2561" width="3.5703125" style="127" customWidth="1"/>
    <col min="2562" max="2562" width="35.28515625" style="127" customWidth="1"/>
    <col min="2563" max="2564" width="6.5703125" style="127" customWidth="1"/>
    <col min="2565" max="2565" width="5" style="127" customWidth="1"/>
    <col min="2566" max="2566" width="6.5703125" style="127" customWidth="1"/>
    <col min="2567" max="2568" width="6.42578125" style="127" customWidth="1"/>
    <col min="2569" max="2569" width="5.140625" style="127" customWidth="1"/>
    <col min="2570" max="2570" width="5.7109375" style="127" customWidth="1"/>
    <col min="2571" max="2571" width="6.140625" style="127" customWidth="1"/>
    <col min="2572" max="2572" width="5.7109375" style="127" customWidth="1"/>
    <col min="2573" max="2573" width="5.5703125" style="127" customWidth="1"/>
    <col min="2574" max="2574" width="6" style="127" customWidth="1"/>
    <col min="2575" max="2576" width="5.42578125" style="127" customWidth="1"/>
    <col min="2577" max="2577" width="5" style="127" customWidth="1"/>
    <col min="2578" max="2578" width="3.7109375" style="127" customWidth="1"/>
    <col min="2579" max="2816" width="9.28515625" style="127"/>
    <col min="2817" max="2817" width="3.5703125" style="127" customWidth="1"/>
    <col min="2818" max="2818" width="35.28515625" style="127" customWidth="1"/>
    <col min="2819" max="2820" width="6.5703125" style="127" customWidth="1"/>
    <col min="2821" max="2821" width="5" style="127" customWidth="1"/>
    <col min="2822" max="2822" width="6.5703125" style="127" customWidth="1"/>
    <col min="2823" max="2824" width="6.42578125" style="127" customWidth="1"/>
    <col min="2825" max="2825" width="5.140625" style="127" customWidth="1"/>
    <col min="2826" max="2826" width="5.7109375" style="127" customWidth="1"/>
    <col min="2827" max="2827" width="6.140625" style="127" customWidth="1"/>
    <col min="2828" max="2828" width="5.7109375" style="127" customWidth="1"/>
    <col min="2829" max="2829" width="5.5703125" style="127" customWidth="1"/>
    <col min="2830" max="2830" width="6" style="127" customWidth="1"/>
    <col min="2831" max="2832" width="5.42578125" style="127" customWidth="1"/>
    <col min="2833" max="2833" width="5" style="127" customWidth="1"/>
    <col min="2834" max="2834" width="3.7109375" style="127" customWidth="1"/>
    <col min="2835" max="3072" width="9.28515625" style="127"/>
    <col min="3073" max="3073" width="3.5703125" style="127" customWidth="1"/>
    <col min="3074" max="3074" width="35.28515625" style="127" customWidth="1"/>
    <col min="3075" max="3076" width="6.5703125" style="127" customWidth="1"/>
    <col min="3077" max="3077" width="5" style="127" customWidth="1"/>
    <col min="3078" max="3078" width="6.5703125" style="127" customWidth="1"/>
    <col min="3079" max="3080" width="6.42578125" style="127" customWidth="1"/>
    <col min="3081" max="3081" width="5.140625" style="127" customWidth="1"/>
    <col min="3082" max="3082" width="5.7109375" style="127" customWidth="1"/>
    <col min="3083" max="3083" width="6.140625" style="127" customWidth="1"/>
    <col min="3084" max="3084" width="5.7109375" style="127" customWidth="1"/>
    <col min="3085" max="3085" width="5.5703125" style="127" customWidth="1"/>
    <col min="3086" max="3086" width="6" style="127" customWidth="1"/>
    <col min="3087" max="3088" width="5.42578125" style="127" customWidth="1"/>
    <col min="3089" max="3089" width="5" style="127" customWidth="1"/>
    <col min="3090" max="3090" width="3.7109375" style="127" customWidth="1"/>
    <col min="3091" max="3328" width="9.28515625" style="127"/>
    <col min="3329" max="3329" width="3.5703125" style="127" customWidth="1"/>
    <col min="3330" max="3330" width="35.28515625" style="127" customWidth="1"/>
    <col min="3331" max="3332" width="6.5703125" style="127" customWidth="1"/>
    <col min="3333" max="3333" width="5" style="127" customWidth="1"/>
    <col min="3334" max="3334" width="6.5703125" style="127" customWidth="1"/>
    <col min="3335" max="3336" width="6.42578125" style="127" customWidth="1"/>
    <col min="3337" max="3337" width="5.140625" style="127" customWidth="1"/>
    <col min="3338" max="3338" width="5.7109375" style="127" customWidth="1"/>
    <col min="3339" max="3339" width="6.140625" style="127" customWidth="1"/>
    <col min="3340" max="3340" width="5.7109375" style="127" customWidth="1"/>
    <col min="3341" max="3341" width="5.5703125" style="127" customWidth="1"/>
    <col min="3342" max="3342" width="6" style="127" customWidth="1"/>
    <col min="3343" max="3344" width="5.42578125" style="127" customWidth="1"/>
    <col min="3345" max="3345" width="5" style="127" customWidth="1"/>
    <col min="3346" max="3346" width="3.7109375" style="127" customWidth="1"/>
    <col min="3347" max="3584" width="9.28515625" style="127"/>
    <col min="3585" max="3585" width="3.5703125" style="127" customWidth="1"/>
    <col min="3586" max="3586" width="35.28515625" style="127" customWidth="1"/>
    <col min="3587" max="3588" width="6.5703125" style="127" customWidth="1"/>
    <col min="3589" max="3589" width="5" style="127" customWidth="1"/>
    <col min="3590" max="3590" width="6.5703125" style="127" customWidth="1"/>
    <col min="3591" max="3592" width="6.42578125" style="127" customWidth="1"/>
    <col min="3593" max="3593" width="5.140625" style="127" customWidth="1"/>
    <col min="3594" max="3594" width="5.7109375" style="127" customWidth="1"/>
    <col min="3595" max="3595" width="6.140625" style="127" customWidth="1"/>
    <col min="3596" max="3596" width="5.7109375" style="127" customWidth="1"/>
    <col min="3597" max="3597" width="5.5703125" style="127" customWidth="1"/>
    <col min="3598" max="3598" width="6" style="127" customWidth="1"/>
    <col min="3599" max="3600" width="5.42578125" style="127" customWidth="1"/>
    <col min="3601" max="3601" width="5" style="127" customWidth="1"/>
    <col min="3602" max="3602" width="3.7109375" style="127" customWidth="1"/>
    <col min="3603" max="3840" width="9.28515625" style="127"/>
    <col min="3841" max="3841" width="3.5703125" style="127" customWidth="1"/>
    <col min="3842" max="3842" width="35.28515625" style="127" customWidth="1"/>
    <col min="3843" max="3844" width="6.5703125" style="127" customWidth="1"/>
    <col min="3845" max="3845" width="5" style="127" customWidth="1"/>
    <col min="3846" max="3846" width="6.5703125" style="127" customWidth="1"/>
    <col min="3847" max="3848" width="6.42578125" style="127" customWidth="1"/>
    <col min="3849" max="3849" width="5.140625" style="127" customWidth="1"/>
    <col min="3850" max="3850" width="5.7109375" style="127" customWidth="1"/>
    <col min="3851" max="3851" width="6.140625" style="127" customWidth="1"/>
    <col min="3852" max="3852" width="5.7109375" style="127" customWidth="1"/>
    <col min="3853" max="3853" width="5.5703125" style="127" customWidth="1"/>
    <col min="3854" max="3854" width="6" style="127" customWidth="1"/>
    <col min="3855" max="3856" width="5.42578125" style="127" customWidth="1"/>
    <col min="3857" max="3857" width="5" style="127" customWidth="1"/>
    <col min="3858" max="3858" width="3.7109375" style="127" customWidth="1"/>
    <col min="3859" max="4096" width="9.28515625" style="127"/>
    <col min="4097" max="4097" width="3.5703125" style="127" customWidth="1"/>
    <col min="4098" max="4098" width="35.28515625" style="127" customWidth="1"/>
    <col min="4099" max="4100" width="6.5703125" style="127" customWidth="1"/>
    <col min="4101" max="4101" width="5" style="127" customWidth="1"/>
    <col min="4102" max="4102" width="6.5703125" style="127" customWidth="1"/>
    <col min="4103" max="4104" width="6.42578125" style="127" customWidth="1"/>
    <col min="4105" max="4105" width="5.140625" style="127" customWidth="1"/>
    <col min="4106" max="4106" width="5.7109375" style="127" customWidth="1"/>
    <col min="4107" max="4107" width="6.140625" style="127" customWidth="1"/>
    <col min="4108" max="4108" width="5.7109375" style="127" customWidth="1"/>
    <col min="4109" max="4109" width="5.5703125" style="127" customWidth="1"/>
    <col min="4110" max="4110" width="6" style="127" customWidth="1"/>
    <col min="4111" max="4112" width="5.42578125" style="127" customWidth="1"/>
    <col min="4113" max="4113" width="5" style="127" customWidth="1"/>
    <col min="4114" max="4114" width="3.7109375" style="127" customWidth="1"/>
    <col min="4115" max="4352" width="9.28515625" style="127"/>
    <col min="4353" max="4353" width="3.5703125" style="127" customWidth="1"/>
    <col min="4354" max="4354" width="35.28515625" style="127" customWidth="1"/>
    <col min="4355" max="4356" width="6.5703125" style="127" customWidth="1"/>
    <col min="4357" max="4357" width="5" style="127" customWidth="1"/>
    <col min="4358" max="4358" width="6.5703125" style="127" customWidth="1"/>
    <col min="4359" max="4360" width="6.42578125" style="127" customWidth="1"/>
    <col min="4361" max="4361" width="5.140625" style="127" customWidth="1"/>
    <col min="4362" max="4362" width="5.7109375" style="127" customWidth="1"/>
    <col min="4363" max="4363" width="6.140625" style="127" customWidth="1"/>
    <col min="4364" max="4364" width="5.7109375" style="127" customWidth="1"/>
    <col min="4365" max="4365" width="5.5703125" style="127" customWidth="1"/>
    <col min="4366" max="4366" width="6" style="127" customWidth="1"/>
    <col min="4367" max="4368" width="5.42578125" style="127" customWidth="1"/>
    <col min="4369" max="4369" width="5" style="127" customWidth="1"/>
    <col min="4370" max="4370" width="3.7109375" style="127" customWidth="1"/>
    <col min="4371" max="4608" width="9.28515625" style="127"/>
    <col min="4609" max="4609" width="3.5703125" style="127" customWidth="1"/>
    <col min="4610" max="4610" width="35.28515625" style="127" customWidth="1"/>
    <col min="4611" max="4612" width="6.5703125" style="127" customWidth="1"/>
    <col min="4613" max="4613" width="5" style="127" customWidth="1"/>
    <col min="4614" max="4614" width="6.5703125" style="127" customWidth="1"/>
    <col min="4615" max="4616" width="6.42578125" style="127" customWidth="1"/>
    <col min="4617" max="4617" width="5.140625" style="127" customWidth="1"/>
    <col min="4618" max="4618" width="5.7109375" style="127" customWidth="1"/>
    <col min="4619" max="4619" width="6.140625" style="127" customWidth="1"/>
    <col min="4620" max="4620" width="5.7109375" style="127" customWidth="1"/>
    <col min="4621" max="4621" width="5.5703125" style="127" customWidth="1"/>
    <col min="4622" max="4622" width="6" style="127" customWidth="1"/>
    <col min="4623" max="4624" width="5.42578125" style="127" customWidth="1"/>
    <col min="4625" max="4625" width="5" style="127" customWidth="1"/>
    <col min="4626" max="4626" width="3.7109375" style="127" customWidth="1"/>
    <col min="4627" max="4864" width="9.28515625" style="127"/>
    <col min="4865" max="4865" width="3.5703125" style="127" customWidth="1"/>
    <col min="4866" max="4866" width="35.28515625" style="127" customWidth="1"/>
    <col min="4867" max="4868" width="6.5703125" style="127" customWidth="1"/>
    <col min="4869" max="4869" width="5" style="127" customWidth="1"/>
    <col min="4870" max="4870" width="6.5703125" style="127" customWidth="1"/>
    <col min="4871" max="4872" width="6.42578125" style="127" customWidth="1"/>
    <col min="4873" max="4873" width="5.140625" style="127" customWidth="1"/>
    <col min="4874" max="4874" width="5.7109375" style="127" customWidth="1"/>
    <col min="4875" max="4875" width="6.140625" style="127" customWidth="1"/>
    <col min="4876" max="4876" width="5.7109375" style="127" customWidth="1"/>
    <col min="4877" max="4877" width="5.5703125" style="127" customWidth="1"/>
    <col min="4878" max="4878" width="6" style="127" customWidth="1"/>
    <col min="4879" max="4880" width="5.42578125" style="127" customWidth="1"/>
    <col min="4881" max="4881" width="5" style="127" customWidth="1"/>
    <col min="4882" max="4882" width="3.7109375" style="127" customWidth="1"/>
    <col min="4883" max="5120" width="9.28515625" style="127"/>
    <col min="5121" max="5121" width="3.5703125" style="127" customWidth="1"/>
    <col min="5122" max="5122" width="35.28515625" style="127" customWidth="1"/>
    <col min="5123" max="5124" width="6.5703125" style="127" customWidth="1"/>
    <col min="5125" max="5125" width="5" style="127" customWidth="1"/>
    <col min="5126" max="5126" width="6.5703125" style="127" customWidth="1"/>
    <col min="5127" max="5128" width="6.42578125" style="127" customWidth="1"/>
    <col min="5129" max="5129" width="5.140625" style="127" customWidth="1"/>
    <col min="5130" max="5130" width="5.7109375" style="127" customWidth="1"/>
    <col min="5131" max="5131" width="6.140625" style="127" customWidth="1"/>
    <col min="5132" max="5132" width="5.7109375" style="127" customWidth="1"/>
    <col min="5133" max="5133" width="5.5703125" style="127" customWidth="1"/>
    <col min="5134" max="5134" width="6" style="127" customWidth="1"/>
    <col min="5135" max="5136" width="5.42578125" style="127" customWidth="1"/>
    <col min="5137" max="5137" width="5" style="127" customWidth="1"/>
    <col min="5138" max="5138" width="3.7109375" style="127" customWidth="1"/>
    <col min="5139" max="5376" width="9.28515625" style="127"/>
    <col min="5377" max="5377" width="3.5703125" style="127" customWidth="1"/>
    <col min="5378" max="5378" width="35.28515625" style="127" customWidth="1"/>
    <col min="5379" max="5380" width="6.5703125" style="127" customWidth="1"/>
    <col min="5381" max="5381" width="5" style="127" customWidth="1"/>
    <col min="5382" max="5382" width="6.5703125" style="127" customWidth="1"/>
    <col min="5383" max="5384" width="6.42578125" style="127" customWidth="1"/>
    <col min="5385" max="5385" width="5.140625" style="127" customWidth="1"/>
    <col min="5386" max="5386" width="5.7109375" style="127" customWidth="1"/>
    <col min="5387" max="5387" width="6.140625" style="127" customWidth="1"/>
    <col min="5388" max="5388" width="5.7109375" style="127" customWidth="1"/>
    <col min="5389" max="5389" width="5.5703125" style="127" customWidth="1"/>
    <col min="5390" max="5390" width="6" style="127" customWidth="1"/>
    <col min="5391" max="5392" width="5.42578125" style="127" customWidth="1"/>
    <col min="5393" max="5393" width="5" style="127" customWidth="1"/>
    <col min="5394" max="5394" width="3.7109375" style="127" customWidth="1"/>
    <col min="5395" max="5632" width="9.28515625" style="127"/>
    <col min="5633" max="5633" width="3.5703125" style="127" customWidth="1"/>
    <col min="5634" max="5634" width="35.28515625" style="127" customWidth="1"/>
    <col min="5635" max="5636" width="6.5703125" style="127" customWidth="1"/>
    <col min="5637" max="5637" width="5" style="127" customWidth="1"/>
    <col min="5638" max="5638" width="6.5703125" style="127" customWidth="1"/>
    <col min="5639" max="5640" width="6.42578125" style="127" customWidth="1"/>
    <col min="5641" max="5641" width="5.140625" style="127" customWidth="1"/>
    <col min="5642" max="5642" width="5.7109375" style="127" customWidth="1"/>
    <col min="5643" max="5643" width="6.140625" style="127" customWidth="1"/>
    <col min="5644" max="5644" width="5.7109375" style="127" customWidth="1"/>
    <col min="5645" max="5645" width="5.5703125" style="127" customWidth="1"/>
    <col min="5646" max="5646" width="6" style="127" customWidth="1"/>
    <col min="5647" max="5648" width="5.42578125" style="127" customWidth="1"/>
    <col min="5649" max="5649" width="5" style="127" customWidth="1"/>
    <col min="5650" max="5650" width="3.7109375" style="127" customWidth="1"/>
    <col min="5651" max="5888" width="9.28515625" style="127"/>
    <col min="5889" max="5889" width="3.5703125" style="127" customWidth="1"/>
    <col min="5890" max="5890" width="35.28515625" style="127" customWidth="1"/>
    <col min="5891" max="5892" width="6.5703125" style="127" customWidth="1"/>
    <col min="5893" max="5893" width="5" style="127" customWidth="1"/>
    <col min="5894" max="5894" width="6.5703125" style="127" customWidth="1"/>
    <col min="5895" max="5896" width="6.42578125" style="127" customWidth="1"/>
    <col min="5897" max="5897" width="5.140625" style="127" customWidth="1"/>
    <col min="5898" max="5898" width="5.7109375" style="127" customWidth="1"/>
    <col min="5899" max="5899" width="6.140625" style="127" customWidth="1"/>
    <col min="5900" max="5900" width="5.7109375" style="127" customWidth="1"/>
    <col min="5901" max="5901" width="5.5703125" style="127" customWidth="1"/>
    <col min="5902" max="5902" width="6" style="127" customWidth="1"/>
    <col min="5903" max="5904" width="5.42578125" style="127" customWidth="1"/>
    <col min="5905" max="5905" width="5" style="127" customWidth="1"/>
    <col min="5906" max="5906" width="3.7109375" style="127" customWidth="1"/>
    <col min="5907" max="6144" width="9.28515625" style="127"/>
    <col min="6145" max="6145" width="3.5703125" style="127" customWidth="1"/>
    <col min="6146" max="6146" width="35.28515625" style="127" customWidth="1"/>
    <col min="6147" max="6148" width="6.5703125" style="127" customWidth="1"/>
    <col min="6149" max="6149" width="5" style="127" customWidth="1"/>
    <col min="6150" max="6150" width="6.5703125" style="127" customWidth="1"/>
    <col min="6151" max="6152" width="6.42578125" style="127" customWidth="1"/>
    <col min="6153" max="6153" width="5.140625" style="127" customWidth="1"/>
    <col min="6154" max="6154" width="5.7109375" style="127" customWidth="1"/>
    <col min="6155" max="6155" width="6.140625" style="127" customWidth="1"/>
    <col min="6156" max="6156" width="5.7109375" style="127" customWidth="1"/>
    <col min="6157" max="6157" width="5.5703125" style="127" customWidth="1"/>
    <col min="6158" max="6158" width="6" style="127" customWidth="1"/>
    <col min="6159" max="6160" width="5.42578125" style="127" customWidth="1"/>
    <col min="6161" max="6161" width="5" style="127" customWidth="1"/>
    <col min="6162" max="6162" width="3.7109375" style="127" customWidth="1"/>
    <col min="6163" max="6400" width="9.28515625" style="127"/>
    <col min="6401" max="6401" width="3.5703125" style="127" customWidth="1"/>
    <col min="6402" max="6402" width="35.28515625" style="127" customWidth="1"/>
    <col min="6403" max="6404" width="6.5703125" style="127" customWidth="1"/>
    <col min="6405" max="6405" width="5" style="127" customWidth="1"/>
    <col min="6406" max="6406" width="6.5703125" style="127" customWidth="1"/>
    <col min="6407" max="6408" width="6.42578125" style="127" customWidth="1"/>
    <col min="6409" max="6409" width="5.140625" style="127" customWidth="1"/>
    <col min="6410" max="6410" width="5.7109375" style="127" customWidth="1"/>
    <col min="6411" max="6411" width="6.140625" style="127" customWidth="1"/>
    <col min="6412" max="6412" width="5.7109375" style="127" customWidth="1"/>
    <col min="6413" max="6413" width="5.5703125" style="127" customWidth="1"/>
    <col min="6414" max="6414" width="6" style="127" customWidth="1"/>
    <col min="6415" max="6416" width="5.42578125" style="127" customWidth="1"/>
    <col min="6417" max="6417" width="5" style="127" customWidth="1"/>
    <col min="6418" max="6418" width="3.7109375" style="127" customWidth="1"/>
    <col min="6419" max="6656" width="9.28515625" style="127"/>
    <col min="6657" max="6657" width="3.5703125" style="127" customWidth="1"/>
    <col min="6658" max="6658" width="35.28515625" style="127" customWidth="1"/>
    <col min="6659" max="6660" width="6.5703125" style="127" customWidth="1"/>
    <col min="6661" max="6661" width="5" style="127" customWidth="1"/>
    <col min="6662" max="6662" width="6.5703125" style="127" customWidth="1"/>
    <col min="6663" max="6664" width="6.42578125" style="127" customWidth="1"/>
    <col min="6665" max="6665" width="5.140625" style="127" customWidth="1"/>
    <col min="6666" max="6666" width="5.7109375" style="127" customWidth="1"/>
    <col min="6667" max="6667" width="6.140625" style="127" customWidth="1"/>
    <col min="6668" max="6668" width="5.7109375" style="127" customWidth="1"/>
    <col min="6669" max="6669" width="5.5703125" style="127" customWidth="1"/>
    <col min="6670" max="6670" width="6" style="127" customWidth="1"/>
    <col min="6671" max="6672" width="5.42578125" style="127" customWidth="1"/>
    <col min="6673" max="6673" width="5" style="127" customWidth="1"/>
    <col min="6674" max="6674" width="3.7109375" style="127" customWidth="1"/>
    <col min="6675" max="6912" width="9.28515625" style="127"/>
    <col min="6913" max="6913" width="3.5703125" style="127" customWidth="1"/>
    <col min="6914" max="6914" width="35.28515625" style="127" customWidth="1"/>
    <col min="6915" max="6916" width="6.5703125" style="127" customWidth="1"/>
    <col min="6917" max="6917" width="5" style="127" customWidth="1"/>
    <col min="6918" max="6918" width="6.5703125" style="127" customWidth="1"/>
    <col min="6919" max="6920" width="6.42578125" style="127" customWidth="1"/>
    <col min="6921" max="6921" width="5.140625" style="127" customWidth="1"/>
    <col min="6922" max="6922" width="5.7109375" style="127" customWidth="1"/>
    <col min="6923" max="6923" width="6.140625" style="127" customWidth="1"/>
    <col min="6924" max="6924" width="5.7109375" style="127" customWidth="1"/>
    <col min="6925" max="6925" width="5.5703125" style="127" customWidth="1"/>
    <col min="6926" max="6926" width="6" style="127" customWidth="1"/>
    <col min="6927" max="6928" width="5.42578125" style="127" customWidth="1"/>
    <col min="6929" max="6929" width="5" style="127" customWidth="1"/>
    <col min="6930" max="6930" width="3.7109375" style="127" customWidth="1"/>
    <col min="6931" max="7168" width="9.28515625" style="127"/>
    <col min="7169" max="7169" width="3.5703125" style="127" customWidth="1"/>
    <col min="7170" max="7170" width="35.28515625" style="127" customWidth="1"/>
    <col min="7171" max="7172" width="6.5703125" style="127" customWidth="1"/>
    <col min="7173" max="7173" width="5" style="127" customWidth="1"/>
    <col min="7174" max="7174" width="6.5703125" style="127" customWidth="1"/>
    <col min="7175" max="7176" width="6.42578125" style="127" customWidth="1"/>
    <col min="7177" max="7177" width="5.140625" style="127" customWidth="1"/>
    <col min="7178" max="7178" width="5.7109375" style="127" customWidth="1"/>
    <col min="7179" max="7179" width="6.140625" style="127" customWidth="1"/>
    <col min="7180" max="7180" width="5.7109375" style="127" customWidth="1"/>
    <col min="7181" max="7181" width="5.5703125" style="127" customWidth="1"/>
    <col min="7182" max="7182" width="6" style="127" customWidth="1"/>
    <col min="7183" max="7184" width="5.42578125" style="127" customWidth="1"/>
    <col min="7185" max="7185" width="5" style="127" customWidth="1"/>
    <col min="7186" max="7186" width="3.7109375" style="127" customWidth="1"/>
    <col min="7187" max="7424" width="9.28515625" style="127"/>
    <col min="7425" max="7425" width="3.5703125" style="127" customWidth="1"/>
    <col min="7426" max="7426" width="35.28515625" style="127" customWidth="1"/>
    <col min="7427" max="7428" width="6.5703125" style="127" customWidth="1"/>
    <col min="7429" max="7429" width="5" style="127" customWidth="1"/>
    <col min="7430" max="7430" width="6.5703125" style="127" customWidth="1"/>
    <col min="7431" max="7432" width="6.42578125" style="127" customWidth="1"/>
    <col min="7433" max="7433" width="5.140625" style="127" customWidth="1"/>
    <col min="7434" max="7434" width="5.7109375" style="127" customWidth="1"/>
    <col min="7435" max="7435" width="6.140625" style="127" customWidth="1"/>
    <col min="7436" max="7436" width="5.7109375" style="127" customWidth="1"/>
    <col min="7437" max="7437" width="5.5703125" style="127" customWidth="1"/>
    <col min="7438" max="7438" width="6" style="127" customWidth="1"/>
    <col min="7439" max="7440" width="5.42578125" style="127" customWidth="1"/>
    <col min="7441" max="7441" width="5" style="127" customWidth="1"/>
    <col min="7442" max="7442" width="3.7109375" style="127" customWidth="1"/>
    <col min="7443" max="7680" width="9.28515625" style="127"/>
    <col min="7681" max="7681" width="3.5703125" style="127" customWidth="1"/>
    <col min="7682" max="7682" width="35.28515625" style="127" customWidth="1"/>
    <col min="7683" max="7684" width="6.5703125" style="127" customWidth="1"/>
    <col min="7685" max="7685" width="5" style="127" customWidth="1"/>
    <col min="7686" max="7686" width="6.5703125" style="127" customWidth="1"/>
    <col min="7687" max="7688" width="6.42578125" style="127" customWidth="1"/>
    <col min="7689" max="7689" width="5.140625" style="127" customWidth="1"/>
    <col min="7690" max="7690" width="5.7109375" style="127" customWidth="1"/>
    <col min="7691" max="7691" width="6.140625" style="127" customWidth="1"/>
    <col min="7692" max="7692" width="5.7109375" style="127" customWidth="1"/>
    <col min="7693" max="7693" width="5.5703125" style="127" customWidth="1"/>
    <col min="7694" max="7694" width="6" style="127" customWidth="1"/>
    <col min="7695" max="7696" width="5.42578125" style="127" customWidth="1"/>
    <col min="7697" max="7697" width="5" style="127" customWidth="1"/>
    <col min="7698" max="7698" width="3.7109375" style="127" customWidth="1"/>
    <col min="7699" max="7936" width="9.28515625" style="127"/>
    <col min="7937" max="7937" width="3.5703125" style="127" customWidth="1"/>
    <col min="7938" max="7938" width="35.28515625" style="127" customWidth="1"/>
    <col min="7939" max="7940" width="6.5703125" style="127" customWidth="1"/>
    <col min="7941" max="7941" width="5" style="127" customWidth="1"/>
    <col min="7942" max="7942" width="6.5703125" style="127" customWidth="1"/>
    <col min="7943" max="7944" width="6.42578125" style="127" customWidth="1"/>
    <col min="7945" max="7945" width="5.140625" style="127" customWidth="1"/>
    <col min="7946" max="7946" width="5.7109375" style="127" customWidth="1"/>
    <col min="7947" max="7947" width="6.140625" style="127" customWidth="1"/>
    <col min="7948" max="7948" width="5.7109375" style="127" customWidth="1"/>
    <col min="7949" max="7949" width="5.5703125" style="127" customWidth="1"/>
    <col min="7950" max="7950" width="6" style="127" customWidth="1"/>
    <col min="7951" max="7952" width="5.42578125" style="127" customWidth="1"/>
    <col min="7953" max="7953" width="5" style="127" customWidth="1"/>
    <col min="7954" max="7954" width="3.7109375" style="127" customWidth="1"/>
    <col min="7955" max="8192" width="9.28515625" style="127"/>
    <col min="8193" max="8193" width="3.5703125" style="127" customWidth="1"/>
    <col min="8194" max="8194" width="35.28515625" style="127" customWidth="1"/>
    <col min="8195" max="8196" width="6.5703125" style="127" customWidth="1"/>
    <col min="8197" max="8197" width="5" style="127" customWidth="1"/>
    <col min="8198" max="8198" width="6.5703125" style="127" customWidth="1"/>
    <col min="8199" max="8200" width="6.42578125" style="127" customWidth="1"/>
    <col min="8201" max="8201" width="5.140625" style="127" customWidth="1"/>
    <col min="8202" max="8202" width="5.7109375" style="127" customWidth="1"/>
    <col min="8203" max="8203" width="6.140625" style="127" customWidth="1"/>
    <col min="8204" max="8204" width="5.7109375" style="127" customWidth="1"/>
    <col min="8205" max="8205" width="5.5703125" style="127" customWidth="1"/>
    <col min="8206" max="8206" width="6" style="127" customWidth="1"/>
    <col min="8207" max="8208" width="5.42578125" style="127" customWidth="1"/>
    <col min="8209" max="8209" width="5" style="127" customWidth="1"/>
    <col min="8210" max="8210" width="3.7109375" style="127" customWidth="1"/>
    <col min="8211" max="8448" width="9.28515625" style="127"/>
    <col min="8449" max="8449" width="3.5703125" style="127" customWidth="1"/>
    <col min="8450" max="8450" width="35.28515625" style="127" customWidth="1"/>
    <col min="8451" max="8452" width="6.5703125" style="127" customWidth="1"/>
    <col min="8453" max="8453" width="5" style="127" customWidth="1"/>
    <col min="8454" max="8454" width="6.5703125" style="127" customWidth="1"/>
    <col min="8455" max="8456" width="6.42578125" style="127" customWidth="1"/>
    <col min="8457" max="8457" width="5.140625" style="127" customWidth="1"/>
    <col min="8458" max="8458" width="5.7109375" style="127" customWidth="1"/>
    <col min="8459" max="8459" width="6.140625" style="127" customWidth="1"/>
    <col min="8460" max="8460" width="5.7109375" style="127" customWidth="1"/>
    <col min="8461" max="8461" width="5.5703125" style="127" customWidth="1"/>
    <col min="8462" max="8462" width="6" style="127" customWidth="1"/>
    <col min="8463" max="8464" width="5.42578125" style="127" customWidth="1"/>
    <col min="8465" max="8465" width="5" style="127" customWidth="1"/>
    <col min="8466" max="8466" width="3.7109375" style="127" customWidth="1"/>
    <col min="8467" max="8704" width="9.28515625" style="127"/>
    <col min="8705" max="8705" width="3.5703125" style="127" customWidth="1"/>
    <col min="8706" max="8706" width="35.28515625" style="127" customWidth="1"/>
    <col min="8707" max="8708" width="6.5703125" style="127" customWidth="1"/>
    <col min="8709" max="8709" width="5" style="127" customWidth="1"/>
    <col min="8710" max="8710" width="6.5703125" style="127" customWidth="1"/>
    <col min="8711" max="8712" width="6.42578125" style="127" customWidth="1"/>
    <col min="8713" max="8713" width="5.140625" style="127" customWidth="1"/>
    <col min="8714" max="8714" width="5.7109375" style="127" customWidth="1"/>
    <col min="8715" max="8715" width="6.140625" style="127" customWidth="1"/>
    <col min="8716" max="8716" width="5.7109375" style="127" customWidth="1"/>
    <col min="8717" max="8717" width="5.5703125" style="127" customWidth="1"/>
    <col min="8718" max="8718" width="6" style="127" customWidth="1"/>
    <col min="8719" max="8720" width="5.42578125" style="127" customWidth="1"/>
    <col min="8721" max="8721" width="5" style="127" customWidth="1"/>
    <col min="8722" max="8722" width="3.7109375" style="127" customWidth="1"/>
    <col min="8723" max="8960" width="9.28515625" style="127"/>
    <col min="8961" max="8961" width="3.5703125" style="127" customWidth="1"/>
    <col min="8962" max="8962" width="35.28515625" style="127" customWidth="1"/>
    <col min="8963" max="8964" width="6.5703125" style="127" customWidth="1"/>
    <col min="8965" max="8965" width="5" style="127" customWidth="1"/>
    <col min="8966" max="8966" width="6.5703125" style="127" customWidth="1"/>
    <col min="8967" max="8968" width="6.42578125" style="127" customWidth="1"/>
    <col min="8969" max="8969" width="5.140625" style="127" customWidth="1"/>
    <col min="8970" max="8970" width="5.7109375" style="127" customWidth="1"/>
    <col min="8971" max="8971" width="6.140625" style="127" customWidth="1"/>
    <col min="8972" max="8972" width="5.7109375" style="127" customWidth="1"/>
    <col min="8973" max="8973" width="5.5703125" style="127" customWidth="1"/>
    <col min="8974" max="8974" width="6" style="127" customWidth="1"/>
    <col min="8975" max="8976" width="5.42578125" style="127" customWidth="1"/>
    <col min="8977" max="8977" width="5" style="127" customWidth="1"/>
    <col min="8978" max="8978" width="3.7109375" style="127" customWidth="1"/>
    <col min="8979" max="9216" width="9.28515625" style="127"/>
    <col min="9217" max="9217" width="3.5703125" style="127" customWidth="1"/>
    <col min="9218" max="9218" width="35.28515625" style="127" customWidth="1"/>
    <col min="9219" max="9220" width="6.5703125" style="127" customWidth="1"/>
    <col min="9221" max="9221" width="5" style="127" customWidth="1"/>
    <col min="9222" max="9222" width="6.5703125" style="127" customWidth="1"/>
    <col min="9223" max="9224" width="6.42578125" style="127" customWidth="1"/>
    <col min="9225" max="9225" width="5.140625" style="127" customWidth="1"/>
    <col min="9226" max="9226" width="5.7109375" style="127" customWidth="1"/>
    <col min="9227" max="9227" width="6.140625" style="127" customWidth="1"/>
    <col min="9228" max="9228" width="5.7109375" style="127" customWidth="1"/>
    <col min="9229" max="9229" width="5.5703125" style="127" customWidth="1"/>
    <col min="9230" max="9230" width="6" style="127" customWidth="1"/>
    <col min="9231" max="9232" width="5.42578125" style="127" customWidth="1"/>
    <col min="9233" max="9233" width="5" style="127" customWidth="1"/>
    <col min="9234" max="9234" width="3.7109375" style="127" customWidth="1"/>
    <col min="9235" max="9472" width="9.28515625" style="127"/>
    <col min="9473" max="9473" width="3.5703125" style="127" customWidth="1"/>
    <col min="9474" max="9474" width="35.28515625" style="127" customWidth="1"/>
    <col min="9475" max="9476" width="6.5703125" style="127" customWidth="1"/>
    <col min="9477" max="9477" width="5" style="127" customWidth="1"/>
    <col min="9478" max="9478" width="6.5703125" style="127" customWidth="1"/>
    <col min="9479" max="9480" width="6.42578125" style="127" customWidth="1"/>
    <col min="9481" max="9481" width="5.140625" style="127" customWidth="1"/>
    <col min="9482" max="9482" width="5.7109375" style="127" customWidth="1"/>
    <col min="9483" max="9483" width="6.140625" style="127" customWidth="1"/>
    <col min="9484" max="9484" width="5.7109375" style="127" customWidth="1"/>
    <col min="9485" max="9485" width="5.5703125" style="127" customWidth="1"/>
    <col min="9486" max="9486" width="6" style="127" customWidth="1"/>
    <col min="9487" max="9488" width="5.42578125" style="127" customWidth="1"/>
    <col min="9489" max="9489" width="5" style="127" customWidth="1"/>
    <col min="9490" max="9490" width="3.7109375" style="127" customWidth="1"/>
    <col min="9491" max="9728" width="9.28515625" style="127"/>
    <col min="9729" max="9729" width="3.5703125" style="127" customWidth="1"/>
    <col min="9730" max="9730" width="35.28515625" style="127" customWidth="1"/>
    <col min="9731" max="9732" width="6.5703125" style="127" customWidth="1"/>
    <col min="9733" max="9733" width="5" style="127" customWidth="1"/>
    <col min="9734" max="9734" width="6.5703125" style="127" customWidth="1"/>
    <col min="9735" max="9736" width="6.42578125" style="127" customWidth="1"/>
    <col min="9737" max="9737" width="5.140625" style="127" customWidth="1"/>
    <col min="9738" max="9738" width="5.7109375" style="127" customWidth="1"/>
    <col min="9739" max="9739" width="6.140625" style="127" customWidth="1"/>
    <col min="9740" max="9740" width="5.7109375" style="127" customWidth="1"/>
    <col min="9741" max="9741" width="5.5703125" style="127" customWidth="1"/>
    <col min="9742" max="9742" width="6" style="127" customWidth="1"/>
    <col min="9743" max="9744" width="5.42578125" style="127" customWidth="1"/>
    <col min="9745" max="9745" width="5" style="127" customWidth="1"/>
    <col min="9746" max="9746" width="3.7109375" style="127" customWidth="1"/>
    <col min="9747" max="9984" width="9.28515625" style="127"/>
    <col min="9985" max="9985" width="3.5703125" style="127" customWidth="1"/>
    <col min="9986" max="9986" width="35.28515625" style="127" customWidth="1"/>
    <col min="9987" max="9988" width="6.5703125" style="127" customWidth="1"/>
    <col min="9989" max="9989" width="5" style="127" customWidth="1"/>
    <col min="9990" max="9990" width="6.5703125" style="127" customWidth="1"/>
    <col min="9991" max="9992" width="6.42578125" style="127" customWidth="1"/>
    <col min="9993" max="9993" width="5.140625" style="127" customWidth="1"/>
    <col min="9994" max="9994" width="5.7109375" style="127" customWidth="1"/>
    <col min="9995" max="9995" width="6.140625" style="127" customWidth="1"/>
    <col min="9996" max="9996" width="5.7109375" style="127" customWidth="1"/>
    <col min="9997" max="9997" width="5.5703125" style="127" customWidth="1"/>
    <col min="9998" max="9998" width="6" style="127" customWidth="1"/>
    <col min="9999" max="10000" width="5.42578125" style="127" customWidth="1"/>
    <col min="10001" max="10001" width="5" style="127" customWidth="1"/>
    <col min="10002" max="10002" width="3.7109375" style="127" customWidth="1"/>
    <col min="10003" max="10240" width="9.28515625" style="127"/>
    <col min="10241" max="10241" width="3.5703125" style="127" customWidth="1"/>
    <col min="10242" max="10242" width="35.28515625" style="127" customWidth="1"/>
    <col min="10243" max="10244" width="6.5703125" style="127" customWidth="1"/>
    <col min="10245" max="10245" width="5" style="127" customWidth="1"/>
    <col min="10246" max="10246" width="6.5703125" style="127" customWidth="1"/>
    <col min="10247" max="10248" width="6.42578125" style="127" customWidth="1"/>
    <col min="10249" max="10249" width="5.140625" style="127" customWidth="1"/>
    <col min="10250" max="10250" width="5.7109375" style="127" customWidth="1"/>
    <col min="10251" max="10251" width="6.140625" style="127" customWidth="1"/>
    <col min="10252" max="10252" width="5.7109375" style="127" customWidth="1"/>
    <col min="10253" max="10253" width="5.5703125" style="127" customWidth="1"/>
    <col min="10254" max="10254" width="6" style="127" customWidth="1"/>
    <col min="10255" max="10256" width="5.42578125" style="127" customWidth="1"/>
    <col min="10257" max="10257" width="5" style="127" customWidth="1"/>
    <col min="10258" max="10258" width="3.7109375" style="127" customWidth="1"/>
    <col min="10259" max="10496" width="9.28515625" style="127"/>
    <col min="10497" max="10497" width="3.5703125" style="127" customWidth="1"/>
    <col min="10498" max="10498" width="35.28515625" style="127" customWidth="1"/>
    <col min="10499" max="10500" width="6.5703125" style="127" customWidth="1"/>
    <col min="10501" max="10501" width="5" style="127" customWidth="1"/>
    <col min="10502" max="10502" width="6.5703125" style="127" customWidth="1"/>
    <col min="10503" max="10504" width="6.42578125" style="127" customWidth="1"/>
    <col min="10505" max="10505" width="5.140625" style="127" customWidth="1"/>
    <col min="10506" max="10506" width="5.7109375" style="127" customWidth="1"/>
    <col min="10507" max="10507" width="6.140625" style="127" customWidth="1"/>
    <col min="10508" max="10508" width="5.7109375" style="127" customWidth="1"/>
    <col min="10509" max="10509" width="5.5703125" style="127" customWidth="1"/>
    <col min="10510" max="10510" width="6" style="127" customWidth="1"/>
    <col min="10511" max="10512" width="5.42578125" style="127" customWidth="1"/>
    <col min="10513" max="10513" width="5" style="127" customWidth="1"/>
    <col min="10514" max="10514" width="3.7109375" style="127" customWidth="1"/>
    <col min="10515" max="10752" width="9.28515625" style="127"/>
    <col min="10753" max="10753" width="3.5703125" style="127" customWidth="1"/>
    <col min="10754" max="10754" width="35.28515625" style="127" customWidth="1"/>
    <col min="10755" max="10756" width="6.5703125" style="127" customWidth="1"/>
    <col min="10757" max="10757" width="5" style="127" customWidth="1"/>
    <col min="10758" max="10758" width="6.5703125" style="127" customWidth="1"/>
    <col min="10759" max="10760" width="6.42578125" style="127" customWidth="1"/>
    <col min="10761" max="10761" width="5.140625" style="127" customWidth="1"/>
    <col min="10762" max="10762" width="5.7109375" style="127" customWidth="1"/>
    <col min="10763" max="10763" width="6.140625" style="127" customWidth="1"/>
    <col min="10764" max="10764" width="5.7109375" style="127" customWidth="1"/>
    <col min="10765" max="10765" width="5.5703125" style="127" customWidth="1"/>
    <col min="10766" max="10766" width="6" style="127" customWidth="1"/>
    <col min="10767" max="10768" width="5.42578125" style="127" customWidth="1"/>
    <col min="10769" max="10769" width="5" style="127" customWidth="1"/>
    <col min="10770" max="10770" width="3.7109375" style="127" customWidth="1"/>
    <col min="10771" max="11008" width="9.28515625" style="127"/>
    <col min="11009" max="11009" width="3.5703125" style="127" customWidth="1"/>
    <col min="11010" max="11010" width="35.28515625" style="127" customWidth="1"/>
    <col min="11011" max="11012" width="6.5703125" style="127" customWidth="1"/>
    <col min="11013" max="11013" width="5" style="127" customWidth="1"/>
    <col min="11014" max="11014" width="6.5703125" style="127" customWidth="1"/>
    <col min="11015" max="11016" width="6.42578125" style="127" customWidth="1"/>
    <col min="11017" max="11017" width="5.140625" style="127" customWidth="1"/>
    <col min="11018" max="11018" width="5.7109375" style="127" customWidth="1"/>
    <col min="11019" max="11019" width="6.140625" style="127" customWidth="1"/>
    <col min="11020" max="11020" width="5.7109375" style="127" customWidth="1"/>
    <col min="11021" max="11021" width="5.5703125" style="127" customWidth="1"/>
    <col min="11022" max="11022" width="6" style="127" customWidth="1"/>
    <col min="11023" max="11024" width="5.42578125" style="127" customWidth="1"/>
    <col min="11025" max="11025" width="5" style="127" customWidth="1"/>
    <col min="11026" max="11026" width="3.7109375" style="127" customWidth="1"/>
    <col min="11027" max="11264" width="9.28515625" style="127"/>
    <col min="11265" max="11265" width="3.5703125" style="127" customWidth="1"/>
    <col min="11266" max="11266" width="35.28515625" style="127" customWidth="1"/>
    <col min="11267" max="11268" width="6.5703125" style="127" customWidth="1"/>
    <col min="11269" max="11269" width="5" style="127" customWidth="1"/>
    <col min="11270" max="11270" width="6.5703125" style="127" customWidth="1"/>
    <col min="11271" max="11272" width="6.42578125" style="127" customWidth="1"/>
    <col min="11273" max="11273" width="5.140625" style="127" customWidth="1"/>
    <col min="11274" max="11274" width="5.7109375" style="127" customWidth="1"/>
    <col min="11275" max="11275" width="6.140625" style="127" customWidth="1"/>
    <col min="11276" max="11276" width="5.7109375" style="127" customWidth="1"/>
    <col min="11277" max="11277" width="5.5703125" style="127" customWidth="1"/>
    <col min="11278" max="11278" width="6" style="127" customWidth="1"/>
    <col min="11279" max="11280" width="5.42578125" style="127" customWidth="1"/>
    <col min="11281" max="11281" width="5" style="127" customWidth="1"/>
    <col min="11282" max="11282" width="3.7109375" style="127" customWidth="1"/>
    <col min="11283" max="11520" width="9.28515625" style="127"/>
    <col min="11521" max="11521" width="3.5703125" style="127" customWidth="1"/>
    <col min="11522" max="11522" width="35.28515625" style="127" customWidth="1"/>
    <col min="11523" max="11524" width="6.5703125" style="127" customWidth="1"/>
    <col min="11525" max="11525" width="5" style="127" customWidth="1"/>
    <col min="11526" max="11526" width="6.5703125" style="127" customWidth="1"/>
    <col min="11527" max="11528" width="6.42578125" style="127" customWidth="1"/>
    <col min="11529" max="11529" width="5.140625" style="127" customWidth="1"/>
    <col min="11530" max="11530" width="5.7109375" style="127" customWidth="1"/>
    <col min="11531" max="11531" width="6.140625" style="127" customWidth="1"/>
    <col min="11532" max="11532" width="5.7109375" style="127" customWidth="1"/>
    <col min="11533" max="11533" width="5.5703125" style="127" customWidth="1"/>
    <col min="11534" max="11534" width="6" style="127" customWidth="1"/>
    <col min="11535" max="11536" width="5.42578125" style="127" customWidth="1"/>
    <col min="11537" max="11537" width="5" style="127" customWidth="1"/>
    <col min="11538" max="11538" width="3.7109375" style="127" customWidth="1"/>
    <col min="11539" max="11776" width="9.28515625" style="127"/>
    <col min="11777" max="11777" width="3.5703125" style="127" customWidth="1"/>
    <col min="11778" max="11778" width="35.28515625" style="127" customWidth="1"/>
    <col min="11779" max="11780" width="6.5703125" style="127" customWidth="1"/>
    <col min="11781" max="11781" width="5" style="127" customWidth="1"/>
    <col min="11782" max="11782" width="6.5703125" style="127" customWidth="1"/>
    <col min="11783" max="11784" width="6.42578125" style="127" customWidth="1"/>
    <col min="11785" max="11785" width="5.140625" style="127" customWidth="1"/>
    <col min="11786" max="11786" width="5.7109375" style="127" customWidth="1"/>
    <col min="11787" max="11787" width="6.140625" style="127" customWidth="1"/>
    <col min="11788" max="11788" width="5.7109375" style="127" customWidth="1"/>
    <col min="11789" max="11789" width="5.5703125" style="127" customWidth="1"/>
    <col min="11790" max="11790" width="6" style="127" customWidth="1"/>
    <col min="11791" max="11792" width="5.42578125" style="127" customWidth="1"/>
    <col min="11793" max="11793" width="5" style="127" customWidth="1"/>
    <col min="11794" max="11794" width="3.7109375" style="127" customWidth="1"/>
    <col min="11795" max="12032" width="9.28515625" style="127"/>
    <col min="12033" max="12033" width="3.5703125" style="127" customWidth="1"/>
    <col min="12034" max="12034" width="35.28515625" style="127" customWidth="1"/>
    <col min="12035" max="12036" width="6.5703125" style="127" customWidth="1"/>
    <col min="12037" max="12037" width="5" style="127" customWidth="1"/>
    <col min="12038" max="12038" width="6.5703125" style="127" customWidth="1"/>
    <col min="12039" max="12040" width="6.42578125" style="127" customWidth="1"/>
    <col min="12041" max="12041" width="5.140625" style="127" customWidth="1"/>
    <col min="12042" max="12042" width="5.7109375" style="127" customWidth="1"/>
    <col min="12043" max="12043" width="6.140625" style="127" customWidth="1"/>
    <col min="12044" max="12044" width="5.7109375" style="127" customWidth="1"/>
    <col min="12045" max="12045" width="5.5703125" style="127" customWidth="1"/>
    <col min="12046" max="12046" width="6" style="127" customWidth="1"/>
    <col min="12047" max="12048" width="5.42578125" style="127" customWidth="1"/>
    <col min="12049" max="12049" width="5" style="127" customWidth="1"/>
    <col min="12050" max="12050" width="3.7109375" style="127" customWidth="1"/>
    <col min="12051" max="12288" width="9.28515625" style="127"/>
    <col min="12289" max="12289" width="3.5703125" style="127" customWidth="1"/>
    <col min="12290" max="12290" width="35.28515625" style="127" customWidth="1"/>
    <col min="12291" max="12292" width="6.5703125" style="127" customWidth="1"/>
    <col min="12293" max="12293" width="5" style="127" customWidth="1"/>
    <col min="12294" max="12294" width="6.5703125" style="127" customWidth="1"/>
    <col min="12295" max="12296" width="6.42578125" style="127" customWidth="1"/>
    <col min="12297" max="12297" width="5.140625" style="127" customWidth="1"/>
    <col min="12298" max="12298" width="5.7109375" style="127" customWidth="1"/>
    <col min="12299" max="12299" width="6.140625" style="127" customWidth="1"/>
    <col min="12300" max="12300" width="5.7109375" style="127" customWidth="1"/>
    <col min="12301" max="12301" width="5.5703125" style="127" customWidth="1"/>
    <col min="12302" max="12302" width="6" style="127" customWidth="1"/>
    <col min="12303" max="12304" width="5.42578125" style="127" customWidth="1"/>
    <col min="12305" max="12305" width="5" style="127" customWidth="1"/>
    <col min="12306" max="12306" width="3.7109375" style="127" customWidth="1"/>
    <col min="12307" max="12544" width="9.28515625" style="127"/>
    <col min="12545" max="12545" width="3.5703125" style="127" customWidth="1"/>
    <col min="12546" max="12546" width="35.28515625" style="127" customWidth="1"/>
    <col min="12547" max="12548" width="6.5703125" style="127" customWidth="1"/>
    <col min="12549" max="12549" width="5" style="127" customWidth="1"/>
    <col min="12550" max="12550" width="6.5703125" style="127" customWidth="1"/>
    <col min="12551" max="12552" width="6.42578125" style="127" customWidth="1"/>
    <col min="12553" max="12553" width="5.140625" style="127" customWidth="1"/>
    <col min="12554" max="12554" width="5.7109375" style="127" customWidth="1"/>
    <col min="12555" max="12555" width="6.140625" style="127" customWidth="1"/>
    <col min="12556" max="12556" width="5.7109375" style="127" customWidth="1"/>
    <col min="12557" max="12557" width="5.5703125" style="127" customWidth="1"/>
    <col min="12558" max="12558" width="6" style="127" customWidth="1"/>
    <col min="12559" max="12560" width="5.42578125" style="127" customWidth="1"/>
    <col min="12561" max="12561" width="5" style="127" customWidth="1"/>
    <col min="12562" max="12562" width="3.7109375" style="127" customWidth="1"/>
    <col min="12563" max="12800" width="9.28515625" style="127"/>
    <col min="12801" max="12801" width="3.5703125" style="127" customWidth="1"/>
    <col min="12802" max="12802" width="35.28515625" style="127" customWidth="1"/>
    <col min="12803" max="12804" width="6.5703125" style="127" customWidth="1"/>
    <col min="12805" max="12805" width="5" style="127" customWidth="1"/>
    <col min="12806" max="12806" width="6.5703125" style="127" customWidth="1"/>
    <col min="12807" max="12808" width="6.42578125" style="127" customWidth="1"/>
    <col min="12809" max="12809" width="5.140625" style="127" customWidth="1"/>
    <col min="12810" max="12810" width="5.7109375" style="127" customWidth="1"/>
    <col min="12811" max="12811" width="6.140625" style="127" customWidth="1"/>
    <col min="12812" max="12812" width="5.7109375" style="127" customWidth="1"/>
    <col min="12813" max="12813" width="5.5703125" style="127" customWidth="1"/>
    <col min="12814" max="12814" width="6" style="127" customWidth="1"/>
    <col min="12815" max="12816" width="5.42578125" style="127" customWidth="1"/>
    <col min="12817" max="12817" width="5" style="127" customWidth="1"/>
    <col min="12818" max="12818" width="3.7109375" style="127" customWidth="1"/>
    <col min="12819" max="13056" width="9.28515625" style="127"/>
    <col min="13057" max="13057" width="3.5703125" style="127" customWidth="1"/>
    <col min="13058" max="13058" width="35.28515625" style="127" customWidth="1"/>
    <col min="13059" max="13060" width="6.5703125" style="127" customWidth="1"/>
    <col min="13061" max="13061" width="5" style="127" customWidth="1"/>
    <col min="13062" max="13062" width="6.5703125" style="127" customWidth="1"/>
    <col min="13063" max="13064" width="6.42578125" style="127" customWidth="1"/>
    <col min="13065" max="13065" width="5.140625" style="127" customWidth="1"/>
    <col min="13066" max="13066" width="5.7109375" style="127" customWidth="1"/>
    <col min="13067" max="13067" width="6.140625" style="127" customWidth="1"/>
    <col min="13068" max="13068" width="5.7109375" style="127" customWidth="1"/>
    <col min="13069" max="13069" width="5.5703125" style="127" customWidth="1"/>
    <col min="13070" max="13070" width="6" style="127" customWidth="1"/>
    <col min="13071" max="13072" width="5.42578125" style="127" customWidth="1"/>
    <col min="13073" max="13073" width="5" style="127" customWidth="1"/>
    <col min="13074" max="13074" width="3.7109375" style="127" customWidth="1"/>
    <col min="13075" max="13312" width="9.28515625" style="127"/>
    <col min="13313" max="13313" width="3.5703125" style="127" customWidth="1"/>
    <col min="13314" max="13314" width="35.28515625" style="127" customWidth="1"/>
    <col min="13315" max="13316" width="6.5703125" style="127" customWidth="1"/>
    <col min="13317" max="13317" width="5" style="127" customWidth="1"/>
    <col min="13318" max="13318" width="6.5703125" style="127" customWidth="1"/>
    <col min="13319" max="13320" width="6.42578125" style="127" customWidth="1"/>
    <col min="13321" max="13321" width="5.140625" style="127" customWidth="1"/>
    <col min="13322" max="13322" width="5.7109375" style="127" customWidth="1"/>
    <col min="13323" max="13323" width="6.140625" style="127" customWidth="1"/>
    <col min="13324" max="13324" width="5.7109375" style="127" customWidth="1"/>
    <col min="13325" max="13325" width="5.5703125" style="127" customWidth="1"/>
    <col min="13326" max="13326" width="6" style="127" customWidth="1"/>
    <col min="13327" max="13328" width="5.42578125" style="127" customWidth="1"/>
    <col min="13329" max="13329" width="5" style="127" customWidth="1"/>
    <col min="13330" max="13330" width="3.7109375" style="127" customWidth="1"/>
    <col min="13331" max="13568" width="9.28515625" style="127"/>
    <col min="13569" max="13569" width="3.5703125" style="127" customWidth="1"/>
    <col min="13570" max="13570" width="35.28515625" style="127" customWidth="1"/>
    <col min="13571" max="13572" width="6.5703125" style="127" customWidth="1"/>
    <col min="13573" max="13573" width="5" style="127" customWidth="1"/>
    <col min="13574" max="13574" width="6.5703125" style="127" customWidth="1"/>
    <col min="13575" max="13576" width="6.42578125" style="127" customWidth="1"/>
    <col min="13577" max="13577" width="5.140625" style="127" customWidth="1"/>
    <col min="13578" max="13578" width="5.7109375" style="127" customWidth="1"/>
    <col min="13579" max="13579" width="6.140625" style="127" customWidth="1"/>
    <col min="13580" max="13580" width="5.7109375" style="127" customWidth="1"/>
    <col min="13581" max="13581" width="5.5703125" style="127" customWidth="1"/>
    <col min="13582" max="13582" width="6" style="127" customWidth="1"/>
    <col min="13583" max="13584" width="5.42578125" style="127" customWidth="1"/>
    <col min="13585" max="13585" width="5" style="127" customWidth="1"/>
    <col min="13586" max="13586" width="3.7109375" style="127" customWidth="1"/>
    <col min="13587" max="13824" width="9.28515625" style="127"/>
    <col min="13825" max="13825" width="3.5703125" style="127" customWidth="1"/>
    <col min="13826" max="13826" width="35.28515625" style="127" customWidth="1"/>
    <col min="13827" max="13828" width="6.5703125" style="127" customWidth="1"/>
    <col min="13829" max="13829" width="5" style="127" customWidth="1"/>
    <col min="13830" max="13830" width="6.5703125" style="127" customWidth="1"/>
    <col min="13831" max="13832" width="6.42578125" style="127" customWidth="1"/>
    <col min="13833" max="13833" width="5.140625" style="127" customWidth="1"/>
    <col min="13834" max="13834" width="5.7109375" style="127" customWidth="1"/>
    <col min="13835" max="13835" width="6.140625" style="127" customWidth="1"/>
    <col min="13836" max="13836" width="5.7109375" style="127" customWidth="1"/>
    <col min="13837" max="13837" width="5.5703125" style="127" customWidth="1"/>
    <col min="13838" max="13838" width="6" style="127" customWidth="1"/>
    <col min="13839" max="13840" width="5.42578125" style="127" customWidth="1"/>
    <col min="13841" max="13841" width="5" style="127" customWidth="1"/>
    <col min="13842" max="13842" width="3.7109375" style="127" customWidth="1"/>
    <col min="13843" max="14080" width="9.28515625" style="127"/>
    <col min="14081" max="14081" width="3.5703125" style="127" customWidth="1"/>
    <col min="14082" max="14082" width="35.28515625" style="127" customWidth="1"/>
    <col min="14083" max="14084" width="6.5703125" style="127" customWidth="1"/>
    <col min="14085" max="14085" width="5" style="127" customWidth="1"/>
    <col min="14086" max="14086" width="6.5703125" style="127" customWidth="1"/>
    <col min="14087" max="14088" width="6.42578125" style="127" customWidth="1"/>
    <col min="14089" max="14089" width="5.140625" style="127" customWidth="1"/>
    <col min="14090" max="14090" width="5.7109375" style="127" customWidth="1"/>
    <col min="14091" max="14091" width="6.140625" style="127" customWidth="1"/>
    <col min="14092" max="14092" width="5.7109375" style="127" customWidth="1"/>
    <col min="14093" max="14093" width="5.5703125" style="127" customWidth="1"/>
    <col min="14094" max="14094" width="6" style="127" customWidth="1"/>
    <col min="14095" max="14096" width="5.42578125" style="127" customWidth="1"/>
    <col min="14097" max="14097" width="5" style="127" customWidth="1"/>
    <col min="14098" max="14098" width="3.7109375" style="127" customWidth="1"/>
    <col min="14099" max="14336" width="9.28515625" style="127"/>
    <col min="14337" max="14337" width="3.5703125" style="127" customWidth="1"/>
    <col min="14338" max="14338" width="35.28515625" style="127" customWidth="1"/>
    <col min="14339" max="14340" width="6.5703125" style="127" customWidth="1"/>
    <col min="14341" max="14341" width="5" style="127" customWidth="1"/>
    <col min="14342" max="14342" width="6.5703125" style="127" customWidth="1"/>
    <col min="14343" max="14344" width="6.42578125" style="127" customWidth="1"/>
    <col min="14345" max="14345" width="5.140625" style="127" customWidth="1"/>
    <col min="14346" max="14346" width="5.7109375" style="127" customWidth="1"/>
    <col min="14347" max="14347" width="6.140625" style="127" customWidth="1"/>
    <col min="14348" max="14348" width="5.7109375" style="127" customWidth="1"/>
    <col min="14349" max="14349" width="5.5703125" style="127" customWidth="1"/>
    <col min="14350" max="14350" width="6" style="127" customWidth="1"/>
    <col min="14351" max="14352" width="5.42578125" style="127" customWidth="1"/>
    <col min="14353" max="14353" width="5" style="127" customWidth="1"/>
    <col min="14354" max="14354" width="3.7109375" style="127" customWidth="1"/>
    <col min="14355" max="14592" width="9.28515625" style="127"/>
    <col min="14593" max="14593" width="3.5703125" style="127" customWidth="1"/>
    <col min="14594" max="14594" width="35.28515625" style="127" customWidth="1"/>
    <col min="14595" max="14596" width="6.5703125" style="127" customWidth="1"/>
    <col min="14597" max="14597" width="5" style="127" customWidth="1"/>
    <col min="14598" max="14598" width="6.5703125" style="127" customWidth="1"/>
    <col min="14599" max="14600" width="6.42578125" style="127" customWidth="1"/>
    <col min="14601" max="14601" width="5.140625" style="127" customWidth="1"/>
    <col min="14602" max="14602" width="5.7109375" style="127" customWidth="1"/>
    <col min="14603" max="14603" width="6.140625" style="127" customWidth="1"/>
    <col min="14604" max="14604" width="5.7109375" style="127" customWidth="1"/>
    <col min="14605" max="14605" width="5.5703125" style="127" customWidth="1"/>
    <col min="14606" max="14606" width="6" style="127" customWidth="1"/>
    <col min="14607" max="14608" width="5.42578125" style="127" customWidth="1"/>
    <col min="14609" max="14609" width="5" style="127" customWidth="1"/>
    <col min="14610" max="14610" width="3.7109375" style="127" customWidth="1"/>
    <col min="14611" max="14848" width="9.28515625" style="127"/>
    <col min="14849" max="14849" width="3.5703125" style="127" customWidth="1"/>
    <col min="14850" max="14850" width="35.28515625" style="127" customWidth="1"/>
    <col min="14851" max="14852" width="6.5703125" style="127" customWidth="1"/>
    <col min="14853" max="14853" width="5" style="127" customWidth="1"/>
    <col min="14854" max="14854" width="6.5703125" style="127" customWidth="1"/>
    <col min="14855" max="14856" width="6.42578125" style="127" customWidth="1"/>
    <col min="14857" max="14857" width="5.140625" style="127" customWidth="1"/>
    <col min="14858" max="14858" width="5.7109375" style="127" customWidth="1"/>
    <col min="14859" max="14859" width="6.140625" style="127" customWidth="1"/>
    <col min="14860" max="14860" width="5.7109375" style="127" customWidth="1"/>
    <col min="14861" max="14861" width="5.5703125" style="127" customWidth="1"/>
    <col min="14862" max="14862" width="6" style="127" customWidth="1"/>
    <col min="14863" max="14864" width="5.42578125" style="127" customWidth="1"/>
    <col min="14865" max="14865" width="5" style="127" customWidth="1"/>
    <col min="14866" max="14866" width="3.7109375" style="127" customWidth="1"/>
    <col min="14867" max="15104" width="9.28515625" style="127"/>
    <col min="15105" max="15105" width="3.5703125" style="127" customWidth="1"/>
    <col min="15106" max="15106" width="35.28515625" style="127" customWidth="1"/>
    <col min="15107" max="15108" width="6.5703125" style="127" customWidth="1"/>
    <col min="15109" max="15109" width="5" style="127" customWidth="1"/>
    <col min="15110" max="15110" width="6.5703125" style="127" customWidth="1"/>
    <col min="15111" max="15112" width="6.42578125" style="127" customWidth="1"/>
    <col min="15113" max="15113" width="5.140625" style="127" customWidth="1"/>
    <col min="15114" max="15114" width="5.7109375" style="127" customWidth="1"/>
    <col min="15115" max="15115" width="6.140625" style="127" customWidth="1"/>
    <col min="15116" max="15116" width="5.7109375" style="127" customWidth="1"/>
    <col min="15117" max="15117" width="5.5703125" style="127" customWidth="1"/>
    <col min="15118" max="15118" width="6" style="127" customWidth="1"/>
    <col min="15119" max="15120" width="5.42578125" style="127" customWidth="1"/>
    <col min="15121" max="15121" width="5" style="127" customWidth="1"/>
    <col min="15122" max="15122" width="3.7109375" style="127" customWidth="1"/>
    <col min="15123" max="15360" width="9.28515625" style="127"/>
    <col min="15361" max="15361" width="3.5703125" style="127" customWidth="1"/>
    <col min="15362" max="15362" width="35.28515625" style="127" customWidth="1"/>
    <col min="15363" max="15364" width="6.5703125" style="127" customWidth="1"/>
    <col min="15365" max="15365" width="5" style="127" customWidth="1"/>
    <col min="15366" max="15366" width="6.5703125" style="127" customWidth="1"/>
    <col min="15367" max="15368" width="6.42578125" style="127" customWidth="1"/>
    <col min="15369" max="15369" width="5.140625" style="127" customWidth="1"/>
    <col min="15370" max="15370" width="5.7109375" style="127" customWidth="1"/>
    <col min="15371" max="15371" width="6.140625" style="127" customWidth="1"/>
    <col min="15372" max="15372" width="5.7109375" style="127" customWidth="1"/>
    <col min="15373" max="15373" width="5.5703125" style="127" customWidth="1"/>
    <col min="15374" max="15374" width="6" style="127" customWidth="1"/>
    <col min="15375" max="15376" width="5.42578125" style="127" customWidth="1"/>
    <col min="15377" max="15377" width="5" style="127" customWidth="1"/>
    <col min="15378" max="15378" width="3.7109375" style="127" customWidth="1"/>
    <col min="15379" max="15616" width="9.28515625" style="127"/>
    <col min="15617" max="15617" width="3.5703125" style="127" customWidth="1"/>
    <col min="15618" max="15618" width="35.28515625" style="127" customWidth="1"/>
    <col min="15619" max="15620" width="6.5703125" style="127" customWidth="1"/>
    <col min="15621" max="15621" width="5" style="127" customWidth="1"/>
    <col min="15622" max="15622" width="6.5703125" style="127" customWidth="1"/>
    <col min="15623" max="15624" width="6.42578125" style="127" customWidth="1"/>
    <col min="15625" max="15625" width="5.140625" style="127" customWidth="1"/>
    <col min="15626" max="15626" width="5.7109375" style="127" customWidth="1"/>
    <col min="15627" max="15627" width="6.140625" style="127" customWidth="1"/>
    <col min="15628" max="15628" width="5.7109375" style="127" customWidth="1"/>
    <col min="15629" max="15629" width="5.5703125" style="127" customWidth="1"/>
    <col min="15630" max="15630" width="6" style="127" customWidth="1"/>
    <col min="15631" max="15632" width="5.42578125" style="127" customWidth="1"/>
    <col min="15633" max="15633" width="5" style="127" customWidth="1"/>
    <col min="15634" max="15634" width="3.7109375" style="127" customWidth="1"/>
    <col min="15635" max="15872" width="9.28515625" style="127"/>
    <col min="15873" max="15873" width="3.5703125" style="127" customWidth="1"/>
    <col min="15874" max="15874" width="35.28515625" style="127" customWidth="1"/>
    <col min="15875" max="15876" width="6.5703125" style="127" customWidth="1"/>
    <col min="15877" max="15877" width="5" style="127" customWidth="1"/>
    <col min="15878" max="15878" width="6.5703125" style="127" customWidth="1"/>
    <col min="15879" max="15880" width="6.42578125" style="127" customWidth="1"/>
    <col min="15881" max="15881" width="5.140625" style="127" customWidth="1"/>
    <col min="15882" max="15882" width="5.7109375" style="127" customWidth="1"/>
    <col min="15883" max="15883" width="6.140625" style="127" customWidth="1"/>
    <col min="15884" max="15884" width="5.7109375" style="127" customWidth="1"/>
    <col min="15885" max="15885" width="5.5703125" style="127" customWidth="1"/>
    <col min="15886" max="15886" width="6" style="127" customWidth="1"/>
    <col min="15887" max="15888" width="5.42578125" style="127" customWidth="1"/>
    <col min="15889" max="15889" width="5" style="127" customWidth="1"/>
    <col min="15890" max="15890" width="3.7109375" style="127" customWidth="1"/>
    <col min="15891" max="16128" width="9.28515625" style="127"/>
    <col min="16129" max="16129" width="3.5703125" style="127" customWidth="1"/>
    <col min="16130" max="16130" width="35.28515625" style="127" customWidth="1"/>
    <col min="16131" max="16132" width="6.5703125" style="127" customWidth="1"/>
    <col min="16133" max="16133" width="5" style="127" customWidth="1"/>
    <col min="16134" max="16134" width="6.5703125" style="127" customWidth="1"/>
    <col min="16135" max="16136" width="6.42578125" style="127" customWidth="1"/>
    <col min="16137" max="16137" width="5.140625" style="127" customWidth="1"/>
    <col min="16138" max="16138" width="5.7109375" style="127" customWidth="1"/>
    <col min="16139" max="16139" width="6.140625" style="127" customWidth="1"/>
    <col min="16140" max="16140" width="5.7109375" style="127" customWidth="1"/>
    <col min="16141" max="16141" width="5.5703125" style="127" customWidth="1"/>
    <col min="16142" max="16142" width="6" style="127" customWidth="1"/>
    <col min="16143" max="16144" width="5.42578125" style="127" customWidth="1"/>
    <col min="16145" max="16145" width="5" style="127" customWidth="1"/>
    <col min="16146" max="16146" width="3.7109375" style="127" customWidth="1"/>
    <col min="16147" max="16384" width="9.28515625" style="127"/>
  </cols>
  <sheetData>
    <row r="1" spans="1:18" ht="12" customHeight="1" x14ac:dyDescent="0.2">
      <c r="P1" s="201" t="s">
        <v>249</v>
      </c>
      <c r="Q1" s="201"/>
    </row>
    <row r="2" spans="1:18" ht="18" customHeight="1" x14ac:dyDescent="0.2">
      <c r="A2" s="134" t="s">
        <v>382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2.75" customHeight="1" thickBot="1" x14ac:dyDescent="0.25">
      <c r="A3" s="135"/>
      <c r="B3" s="136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13" t="s">
        <v>92</v>
      </c>
      <c r="R3" s="113"/>
    </row>
    <row r="4" spans="1:18" s="129" customFormat="1" ht="28.15" customHeight="1" x14ac:dyDescent="0.2">
      <c r="A4" s="137"/>
      <c r="B4" s="138"/>
      <c r="C4" s="139" t="s">
        <v>93</v>
      </c>
      <c r="D4" s="140"/>
      <c r="E4" s="140"/>
      <c r="F4" s="140"/>
      <c r="G4" s="139" t="s">
        <v>94</v>
      </c>
      <c r="H4" s="140"/>
      <c r="I4" s="140"/>
      <c r="J4" s="140"/>
      <c r="K4" s="141" t="s">
        <v>383</v>
      </c>
      <c r="L4" s="142"/>
      <c r="M4" s="142"/>
      <c r="N4" s="142"/>
      <c r="O4" s="141" t="s">
        <v>299</v>
      </c>
      <c r="P4" s="142"/>
      <c r="Q4" s="142"/>
      <c r="R4" s="143"/>
    </row>
    <row r="5" spans="1:18" s="129" customFormat="1" ht="9" customHeight="1" x14ac:dyDescent="0.2">
      <c r="A5" s="144"/>
      <c r="B5" s="145"/>
      <c r="C5" s="146"/>
      <c r="D5" s="147"/>
      <c r="E5" s="147"/>
      <c r="F5" s="147"/>
      <c r="G5" s="146"/>
      <c r="H5" s="147"/>
      <c r="I5" s="147"/>
      <c r="J5" s="147"/>
      <c r="K5" s="148"/>
      <c r="L5" s="149"/>
      <c r="M5" s="149"/>
      <c r="N5" s="149"/>
      <c r="O5" s="148"/>
      <c r="P5" s="149"/>
      <c r="Q5" s="149"/>
      <c r="R5" s="150"/>
    </row>
    <row r="6" spans="1:18" s="129" customFormat="1" ht="9.4" customHeight="1" x14ac:dyDescent="0.2">
      <c r="A6" s="144"/>
      <c r="B6" s="145"/>
      <c r="C6" s="151">
        <v>2018</v>
      </c>
      <c r="D6" s="152">
        <v>2019</v>
      </c>
      <c r="E6" s="153" t="s">
        <v>95</v>
      </c>
      <c r="F6" s="154"/>
      <c r="G6" s="151">
        <v>2018</v>
      </c>
      <c r="H6" s="152">
        <v>2019</v>
      </c>
      <c r="I6" s="153" t="s">
        <v>95</v>
      </c>
      <c r="J6" s="154"/>
      <c r="K6" s="151">
        <v>2018</v>
      </c>
      <c r="L6" s="152">
        <v>2019</v>
      </c>
      <c r="M6" s="153" t="s">
        <v>95</v>
      </c>
      <c r="N6" s="154"/>
      <c r="O6" s="151">
        <v>2018</v>
      </c>
      <c r="P6" s="152">
        <v>2019</v>
      </c>
      <c r="Q6" s="153" t="s">
        <v>95</v>
      </c>
      <c r="R6" s="155"/>
    </row>
    <row r="7" spans="1:18" s="129" customFormat="1" ht="10.9" customHeight="1" x14ac:dyDescent="0.2">
      <c r="A7" s="144"/>
      <c r="B7" s="145"/>
      <c r="C7" s="151"/>
      <c r="D7" s="152"/>
      <c r="E7" s="153"/>
      <c r="F7" s="153"/>
      <c r="G7" s="151"/>
      <c r="H7" s="152"/>
      <c r="I7" s="153"/>
      <c r="J7" s="153"/>
      <c r="K7" s="151"/>
      <c r="L7" s="152"/>
      <c r="M7" s="153"/>
      <c r="N7" s="153"/>
      <c r="O7" s="151"/>
      <c r="P7" s="152"/>
      <c r="Q7" s="153"/>
      <c r="R7" s="155"/>
    </row>
    <row r="8" spans="1:18" s="129" customFormat="1" ht="11.65" customHeight="1" thickBot="1" x14ac:dyDescent="0.25">
      <c r="A8" s="156"/>
      <c r="B8" s="157"/>
      <c r="C8" s="158"/>
      <c r="D8" s="159"/>
      <c r="E8" s="160" t="s">
        <v>97</v>
      </c>
      <c r="F8" s="160" t="s">
        <v>98</v>
      </c>
      <c r="G8" s="158"/>
      <c r="H8" s="159"/>
      <c r="I8" s="160" t="s">
        <v>97</v>
      </c>
      <c r="J8" s="160" t="s">
        <v>98</v>
      </c>
      <c r="K8" s="158"/>
      <c r="L8" s="159"/>
      <c r="M8" s="160" t="s">
        <v>97</v>
      </c>
      <c r="N8" s="160" t="s">
        <v>98</v>
      </c>
      <c r="O8" s="158"/>
      <c r="P8" s="159"/>
      <c r="Q8" s="160" t="s">
        <v>97</v>
      </c>
      <c r="R8" s="161" t="s">
        <v>98</v>
      </c>
    </row>
    <row r="9" spans="1:18" s="166" customFormat="1" ht="10.9" customHeight="1" x14ac:dyDescent="0.2">
      <c r="A9" s="162">
        <v>1</v>
      </c>
      <c r="B9" s="163">
        <v>2</v>
      </c>
      <c r="C9" s="162">
        <v>3</v>
      </c>
      <c r="D9" s="164">
        <v>4</v>
      </c>
      <c r="E9" s="164">
        <v>5</v>
      </c>
      <c r="F9" s="164">
        <v>6</v>
      </c>
      <c r="G9" s="162">
        <v>7</v>
      </c>
      <c r="H9" s="164">
        <v>8</v>
      </c>
      <c r="I9" s="164">
        <v>9</v>
      </c>
      <c r="J9" s="164">
        <v>10</v>
      </c>
      <c r="K9" s="162">
        <v>11</v>
      </c>
      <c r="L9" s="164">
        <v>12</v>
      </c>
      <c r="M9" s="164">
        <v>12</v>
      </c>
      <c r="N9" s="164">
        <v>14</v>
      </c>
      <c r="O9" s="162">
        <v>15</v>
      </c>
      <c r="P9" s="164">
        <v>16</v>
      </c>
      <c r="Q9" s="164">
        <v>17</v>
      </c>
      <c r="R9" s="165">
        <v>18</v>
      </c>
    </row>
    <row r="10" spans="1:18" s="173" customFormat="1" ht="10.9" customHeight="1" x14ac:dyDescent="0.25">
      <c r="A10" s="167">
        <v>1</v>
      </c>
      <c r="B10" s="168" t="s">
        <v>99</v>
      </c>
      <c r="C10" s="169">
        <v>480.4</v>
      </c>
      <c r="D10" s="170">
        <v>541.9</v>
      </c>
      <c r="E10" s="170">
        <v>112.80183180682764</v>
      </c>
      <c r="F10" s="170">
        <v>61.5</v>
      </c>
      <c r="G10" s="169">
        <v>278.39999999999998</v>
      </c>
      <c r="H10" s="170">
        <v>314</v>
      </c>
      <c r="I10" s="170">
        <v>112.7873563218391</v>
      </c>
      <c r="J10" s="170">
        <v>35.600000000000023</v>
      </c>
      <c r="K10" s="169">
        <v>156.80000000000001</v>
      </c>
      <c r="L10" s="171">
        <v>181.2</v>
      </c>
      <c r="M10" s="170">
        <v>115.5612244897959</v>
      </c>
      <c r="N10" s="170">
        <v>24.399999999999977</v>
      </c>
      <c r="O10" s="169">
        <v>45.2</v>
      </c>
      <c r="P10" s="170">
        <v>46.7</v>
      </c>
      <c r="Q10" s="170">
        <v>103.31858407079646</v>
      </c>
      <c r="R10" s="172">
        <v>1.5</v>
      </c>
    </row>
    <row r="11" spans="1:18" s="173" customFormat="1" ht="10.9" customHeight="1" x14ac:dyDescent="0.25">
      <c r="A11" s="167">
        <v>2</v>
      </c>
      <c r="B11" s="168" t="s">
        <v>100</v>
      </c>
      <c r="C11" s="169">
        <v>497.90000000000003</v>
      </c>
      <c r="D11" s="170">
        <v>582.1</v>
      </c>
      <c r="E11" s="170">
        <v>116.91102631050411</v>
      </c>
      <c r="F11" s="170">
        <v>84.199999999999989</v>
      </c>
      <c r="G11" s="169">
        <v>269.10000000000002</v>
      </c>
      <c r="H11" s="170">
        <v>327.3</v>
      </c>
      <c r="I11" s="170">
        <v>121.62764771460424</v>
      </c>
      <c r="J11" s="170">
        <v>58.199999999999989</v>
      </c>
      <c r="K11" s="169">
        <v>178.6</v>
      </c>
      <c r="L11" s="171">
        <v>202.9</v>
      </c>
      <c r="M11" s="170">
        <v>113.60582306830909</v>
      </c>
      <c r="N11" s="170">
        <v>24.300000000000011</v>
      </c>
      <c r="O11" s="169">
        <v>50.2</v>
      </c>
      <c r="P11" s="170">
        <v>51.9</v>
      </c>
      <c r="Q11" s="170">
        <v>103.38645418326693</v>
      </c>
      <c r="R11" s="172">
        <v>1.6999999999999957</v>
      </c>
    </row>
    <row r="12" spans="1:18" s="173" customFormat="1" ht="10.9" customHeight="1" x14ac:dyDescent="0.25">
      <c r="A12" s="167">
        <v>3</v>
      </c>
      <c r="B12" s="168" t="s">
        <v>300</v>
      </c>
      <c r="C12" s="169">
        <v>497.59999999999997</v>
      </c>
      <c r="D12" s="170">
        <v>567.20000000000005</v>
      </c>
      <c r="E12" s="170">
        <v>113.98713826366563</v>
      </c>
      <c r="F12" s="170">
        <v>69.60000000000008</v>
      </c>
      <c r="G12" s="169">
        <v>260.89999999999998</v>
      </c>
      <c r="H12" s="170">
        <v>301.10000000000002</v>
      </c>
      <c r="I12" s="170">
        <v>115.40820237638944</v>
      </c>
      <c r="J12" s="170">
        <v>40.200000000000045</v>
      </c>
      <c r="K12" s="169">
        <v>185.4</v>
      </c>
      <c r="L12" s="171">
        <v>212.1</v>
      </c>
      <c r="M12" s="170">
        <v>114.40129449838187</v>
      </c>
      <c r="N12" s="170">
        <v>26.699999999999989</v>
      </c>
      <c r="O12" s="169">
        <v>51.300000000000004</v>
      </c>
      <c r="P12" s="170">
        <v>54</v>
      </c>
      <c r="Q12" s="170">
        <v>105.26315789473684</v>
      </c>
      <c r="R12" s="172">
        <v>2.6999999999999957</v>
      </c>
    </row>
    <row r="13" spans="1:18" s="173" customFormat="1" ht="10.9" customHeight="1" x14ac:dyDescent="0.25">
      <c r="A13" s="167">
        <v>4</v>
      </c>
      <c r="B13" s="168" t="s">
        <v>301</v>
      </c>
      <c r="C13" s="169">
        <v>515.6</v>
      </c>
      <c r="D13" s="170">
        <v>602.69999999999993</v>
      </c>
      <c r="E13" s="170">
        <v>116.89294026377036</v>
      </c>
      <c r="F13" s="170">
        <v>87.099999999999909</v>
      </c>
      <c r="G13" s="169">
        <v>258.60000000000002</v>
      </c>
      <c r="H13" s="170">
        <v>320.3</v>
      </c>
      <c r="I13" s="170">
        <v>123.85924207269913</v>
      </c>
      <c r="J13" s="170">
        <v>61.699999999999989</v>
      </c>
      <c r="K13" s="169">
        <v>204.4</v>
      </c>
      <c r="L13" s="171">
        <v>227.5</v>
      </c>
      <c r="M13" s="170">
        <v>111.30136986301369</v>
      </c>
      <c r="N13" s="170">
        <v>23.099999999999994</v>
      </c>
      <c r="O13" s="169">
        <v>52.6</v>
      </c>
      <c r="P13" s="170">
        <v>54.9</v>
      </c>
      <c r="Q13" s="170">
        <v>104.37262357414447</v>
      </c>
      <c r="R13" s="172">
        <v>2.2999999999999972</v>
      </c>
    </row>
    <row r="14" spans="1:18" s="173" customFormat="1" ht="10.9" customHeight="1" x14ac:dyDescent="0.25">
      <c r="A14" s="167">
        <v>5</v>
      </c>
      <c r="B14" s="168" t="s">
        <v>101</v>
      </c>
      <c r="C14" s="169">
        <v>532.5</v>
      </c>
      <c r="D14" s="170">
        <v>628.1</v>
      </c>
      <c r="E14" s="170">
        <v>117.9530516431925</v>
      </c>
      <c r="F14" s="170">
        <v>95.600000000000023</v>
      </c>
      <c r="G14" s="169">
        <v>260.60000000000002</v>
      </c>
      <c r="H14" s="170">
        <v>325.7</v>
      </c>
      <c r="I14" s="170">
        <v>124.98081350729085</v>
      </c>
      <c r="J14" s="170">
        <v>65.099999999999966</v>
      </c>
      <c r="K14" s="169">
        <v>207.5</v>
      </c>
      <c r="L14" s="171">
        <v>232.7</v>
      </c>
      <c r="M14" s="170">
        <v>112.14457831325299</v>
      </c>
      <c r="N14" s="170">
        <v>25.199999999999989</v>
      </c>
      <c r="O14" s="169">
        <v>64.400000000000006</v>
      </c>
      <c r="P14" s="170">
        <v>69.7</v>
      </c>
      <c r="Q14" s="170">
        <v>108.22981366459628</v>
      </c>
      <c r="R14" s="172">
        <v>5.2999999999999972</v>
      </c>
    </row>
    <row r="15" spans="1:18" s="173" customFormat="1" ht="10.9" customHeight="1" x14ac:dyDescent="0.25">
      <c r="A15" s="167">
        <v>6</v>
      </c>
      <c r="B15" s="168" t="s">
        <v>102</v>
      </c>
      <c r="C15" s="169">
        <v>481.7</v>
      </c>
      <c r="D15" s="170">
        <v>539.1</v>
      </c>
      <c r="E15" s="170">
        <v>111.9161303716006</v>
      </c>
      <c r="F15" s="170">
        <v>57.400000000000034</v>
      </c>
      <c r="G15" s="169">
        <v>280.3</v>
      </c>
      <c r="H15" s="170">
        <v>320.8</v>
      </c>
      <c r="I15" s="170">
        <v>114.44880485194435</v>
      </c>
      <c r="J15" s="170">
        <v>40.5</v>
      </c>
      <c r="K15" s="169">
        <v>171.6</v>
      </c>
      <c r="L15" s="171">
        <v>186.7</v>
      </c>
      <c r="M15" s="170">
        <v>108.7995337995338</v>
      </c>
      <c r="N15" s="170">
        <v>15.099999999999994</v>
      </c>
      <c r="O15" s="169">
        <v>29.799999999999997</v>
      </c>
      <c r="P15" s="170">
        <v>31.6</v>
      </c>
      <c r="Q15" s="170">
        <v>106.04026845637587</v>
      </c>
      <c r="R15" s="172">
        <v>1.8000000000000043</v>
      </c>
    </row>
    <row r="16" spans="1:18" s="173" customFormat="1" ht="10.9" customHeight="1" x14ac:dyDescent="0.25">
      <c r="A16" s="167">
        <v>7</v>
      </c>
      <c r="B16" s="168" t="s">
        <v>103</v>
      </c>
      <c r="C16" s="169">
        <v>534.29999999999995</v>
      </c>
      <c r="D16" s="170">
        <v>591.9</v>
      </c>
      <c r="E16" s="170">
        <v>110.78046041549692</v>
      </c>
      <c r="F16" s="170">
        <v>57.600000000000023</v>
      </c>
      <c r="G16" s="169">
        <v>287.8</v>
      </c>
      <c r="H16" s="170">
        <v>336.4</v>
      </c>
      <c r="I16" s="170">
        <v>116.88672689367614</v>
      </c>
      <c r="J16" s="170">
        <v>48.599999999999966</v>
      </c>
      <c r="K16" s="169">
        <v>190.2</v>
      </c>
      <c r="L16" s="171">
        <v>198.5</v>
      </c>
      <c r="M16" s="170">
        <v>104.36382754994744</v>
      </c>
      <c r="N16" s="170">
        <v>8.3000000000000114</v>
      </c>
      <c r="O16" s="169">
        <v>56.3</v>
      </c>
      <c r="P16" s="170">
        <v>57</v>
      </c>
      <c r="Q16" s="170">
        <v>101.24333925399644</v>
      </c>
      <c r="R16" s="172">
        <v>0.70000000000000284</v>
      </c>
    </row>
    <row r="17" spans="1:18" s="173" customFormat="1" ht="10.9" customHeight="1" x14ac:dyDescent="0.25">
      <c r="A17" s="167">
        <v>8</v>
      </c>
      <c r="B17" s="168" t="s">
        <v>104</v>
      </c>
      <c r="C17" s="169">
        <v>512</v>
      </c>
      <c r="D17" s="170">
        <v>562.29999999999995</v>
      </c>
      <c r="E17" s="170">
        <v>109.82421874999999</v>
      </c>
      <c r="F17" s="170">
        <v>50.299999999999955</v>
      </c>
      <c r="G17" s="169">
        <v>235.5</v>
      </c>
      <c r="H17" s="170">
        <v>263.89999999999998</v>
      </c>
      <c r="I17" s="170">
        <v>112.05944798301486</v>
      </c>
      <c r="J17" s="170">
        <v>28.399999999999977</v>
      </c>
      <c r="K17" s="169">
        <v>237.4</v>
      </c>
      <c r="L17" s="171">
        <v>254.6</v>
      </c>
      <c r="M17" s="170">
        <v>107.24515585509688</v>
      </c>
      <c r="N17" s="170">
        <v>17.199999999999989</v>
      </c>
      <c r="O17" s="169">
        <v>39.099999999999994</v>
      </c>
      <c r="P17" s="170">
        <v>43.8</v>
      </c>
      <c r="Q17" s="170">
        <v>112.02046035805628</v>
      </c>
      <c r="R17" s="172">
        <v>4.7000000000000028</v>
      </c>
    </row>
    <row r="18" spans="1:18" s="173" customFormat="1" ht="10.9" customHeight="1" x14ac:dyDescent="0.25">
      <c r="A18" s="167">
        <v>9</v>
      </c>
      <c r="B18" s="174" t="s">
        <v>105</v>
      </c>
      <c r="C18" s="169">
        <v>1097.5999999999999</v>
      </c>
      <c r="D18" s="170">
        <v>1096.5999999999999</v>
      </c>
      <c r="E18" s="170">
        <v>99.908892128279874</v>
      </c>
      <c r="F18" s="170">
        <v>-1</v>
      </c>
      <c r="G18" s="169">
        <v>255.1</v>
      </c>
      <c r="H18" s="170">
        <v>276.8</v>
      </c>
      <c r="I18" s="170">
        <v>108.50646805174442</v>
      </c>
      <c r="J18" s="170">
        <v>21.700000000000017</v>
      </c>
      <c r="K18" s="169">
        <v>823.2</v>
      </c>
      <c r="L18" s="171">
        <v>803.8</v>
      </c>
      <c r="M18" s="170">
        <v>97.643343051506307</v>
      </c>
      <c r="N18" s="170">
        <v>-19.400000000000091</v>
      </c>
      <c r="O18" s="169">
        <v>19.299999999999997</v>
      </c>
      <c r="P18" s="170">
        <v>16</v>
      </c>
      <c r="Q18" s="170">
        <v>82.901554404145088</v>
      </c>
      <c r="R18" s="172">
        <v>-3.2999999999999972</v>
      </c>
    </row>
    <row r="19" spans="1:18" s="173" customFormat="1" ht="10.9" customHeight="1" x14ac:dyDescent="0.25">
      <c r="A19" s="167">
        <v>10</v>
      </c>
      <c r="B19" s="174" t="s">
        <v>106</v>
      </c>
      <c r="C19" s="169">
        <v>948.6</v>
      </c>
      <c r="D19" s="170">
        <v>999</v>
      </c>
      <c r="E19" s="170">
        <v>105.31309297912715</v>
      </c>
      <c r="F19" s="170">
        <v>50.399999999999977</v>
      </c>
      <c r="G19" s="169">
        <v>209.3</v>
      </c>
      <c r="H19" s="170">
        <v>232.9</v>
      </c>
      <c r="I19" s="170">
        <v>111.27568084089823</v>
      </c>
      <c r="J19" s="170">
        <v>23.599999999999994</v>
      </c>
      <c r="K19" s="169">
        <v>728.4</v>
      </c>
      <c r="L19" s="171">
        <v>755.1</v>
      </c>
      <c r="M19" s="170">
        <v>103.66556836902801</v>
      </c>
      <c r="N19" s="170">
        <v>26.700000000000045</v>
      </c>
      <c r="O19" s="169">
        <v>10.9</v>
      </c>
      <c r="P19" s="170">
        <v>11</v>
      </c>
      <c r="Q19" s="170">
        <v>100.91743119266054</v>
      </c>
      <c r="R19" s="172">
        <v>9.9999999999999645E-2</v>
      </c>
    </row>
    <row r="20" spans="1:18" s="173" customFormat="1" ht="10.9" customHeight="1" x14ac:dyDescent="0.25">
      <c r="A20" s="167">
        <v>11</v>
      </c>
      <c r="B20" s="174" t="s">
        <v>107</v>
      </c>
      <c r="C20" s="169">
        <v>1258.4000000000001</v>
      </c>
      <c r="D20" s="170">
        <v>1319.4</v>
      </c>
      <c r="E20" s="170">
        <v>104.84742530197076</v>
      </c>
      <c r="F20" s="170">
        <v>61</v>
      </c>
      <c r="G20" s="169">
        <v>500</v>
      </c>
      <c r="H20" s="170">
        <v>560.5</v>
      </c>
      <c r="I20" s="170">
        <v>112.1</v>
      </c>
      <c r="J20" s="170">
        <v>60.5</v>
      </c>
      <c r="K20" s="169">
        <v>727.5</v>
      </c>
      <c r="L20" s="171">
        <v>727.2</v>
      </c>
      <c r="M20" s="170">
        <v>99.958762886597938</v>
      </c>
      <c r="N20" s="170">
        <v>-0.29999999999995453</v>
      </c>
      <c r="O20" s="169">
        <v>30.9</v>
      </c>
      <c r="P20" s="170">
        <v>31.7</v>
      </c>
      <c r="Q20" s="170">
        <v>102.58899676375404</v>
      </c>
      <c r="R20" s="172">
        <v>0.80000000000000071</v>
      </c>
    </row>
    <row r="21" spans="1:18" s="173" customFormat="1" ht="10.9" customHeight="1" x14ac:dyDescent="0.25">
      <c r="A21" s="167">
        <v>12</v>
      </c>
      <c r="B21" s="174" t="s">
        <v>108</v>
      </c>
      <c r="C21" s="169">
        <v>949</v>
      </c>
      <c r="D21" s="170">
        <v>981.00000000000011</v>
      </c>
      <c r="E21" s="170">
        <v>103.37197049525817</v>
      </c>
      <c r="F21" s="170">
        <v>32.000000000000114</v>
      </c>
      <c r="G21" s="169">
        <v>330.6</v>
      </c>
      <c r="H21" s="170">
        <v>380.3</v>
      </c>
      <c r="I21" s="170">
        <v>115.03327283726557</v>
      </c>
      <c r="J21" s="170">
        <v>49.699999999999989</v>
      </c>
      <c r="K21" s="169">
        <v>615.1</v>
      </c>
      <c r="L21" s="171">
        <v>595.6</v>
      </c>
      <c r="M21" s="170">
        <v>96.829783774995931</v>
      </c>
      <c r="N21" s="170">
        <v>-19.5</v>
      </c>
      <c r="O21" s="169">
        <v>3.3</v>
      </c>
      <c r="P21" s="170">
        <v>5.0999999999999996</v>
      </c>
      <c r="Q21" s="170">
        <v>154.54545454545453</v>
      </c>
      <c r="R21" s="172">
        <v>1.7999999999999998</v>
      </c>
    </row>
    <row r="22" spans="1:18" s="173" customFormat="1" ht="10.9" customHeight="1" x14ac:dyDescent="0.25">
      <c r="A22" s="167">
        <v>13</v>
      </c>
      <c r="B22" s="174" t="s">
        <v>109</v>
      </c>
      <c r="C22" s="169">
        <v>1105.8000000000002</v>
      </c>
      <c r="D22" s="170">
        <v>1150.3000000000002</v>
      </c>
      <c r="E22" s="170">
        <v>104.02423584735034</v>
      </c>
      <c r="F22" s="170">
        <v>44.5</v>
      </c>
      <c r="G22" s="169">
        <v>503</v>
      </c>
      <c r="H22" s="170">
        <v>567.6</v>
      </c>
      <c r="I22" s="170">
        <v>112.84294234592447</v>
      </c>
      <c r="J22" s="170">
        <v>64.600000000000023</v>
      </c>
      <c r="K22" s="169">
        <v>588.4</v>
      </c>
      <c r="L22" s="171">
        <v>562.20000000000005</v>
      </c>
      <c r="M22" s="170">
        <v>95.547246770904167</v>
      </c>
      <c r="N22" s="170">
        <v>-26.199999999999932</v>
      </c>
      <c r="O22" s="169">
        <v>14.399999999999999</v>
      </c>
      <c r="P22" s="170">
        <v>20.5</v>
      </c>
      <c r="Q22" s="170">
        <v>142.36111111111111</v>
      </c>
      <c r="R22" s="172">
        <v>6.1000000000000014</v>
      </c>
    </row>
    <row r="23" spans="1:18" s="173" customFormat="1" ht="10.9" customHeight="1" x14ac:dyDescent="0.25">
      <c r="A23" s="167">
        <v>14</v>
      </c>
      <c r="B23" s="174" t="s">
        <v>110</v>
      </c>
      <c r="C23" s="169">
        <v>794.4</v>
      </c>
      <c r="D23" s="170">
        <v>780.2</v>
      </c>
      <c r="E23" s="170">
        <v>98.212487411883188</v>
      </c>
      <c r="F23" s="170">
        <v>-14.199999999999932</v>
      </c>
      <c r="G23" s="169">
        <v>282.89999999999998</v>
      </c>
      <c r="H23" s="170">
        <v>310.2</v>
      </c>
      <c r="I23" s="170">
        <v>109.65005302226936</v>
      </c>
      <c r="J23" s="170">
        <v>27.300000000000011</v>
      </c>
      <c r="K23" s="169">
        <v>507</v>
      </c>
      <c r="L23" s="171">
        <v>463.8</v>
      </c>
      <c r="M23" s="170">
        <v>91.479289940828394</v>
      </c>
      <c r="N23" s="170">
        <v>-43.199999999999989</v>
      </c>
      <c r="O23" s="169">
        <v>4.5</v>
      </c>
      <c r="P23" s="170">
        <v>6.2</v>
      </c>
      <c r="Q23" s="170">
        <v>137.77777777777777</v>
      </c>
      <c r="R23" s="172">
        <v>1.7000000000000002</v>
      </c>
    </row>
    <row r="24" spans="1:18" s="173" customFormat="1" ht="10.9" customHeight="1" x14ac:dyDescent="0.25">
      <c r="A24" s="167">
        <v>15</v>
      </c>
      <c r="B24" s="174" t="s">
        <v>111</v>
      </c>
      <c r="C24" s="169">
        <v>1416.6</v>
      </c>
      <c r="D24" s="170">
        <v>1525.8000000000002</v>
      </c>
      <c r="E24" s="170">
        <v>107.70859805167304</v>
      </c>
      <c r="F24" s="170">
        <v>109.20000000000027</v>
      </c>
      <c r="G24" s="169">
        <v>403.3</v>
      </c>
      <c r="H24" s="170">
        <v>437.1</v>
      </c>
      <c r="I24" s="170">
        <v>108.38085792214234</v>
      </c>
      <c r="J24" s="170">
        <v>33.800000000000011</v>
      </c>
      <c r="K24" s="169">
        <v>987</v>
      </c>
      <c r="L24" s="171">
        <v>1058.2</v>
      </c>
      <c r="M24" s="170">
        <v>107.21377912867275</v>
      </c>
      <c r="N24" s="170">
        <v>71.200000000000045</v>
      </c>
      <c r="O24" s="169">
        <v>26.3</v>
      </c>
      <c r="P24" s="170">
        <v>30.5</v>
      </c>
      <c r="Q24" s="170">
        <v>115.96958174904944</v>
      </c>
      <c r="R24" s="172">
        <v>4.1999999999999993</v>
      </c>
    </row>
    <row r="25" spans="1:18" s="173" customFormat="1" ht="10.9" customHeight="1" x14ac:dyDescent="0.25">
      <c r="A25" s="167">
        <v>16</v>
      </c>
      <c r="B25" s="174" t="s">
        <v>112</v>
      </c>
      <c r="C25" s="169">
        <v>1426.0000000000002</v>
      </c>
      <c r="D25" s="170">
        <v>1523.3</v>
      </c>
      <c r="E25" s="170">
        <v>106.82328190743335</v>
      </c>
      <c r="F25" s="170">
        <v>97.299999999999727</v>
      </c>
      <c r="G25" s="169">
        <v>267.39999999999998</v>
      </c>
      <c r="H25" s="170">
        <v>277.5</v>
      </c>
      <c r="I25" s="170">
        <v>103.77711293941661</v>
      </c>
      <c r="J25" s="170">
        <v>10.100000000000023</v>
      </c>
      <c r="K25" s="169">
        <v>1152.4000000000001</v>
      </c>
      <c r="L25" s="171">
        <v>1238.5999999999999</v>
      </c>
      <c r="M25" s="170">
        <v>107.48004165220408</v>
      </c>
      <c r="N25" s="170">
        <v>86.199999999999818</v>
      </c>
      <c r="O25" s="169">
        <v>6.2</v>
      </c>
      <c r="P25" s="170">
        <v>7.2</v>
      </c>
      <c r="Q25" s="170">
        <v>116.12903225806453</v>
      </c>
      <c r="R25" s="172">
        <v>1</v>
      </c>
    </row>
    <row r="26" spans="1:18" s="173" customFormat="1" ht="10.9" customHeight="1" x14ac:dyDescent="0.25">
      <c r="A26" s="167">
        <v>17</v>
      </c>
      <c r="B26" s="174" t="s">
        <v>113</v>
      </c>
      <c r="C26" s="169">
        <v>1037.4000000000001</v>
      </c>
      <c r="D26" s="170">
        <v>1096.5</v>
      </c>
      <c r="E26" s="170">
        <v>105.69693464430306</v>
      </c>
      <c r="F26" s="170">
        <v>59.099999999999909</v>
      </c>
      <c r="G26" s="169">
        <v>261</v>
      </c>
      <c r="H26" s="170">
        <v>292.5</v>
      </c>
      <c r="I26" s="170">
        <v>112.06896551724137</v>
      </c>
      <c r="J26" s="170">
        <v>31.5</v>
      </c>
      <c r="K26" s="169">
        <v>766.7</v>
      </c>
      <c r="L26" s="171">
        <v>794</v>
      </c>
      <c r="M26" s="170">
        <v>103.56071475153254</v>
      </c>
      <c r="N26" s="170">
        <v>27.299999999999955</v>
      </c>
      <c r="O26" s="169">
        <v>9.6999999999999993</v>
      </c>
      <c r="P26" s="170">
        <v>10</v>
      </c>
      <c r="Q26" s="170">
        <v>103.09278350515466</v>
      </c>
      <c r="R26" s="172">
        <v>0.30000000000000071</v>
      </c>
    </row>
    <row r="27" spans="1:18" s="173" customFormat="1" ht="10.9" customHeight="1" x14ac:dyDescent="0.25">
      <c r="A27" s="167">
        <v>18</v>
      </c>
      <c r="B27" s="174" t="s">
        <v>114</v>
      </c>
      <c r="C27" s="169">
        <v>422.6</v>
      </c>
      <c r="D27" s="170">
        <v>473.1</v>
      </c>
      <c r="E27" s="170">
        <v>111.94983435873166</v>
      </c>
      <c r="F27" s="170">
        <v>50.5</v>
      </c>
      <c r="G27" s="169">
        <v>166.8</v>
      </c>
      <c r="H27" s="170">
        <v>207.3</v>
      </c>
      <c r="I27" s="170">
        <v>124.28057553956835</v>
      </c>
      <c r="J27" s="170">
        <v>40.5</v>
      </c>
      <c r="K27" s="169">
        <v>254.4</v>
      </c>
      <c r="L27" s="171">
        <v>263.3</v>
      </c>
      <c r="M27" s="170">
        <v>103.49842767295598</v>
      </c>
      <c r="N27" s="170">
        <v>8.9000000000000057</v>
      </c>
      <c r="O27" s="169">
        <v>1.4000000000000001</v>
      </c>
      <c r="P27" s="170">
        <v>2.5</v>
      </c>
      <c r="Q27" s="170">
        <v>178.57142857142856</v>
      </c>
      <c r="R27" s="172">
        <v>1.0999999999999999</v>
      </c>
    </row>
    <row r="28" spans="1:18" s="173" customFormat="1" ht="10.9" customHeight="1" x14ac:dyDescent="0.25">
      <c r="A28" s="167">
        <v>19</v>
      </c>
      <c r="B28" s="174" t="s">
        <v>115</v>
      </c>
      <c r="C28" s="169">
        <v>1016.2</v>
      </c>
      <c r="D28" s="170">
        <v>1094.3000000000002</v>
      </c>
      <c r="E28" s="170">
        <v>107.68549498130291</v>
      </c>
      <c r="F28" s="170">
        <v>78.100000000000136</v>
      </c>
      <c r="G28" s="169">
        <v>465.5</v>
      </c>
      <c r="H28" s="170">
        <v>527.70000000000005</v>
      </c>
      <c r="I28" s="170">
        <v>113.36197636949517</v>
      </c>
      <c r="J28" s="170">
        <v>62.200000000000045</v>
      </c>
      <c r="K28" s="169">
        <v>502.5</v>
      </c>
      <c r="L28" s="171">
        <v>520.20000000000005</v>
      </c>
      <c r="M28" s="170">
        <v>103.52238805970151</v>
      </c>
      <c r="N28" s="170">
        <v>17.700000000000045</v>
      </c>
      <c r="O28" s="169">
        <v>48.2</v>
      </c>
      <c r="P28" s="170">
        <v>46.4</v>
      </c>
      <c r="Q28" s="170">
        <v>96.265560165975089</v>
      </c>
      <c r="R28" s="172">
        <v>-1.8000000000000043</v>
      </c>
    </row>
    <row r="29" spans="1:18" s="173" customFormat="1" ht="10.9" customHeight="1" x14ac:dyDescent="0.25">
      <c r="A29" s="167">
        <v>20</v>
      </c>
      <c r="B29" s="174" t="s">
        <v>116</v>
      </c>
      <c r="C29" s="169">
        <v>351.5</v>
      </c>
      <c r="D29" s="170">
        <v>379.09999999999997</v>
      </c>
      <c r="E29" s="170">
        <v>107.85206258890467</v>
      </c>
      <c r="F29" s="170">
        <v>27.599999999999966</v>
      </c>
      <c r="G29" s="169">
        <v>115.3</v>
      </c>
      <c r="H29" s="170">
        <v>128.1</v>
      </c>
      <c r="I29" s="170">
        <v>111.10147441457067</v>
      </c>
      <c r="J29" s="170">
        <v>12.799999999999997</v>
      </c>
      <c r="K29" s="169">
        <v>236</v>
      </c>
      <c r="L29" s="171">
        <v>250.8</v>
      </c>
      <c r="M29" s="170">
        <v>106.27118644067797</v>
      </c>
      <c r="N29" s="170">
        <v>14.800000000000011</v>
      </c>
      <c r="O29" s="169">
        <v>0.2</v>
      </c>
      <c r="P29" s="170">
        <v>0.2</v>
      </c>
      <c r="Q29" s="170">
        <v>100</v>
      </c>
      <c r="R29" s="172">
        <v>0</v>
      </c>
    </row>
    <row r="30" spans="1:18" s="173" customFormat="1" ht="10.9" customHeight="1" x14ac:dyDescent="0.25">
      <c r="A30" s="167">
        <v>21</v>
      </c>
      <c r="B30" s="174" t="s">
        <v>117</v>
      </c>
      <c r="C30" s="169">
        <v>386.8</v>
      </c>
      <c r="D30" s="170">
        <v>418.2</v>
      </c>
      <c r="E30" s="170">
        <v>108.11789038262667</v>
      </c>
      <c r="F30" s="170">
        <v>31.399999999999977</v>
      </c>
      <c r="G30" s="169">
        <v>142.6</v>
      </c>
      <c r="H30" s="170">
        <v>160</v>
      </c>
      <c r="I30" s="170">
        <v>112.20196353436185</v>
      </c>
      <c r="J30" s="170">
        <v>17.400000000000006</v>
      </c>
      <c r="K30" s="169">
        <v>242.1</v>
      </c>
      <c r="L30" s="171">
        <v>256</v>
      </c>
      <c r="M30" s="170">
        <v>105.7414291615035</v>
      </c>
      <c r="N30" s="170">
        <v>13.900000000000006</v>
      </c>
      <c r="O30" s="169">
        <v>2.1</v>
      </c>
      <c r="P30" s="170">
        <v>2.2000000000000002</v>
      </c>
      <c r="Q30" s="170">
        <v>104.76190476190477</v>
      </c>
      <c r="R30" s="172">
        <v>0.10000000000000009</v>
      </c>
    </row>
    <row r="31" spans="1:18" s="173" customFormat="1" ht="10.9" customHeight="1" x14ac:dyDescent="0.25">
      <c r="A31" s="167">
        <v>22</v>
      </c>
      <c r="B31" s="174" t="s">
        <v>118</v>
      </c>
      <c r="C31" s="169">
        <v>390.9</v>
      </c>
      <c r="D31" s="170">
        <v>406.19999999999993</v>
      </c>
      <c r="E31" s="170">
        <v>103.91404451266308</v>
      </c>
      <c r="F31" s="170">
        <v>15.299999999999955</v>
      </c>
      <c r="G31" s="169">
        <v>130.69999999999999</v>
      </c>
      <c r="H31" s="170">
        <v>151.19999999999999</v>
      </c>
      <c r="I31" s="170">
        <v>115.68477429227238</v>
      </c>
      <c r="J31" s="170">
        <v>20.5</v>
      </c>
      <c r="K31" s="169">
        <v>258.89999999999998</v>
      </c>
      <c r="L31" s="171">
        <v>254.1</v>
      </c>
      <c r="M31" s="170">
        <v>98.146002317497107</v>
      </c>
      <c r="N31" s="170">
        <v>-4.7999999999999829</v>
      </c>
      <c r="O31" s="169">
        <v>1.3</v>
      </c>
      <c r="P31" s="170">
        <v>0.9</v>
      </c>
      <c r="Q31" s="170">
        <v>69.230769230769226</v>
      </c>
      <c r="R31" s="172">
        <v>-0.4</v>
      </c>
    </row>
    <row r="32" spans="1:18" s="173" customFormat="1" ht="10.9" customHeight="1" x14ac:dyDescent="0.25">
      <c r="A32" s="167">
        <v>23</v>
      </c>
      <c r="B32" s="174" t="s">
        <v>119</v>
      </c>
      <c r="C32" s="169">
        <v>712</v>
      </c>
      <c r="D32" s="170">
        <v>733.2</v>
      </c>
      <c r="E32" s="170">
        <v>102.97752808988764</v>
      </c>
      <c r="F32" s="170">
        <v>21.200000000000045</v>
      </c>
      <c r="G32" s="169">
        <v>292.2</v>
      </c>
      <c r="H32" s="170">
        <v>316.39999999999998</v>
      </c>
      <c r="I32" s="170">
        <v>108.2819986310746</v>
      </c>
      <c r="J32" s="170">
        <v>24.199999999999989</v>
      </c>
      <c r="K32" s="169">
        <v>343.2</v>
      </c>
      <c r="L32" s="171">
        <v>348.3</v>
      </c>
      <c r="M32" s="170">
        <v>101.486013986014</v>
      </c>
      <c r="N32" s="170">
        <v>5.1000000000000227</v>
      </c>
      <c r="O32" s="169">
        <v>76.599999999999994</v>
      </c>
      <c r="P32" s="170">
        <v>68.5</v>
      </c>
      <c r="Q32" s="170">
        <v>89.425587467362931</v>
      </c>
      <c r="R32" s="172">
        <v>-8.0999999999999943</v>
      </c>
    </row>
    <row r="33" spans="1:18" s="173" customFormat="1" ht="10.9" customHeight="1" x14ac:dyDescent="0.25">
      <c r="A33" s="167">
        <v>24</v>
      </c>
      <c r="B33" s="174" t="s">
        <v>86</v>
      </c>
      <c r="C33" s="169">
        <v>1014.7</v>
      </c>
      <c r="D33" s="170">
        <v>1038.6999999999998</v>
      </c>
      <c r="E33" s="170">
        <v>102.36523110278898</v>
      </c>
      <c r="F33" s="170">
        <v>23.999999999999773</v>
      </c>
      <c r="G33" s="169">
        <v>12</v>
      </c>
      <c r="H33" s="170">
        <v>0.8</v>
      </c>
      <c r="I33" s="170">
        <v>6.666666666666667</v>
      </c>
      <c r="J33" s="170">
        <v>-11.2</v>
      </c>
      <c r="K33" s="169">
        <v>986.7</v>
      </c>
      <c r="L33" s="171">
        <v>1023.0999999999999</v>
      </c>
      <c r="M33" s="170">
        <v>103.68906455862977</v>
      </c>
      <c r="N33" s="170">
        <v>36.399999999999864</v>
      </c>
      <c r="O33" s="169">
        <v>16</v>
      </c>
      <c r="P33" s="170">
        <v>14.8</v>
      </c>
      <c r="Q33" s="170">
        <v>92.5</v>
      </c>
      <c r="R33" s="172">
        <v>-1.1999999999999993</v>
      </c>
    </row>
    <row r="34" spans="1:18" s="173" customFormat="1" ht="10.9" customHeight="1" x14ac:dyDescent="0.25">
      <c r="A34" s="167">
        <v>25</v>
      </c>
      <c r="B34" s="174" t="s">
        <v>120</v>
      </c>
      <c r="C34" s="169">
        <v>207.20000000000002</v>
      </c>
      <c r="D34" s="170">
        <v>225.90000000000003</v>
      </c>
      <c r="E34" s="170">
        <v>109.02509652509653</v>
      </c>
      <c r="F34" s="170">
        <v>18.700000000000017</v>
      </c>
      <c r="G34" s="169">
        <v>147.9</v>
      </c>
      <c r="H34" s="170">
        <v>158.30000000000001</v>
      </c>
      <c r="I34" s="170">
        <v>107.0317782285328</v>
      </c>
      <c r="J34" s="170">
        <v>10.400000000000006</v>
      </c>
      <c r="K34" s="169">
        <v>19.399999999999999</v>
      </c>
      <c r="L34" s="171">
        <v>23.3</v>
      </c>
      <c r="M34" s="170">
        <v>120.10309278350518</v>
      </c>
      <c r="N34" s="170">
        <v>3.9000000000000021</v>
      </c>
      <c r="O34" s="169">
        <v>39.9</v>
      </c>
      <c r="P34" s="170">
        <v>44.3</v>
      </c>
      <c r="Q34" s="170">
        <v>111.02756892230576</v>
      </c>
      <c r="R34" s="172">
        <v>4.3999999999999986</v>
      </c>
    </row>
    <row r="35" spans="1:18" s="173" customFormat="1" ht="10.9" customHeight="1" x14ac:dyDescent="0.25">
      <c r="A35" s="167">
        <v>26</v>
      </c>
      <c r="B35" s="174" t="s">
        <v>121</v>
      </c>
      <c r="C35" s="169">
        <v>269.89999999999998</v>
      </c>
      <c r="D35" s="170">
        <v>301.8</v>
      </c>
      <c r="E35" s="170">
        <v>111.81919229344204</v>
      </c>
      <c r="F35" s="170">
        <v>31.900000000000034</v>
      </c>
      <c r="G35" s="169">
        <v>206.6</v>
      </c>
      <c r="H35" s="170">
        <v>249.5</v>
      </c>
      <c r="I35" s="170">
        <v>120.76476282671831</v>
      </c>
      <c r="J35" s="170">
        <v>42.900000000000006</v>
      </c>
      <c r="K35" s="169">
        <v>6.2</v>
      </c>
      <c r="L35" s="171">
        <v>0</v>
      </c>
      <c r="M35" s="170"/>
      <c r="N35" s="170">
        <v>-6.2</v>
      </c>
      <c r="O35" s="169">
        <v>57.1</v>
      </c>
      <c r="P35" s="170">
        <v>52.3</v>
      </c>
      <c r="Q35" s="170">
        <v>91.593695271453583</v>
      </c>
      <c r="R35" s="172">
        <v>-4.8000000000000043</v>
      </c>
    </row>
    <row r="36" spans="1:18" s="173" customFormat="1" ht="10.9" customHeight="1" x14ac:dyDescent="0.25">
      <c r="A36" s="167">
        <v>27</v>
      </c>
      <c r="B36" s="174" t="s">
        <v>122</v>
      </c>
      <c r="C36" s="169">
        <v>748.69999999999993</v>
      </c>
      <c r="D36" s="170">
        <v>776.69999999999993</v>
      </c>
      <c r="E36" s="170">
        <v>103.73981568051289</v>
      </c>
      <c r="F36" s="170">
        <v>28</v>
      </c>
      <c r="G36" s="169">
        <v>651.9</v>
      </c>
      <c r="H36" s="170">
        <v>686.9</v>
      </c>
      <c r="I36" s="170">
        <v>105.36892161374445</v>
      </c>
      <c r="J36" s="170">
        <v>35</v>
      </c>
      <c r="K36" s="169">
        <v>33.299999999999997</v>
      </c>
      <c r="L36" s="171">
        <v>30.3</v>
      </c>
      <c r="M36" s="170">
        <v>90.990990990991008</v>
      </c>
      <c r="N36" s="170">
        <v>-2.9999999999999964</v>
      </c>
      <c r="O36" s="169">
        <v>63.5</v>
      </c>
      <c r="P36" s="170">
        <v>59.5</v>
      </c>
      <c r="Q36" s="170">
        <v>93.7007874015748</v>
      </c>
      <c r="R36" s="172">
        <v>-4</v>
      </c>
    </row>
    <row r="37" spans="1:18" s="173" customFormat="1" ht="10.9" customHeight="1" x14ac:dyDescent="0.25">
      <c r="A37" s="167">
        <v>28</v>
      </c>
      <c r="B37" s="174" t="s">
        <v>198</v>
      </c>
      <c r="C37" s="169">
        <v>667.09999999999991</v>
      </c>
      <c r="D37" s="170">
        <v>701</v>
      </c>
      <c r="E37" s="170">
        <v>105.08169689701697</v>
      </c>
      <c r="F37" s="170">
        <v>33.900000000000091</v>
      </c>
      <c r="G37" s="169">
        <v>517.4</v>
      </c>
      <c r="H37" s="170">
        <v>546.1</v>
      </c>
      <c r="I37" s="170">
        <v>105.54696559721685</v>
      </c>
      <c r="J37" s="170">
        <v>28.700000000000045</v>
      </c>
      <c r="K37" s="169">
        <v>42.8</v>
      </c>
      <c r="L37" s="171">
        <v>43.5</v>
      </c>
      <c r="M37" s="170">
        <v>101.63551401869159</v>
      </c>
      <c r="N37" s="170">
        <v>0.70000000000000284</v>
      </c>
      <c r="O37" s="169">
        <v>106.89999999999999</v>
      </c>
      <c r="P37" s="170">
        <v>111.4</v>
      </c>
      <c r="Q37" s="170">
        <v>104.20954162768945</v>
      </c>
      <c r="R37" s="172">
        <v>4.5000000000000142</v>
      </c>
    </row>
    <row r="38" spans="1:18" s="173" customFormat="1" ht="10.9" customHeight="1" x14ac:dyDescent="0.25">
      <c r="A38" s="167">
        <v>29</v>
      </c>
      <c r="B38" s="174" t="s">
        <v>123</v>
      </c>
      <c r="C38" s="169">
        <v>425.3</v>
      </c>
      <c r="D38" s="170">
        <v>477.2</v>
      </c>
      <c r="E38" s="170">
        <v>112.20315071714084</v>
      </c>
      <c r="F38" s="170">
        <v>51.899999999999977</v>
      </c>
      <c r="G38" s="169">
        <v>114.3</v>
      </c>
      <c r="H38" s="170">
        <v>119.7</v>
      </c>
      <c r="I38" s="170">
        <v>104.72440944881892</v>
      </c>
      <c r="J38" s="170">
        <v>5.4000000000000057</v>
      </c>
      <c r="K38" s="169">
        <v>292.2</v>
      </c>
      <c r="L38" s="171">
        <v>339.8</v>
      </c>
      <c r="M38" s="170">
        <v>116.290212183436</v>
      </c>
      <c r="N38" s="170">
        <v>47.600000000000023</v>
      </c>
      <c r="O38" s="169">
        <v>18.8</v>
      </c>
      <c r="P38" s="170">
        <v>17.7</v>
      </c>
      <c r="Q38" s="170">
        <v>94.148936170212764</v>
      </c>
      <c r="R38" s="172">
        <v>-1.1000000000000014</v>
      </c>
    </row>
    <row r="39" spans="1:18" s="173" customFormat="1" ht="10.9" customHeight="1" x14ac:dyDescent="0.25">
      <c r="A39" s="167">
        <v>30</v>
      </c>
      <c r="B39" s="174" t="s">
        <v>124</v>
      </c>
      <c r="C39" s="169">
        <v>584.19999999999993</v>
      </c>
      <c r="D39" s="170">
        <v>612.5</v>
      </c>
      <c r="E39" s="170">
        <v>104.84423142759329</v>
      </c>
      <c r="F39" s="170">
        <v>28.300000000000068</v>
      </c>
      <c r="G39" s="169">
        <v>554.9</v>
      </c>
      <c r="H39" s="170">
        <v>589.70000000000005</v>
      </c>
      <c r="I39" s="170">
        <v>106.27140025229774</v>
      </c>
      <c r="J39" s="170">
        <v>34.800000000000068</v>
      </c>
      <c r="K39" s="169"/>
      <c r="L39" s="171">
        <v>0</v>
      </c>
      <c r="M39" s="170"/>
      <c r="N39" s="170"/>
      <c r="O39" s="169">
        <v>29.3</v>
      </c>
      <c r="P39" s="170">
        <v>22.8</v>
      </c>
      <c r="Q39" s="170">
        <v>77.815699658703068</v>
      </c>
      <c r="R39" s="172">
        <v>-6.5</v>
      </c>
    </row>
    <row r="40" spans="1:18" s="173" customFormat="1" ht="10.9" customHeight="1" x14ac:dyDescent="0.25">
      <c r="A40" s="167">
        <v>31</v>
      </c>
      <c r="B40" s="174" t="s">
        <v>125</v>
      </c>
      <c r="C40" s="169">
        <v>174.29999999999998</v>
      </c>
      <c r="D40" s="170">
        <v>193.5</v>
      </c>
      <c r="E40" s="170">
        <v>111.01549053356283</v>
      </c>
      <c r="F40" s="170">
        <v>19.200000000000017</v>
      </c>
      <c r="G40" s="169">
        <v>171.6</v>
      </c>
      <c r="H40" s="170">
        <v>189.5</v>
      </c>
      <c r="I40" s="170">
        <v>110.43123543123544</v>
      </c>
      <c r="J40" s="170">
        <v>17.900000000000006</v>
      </c>
      <c r="K40" s="169"/>
      <c r="L40" s="171">
        <v>0</v>
      </c>
      <c r="M40" s="170"/>
      <c r="N40" s="170"/>
      <c r="O40" s="169">
        <v>2.7</v>
      </c>
      <c r="P40" s="170">
        <v>4</v>
      </c>
      <c r="Q40" s="170">
        <v>148.14814814814815</v>
      </c>
      <c r="R40" s="172">
        <v>1.2999999999999998</v>
      </c>
    </row>
    <row r="41" spans="1:18" s="173" customFormat="1" ht="10.9" customHeight="1" x14ac:dyDescent="0.25">
      <c r="A41" s="167">
        <v>32</v>
      </c>
      <c r="B41" s="174" t="s">
        <v>126</v>
      </c>
      <c r="C41" s="169">
        <v>123.89999999999999</v>
      </c>
      <c r="D41" s="170">
        <v>135.20000000000002</v>
      </c>
      <c r="E41" s="170">
        <v>109.12025827280067</v>
      </c>
      <c r="F41" s="170">
        <v>11.300000000000026</v>
      </c>
      <c r="G41" s="169">
        <v>120.8</v>
      </c>
      <c r="H41" s="170">
        <v>132.4</v>
      </c>
      <c r="I41" s="170">
        <v>109.60264900662253</v>
      </c>
      <c r="J41" s="170">
        <v>11.600000000000009</v>
      </c>
      <c r="K41" s="169"/>
      <c r="L41" s="171">
        <v>0</v>
      </c>
      <c r="M41" s="170"/>
      <c r="N41" s="170"/>
      <c r="O41" s="169">
        <v>3.0999999999999996</v>
      </c>
      <c r="P41" s="170">
        <v>2.8</v>
      </c>
      <c r="Q41" s="170">
        <v>90.322580645161295</v>
      </c>
      <c r="R41" s="172">
        <v>-0.29999999999999982</v>
      </c>
    </row>
    <row r="42" spans="1:18" s="173" customFormat="1" ht="10.9" customHeight="1" x14ac:dyDescent="0.25">
      <c r="A42" s="167">
        <v>33</v>
      </c>
      <c r="B42" s="174" t="s">
        <v>127</v>
      </c>
      <c r="C42" s="169">
        <v>109.7</v>
      </c>
      <c r="D42" s="170">
        <v>129.5</v>
      </c>
      <c r="E42" s="170">
        <v>118.04922515952599</v>
      </c>
      <c r="F42" s="170">
        <v>19.799999999999997</v>
      </c>
      <c r="G42" s="169">
        <v>109.2</v>
      </c>
      <c r="H42" s="170">
        <v>128.4</v>
      </c>
      <c r="I42" s="170">
        <v>117.58241758241759</v>
      </c>
      <c r="J42" s="170">
        <v>19.200000000000003</v>
      </c>
      <c r="K42" s="169"/>
      <c r="L42" s="171">
        <v>0</v>
      </c>
      <c r="M42" s="170"/>
      <c r="N42" s="170"/>
      <c r="O42" s="169">
        <v>0.5</v>
      </c>
      <c r="P42" s="170">
        <v>1.1000000000000001</v>
      </c>
      <c r="Q42" s="170" t="s">
        <v>384</v>
      </c>
      <c r="R42" s="172">
        <v>0.60000000000000009</v>
      </c>
    </row>
    <row r="43" spans="1:18" s="173" customFormat="1" ht="10.9" customHeight="1" x14ac:dyDescent="0.25">
      <c r="A43" s="167">
        <v>34</v>
      </c>
      <c r="B43" s="174" t="s">
        <v>128</v>
      </c>
      <c r="C43" s="169">
        <v>80.599999999999994</v>
      </c>
      <c r="D43" s="170">
        <v>85.3</v>
      </c>
      <c r="E43" s="170">
        <v>105.83126550868487</v>
      </c>
      <c r="F43" s="170">
        <v>4.7000000000000028</v>
      </c>
      <c r="G43" s="169">
        <v>80.3</v>
      </c>
      <c r="H43" s="170">
        <v>84.6</v>
      </c>
      <c r="I43" s="170">
        <v>105.3549190535492</v>
      </c>
      <c r="J43" s="170">
        <v>4.2999999999999972</v>
      </c>
      <c r="K43" s="169"/>
      <c r="L43" s="171">
        <v>0</v>
      </c>
      <c r="M43" s="170"/>
      <c r="N43" s="170"/>
      <c r="O43" s="169">
        <v>0.30000000000000004</v>
      </c>
      <c r="P43" s="170">
        <v>0.7</v>
      </c>
      <c r="Q43" s="170" t="s">
        <v>385</v>
      </c>
      <c r="R43" s="172">
        <v>0.39999999999999991</v>
      </c>
    </row>
    <row r="44" spans="1:18" s="173" customFormat="1" ht="10.9" customHeight="1" x14ac:dyDescent="0.25">
      <c r="A44" s="167">
        <v>35</v>
      </c>
      <c r="B44" s="174" t="s">
        <v>129</v>
      </c>
      <c r="C44" s="169">
        <v>70.400000000000006</v>
      </c>
      <c r="D44" s="170">
        <v>80.199999999999989</v>
      </c>
      <c r="E44" s="170">
        <v>113.92045454545452</v>
      </c>
      <c r="F44" s="170">
        <v>9.7999999999999829</v>
      </c>
      <c r="G44" s="169">
        <v>69.5</v>
      </c>
      <c r="H44" s="170">
        <v>79.599999999999994</v>
      </c>
      <c r="I44" s="170">
        <v>114.53237410071941</v>
      </c>
      <c r="J44" s="170">
        <v>10.099999999999994</v>
      </c>
      <c r="K44" s="169"/>
      <c r="L44" s="171">
        <v>0</v>
      </c>
      <c r="M44" s="170"/>
      <c r="N44" s="170"/>
      <c r="O44" s="169">
        <v>0.9</v>
      </c>
      <c r="P44" s="170">
        <v>0.6</v>
      </c>
      <c r="Q44" s="170">
        <v>66.666666666666657</v>
      </c>
      <c r="R44" s="172">
        <v>-0.30000000000000004</v>
      </c>
    </row>
    <row r="45" spans="1:18" s="173" customFormat="1" ht="10.9" customHeight="1" x14ac:dyDescent="0.25">
      <c r="A45" s="167">
        <v>36</v>
      </c>
      <c r="B45" s="174" t="s">
        <v>130</v>
      </c>
      <c r="C45" s="169">
        <v>702.90000000000009</v>
      </c>
      <c r="D45" s="170">
        <v>810.5</v>
      </c>
      <c r="E45" s="170">
        <v>115.30800967420684</v>
      </c>
      <c r="F45" s="170">
        <v>107.59999999999991</v>
      </c>
      <c r="G45" s="169">
        <v>700.2</v>
      </c>
      <c r="H45" s="170">
        <v>808.6</v>
      </c>
      <c r="I45" s="170">
        <v>115.48129105969723</v>
      </c>
      <c r="J45" s="170">
        <v>108.39999999999998</v>
      </c>
      <c r="K45" s="169"/>
      <c r="L45" s="171">
        <v>0</v>
      </c>
      <c r="M45" s="170"/>
      <c r="N45" s="170"/>
      <c r="O45" s="169">
        <v>2.6999999999999997</v>
      </c>
      <c r="P45" s="170">
        <v>1.9</v>
      </c>
      <c r="Q45" s="170">
        <v>70.370370370370367</v>
      </c>
      <c r="R45" s="172">
        <v>-0.79999999999999982</v>
      </c>
    </row>
    <row r="46" spans="1:18" s="173" customFormat="1" ht="10.9" customHeight="1" x14ac:dyDescent="0.25">
      <c r="A46" s="167">
        <v>37</v>
      </c>
      <c r="B46" s="174" t="s">
        <v>131</v>
      </c>
      <c r="C46" s="169">
        <v>371.6</v>
      </c>
      <c r="D46" s="170">
        <v>485.20000000000005</v>
      </c>
      <c r="E46" s="170">
        <v>130.57050592034446</v>
      </c>
      <c r="F46" s="170">
        <v>113.60000000000002</v>
      </c>
      <c r="G46" s="169">
        <v>350.3</v>
      </c>
      <c r="H46" s="170">
        <v>451.6</v>
      </c>
      <c r="I46" s="170">
        <v>128.91807022552098</v>
      </c>
      <c r="J46" s="170">
        <v>101.30000000000001</v>
      </c>
      <c r="K46" s="169"/>
      <c r="L46" s="171">
        <v>0</v>
      </c>
      <c r="M46" s="170"/>
      <c r="N46" s="170"/>
      <c r="O46" s="169">
        <v>21.299999999999997</v>
      </c>
      <c r="P46" s="170">
        <v>33.6</v>
      </c>
      <c r="Q46" s="170">
        <v>157.74647887323948</v>
      </c>
      <c r="R46" s="172">
        <v>12.300000000000004</v>
      </c>
    </row>
    <row r="47" spans="1:18" s="173" customFormat="1" ht="10.9" customHeight="1" x14ac:dyDescent="0.25">
      <c r="A47" s="167">
        <v>38</v>
      </c>
      <c r="B47" s="174" t="s">
        <v>132</v>
      </c>
      <c r="C47" s="169">
        <v>805.4</v>
      </c>
      <c r="D47" s="170">
        <v>843.6</v>
      </c>
      <c r="E47" s="170">
        <v>104.74298485224733</v>
      </c>
      <c r="F47" s="170">
        <v>38.200000000000045</v>
      </c>
      <c r="G47" s="169">
        <v>62.9</v>
      </c>
      <c r="H47" s="170">
        <v>63.5</v>
      </c>
      <c r="I47" s="170">
        <v>100.95389507154214</v>
      </c>
      <c r="J47" s="170">
        <v>0.60000000000000142</v>
      </c>
      <c r="K47" s="169">
        <v>741.9</v>
      </c>
      <c r="L47" s="171">
        <v>778.9</v>
      </c>
      <c r="M47" s="170">
        <v>104.98719503976277</v>
      </c>
      <c r="N47" s="170">
        <v>37</v>
      </c>
      <c r="O47" s="169">
        <v>0.6</v>
      </c>
      <c r="P47" s="170">
        <v>1.2</v>
      </c>
      <c r="Q47" s="170" t="s">
        <v>259</v>
      </c>
      <c r="R47" s="172">
        <v>0.6</v>
      </c>
    </row>
    <row r="48" spans="1:18" s="173" customFormat="1" ht="10.9" customHeight="1" x14ac:dyDescent="0.25">
      <c r="A48" s="167">
        <v>39</v>
      </c>
      <c r="B48" s="174" t="s">
        <v>133</v>
      </c>
      <c r="C48" s="169">
        <v>790</v>
      </c>
      <c r="D48" s="170">
        <v>761.8</v>
      </c>
      <c r="E48" s="170">
        <v>96.430379746835442</v>
      </c>
      <c r="F48" s="170">
        <v>-28.200000000000045</v>
      </c>
      <c r="G48" s="169">
        <v>537.1</v>
      </c>
      <c r="H48" s="170">
        <v>617.1</v>
      </c>
      <c r="I48" s="170">
        <v>114.89480543660397</v>
      </c>
      <c r="J48" s="170">
        <v>80</v>
      </c>
      <c r="K48" s="169">
        <v>236.7</v>
      </c>
      <c r="L48" s="171">
        <v>129.19999999999999</v>
      </c>
      <c r="M48" s="170">
        <v>54.583861427967896</v>
      </c>
      <c r="N48" s="170">
        <v>-107.5</v>
      </c>
      <c r="O48" s="169">
        <v>16.2</v>
      </c>
      <c r="P48" s="170">
        <v>15.5</v>
      </c>
      <c r="Q48" s="170">
        <v>95.679012345679013</v>
      </c>
      <c r="R48" s="172">
        <v>-0.69999999999999929</v>
      </c>
    </row>
    <row r="49" spans="1:18" s="173" customFormat="1" ht="10.9" customHeight="1" x14ac:dyDescent="0.25">
      <c r="A49" s="167">
        <v>40</v>
      </c>
      <c r="B49" s="174" t="s">
        <v>134</v>
      </c>
      <c r="C49" s="169">
        <v>491.5</v>
      </c>
      <c r="D49" s="170">
        <v>476.5</v>
      </c>
      <c r="E49" s="170">
        <v>96.948118006103769</v>
      </c>
      <c r="F49" s="170">
        <v>-15</v>
      </c>
      <c r="G49" s="169">
        <v>157.30000000000001</v>
      </c>
      <c r="H49" s="170">
        <v>179.5</v>
      </c>
      <c r="I49" s="170">
        <v>114.11315956770503</v>
      </c>
      <c r="J49" s="170">
        <v>22.199999999999989</v>
      </c>
      <c r="K49" s="169">
        <v>88.7</v>
      </c>
      <c r="L49" s="171">
        <v>63.4</v>
      </c>
      <c r="M49" s="170">
        <v>71.476888387824118</v>
      </c>
      <c r="N49" s="170">
        <v>-25.300000000000004</v>
      </c>
      <c r="O49" s="169">
        <v>245.5</v>
      </c>
      <c r="P49" s="170">
        <v>233.6</v>
      </c>
      <c r="Q49" s="170">
        <v>95.152749490835035</v>
      </c>
      <c r="R49" s="172">
        <v>-11.900000000000006</v>
      </c>
    </row>
    <row r="50" spans="1:18" s="173" customFormat="1" ht="10.9" customHeight="1" x14ac:dyDescent="0.25">
      <c r="A50" s="167">
        <v>41</v>
      </c>
      <c r="B50" s="174" t="s">
        <v>135</v>
      </c>
      <c r="C50" s="169">
        <v>507.79999999999995</v>
      </c>
      <c r="D50" s="170">
        <v>557.6</v>
      </c>
      <c r="E50" s="170">
        <v>109.80701063410794</v>
      </c>
      <c r="F50" s="170">
        <v>49.800000000000068</v>
      </c>
      <c r="G50" s="169">
        <v>182.2</v>
      </c>
      <c r="H50" s="170">
        <v>225.7</v>
      </c>
      <c r="I50" s="170">
        <v>123.8748627881449</v>
      </c>
      <c r="J50" s="170">
        <v>43.5</v>
      </c>
      <c r="K50" s="169">
        <v>135.19999999999999</v>
      </c>
      <c r="L50" s="171">
        <v>131.30000000000001</v>
      </c>
      <c r="M50" s="170">
        <v>97.115384615384642</v>
      </c>
      <c r="N50" s="170">
        <v>-3.8999999999999773</v>
      </c>
      <c r="O50" s="169">
        <v>190.39999999999998</v>
      </c>
      <c r="P50" s="170">
        <v>200.6</v>
      </c>
      <c r="Q50" s="170">
        <v>105.35714285714286</v>
      </c>
      <c r="R50" s="172">
        <v>10.200000000000017</v>
      </c>
    </row>
    <row r="51" spans="1:18" s="173" customFormat="1" ht="10.9" customHeight="1" x14ac:dyDescent="0.25">
      <c r="A51" s="167">
        <v>42</v>
      </c>
      <c r="B51" s="174" t="s">
        <v>136</v>
      </c>
      <c r="C51" s="169">
        <v>461.90000000000003</v>
      </c>
      <c r="D51" s="170">
        <v>584.40000000000009</v>
      </c>
      <c r="E51" s="170">
        <v>126.52089196795843</v>
      </c>
      <c r="F51" s="170">
        <v>122.50000000000006</v>
      </c>
      <c r="G51" s="169">
        <v>269.60000000000002</v>
      </c>
      <c r="H51" s="170">
        <v>331.2</v>
      </c>
      <c r="I51" s="170">
        <v>122.84866468842728</v>
      </c>
      <c r="J51" s="170">
        <v>61.599999999999966</v>
      </c>
      <c r="K51" s="169">
        <v>91.1</v>
      </c>
      <c r="L51" s="171">
        <v>102.9</v>
      </c>
      <c r="M51" s="170">
        <v>112.95279912184415</v>
      </c>
      <c r="N51" s="170">
        <v>11.800000000000011</v>
      </c>
      <c r="O51" s="169">
        <v>101.2</v>
      </c>
      <c r="P51" s="170">
        <v>150.30000000000001</v>
      </c>
      <c r="Q51" s="170">
        <v>148.51778656126481</v>
      </c>
      <c r="R51" s="172">
        <v>49.100000000000009</v>
      </c>
    </row>
    <row r="52" spans="1:18" s="173" customFormat="1" ht="10.9" customHeight="1" x14ac:dyDescent="0.25">
      <c r="A52" s="167">
        <v>43</v>
      </c>
      <c r="B52" s="174" t="s">
        <v>295</v>
      </c>
      <c r="C52" s="169">
        <v>763.8</v>
      </c>
      <c r="D52" s="170">
        <v>902.6</v>
      </c>
      <c r="E52" s="170">
        <v>118.17229641267349</v>
      </c>
      <c r="F52" s="170">
        <v>138.80000000000007</v>
      </c>
      <c r="G52" s="169">
        <v>608.1</v>
      </c>
      <c r="H52" s="170">
        <v>677.3</v>
      </c>
      <c r="I52" s="170">
        <v>111.37970728498601</v>
      </c>
      <c r="J52" s="170">
        <v>69.199999999999932</v>
      </c>
      <c r="K52" s="169">
        <v>134.19999999999999</v>
      </c>
      <c r="L52" s="171">
        <v>206.1</v>
      </c>
      <c r="M52" s="170">
        <v>153.57675111773472</v>
      </c>
      <c r="N52" s="170">
        <v>71.900000000000006</v>
      </c>
      <c r="O52" s="169">
        <v>21.5</v>
      </c>
      <c r="P52" s="170">
        <v>19.2</v>
      </c>
      <c r="Q52" s="170">
        <v>89.302325581395351</v>
      </c>
      <c r="R52" s="172">
        <v>-2.3000000000000007</v>
      </c>
    </row>
    <row r="53" spans="1:18" s="173" customFormat="1" ht="10.9" customHeight="1" x14ac:dyDescent="0.25">
      <c r="A53" s="167">
        <v>44</v>
      </c>
      <c r="B53" s="175" t="s">
        <v>137</v>
      </c>
      <c r="C53" s="169">
        <v>326.7</v>
      </c>
      <c r="D53" s="170">
        <v>531.6</v>
      </c>
      <c r="E53" s="170">
        <v>162.71808999081728</v>
      </c>
      <c r="F53" s="170">
        <v>204.90000000000003</v>
      </c>
      <c r="G53" s="169">
        <v>39.5</v>
      </c>
      <c r="H53" s="170">
        <v>47.5</v>
      </c>
      <c r="I53" s="170">
        <v>120.25316455696202</v>
      </c>
      <c r="J53" s="170">
        <v>8</v>
      </c>
      <c r="K53" s="169">
        <v>273.5</v>
      </c>
      <c r="L53" s="171">
        <v>470.20000000000005</v>
      </c>
      <c r="M53" s="170">
        <v>171.91956124314444</v>
      </c>
      <c r="N53" s="170">
        <v>196.70000000000005</v>
      </c>
      <c r="O53" s="169">
        <v>13.7</v>
      </c>
      <c r="P53" s="170">
        <v>13.9</v>
      </c>
      <c r="Q53" s="170">
        <v>101.45985401459853</v>
      </c>
      <c r="R53" s="172">
        <v>0.20000000000000107</v>
      </c>
    </row>
    <row r="54" spans="1:18" s="173" customFormat="1" ht="10.9" customHeight="1" x14ac:dyDescent="0.25">
      <c r="A54" s="167">
        <v>45</v>
      </c>
      <c r="B54" s="174" t="s">
        <v>138</v>
      </c>
      <c r="C54" s="169">
        <v>105.6</v>
      </c>
      <c r="D54" s="170">
        <v>115.9</v>
      </c>
      <c r="E54" s="170">
        <v>109.75378787878789</v>
      </c>
      <c r="F54" s="170">
        <v>10.300000000000011</v>
      </c>
      <c r="G54" s="169">
        <v>105.6</v>
      </c>
      <c r="H54" s="170">
        <v>115.9</v>
      </c>
      <c r="I54" s="170">
        <v>109.75378787878789</v>
      </c>
      <c r="J54" s="170">
        <v>10.300000000000011</v>
      </c>
      <c r="K54" s="169"/>
      <c r="L54" s="171">
        <v>0</v>
      </c>
      <c r="M54" s="170"/>
      <c r="N54" s="170"/>
      <c r="O54" s="169"/>
      <c r="P54" s="170"/>
      <c r="Q54" s="170"/>
      <c r="R54" s="172"/>
    </row>
    <row r="55" spans="1:18" s="173" customFormat="1" ht="10.9" customHeight="1" x14ac:dyDescent="0.25">
      <c r="A55" s="167">
        <v>46</v>
      </c>
      <c r="B55" s="175" t="s">
        <v>139</v>
      </c>
      <c r="C55" s="169">
        <v>4314.5999999999995</v>
      </c>
      <c r="D55" s="170">
        <v>5162.3999999999996</v>
      </c>
      <c r="E55" s="170">
        <v>119.64956195244056</v>
      </c>
      <c r="F55" s="170">
        <v>847.80000000000018</v>
      </c>
      <c r="G55" s="169">
        <v>3777.3999999999996</v>
      </c>
      <c r="H55" s="170">
        <v>4733.3999999999996</v>
      </c>
      <c r="I55" s="170">
        <v>125.30841319426061</v>
      </c>
      <c r="J55" s="170">
        <v>956</v>
      </c>
      <c r="K55" s="169">
        <v>518.80000000000007</v>
      </c>
      <c r="L55" s="171">
        <v>408.10000000000008</v>
      </c>
      <c r="M55" s="170">
        <v>78.662297609868943</v>
      </c>
      <c r="N55" s="170">
        <v>-110.69999999999999</v>
      </c>
      <c r="O55" s="169">
        <v>18.400000000000002</v>
      </c>
      <c r="P55" s="170">
        <v>20.9</v>
      </c>
      <c r="Q55" s="170">
        <v>113.58695652173911</v>
      </c>
      <c r="R55" s="172">
        <v>2.4999999999999964</v>
      </c>
    </row>
    <row r="56" spans="1:18" s="173" customFormat="1" ht="10.9" customHeight="1" x14ac:dyDescent="0.25">
      <c r="A56" s="167">
        <v>47</v>
      </c>
      <c r="B56" s="174" t="s">
        <v>140</v>
      </c>
      <c r="C56" s="169">
        <v>2081.4</v>
      </c>
      <c r="D56" s="170">
        <v>2050.7000000000003</v>
      </c>
      <c r="E56" s="170">
        <v>98.525031228980495</v>
      </c>
      <c r="F56" s="170">
        <v>-30.699999999999818</v>
      </c>
      <c r="G56" s="169">
        <v>1860</v>
      </c>
      <c r="H56" s="170">
        <v>1806.4</v>
      </c>
      <c r="I56" s="170">
        <v>97.118279569892479</v>
      </c>
      <c r="J56" s="170">
        <v>-53.599999999999909</v>
      </c>
      <c r="K56" s="169">
        <v>215.39999999999998</v>
      </c>
      <c r="L56" s="171">
        <v>237</v>
      </c>
      <c r="M56" s="170">
        <v>110.02785515320335</v>
      </c>
      <c r="N56" s="170">
        <v>21.600000000000023</v>
      </c>
      <c r="O56" s="169">
        <v>6</v>
      </c>
      <c r="P56" s="170">
        <v>7.3</v>
      </c>
      <c r="Q56" s="170">
        <v>121.66666666666666</v>
      </c>
      <c r="R56" s="172">
        <v>1.2999999999999998</v>
      </c>
    </row>
    <row r="57" spans="1:18" s="173" customFormat="1" ht="10.9" customHeight="1" x14ac:dyDescent="0.25">
      <c r="A57" s="167">
        <v>48</v>
      </c>
      <c r="B57" s="174" t="s">
        <v>141</v>
      </c>
      <c r="C57" s="169">
        <v>472.09999999999997</v>
      </c>
      <c r="D57" s="170">
        <v>503.59999999999997</v>
      </c>
      <c r="E57" s="170">
        <v>106.67231518746027</v>
      </c>
      <c r="F57" s="170">
        <v>31.5</v>
      </c>
      <c r="G57" s="169">
        <v>403.7</v>
      </c>
      <c r="H57" s="170">
        <v>443.7</v>
      </c>
      <c r="I57" s="170">
        <v>109.90834778300717</v>
      </c>
      <c r="J57" s="170">
        <v>40</v>
      </c>
      <c r="K57" s="169">
        <v>66.5</v>
      </c>
      <c r="L57" s="171">
        <v>57.7</v>
      </c>
      <c r="M57" s="170">
        <v>86.766917293233092</v>
      </c>
      <c r="N57" s="170">
        <v>-8.7999999999999972</v>
      </c>
      <c r="O57" s="169">
        <v>1.9</v>
      </c>
      <c r="P57" s="170">
        <v>2.2000000000000002</v>
      </c>
      <c r="Q57" s="170">
        <v>115.78947368421053</v>
      </c>
      <c r="R57" s="172">
        <v>0.30000000000000027</v>
      </c>
    </row>
    <row r="58" spans="1:18" s="173" customFormat="1" ht="10.9" customHeight="1" x14ac:dyDescent="0.25">
      <c r="A58" s="167">
        <v>49</v>
      </c>
      <c r="B58" s="174" t="s">
        <v>142</v>
      </c>
      <c r="C58" s="169">
        <v>351.30000000000007</v>
      </c>
      <c r="D58" s="170">
        <v>394</v>
      </c>
      <c r="E58" s="170">
        <v>112.154853401651</v>
      </c>
      <c r="F58" s="170">
        <v>42.699999999999932</v>
      </c>
      <c r="G58" s="169">
        <v>303.20000000000005</v>
      </c>
      <c r="H58" s="170">
        <v>341.9</v>
      </c>
      <c r="I58" s="170">
        <v>112.76385224274404</v>
      </c>
      <c r="J58" s="170">
        <v>38.699999999999932</v>
      </c>
      <c r="K58" s="169">
        <v>42.8</v>
      </c>
      <c r="L58" s="171">
        <v>46.800000000000004</v>
      </c>
      <c r="M58" s="170">
        <v>109.34579439252339</v>
      </c>
      <c r="N58" s="170">
        <v>4.0000000000000071</v>
      </c>
      <c r="O58" s="169">
        <v>5.3000000000000007</v>
      </c>
      <c r="P58" s="170">
        <v>5.3</v>
      </c>
      <c r="Q58" s="170">
        <v>99.999999999999972</v>
      </c>
      <c r="R58" s="172">
        <v>0</v>
      </c>
    </row>
    <row r="59" spans="1:18" s="173" customFormat="1" ht="10.9" customHeight="1" x14ac:dyDescent="0.25">
      <c r="A59" s="167">
        <v>50</v>
      </c>
      <c r="B59" s="174" t="s">
        <v>143</v>
      </c>
      <c r="C59" s="169">
        <v>271.60000000000002</v>
      </c>
      <c r="D59" s="170">
        <v>312.39999999999998</v>
      </c>
      <c r="E59" s="170">
        <v>115.02209131075109</v>
      </c>
      <c r="F59" s="170">
        <v>40.799999999999955</v>
      </c>
      <c r="G59" s="169">
        <v>218.7</v>
      </c>
      <c r="H59" s="170">
        <v>251</v>
      </c>
      <c r="I59" s="170">
        <v>114.76909007773206</v>
      </c>
      <c r="J59" s="170">
        <v>32.300000000000011</v>
      </c>
      <c r="K59" s="169">
        <v>46.900000000000006</v>
      </c>
      <c r="L59" s="171">
        <v>54.400000000000006</v>
      </c>
      <c r="M59" s="170">
        <v>115.99147121535181</v>
      </c>
      <c r="N59" s="170">
        <v>7.5</v>
      </c>
      <c r="O59" s="169">
        <v>6</v>
      </c>
      <c r="P59" s="170">
        <v>7</v>
      </c>
      <c r="Q59" s="170">
        <v>116.66666666666667</v>
      </c>
      <c r="R59" s="172">
        <v>1</v>
      </c>
    </row>
    <row r="60" spans="1:18" s="173" customFormat="1" ht="10.9" customHeight="1" x14ac:dyDescent="0.25">
      <c r="A60" s="167">
        <v>51</v>
      </c>
      <c r="B60" s="174" t="s">
        <v>144</v>
      </c>
      <c r="C60" s="169">
        <v>379.59999999999997</v>
      </c>
      <c r="D60" s="170">
        <v>441.1</v>
      </c>
      <c r="E60" s="170">
        <v>116.20126448893573</v>
      </c>
      <c r="F60" s="170">
        <v>61.500000000000057</v>
      </c>
      <c r="G60" s="169">
        <v>327.59999999999997</v>
      </c>
      <c r="H60" s="170">
        <v>381.8</v>
      </c>
      <c r="I60" s="170">
        <v>116.54456654456655</v>
      </c>
      <c r="J60" s="170">
        <v>54.200000000000045</v>
      </c>
      <c r="K60" s="169">
        <v>48.9</v>
      </c>
      <c r="L60" s="171">
        <v>56.1</v>
      </c>
      <c r="M60" s="170">
        <v>114.7239263803681</v>
      </c>
      <c r="N60" s="170">
        <v>7.2000000000000028</v>
      </c>
      <c r="O60" s="169">
        <v>3.0999999999999996</v>
      </c>
      <c r="P60" s="170">
        <v>3.2</v>
      </c>
      <c r="Q60" s="170">
        <v>103.22580645161293</v>
      </c>
      <c r="R60" s="172">
        <v>0.10000000000000053</v>
      </c>
    </row>
    <row r="61" spans="1:18" s="173" customFormat="1" ht="10.9" customHeight="1" x14ac:dyDescent="0.25">
      <c r="A61" s="167">
        <v>52</v>
      </c>
      <c r="B61" s="174" t="s">
        <v>145</v>
      </c>
      <c r="C61" s="169">
        <v>291.29999999999995</v>
      </c>
      <c r="D61" s="170">
        <v>304.5</v>
      </c>
      <c r="E61" s="170">
        <v>104.53141091658087</v>
      </c>
      <c r="F61" s="170">
        <v>13.200000000000045</v>
      </c>
      <c r="G61" s="169">
        <v>244.89999999999998</v>
      </c>
      <c r="H61" s="170">
        <v>254.8</v>
      </c>
      <c r="I61" s="170">
        <v>104.04246631278073</v>
      </c>
      <c r="J61" s="170">
        <v>9.9000000000000341</v>
      </c>
      <c r="K61" s="169">
        <v>44.7</v>
      </c>
      <c r="L61" s="171">
        <v>48.099999999999994</v>
      </c>
      <c r="M61" s="170">
        <v>107.60626398210289</v>
      </c>
      <c r="N61" s="170">
        <v>3.3999999999999915</v>
      </c>
      <c r="O61" s="169">
        <v>1.7</v>
      </c>
      <c r="P61" s="170">
        <v>1.6</v>
      </c>
      <c r="Q61" s="170">
        <v>94.117647058823536</v>
      </c>
      <c r="R61" s="172">
        <v>-9.9999999999999867E-2</v>
      </c>
    </row>
    <row r="62" spans="1:18" s="173" customFormat="1" ht="10.9" customHeight="1" x14ac:dyDescent="0.25">
      <c r="A62" s="167">
        <v>53</v>
      </c>
      <c r="B62" s="174" t="s">
        <v>146</v>
      </c>
      <c r="C62" s="169">
        <v>221</v>
      </c>
      <c r="D62" s="170">
        <v>249</v>
      </c>
      <c r="E62" s="170">
        <v>112.66968325791855</v>
      </c>
      <c r="F62" s="170">
        <v>28</v>
      </c>
      <c r="G62" s="169">
        <v>186.60000000000002</v>
      </c>
      <c r="H62" s="170">
        <v>212.7</v>
      </c>
      <c r="I62" s="170">
        <v>113.98713826366557</v>
      </c>
      <c r="J62" s="170">
        <v>26.099999999999966</v>
      </c>
      <c r="K62" s="169">
        <v>33.700000000000003</v>
      </c>
      <c r="L62" s="171">
        <v>35.299999999999997</v>
      </c>
      <c r="M62" s="170">
        <v>104.74777448071215</v>
      </c>
      <c r="N62" s="170">
        <v>1.5999999999999943</v>
      </c>
      <c r="O62" s="169">
        <v>0.7</v>
      </c>
      <c r="P62" s="170">
        <v>1</v>
      </c>
      <c r="Q62" s="170">
        <v>142.85714285714286</v>
      </c>
      <c r="R62" s="172">
        <v>0.30000000000000004</v>
      </c>
    </row>
    <row r="63" spans="1:18" s="173" customFormat="1" ht="10.9" customHeight="1" x14ac:dyDescent="0.25">
      <c r="A63" s="167">
        <v>54</v>
      </c>
      <c r="B63" s="174" t="s">
        <v>147</v>
      </c>
      <c r="C63" s="169">
        <v>236.9</v>
      </c>
      <c r="D63" s="170">
        <v>303.3</v>
      </c>
      <c r="E63" s="170">
        <v>128.02870409455466</v>
      </c>
      <c r="F63" s="170">
        <v>66.400000000000006</v>
      </c>
      <c r="G63" s="169">
        <v>201.6</v>
      </c>
      <c r="H63" s="170">
        <v>266.3</v>
      </c>
      <c r="I63" s="170">
        <v>132.09325396825398</v>
      </c>
      <c r="J63" s="170">
        <v>64.700000000000017</v>
      </c>
      <c r="K63" s="169">
        <v>33.200000000000003</v>
      </c>
      <c r="L63" s="171">
        <v>35.299999999999997</v>
      </c>
      <c r="M63" s="170">
        <v>106.32530120481927</v>
      </c>
      <c r="N63" s="170">
        <v>2.0999999999999943</v>
      </c>
      <c r="O63" s="169">
        <v>2.1</v>
      </c>
      <c r="P63" s="170">
        <v>1.7</v>
      </c>
      <c r="Q63" s="170">
        <v>80.952380952380949</v>
      </c>
      <c r="R63" s="172">
        <v>-0.40000000000000013</v>
      </c>
    </row>
    <row r="64" spans="1:18" s="173" customFormat="1" ht="10.9" customHeight="1" x14ac:dyDescent="0.25">
      <c r="A64" s="167">
        <v>55</v>
      </c>
      <c r="B64" s="174" t="s">
        <v>148</v>
      </c>
      <c r="C64" s="169">
        <v>298.09999999999997</v>
      </c>
      <c r="D64" s="170">
        <v>327.60000000000002</v>
      </c>
      <c r="E64" s="170">
        <v>109.89600805098962</v>
      </c>
      <c r="F64" s="170">
        <v>29.500000000000057</v>
      </c>
      <c r="G64" s="169">
        <v>251.7</v>
      </c>
      <c r="H64" s="170">
        <v>273.3</v>
      </c>
      <c r="I64" s="170">
        <v>108.58164481525627</v>
      </c>
      <c r="J64" s="170">
        <v>21.600000000000023</v>
      </c>
      <c r="K64" s="169">
        <v>43.9</v>
      </c>
      <c r="L64" s="171">
        <v>52.2</v>
      </c>
      <c r="M64" s="170">
        <v>118.90660592255126</v>
      </c>
      <c r="N64" s="170">
        <v>8.3000000000000043</v>
      </c>
      <c r="O64" s="169">
        <v>2.5</v>
      </c>
      <c r="P64" s="170">
        <v>2.1</v>
      </c>
      <c r="Q64" s="170">
        <v>84.000000000000014</v>
      </c>
      <c r="R64" s="172">
        <v>-0.39999999999999991</v>
      </c>
    </row>
    <row r="65" spans="1:18" s="173" customFormat="1" ht="10.9" customHeight="1" x14ac:dyDescent="0.25">
      <c r="A65" s="167">
        <v>56</v>
      </c>
      <c r="B65" s="174" t="s">
        <v>149</v>
      </c>
      <c r="C65" s="169">
        <v>256.8</v>
      </c>
      <c r="D65" s="170">
        <v>268.10000000000002</v>
      </c>
      <c r="E65" s="170">
        <v>104.40031152647975</v>
      </c>
      <c r="F65" s="170">
        <v>11.300000000000011</v>
      </c>
      <c r="G65" s="169">
        <v>215</v>
      </c>
      <c r="H65" s="170">
        <v>220.2</v>
      </c>
      <c r="I65" s="170">
        <v>102.41860465116279</v>
      </c>
      <c r="J65" s="170">
        <v>5.1999999999999886</v>
      </c>
      <c r="K65" s="169">
        <v>40.5</v>
      </c>
      <c r="L65" s="171">
        <v>45.400000000000006</v>
      </c>
      <c r="M65" s="170">
        <v>112.09876543209877</v>
      </c>
      <c r="N65" s="170">
        <v>4.9000000000000057</v>
      </c>
      <c r="O65" s="169">
        <v>1.3</v>
      </c>
      <c r="P65" s="170">
        <v>2.5</v>
      </c>
      <c r="Q65" s="170">
        <v>192.30769230769229</v>
      </c>
      <c r="R65" s="172">
        <v>1.2</v>
      </c>
    </row>
    <row r="66" spans="1:18" s="173" customFormat="1" ht="10.9" customHeight="1" x14ac:dyDescent="0.25">
      <c r="A66" s="167">
        <v>57</v>
      </c>
      <c r="B66" s="174" t="s">
        <v>150</v>
      </c>
      <c r="C66" s="169">
        <v>463.7</v>
      </c>
      <c r="D66" s="170">
        <v>469.8</v>
      </c>
      <c r="E66" s="170">
        <v>101.31550571490189</v>
      </c>
      <c r="F66" s="170">
        <v>6.1000000000000227</v>
      </c>
      <c r="G66" s="169">
        <v>402.4</v>
      </c>
      <c r="H66" s="170">
        <v>395.4</v>
      </c>
      <c r="I66" s="170">
        <v>98.260437375745525</v>
      </c>
      <c r="J66" s="170">
        <v>-7</v>
      </c>
      <c r="K66" s="169">
        <v>61.1</v>
      </c>
      <c r="L66" s="171">
        <v>74.3</v>
      </c>
      <c r="M66" s="170">
        <v>121.60392798690671</v>
      </c>
      <c r="N66" s="170">
        <v>13.199999999999996</v>
      </c>
      <c r="O66" s="169">
        <v>0.2</v>
      </c>
      <c r="P66" s="170">
        <v>0.1</v>
      </c>
      <c r="Q66" s="170">
        <v>50</v>
      </c>
      <c r="R66" s="172">
        <v>-0.1</v>
      </c>
    </row>
    <row r="67" spans="1:18" s="180" customFormat="1" ht="10.9" customHeight="1" x14ac:dyDescent="0.25">
      <c r="A67" s="167">
        <v>58</v>
      </c>
      <c r="B67" s="176" t="s">
        <v>151</v>
      </c>
      <c r="C67" s="177">
        <v>36807.400000000009</v>
      </c>
      <c r="D67" s="178">
        <v>40205.199999999997</v>
      </c>
      <c r="E67" s="178">
        <v>109.2312958807196</v>
      </c>
      <c r="F67" s="178">
        <v>3397.8000000000011</v>
      </c>
      <c r="G67" s="177">
        <v>20618.900000000001</v>
      </c>
      <c r="H67" s="178">
        <v>23399.900000000005</v>
      </c>
      <c r="I67" s="178">
        <v>113.48762543103659</v>
      </c>
      <c r="J67" s="178">
        <v>2780.9999999999995</v>
      </c>
      <c r="K67" s="177">
        <v>14543.000000000004</v>
      </c>
      <c r="L67" s="178">
        <v>15080.099999999997</v>
      </c>
      <c r="M67" s="178">
        <v>103.69318572509106</v>
      </c>
      <c r="N67" s="178">
        <v>537.09999999999991</v>
      </c>
      <c r="O67" s="177">
        <v>1645.5000000000002</v>
      </c>
      <c r="P67" s="178">
        <v>1725.1999999999998</v>
      </c>
      <c r="Q67" s="178">
        <v>104.84351261014886</v>
      </c>
      <c r="R67" s="179">
        <v>79.700000000000045</v>
      </c>
    </row>
    <row r="68" spans="1:18" s="173" customFormat="1" ht="21" customHeight="1" x14ac:dyDescent="0.25">
      <c r="A68" s="167">
        <v>59</v>
      </c>
      <c r="B68" s="181" t="s">
        <v>386</v>
      </c>
      <c r="C68" s="182">
        <v>18</v>
      </c>
      <c r="D68" s="170">
        <v>25</v>
      </c>
      <c r="E68" s="171">
        <v>138.88888888888889</v>
      </c>
      <c r="F68" s="171">
        <v>7</v>
      </c>
      <c r="G68" s="182">
        <v>18</v>
      </c>
      <c r="H68" s="171">
        <v>25</v>
      </c>
      <c r="I68" s="171">
        <v>138.88888888888889</v>
      </c>
      <c r="J68" s="171">
        <v>7</v>
      </c>
      <c r="K68" s="182"/>
      <c r="L68" s="171"/>
      <c r="M68" s="171"/>
      <c r="N68" s="171"/>
      <c r="O68" s="182"/>
      <c r="P68" s="171"/>
      <c r="Q68" s="171"/>
      <c r="R68" s="183"/>
    </row>
    <row r="69" spans="1:18" s="173" customFormat="1" ht="10.9" customHeight="1" x14ac:dyDescent="0.25">
      <c r="A69" s="167">
        <v>60</v>
      </c>
      <c r="B69" s="184" t="s">
        <v>387</v>
      </c>
      <c r="C69" s="182">
        <v>14</v>
      </c>
      <c r="D69" s="170">
        <v>14</v>
      </c>
      <c r="E69" s="171">
        <v>100</v>
      </c>
      <c r="F69" s="171">
        <v>0</v>
      </c>
      <c r="G69" s="182">
        <v>14</v>
      </c>
      <c r="H69" s="171">
        <v>14</v>
      </c>
      <c r="I69" s="171">
        <v>100</v>
      </c>
      <c r="J69" s="171">
        <v>0</v>
      </c>
      <c r="K69" s="182"/>
      <c r="L69" s="171"/>
      <c r="M69" s="171"/>
      <c r="N69" s="171"/>
      <c r="O69" s="182"/>
      <c r="P69" s="171"/>
      <c r="Q69" s="171"/>
      <c r="R69" s="183"/>
    </row>
    <row r="70" spans="1:18" s="173" customFormat="1" ht="22.15" customHeight="1" x14ac:dyDescent="0.25">
      <c r="A70" s="167">
        <v>61</v>
      </c>
      <c r="B70" s="181" t="s">
        <v>388</v>
      </c>
      <c r="C70" s="182"/>
      <c r="D70" s="170">
        <v>0.3</v>
      </c>
      <c r="E70" s="171"/>
      <c r="F70" s="171">
        <v>0.3</v>
      </c>
      <c r="G70" s="182"/>
      <c r="H70" s="171">
        <v>0.3</v>
      </c>
      <c r="I70" s="171"/>
      <c r="J70" s="171">
        <v>0.3</v>
      </c>
      <c r="K70" s="182"/>
      <c r="L70" s="171"/>
      <c r="M70" s="171"/>
      <c r="N70" s="171"/>
      <c r="O70" s="182"/>
      <c r="P70" s="171"/>
      <c r="Q70" s="171"/>
      <c r="R70" s="183"/>
    </row>
    <row r="71" spans="1:18" s="173" customFormat="1" ht="31.5" x14ac:dyDescent="0.25">
      <c r="A71" s="167">
        <v>62</v>
      </c>
      <c r="B71" s="181" t="s">
        <v>389</v>
      </c>
      <c r="C71" s="182">
        <v>30</v>
      </c>
      <c r="D71" s="170">
        <v>30</v>
      </c>
      <c r="E71" s="171">
        <v>100</v>
      </c>
      <c r="F71" s="171">
        <v>0</v>
      </c>
      <c r="G71" s="182">
        <v>30</v>
      </c>
      <c r="H71" s="171">
        <v>30</v>
      </c>
      <c r="I71" s="171">
        <v>100</v>
      </c>
      <c r="J71" s="171">
        <v>0</v>
      </c>
      <c r="K71" s="182"/>
      <c r="L71" s="171"/>
      <c r="M71" s="171"/>
      <c r="N71" s="171"/>
      <c r="O71" s="182"/>
      <c r="P71" s="171"/>
      <c r="Q71" s="171"/>
      <c r="R71" s="183"/>
    </row>
    <row r="72" spans="1:18" s="173" customFormat="1" ht="10.9" customHeight="1" x14ac:dyDescent="0.25">
      <c r="A72" s="167">
        <v>63</v>
      </c>
      <c r="B72" s="181" t="s">
        <v>390</v>
      </c>
      <c r="C72" s="182">
        <v>40</v>
      </c>
      <c r="D72" s="170">
        <v>40</v>
      </c>
      <c r="E72" s="171">
        <v>100</v>
      </c>
      <c r="F72" s="171">
        <v>0</v>
      </c>
      <c r="G72" s="182">
        <v>40</v>
      </c>
      <c r="H72" s="171">
        <v>40</v>
      </c>
      <c r="I72" s="171">
        <v>100</v>
      </c>
      <c r="J72" s="171">
        <v>0</v>
      </c>
      <c r="K72" s="182"/>
      <c r="L72" s="171"/>
      <c r="M72" s="171"/>
      <c r="N72" s="171"/>
      <c r="O72" s="182"/>
      <c r="P72" s="171"/>
      <c r="Q72" s="171"/>
      <c r="R72" s="183"/>
    </row>
    <row r="73" spans="1:18" s="173" customFormat="1" ht="10.9" customHeight="1" x14ac:dyDescent="0.25">
      <c r="A73" s="167">
        <v>64</v>
      </c>
      <c r="B73" s="184" t="s">
        <v>391</v>
      </c>
      <c r="C73" s="182">
        <v>14.1</v>
      </c>
      <c r="D73" s="170">
        <v>15.3</v>
      </c>
      <c r="E73" s="171">
        <v>108.51063829787235</v>
      </c>
      <c r="F73" s="171">
        <v>1.2000000000000011</v>
      </c>
      <c r="G73" s="182">
        <v>14.1</v>
      </c>
      <c r="H73" s="171">
        <v>15.3</v>
      </c>
      <c r="I73" s="171">
        <v>108.51063829787235</v>
      </c>
      <c r="J73" s="171">
        <v>1.2000000000000011</v>
      </c>
      <c r="K73" s="182"/>
      <c r="L73" s="171"/>
      <c r="M73" s="171"/>
      <c r="N73" s="171"/>
      <c r="O73" s="182"/>
      <c r="P73" s="171"/>
      <c r="Q73" s="171"/>
      <c r="R73" s="183"/>
    </row>
    <row r="74" spans="1:18" s="173" customFormat="1" ht="22.15" customHeight="1" x14ac:dyDescent="0.25">
      <c r="A74" s="167">
        <v>65</v>
      </c>
      <c r="B74" s="181" t="s">
        <v>392</v>
      </c>
      <c r="C74" s="182">
        <v>20</v>
      </c>
      <c r="D74" s="170">
        <v>18</v>
      </c>
      <c r="E74" s="171">
        <v>90</v>
      </c>
      <c r="F74" s="171">
        <v>-2</v>
      </c>
      <c r="G74" s="182">
        <v>20</v>
      </c>
      <c r="H74" s="171">
        <v>18</v>
      </c>
      <c r="I74" s="171">
        <v>90</v>
      </c>
      <c r="J74" s="171">
        <v>-2</v>
      </c>
      <c r="K74" s="182"/>
      <c r="L74" s="171"/>
      <c r="M74" s="171"/>
      <c r="N74" s="171"/>
      <c r="O74" s="182"/>
      <c r="P74" s="171"/>
      <c r="Q74" s="171"/>
      <c r="R74" s="183"/>
    </row>
    <row r="75" spans="1:18" s="173" customFormat="1" ht="22.15" customHeight="1" x14ac:dyDescent="0.25">
      <c r="A75" s="167">
        <v>66</v>
      </c>
      <c r="B75" s="181" t="s">
        <v>393</v>
      </c>
      <c r="C75" s="182">
        <v>5.9</v>
      </c>
      <c r="D75" s="170">
        <v>4.4000000000000004</v>
      </c>
      <c r="E75" s="171">
        <v>74.576271186440678</v>
      </c>
      <c r="F75" s="171">
        <v>-1.5</v>
      </c>
      <c r="G75" s="182">
        <v>5.9</v>
      </c>
      <c r="H75" s="171">
        <v>4.4000000000000004</v>
      </c>
      <c r="I75" s="171">
        <v>74.576271186440678</v>
      </c>
      <c r="J75" s="171">
        <v>-1.5</v>
      </c>
      <c r="K75" s="182"/>
      <c r="L75" s="171"/>
      <c r="M75" s="171"/>
      <c r="N75" s="171"/>
      <c r="O75" s="182"/>
      <c r="P75" s="171"/>
      <c r="Q75" s="171"/>
      <c r="R75" s="183"/>
    </row>
    <row r="76" spans="1:18" s="173" customFormat="1" ht="22.15" customHeight="1" x14ac:dyDescent="0.25">
      <c r="A76" s="167">
        <v>67</v>
      </c>
      <c r="B76" s="181" t="s">
        <v>394</v>
      </c>
      <c r="C76" s="182">
        <v>18.600000000000001</v>
      </c>
      <c r="D76" s="170">
        <v>18.600000000000001</v>
      </c>
      <c r="E76" s="171">
        <v>100</v>
      </c>
      <c r="F76" s="171">
        <v>0</v>
      </c>
      <c r="G76" s="182">
        <v>18.600000000000001</v>
      </c>
      <c r="H76" s="171">
        <v>18.600000000000001</v>
      </c>
      <c r="I76" s="171">
        <v>100</v>
      </c>
      <c r="J76" s="171">
        <v>0</v>
      </c>
      <c r="K76" s="182"/>
      <c r="L76" s="171"/>
      <c r="M76" s="171"/>
      <c r="N76" s="171"/>
      <c r="O76" s="182"/>
      <c r="P76" s="171"/>
      <c r="Q76" s="171"/>
      <c r="R76" s="183"/>
    </row>
    <row r="77" spans="1:18" s="173" customFormat="1" ht="22.15" customHeight="1" x14ac:dyDescent="0.25">
      <c r="A77" s="167">
        <v>68</v>
      </c>
      <c r="B77" s="181" t="s">
        <v>395</v>
      </c>
      <c r="C77" s="182">
        <v>41.3</v>
      </c>
      <c r="D77" s="170">
        <v>42.3</v>
      </c>
      <c r="E77" s="171">
        <v>102.42130750605327</v>
      </c>
      <c r="F77" s="171">
        <v>1</v>
      </c>
      <c r="G77" s="182">
        <v>41.3</v>
      </c>
      <c r="H77" s="171">
        <v>42.3</v>
      </c>
      <c r="I77" s="171">
        <v>102.42130750605327</v>
      </c>
      <c r="J77" s="171">
        <v>1</v>
      </c>
      <c r="K77" s="182"/>
      <c r="L77" s="171"/>
      <c r="M77" s="171"/>
      <c r="N77" s="171"/>
      <c r="O77" s="182"/>
      <c r="P77" s="171"/>
      <c r="Q77" s="171"/>
      <c r="R77" s="183"/>
    </row>
    <row r="78" spans="1:18" s="173" customFormat="1" ht="22.15" customHeight="1" x14ac:dyDescent="0.25">
      <c r="A78" s="167">
        <v>69</v>
      </c>
      <c r="B78" s="181" t="s">
        <v>396</v>
      </c>
      <c r="C78" s="182">
        <v>10.3</v>
      </c>
      <c r="D78" s="170">
        <v>10.3</v>
      </c>
      <c r="E78" s="171">
        <v>100</v>
      </c>
      <c r="F78" s="171">
        <v>0</v>
      </c>
      <c r="G78" s="182">
        <v>10.3</v>
      </c>
      <c r="H78" s="171">
        <v>10.3</v>
      </c>
      <c r="I78" s="171">
        <v>100</v>
      </c>
      <c r="J78" s="171">
        <v>0</v>
      </c>
      <c r="K78" s="182"/>
      <c r="L78" s="171"/>
      <c r="M78" s="171"/>
      <c r="N78" s="171"/>
      <c r="O78" s="182"/>
      <c r="P78" s="171"/>
      <c r="Q78" s="171"/>
      <c r="R78" s="183"/>
    </row>
    <row r="79" spans="1:18" s="173" customFormat="1" ht="31.15" customHeight="1" x14ac:dyDescent="0.25">
      <c r="A79" s="167">
        <v>70</v>
      </c>
      <c r="B79" s="181" t="s">
        <v>397</v>
      </c>
      <c r="C79" s="182">
        <v>50</v>
      </c>
      <c r="D79" s="170">
        <v>50</v>
      </c>
      <c r="E79" s="171">
        <v>100</v>
      </c>
      <c r="F79" s="171">
        <v>0</v>
      </c>
      <c r="G79" s="182">
        <v>50</v>
      </c>
      <c r="H79" s="171">
        <v>50</v>
      </c>
      <c r="I79" s="171">
        <v>100</v>
      </c>
      <c r="J79" s="171">
        <v>0</v>
      </c>
      <c r="K79" s="182"/>
      <c r="L79" s="171"/>
      <c r="M79" s="171"/>
      <c r="N79" s="171"/>
      <c r="O79" s="182"/>
      <c r="P79" s="171"/>
      <c r="Q79" s="171"/>
      <c r="R79" s="183"/>
    </row>
    <row r="80" spans="1:18" s="173" customFormat="1" ht="29.45" customHeight="1" x14ac:dyDescent="0.25">
      <c r="A80" s="167">
        <v>71</v>
      </c>
      <c r="B80" s="181" t="s">
        <v>398</v>
      </c>
      <c r="C80" s="182"/>
      <c r="D80" s="170">
        <v>8.5</v>
      </c>
      <c r="E80" s="171"/>
      <c r="F80" s="171">
        <v>8.5</v>
      </c>
      <c r="G80" s="182"/>
      <c r="H80" s="171">
        <v>8.5</v>
      </c>
      <c r="I80" s="171"/>
      <c r="J80" s="171">
        <v>8.5</v>
      </c>
      <c r="K80" s="182"/>
      <c r="L80" s="171"/>
      <c r="M80" s="171"/>
      <c r="N80" s="171"/>
      <c r="O80" s="182"/>
      <c r="P80" s="171"/>
      <c r="Q80" s="171"/>
      <c r="R80" s="183"/>
    </row>
    <row r="81" spans="1:18" s="173" customFormat="1" ht="29.45" customHeight="1" x14ac:dyDescent="0.25">
      <c r="A81" s="167">
        <v>72</v>
      </c>
      <c r="B81" s="181" t="s">
        <v>399</v>
      </c>
      <c r="C81" s="182"/>
      <c r="D81" s="170">
        <v>13.5</v>
      </c>
      <c r="E81" s="171"/>
      <c r="F81" s="171">
        <v>13.5</v>
      </c>
      <c r="G81" s="182"/>
      <c r="H81" s="171">
        <v>13.5</v>
      </c>
      <c r="I81" s="171"/>
      <c r="J81" s="171">
        <v>13.5</v>
      </c>
      <c r="K81" s="182"/>
      <c r="L81" s="171"/>
      <c r="M81" s="171"/>
      <c r="N81" s="171"/>
      <c r="O81" s="182"/>
      <c r="P81" s="171"/>
      <c r="Q81" s="171"/>
      <c r="R81" s="183"/>
    </row>
    <row r="82" spans="1:18" s="173" customFormat="1" ht="22.15" customHeight="1" x14ac:dyDescent="0.25">
      <c r="A82" s="167">
        <v>73</v>
      </c>
      <c r="B82" s="181" t="s">
        <v>296</v>
      </c>
      <c r="C82" s="182">
        <v>5</v>
      </c>
      <c r="D82" s="170">
        <v>0</v>
      </c>
      <c r="E82" s="171">
        <v>0</v>
      </c>
      <c r="F82" s="171">
        <v>-5</v>
      </c>
      <c r="G82" s="182">
        <v>5</v>
      </c>
      <c r="H82" s="171">
        <v>0</v>
      </c>
      <c r="I82" s="171">
        <v>0</v>
      </c>
      <c r="J82" s="171">
        <v>-5</v>
      </c>
      <c r="K82" s="182"/>
      <c r="L82" s="171"/>
      <c r="M82" s="171"/>
      <c r="N82" s="171"/>
      <c r="O82" s="182"/>
      <c r="P82" s="171"/>
      <c r="Q82" s="171"/>
      <c r="R82" s="183"/>
    </row>
    <row r="83" spans="1:18" s="173" customFormat="1" ht="22.15" customHeight="1" x14ac:dyDescent="0.25">
      <c r="A83" s="167">
        <v>74</v>
      </c>
      <c r="B83" s="181" t="s">
        <v>152</v>
      </c>
      <c r="C83" s="182">
        <v>5.0999999999999996</v>
      </c>
      <c r="D83" s="170">
        <v>0</v>
      </c>
      <c r="E83" s="171">
        <v>0</v>
      </c>
      <c r="F83" s="171">
        <v>-5.0999999999999996</v>
      </c>
      <c r="G83" s="182">
        <v>5.0999999999999996</v>
      </c>
      <c r="H83" s="171">
        <v>0</v>
      </c>
      <c r="I83" s="171">
        <v>0</v>
      </c>
      <c r="J83" s="171">
        <v>-5.0999999999999996</v>
      </c>
      <c r="K83" s="182"/>
      <c r="L83" s="171"/>
      <c r="M83" s="171"/>
      <c r="N83" s="171"/>
      <c r="O83" s="182"/>
      <c r="P83" s="171"/>
      <c r="Q83" s="171"/>
      <c r="R83" s="183"/>
    </row>
    <row r="84" spans="1:18" s="173" customFormat="1" ht="29.45" customHeight="1" x14ac:dyDescent="0.25">
      <c r="A84" s="167">
        <v>75</v>
      </c>
      <c r="B84" s="181" t="s">
        <v>303</v>
      </c>
      <c r="C84" s="182">
        <v>12</v>
      </c>
      <c r="D84" s="170">
        <v>0</v>
      </c>
      <c r="E84" s="171"/>
      <c r="F84" s="171">
        <v>-12</v>
      </c>
      <c r="G84" s="182">
        <v>12</v>
      </c>
      <c r="H84" s="171">
        <v>0</v>
      </c>
      <c r="I84" s="171"/>
      <c r="J84" s="171">
        <v>-12</v>
      </c>
      <c r="K84" s="182"/>
      <c r="L84" s="171"/>
      <c r="M84" s="171"/>
      <c r="N84" s="171"/>
      <c r="O84" s="182"/>
      <c r="P84" s="171"/>
      <c r="Q84" s="171"/>
      <c r="R84" s="183"/>
    </row>
    <row r="85" spans="1:18" s="173" customFormat="1" ht="22.15" customHeight="1" x14ac:dyDescent="0.25">
      <c r="A85" s="167">
        <v>76</v>
      </c>
      <c r="B85" s="181" t="s">
        <v>302</v>
      </c>
      <c r="C85" s="182">
        <v>3.7</v>
      </c>
      <c r="D85" s="170">
        <v>0</v>
      </c>
      <c r="E85" s="171">
        <v>0</v>
      </c>
      <c r="F85" s="171">
        <v>-3.7</v>
      </c>
      <c r="G85" s="182">
        <v>3.7</v>
      </c>
      <c r="H85" s="171">
        <v>0</v>
      </c>
      <c r="I85" s="171">
        <v>0</v>
      </c>
      <c r="J85" s="171">
        <v>-3.7</v>
      </c>
      <c r="K85" s="182"/>
      <c r="L85" s="171"/>
      <c r="M85" s="171"/>
      <c r="N85" s="171"/>
      <c r="O85" s="182"/>
      <c r="P85" s="171"/>
      <c r="Q85" s="171"/>
      <c r="R85" s="183"/>
    </row>
    <row r="86" spans="1:18" s="173" customFormat="1" ht="22.15" customHeight="1" x14ac:dyDescent="0.25">
      <c r="A86" s="167">
        <v>77</v>
      </c>
      <c r="B86" s="181" t="s">
        <v>251</v>
      </c>
      <c r="C86" s="182">
        <v>50</v>
      </c>
      <c r="D86" s="170">
        <v>50</v>
      </c>
      <c r="E86" s="171">
        <v>100</v>
      </c>
      <c r="F86" s="171">
        <v>0</v>
      </c>
      <c r="G86" s="182">
        <v>50</v>
      </c>
      <c r="H86" s="171">
        <v>50</v>
      </c>
      <c r="I86" s="171">
        <v>100</v>
      </c>
      <c r="J86" s="171">
        <v>0</v>
      </c>
      <c r="K86" s="182"/>
      <c r="L86" s="171"/>
      <c r="M86" s="171"/>
      <c r="N86" s="171"/>
      <c r="O86" s="182"/>
      <c r="P86" s="171"/>
      <c r="Q86" s="171"/>
      <c r="R86" s="183"/>
    </row>
    <row r="87" spans="1:18" s="173" customFormat="1" ht="22.15" customHeight="1" x14ac:dyDescent="0.25">
      <c r="A87" s="167">
        <v>78</v>
      </c>
      <c r="B87" s="181" t="s">
        <v>252</v>
      </c>
      <c r="C87" s="182">
        <v>46</v>
      </c>
      <c r="D87" s="170">
        <v>70.5</v>
      </c>
      <c r="E87" s="171">
        <v>153.26086956521738</v>
      </c>
      <c r="F87" s="171">
        <v>24.5</v>
      </c>
      <c r="G87" s="182">
        <v>46</v>
      </c>
      <c r="H87" s="171">
        <v>70.5</v>
      </c>
      <c r="I87" s="171">
        <v>153.26086956521738</v>
      </c>
      <c r="J87" s="171">
        <v>24.5</v>
      </c>
      <c r="K87" s="182"/>
      <c r="L87" s="171"/>
      <c r="M87" s="171"/>
      <c r="N87" s="171"/>
      <c r="O87" s="182"/>
      <c r="P87" s="171"/>
      <c r="Q87" s="171"/>
      <c r="R87" s="183"/>
    </row>
    <row r="88" spans="1:18" s="173" customFormat="1" ht="10.9" customHeight="1" x14ac:dyDescent="0.25">
      <c r="A88" s="167">
        <v>79</v>
      </c>
      <c r="B88" s="184" t="s">
        <v>253</v>
      </c>
      <c r="C88" s="182">
        <v>45</v>
      </c>
      <c r="D88" s="170">
        <v>52</v>
      </c>
      <c r="E88" s="171">
        <v>115.55555555555554</v>
      </c>
      <c r="F88" s="171">
        <v>7</v>
      </c>
      <c r="G88" s="182">
        <v>45</v>
      </c>
      <c r="H88" s="171">
        <v>52</v>
      </c>
      <c r="I88" s="171">
        <v>115.55555555555554</v>
      </c>
      <c r="J88" s="171">
        <v>7</v>
      </c>
      <c r="K88" s="182"/>
      <c r="L88" s="171"/>
      <c r="M88" s="171"/>
      <c r="N88" s="171"/>
      <c r="O88" s="182"/>
      <c r="P88" s="171"/>
      <c r="Q88" s="171"/>
      <c r="R88" s="183"/>
    </row>
    <row r="89" spans="1:18" s="173" customFormat="1" ht="22.15" customHeight="1" x14ac:dyDescent="0.25">
      <c r="A89" s="167">
        <v>80</v>
      </c>
      <c r="B89" s="181" t="s">
        <v>400</v>
      </c>
      <c r="C89" s="182">
        <v>125</v>
      </c>
      <c r="D89" s="170">
        <v>125</v>
      </c>
      <c r="E89" s="171">
        <v>100</v>
      </c>
      <c r="F89" s="171">
        <v>0</v>
      </c>
      <c r="G89" s="182">
        <v>125</v>
      </c>
      <c r="H89" s="171">
        <v>125</v>
      </c>
      <c r="I89" s="171">
        <v>100</v>
      </c>
      <c r="J89" s="171">
        <v>0</v>
      </c>
      <c r="K89" s="182"/>
      <c r="L89" s="171"/>
      <c r="M89" s="171"/>
      <c r="N89" s="171"/>
      <c r="O89" s="182"/>
      <c r="P89" s="171"/>
      <c r="Q89" s="171"/>
      <c r="R89" s="183"/>
    </row>
    <row r="90" spans="1:18" s="173" customFormat="1" ht="11.45" customHeight="1" x14ac:dyDescent="0.25">
      <c r="A90" s="167">
        <v>81</v>
      </c>
      <c r="B90" s="184" t="s">
        <v>256</v>
      </c>
      <c r="C90" s="182">
        <v>600</v>
      </c>
      <c r="D90" s="170">
        <v>600</v>
      </c>
      <c r="E90" s="171">
        <v>100</v>
      </c>
      <c r="F90" s="171">
        <v>0</v>
      </c>
      <c r="G90" s="182">
        <v>600</v>
      </c>
      <c r="H90" s="171">
        <v>600</v>
      </c>
      <c r="I90" s="171">
        <v>100</v>
      </c>
      <c r="J90" s="171">
        <v>0</v>
      </c>
      <c r="K90" s="182"/>
      <c r="L90" s="171"/>
      <c r="M90" s="171"/>
      <c r="N90" s="171"/>
      <c r="O90" s="182"/>
      <c r="P90" s="171"/>
      <c r="Q90" s="171"/>
      <c r="R90" s="183"/>
    </row>
    <row r="91" spans="1:18" s="173" customFormat="1" ht="22.15" customHeight="1" x14ac:dyDescent="0.25">
      <c r="A91" s="167">
        <v>82</v>
      </c>
      <c r="B91" s="181" t="s">
        <v>257</v>
      </c>
      <c r="C91" s="182">
        <v>44</v>
      </c>
      <c r="D91" s="170">
        <v>44</v>
      </c>
      <c r="E91" s="171">
        <v>100</v>
      </c>
      <c r="F91" s="171">
        <v>0</v>
      </c>
      <c r="G91" s="182">
        <v>44</v>
      </c>
      <c r="H91" s="171">
        <v>44</v>
      </c>
      <c r="I91" s="171">
        <v>100</v>
      </c>
      <c r="J91" s="171">
        <v>0</v>
      </c>
      <c r="K91" s="182"/>
      <c r="L91" s="171"/>
      <c r="M91" s="171"/>
      <c r="N91" s="171"/>
      <c r="O91" s="182"/>
      <c r="P91" s="171"/>
      <c r="Q91" s="171"/>
      <c r="R91" s="183"/>
    </row>
    <row r="92" spans="1:18" s="173" customFormat="1" ht="22.15" customHeight="1" x14ac:dyDescent="0.25">
      <c r="A92" s="167">
        <v>83</v>
      </c>
      <c r="B92" s="181" t="s">
        <v>258</v>
      </c>
      <c r="C92" s="182">
        <v>13.6</v>
      </c>
      <c r="D92" s="170">
        <v>14.9</v>
      </c>
      <c r="E92" s="171">
        <v>109.55882352941177</v>
      </c>
      <c r="F92" s="171">
        <v>1.3000000000000007</v>
      </c>
      <c r="G92" s="182">
        <v>13.6</v>
      </c>
      <c r="H92" s="171">
        <v>14.9</v>
      </c>
      <c r="I92" s="171">
        <v>109.55882352941177</v>
      </c>
      <c r="J92" s="171">
        <v>1.3000000000000007</v>
      </c>
      <c r="K92" s="182"/>
      <c r="L92" s="171"/>
      <c r="M92" s="171"/>
      <c r="N92" s="171"/>
      <c r="O92" s="182"/>
      <c r="P92" s="171"/>
      <c r="Q92" s="171"/>
      <c r="R92" s="183"/>
    </row>
    <row r="93" spans="1:18" s="173" customFormat="1" ht="22.15" customHeight="1" x14ac:dyDescent="0.25">
      <c r="A93" s="167">
        <v>84</v>
      </c>
      <c r="B93" s="181" t="s">
        <v>401</v>
      </c>
      <c r="C93" s="182">
        <v>0.6</v>
      </c>
      <c r="D93" s="170">
        <v>8.1999999999999993</v>
      </c>
      <c r="E93" s="185" t="s">
        <v>402</v>
      </c>
      <c r="F93" s="171">
        <v>7.6</v>
      </c>
      <c r="G93" s="182">
        <v>0.6</v>
      </c>
      <c r="H93" s="171">
        <v>8.1999999999999993</v>
      </c>
      <c r="I93" s="185" t="s">
        <v>402</v>
      </c>
      <c r="J93" s="171">
        <v>7.6</v>
      </c>
      <c r="K93" s="182"/>
      <c r="L93" s="171"/>
      <c r="M93" s="171"/>
      <c r="N93" s="171"/>
      <c r="O93" s="182"/>
      <c r="P93" s="171"/>
      <c r="Q93" s="171"/>
      <c r="R93" s="183"/>
    </row>
    <row r="94" spans="1:18" s="173" customFormat="1" ht="10.9" customHeight="1" x14ac:dyDescent="0.25">
      <c r="A94" s="167">
        <v>85</v>
      </c>
      <c r="B94" s="184" t="s">
        <v>254</v>
      </c>
      <c r="C94" s="182">
        <v>244.2</v>
      </c>
      <c r="D94" s="170">
        <v>300.8</v>
      </c>
      <c r="E94" s="171">
        <v>123.17772317772319</v>
      </c>
      <c r="F94" s="171">
        <v>56.600000000000023</v>
      </c>
      <c r="G94" s="182"/>
      <c r="H94" s="171">
        <v>0</v>
      </c>
      <c r="I94" s="171"/>
      <c r="J94" s="171"/>
      <c r="K94" s="182">
        <v>244.2</v>
      </c>
      <c r="L94" s="171">
        <v>300.8</v>
      </c>
      <c r="M94" s="171">
        <v>123.17772317772319</v>
      </c>
      <c r="N94" s="171">
        <v>56.600000000000023</v>
      </c>
      <c r="O94" s="182"/>
      <c r="P94" s="171"/>
      <c r="Q94" s="171"/>
      <c r="R94" s="183"/>
    </row>
    <row r="95" spans="1:18" s="173" customFormat="1" ht="21" x14ac:dyDescent="0.25">
      <c r="A95" s="167">
        <v>86</v>
      </c>
      <c r="B95" s="181" t="s">
        <v>255</v>
      </c>
      <c r="C95" s="182">
        <v>75.3</v>
      </c>
      <c r="D95" s="170">
        <v>105.7</v>
      </c>
      <c r="E95" s="171">
        <v>140.37184594953521</v>
      </c>
      <c r="F95" s="171">
        <v>30.400000000000006</v>
      </c>
      <c r="G95" s="182"/>
      <c r="H95" s="171">
        <v>0</v>
      </c>
      <c r="I95" s="171"/>
      <c r="J95" s="171"/>
      <c r="K95" s="182">
        <v>75.3</v>
      </c>
      <c r="L95" s="171">
        <v>105.7</v>
      </c>
      <c r="M95" s="171">
        <v>140.37184594953521</v>
      </c>
      <c r="N95" s="171">
        <v>30.400000000000006</v>
      </c>
      <c r="O95" s="182"/>
      <c r="P95" s="171"/>
      <c r="Q95" s="171"/>
      <c r="R95" s="183"/>
    </row>
    <row r="96" spans="1:18" s="173" customFormat="1" ht="10.9" customHeight="1" x14ac:dyDescent="0.25">
      <c r="A96" s="167">
        <v>87</v>
      </c>
      <c r="B96" s="184" t="s">
        <v>260</v>
      </c>
      <c r="C96" s="182">
        <v>540</v>
      </c>
      <c r="D96" s="170">
        <v>400</v>
      </c>
      <c r="E96" s="171">
        <v>74.074074074074076</v>
      </c>
      <c r="F96" s="171">
        <v>-140</v>
      </c>
      <c r="G96" s="182">
        <v>540</v>
      </c>
      <c r="H96" s="171">
        <v>400</v>
      </c>
      <c r="I96" s="171">
        <v>74.074074074074076</v>
      </c>
      <c r="J96" s="171">
        <v>-140</v>
      </c>
      <c r="K96" s="182"/>
      <c r="L96" s="171"/>
      <c r="M96" s="171"/>
      <c r="N96" s="171"/>
      <c r="O96" s="182"/>
      <c r="P96" s="171"/>
      <c r="Q96" s="171"/>
      <c r="R96" s="183"/>
    </row>
    <row r="97" spans="1:18" s="173" customFormat="1" ht="10.9" customHeight="1" x14ac:dyDescent="0.25">
      <c r="A97" s="167">
        <v>88</v>
      </c>
      <c r="B97" s="184" t="s">
        <v>261</v>
      </c>
      <c r="C97" s="182">
        <v>25</v>
      </c>
      <c r="D97" s="170">
        <v>25</v>
      </c>
      <c r="E97" s="171">
        <v>100</v>
      </c>
      <c r="F97" s="171">
        <v>0</v>
      </c>
      <c r="G97" s="182">
        <v>25</v>
      </c>
      <c r="H97" s="171">
        <v>25</v>
      </c>
      <c r="I97" s="171">
        <v>100</v>
      </c>
      <c r="J97" s="171">
        <v>0</v>
      </c>
      <c r="K97" s="182"/>
      <c r="L97" s="171"/>
      <c r="M97" s="171"/>
      <c r="N97" s="171"/>
      <c r="O97" s="182"/>
      <c r="P97" s="171"/>
      <c r="Q97" s="171"/>
      <c r="R97" s="183"/>
    </row>
    <row r="98" spans="1:18" s="173" customFormat="1" ht="22.15" customHeight="1" x14ac:dyDescent="0.25">
      <c r="A98" s="167">
        <v>89</v>
      </c>
      <c r="B98" s="181" t="s">
        <v>262</v>
      </c>
      <c r="C98" s="182">
        <v>1.3</v>
      </c>
      <c r="D98" s="170">
        <v>1.4</v>
      </c>
      <c r="E98" s="171">
        <v>107.69230769230769</v>
      </c>
      <c r="F98" s="171">
        <v>9.9999999999999867E-2</v>
      </c>
      <c r="G98" s="182">
        <v>1.3</v>
      </c>
      <c r="H98" s="171">
        <v>1.4</v>
      </c>
      <c r="I98" s="171">
        <v>107.69230769230769</v>
      </c>
      <c r="J98" s="171">
        <v>9.9999999999999867E-2</v>
      </c>
      <c r="K98" s="182"/>
      <c r="L98" s="171"/>
      <c r="M98" s="171"/>
      <c r="N98" s="171"/>
      <c r="O98" s="182"/>
      <c r="P98" s="171"/>
      <c r="Q98" s="171"/>
      <c r="R98" s="183"/>
    </row>
    <row r="99" spans="1:18" s="173" customFormat="1" ht="22.15" customHeight="1" x14ac:dyDescent="0.25">
      <c r="A99" s="167">
        <v>90</v>
      </c>
      <c r="B99" s="181" t="s">
        <v>403</v>
      </c>
      <c r="C99" s="182">
        <v>16</v>
      </c>
      <c r="D99" s="170">
        <v>16</v>
      </c>
      <c r="E99" s="171">
        <v>100</v>
      </c>
      <c r="F99" s="171">
        <v>0</v>
      </c>
      <c r="G99" s="182">
        <v>16</v>
      </c>
      <c r="H99" s="171">
        <v>16</v>
      </c>
      <c r="I99" s="171">
        <v>100</v>
      </c>
      <c r="J99" s="171">
        <v>0</v>
      </c>
      <c r="K99" s="182"/>
      <c r="L99" s="171"/>
      <c r="M99" s="171"/>
      <c r="N99" s="171"/>
      <c r="O99" s="182"/>
      <c r="P99" s="171"/>
      <c r="Q99" s="171"/>
      <c r="R99" s="183"/>
    </row>
    <row r="100" spans="1:18" s="173" customFormat="1" ht="11.45" customHeight="1" x14ac:dyDescent="0.25">
      <c r="A100" s="167">
        <v>91</v>
      </c>
      <c r="B100" s="184" t="s">
        <v>264</v>
      </c>
      <c r="C100" s="182">
        <v>15</v>
      </c>
      <c r="D100" s="170">
        <v>19</v>
      </c>
      <c r="E100" s="171">
        <v>126.66666666666666</v>
      </c>
      <c r="F100" s="171">
        <v>4</v>
      </c>
      <c r="G100" s="182">
        <v>15</v>
      </c>
      <c r="H100" s="171">
        <v>19</v>
      </c>
      <c r="I100" s="171">
        <v>126.66666666666666</v>
      </c>
      <c r="J100" s="171">
        <v>4</v>
      </c>
      <c r="K100" s="182"/>
      <c r="L100" s="171"/>
      <c r="M100" s="171"/>
      <c r="N100" s="171"/>
      <c r="O100" s="182"/>
      <c r="P100" s="171"/>
      <c r="Q100" s="171"/>
      <c r="R100" s="183"/>
    </row>
    <row r="101" spans="1:18" s="173" customFormat="1" ht="22.15" customHeight="1" x14ac:dyDescent="0.25">
      <c r="A101" s="167">
        <v>92</v>
      </c>
      <c r="B101" s="181" t="s">
        <v>404</v>
      </c>
      <c r="C101" s="182"/>
      <c r="D101" s="170">
        <v>70</v>
      </c>
      <c r="E101" s="171"/>
      <c r="F101" s="171">
        <v>70</v>
      </c>
      <c r="G101" s="182"/>
      <c r="H101" s="171">
        <v>70</v>
      </c>
      <c r="I101" s="171"/>
      <c r="J101" s="171">
        <v>70</v>
      </c>
      <c r="K101" s="182"/>
      <c r="L101" s="171"/>
      <c r="M101" s="171"/>
      <c r="N101" s="171"/>
      <c r="O101" s="182"/>
      <c r="P101" s="171"/>
      <c r="Q101" s="171"/>
      <c r="R101" s="183"/>
    </row>
    <row r="102" spans="1:18" s="173" customFormat="1" ht="22.15" customHeight="1" x14ac:dyDescent="0.25">
      <c r="A102" s="167">
        <v>93</v>
      </c>
      <c r="B102" s="181" t="s">
        <v>405</v>
      </c>
      <c r="C102" s="182"/>
      <c r="D102" s="170">
        <v>20</v>
      </c>
      <c r="E102" s="171"/>
      <c r="F102" s="171">
        <v>20</v>
      </c>
      <c r="G102" s="182"/>
      <c r="H102" s="171">
        <v>20</v>
      </c>
      <c r="I102" s="171"/>
      <c r="J102" s="171">
        <v>20</v>
      </c>
      <c r="K102" s="182"/>
      <c r="L102" s="171"/>
      <c r="M102" s="171"/>
      <c r="N102" s="171"/>
      <c r="O102" s="182"/>
      <c r="P102" s="171"/>
      <c r="Q102" s="171"/>
      <c r="R102" s="183"/>
    </row>
    <row r="103" spans="1:18" s="173" customFormat="1" ht="22.15" customHeight="1" x14ac:dyDescent="0.25">
      <c r="A103" s="167">
        <v>94</v>
      </c>
      <c r="B103" s="181" t="s">
        <v>406</v>
      </c>
      <c r="C103" s="182">
        <v>53</v>
      </c>
      <c r="D103" s="170">
        <v>68</v>
      </c>
      <c r="E103" s="171">
        <v>128.30188679245282</v>
      </c>
      <c r="F103" s="171">
        <v>15</v>
      </c>
      <c r="G103" s="182">
        <v>53</v>
      </c>
      <c r="H103" s="171">
        <v>68</v>
      </c>
      <c r="I103" s="171">
        <v>128.30188679245282</v>
      </c>
      <c r="J103" s="171">
        <v>15</v>
      </c>
      <c r="K103" s="182"/>
      <c r="L103" s="171"/>
      <c r="M103" s="171"/>
      <c r="N103" s="171"/>
      <c r="O103" s="182"/>
      <c r="P103" s="171"/>
      <c r="Q103" s="171"/>
      <c r="R103" s="183"/>
    </row>
    <row r="104" spans="1:18" s="173" customFormat="1" ht="10.9" customHeight="1" x14ac:dyDescent="0.25">
      <c r="A104" s="167">
        <v>95</v>
      </c>
      <c r="B104" s="184" t="s">
        <v>265</v>
      </c>
      <c r="C104" s="182">
        <v>40</v>
      </c>
      <c r="D104" s="170">
        <v>40</v>
      </c>
      <c r="E104" s="171">
        <v>100</v>
      </c>
      <c r="F104" s="171">
        <v>0</v>
      </c>
      <c r="G104" s="182">
        <v>40</v>
      </c>
      <c r="H104" s="171">
        <v>40</v>
      </c>
      <c r="I104" s="171">
        <v>100</v>
      </c>
      <c r="J104" s="171">
        <v>0</v>
      </c>
      <c r="K104" s="182"/>
      <c r="L104" s="171"/>
      <c r="M104" s="171"/>
      <c r="N104" s="171"/>
      <c r="O104" s="182"/>
      <c r="P104" s="171"/>
      <c r="Q104" s="171"/>
      <c r="R104" s="183"/>
    </row>
    <row r="105" spans="1:18" s="173" customFormat="1" ht="22.15" customHeight="1" x14ac:dyDescent="0.25">
      <c r="A105" s="167">
        <v>96</v>
      </c>
      <c r="B105" s="181" t="s">
        <v>407</v>
      </c>
      <c r="C105" s="182"/>
      <c r="D105" s="170">
        <v>3</v>
      </c>
      <c r="E105" s="171"/>
      <c r="F105" s="171">
        <v>3</v>
      </c>
      <c r="G105" s="182"/>
      <c r="H105" s="171">
        <v>3</v>
      </c>
      <c r="I105" s="171"/>
      <c r="J105" s="171">
        <v>3</v>
      </c>
      <c r="K105" s="182"/>
      <c r="L105" s="171"/>
      <c r="M105" s="171"/>
      <c r="N105" s="171"/>
      <c r="O105" s="182"/>
      <c r="P105" s="171"/>
      <c r="Q105" s="171"/>
      <c r="R105" s="183"/>
    </row>
    <row r="106" spans="1:18" s="173" customFormat="1" ht="22.15" customHeight="1" x14ac:dyDescent="0.25">
      <c r="A106" s="167">
        <v>97</v>
      </c>
      <c r="B106" s="181" t="s">
        <v>408</v>
      </c>
      <c r="C106" s="182"/>
      <c r="D106" s="170">
        <v>3</v>
      </c>
      <c r="E106" s="171"/>
      <c r="F106" s="171">
        <v>3</v>
      </c>
      <c r="G106" s="182"/>
      <c r="H106" s="171">
        <v>3</v>
      </c>
      <c r="I106" s="171"/>
      <c r="J106" s="171">
        <v>3</v>
      </c>
      <c r="K106" s="182"/>
      <c r="L106" s="171"/>
      <c r="M106" s="171"/>
      <c r="N106" s="171"/>
      <c r="O106" s="182"/>
      <c r="P106" s="171"/>
      <c r="Q106" s="171"/>
      <c r="R106" s="183"/>
    </row>
    <row r="107" spans="1:18" s="173" customFormat="1" ht="22.15" customHeight="1" x14ac:dyDescent="0.25">
      <c r="A107" s="167">
        <v>98</v>
      </c>
      <c r="B107" s="181" t="s">
        <v>409</v>
      </c>
      <c r="C107" s="182"/>
      <c r="D107" s="170">
        <v>1</v>
      </c>
      <c r="E107" s="171"/>
      <c r="F107" s="171">
        <v>1</v>
      </c>
      <c r="G107" s="182"/>
      <c r="H107" s="171">
        <v>1</v>
      </c>
      <c r="I107" s="171"/>
      <c r="J107" s="171">
        <v>1</v>
      </c>
      <c r="K107" s="182"/>
      <c r="L107" s="171"/>
      <c r="M107" s="171"/>
      <c r="N107" s="171"/>
      <c r="O107" s="182"/>
      <c r="P107" s="171"/>
      <c r="Q107" s="171"/>
      <c r="R107" s="183"/>
    </row>
    <row r="108" spans="1:18" s="173" customFormat="1" ht="22.15" customHeight="1" x14ac:dyDescent="0.25">
      <c r="A108" s="167">
        <v>99</v>
      </c>
      <c r="B108" s="181" t="s">
        <v>266</v>
      </c>
      <c r="C108" s="182">
        <v>40</v>
      </c>
      <c r="D108" s="170">
        <v>20</v>
      </c>
      <c r="E108" s="171">
        <v>50</v>
      </c>
      <c r="F108" s="171">
        <v>-20</v>
      </c>
      <c r="G108" s="182">
        <v>40</v>
      </c>
      <c r="H108" s="171">
        <v>20</v>
      </c>
      <c r="I108" s="171">
        <v>50</v>
      </c>
      <c r="J108" s="171">
        <v>-20</v>
      </c>
      <c r="K108" s="182"/>
      <c r="L108" s="171"/>
      <c r="M108" s="171"/>
      <c r="N108" s="171"/>
      <c r="O108" s="182"/>
      <c r="P108" s="171"/>
      <c r="Q108" s="171"/>
      <c r="R108" s="183"/>
    </row>
    <row r="109" spans="1:18" s="173" customFormat="1" ht="10.9" customHeight="1" x14ac:dyDescent="0.25">
      <c r="A109" s="167">
        <v>100</v>
      </c>
      <c r="B109" s="184" t="s">
        <v>305</v>
      </c>
      <c r="C109" s="182">
        <v>5491.4</v>
      </c>
      <c r="D109" s="170">
        <v>4772</v>
      </c>
      <c r="E109" s="171">
        <v>86.899515606220646</v>
      </c>
      <c r="F109" s="171">
        <v>-719.39999999999964</v>
      </c>
      <c r="G109" s="182">
        <v>5491.4</v>
      </c>
      <c r="H109" s="171">
        <v>4772</v>
      </c>
      <c r="I109" s="171">
        <v>86.899515606220646</v>
      </c>
      <c r="J109" s="171">
        <v>-719.39999999999964</v>
      </c>
      <c r="K109" s="182"/>
      <c r="L109" s="171"/>
      <c r="M109" s="171"/>
      <c r="N109" s="171">
        <v>0</v>
      </c>
      <c r="O109" s="182"/>
      <c r="P109" s="171"/>
      <c r="Q109" s="171"/>
      <c r="R109" s="183"/>
    </row>
    <row r="110" spans="1:18" s="173" customFormat="1" ht="10.9" customHeight="1" x14ac:dyDescent="0.25">
      <c r="A110" s="167">
        <v>101</v>
      </c>
      <c r="B110" s="184" t="s">
        <v>304</v>
      </c>
      <c r="C110" s="182">
        <v>686.2</v>
      </c>
      <c r="D110" s="170"/>
      <c r="E110" s="171">
        <v>0</v>
      </c>
      <c r="F110" s="171">
        <v>-686.2</v>
      </c>
      <c r="G110" s="182"/>
      <c r="H110" s="171">
        <v>0</v>
      </c>
      <c r="I110" s="171"/>
      <c r="J110" s="171"/>
      <c r="K110" s="182">
        <v>686.2</v>
      </c>
      <c r="L110" s="171"/>
      <c r="M110" s="171">
        <v>0</v>
      </c>
      <c r="N110" s="171">
        <v>-686.2</v>
      </c>
      <c r="O110" s="182"/>
      <c r="P110" s="171"/>
      <c r="Q110" s="171"/>
      <c r="R110" s="183"/>
    </row>
    <row r="111" spans="1:18" s="173" customFormat="1" ht="10.9" customHeight="1" x14ac:dyDescent="0.25">
      <c r="A111" s="167">
        <v>102</v>
      </c>
      <c r="B111" s="184" t="s">
        <v>297</v>
      </c>
      <c r="C111" s="182">
        <v>6824.4000000000005</v>
      </c>
      <c r="D111" s="170">
        <v>9087.6</v>
      </c>
      <c r="E111" s="171">
        <v>133.16335502022156</v>
      </c>
      <c r="F111" s="171">
        <v>2263.1999999999998</v>
      </c>
      <c r="G111" s="182"/>
      <c r="H111" s="171">
        <v>0</v>
      </c>
      <c r="I111" s="171"/>
      <c r="J111" s="171"/>
      <c r="K111" s="182">
        <v>6824.4000000000005</v>
      </c>
      <c r="L111" s="171">
        <v>9087.6</v>
      </c>
      <c r="M111" s="171">
        <v>133.16335502022156</v>
      </c>
      <c r="N111" s="171">
        <v>2263.1999999999998</v>
      </c>
      <c r="O111" s="182"/>
      <c r="P111" s="171"/>
      <c r="Q111" s="171"/>
      <c r="R111" s="183"/>
    </row>
    <row r="112" spans="1:18" s="173" customFormat="1" ht="10.9" customHeight="1" x14ac:dyDescent="0.25">
      <c r="A112" s="167">
        <v>103</v>
      </c>
      <c r="B112" s="184" t="s">
        <v>306</v>
      </c>
      <c r="C112" s="182">
        <v>671.9</v>
      </c>
      <c r="D112" s="170">
        <v>743.3</v>
      </c>
      <c r="E112" s="171">
        <v>110.62658133650839</v>
      </c>
      <c r="F112" s="171">
        <v>71.399999999999977</v>
      </c>
      <c r="G112" s="182"/>
      <c r="H112" s="171">
        <v>0</v>
      </c>
      <c r="I112" s="171"/>
      <c r="J112" s="171"/>
      <c r="K112" s="182">
        <v>671.9</v>
      </c>
      <c r="L112" s="171">
        <v>743.3</v>
      </c>
      <c r="M112" s="171">
        <v>110.62658133650839</v>
      </c>
      <c r="N112" s="171">
        <v>71.399999999999977</v>
      </c>
      <c r="O112" s="182"/>
      <c r="P112" s="171"/>
      <c r="Q112" s="171"/>
      <c r="R112" s="183"/>
    </row>
    <row r="113" spans="1:18" s="173" customFormat="1" ht="22.15" customHeight="1" x14ac:dyDescent="0.25">
      <c r="A113" s="167">
        <v>104</v>
      </c>
      <c r="B113" s="181" t="s">
        <v>267</v>
      </c>
      <c r="C113" s="182">
        <v>1749.1</v>
      </c>
      <c r="D113" s="170"/>
      <c r="E113" s="171">
        <v>0</v>
      </c>
      <c r="F113" s="171">
        <v>-1749.1</v>
      </c>
      <c r="G113" s="182"/>
      <c r="H113" s="171">
        <v>0</v>
      </c>
      <c r="I113" s="171"/>
      <c r="J113" s="171"/>
      <c r="K113" s="182">
        <v>1749.1</v>
      </c>
      <c r="L113" s="171"/>
      <c r="M113" s="171"/>
      <c r="N113" s="171">
        <v>-1749.1</v>
      </c>
      <c r="O113" s="182"/>
      <c r="P113" s="171"/>
      <c r="Q113" s="171"/>
      <c r="R113" s="183"/>
    </row>
    <row r="114" spans="1:18" s="173" customFormat="1" ht="22.15" customHeight="1" x14ac:dyDescent="0.25">
      <c r="A114" s="167">
        <v>105</v>
      </c>
      <c r="B114" s="181" t="s">
        <v>410</v>
      </c>
      <c r="C114" s="182">
        <v>135.69999999999999</v>
      </c>
      <c r="D114" s="170">
        <v>135.69999999999999</v>
      </c>
      <c r="E114" s="171">
        <v>100</v>
      </c>
      <c r="F114" s="171">
        <v>0</v>
      </c>
      <c r="G114" s="182">
        <v>135.69999999999999</v>
      </c>
      <c r="H114" s="171">
        <v>135.69999999999999</v>
      </c>
      <c r="I114" s="171">
        <v>100</v>
      </c>
      <c r="J114" s="171">
        <v>0</v>
      </c>
      <c r="K114" s="182"/>
      <c r="L114" s="171"/>
      <c r="M114" s="171"/>
      <c r="N114" s="171"/>
      <c r="O114" s="182"/>
      <c r="P114" s="171"/>
      <c r="Q114" s="171"/>
      <c r="R114" s="183"/>
    </row>
    <row r="115" spans="1:18" s="173" customFormat="1" ht="10.9" customHeight="1" x14ac:dyDescent="0.25">
      <c r="A115" s="167">
        <v>106</v>
      </c>
      <c r="B115" s="184" t="s">
        <v>268</v>
      </c>
      <c r="C115" s="182">
        <v>1105.2</v>
      </c>
      <c r="D115" s="170">
        <v>1030.5999999999999</v>
      </c>
      <c r="E115" s="171">
        <v>93.250090481360829</v>
      </c>
      <c r="F115" s="171">
        <v>-74.600000000000136</v>
      </c>
      <c r="G115" s="182">
        <v>1105.2</v>
      </c>
      <c r="H115" s="171">
        <v>1030.5999999999999</v>
      </c>
      <c r="I115" s="171">
        <v>93.250090481360829</v>
      </c>
      <c r="J115" s="171">
        <v>-74.600000000000136</v>
      </c>
      <c r="K115" s="182"/>
      <c r="L115" s="171"/>
      <c r="M115" s="171"/>
      <c r="N115" s="171"/>
      <c r="O115" s="182"/>
      <c r="P115" s="171"/>
      <c r="Q115" s="171"/>
      <c r="R115" s="183"/>
    </row>
    <row r="116" spans="1:18" s="173" customFormat="1" ht="10.9" customHeight="1" x14ac:dyDescent="0.25">
      <c r="A116" s="167">
        <v>107</v>
      </c>
      <c r="B116" s="184" t="s">
        <v>269</v>
      </c>
      <c r="C116" s="182">
        <v>92.5</v>
      </c>
      <c r="D116" s="170">
        <v>70</v>
      </c>
      <c r="E116" s="171">
        <v>75.675675675675677</v>
      </c>
      <c r="F116" s="171">
        <v>-22.5</v>
      </c>
      <c r="G116" s="182">
        <v>92.5</v>
      </c>
      <c r="H116" s="171">
        <v>70</v>
      </c>
      <c r="I116" s="171">
        <v>75.675675675675677</v>
      </c>
      <c r="J116" s="171">
        <v>-22.5</v>
      </c>
      <c r="K116" s="182"/>
      <c r="L116" s="171"/>
      <c r="M116" s="171"/>
      <c r="N116" s="171"/>
      <c r="O116" s="182"/>
      <c r="P116" s="171"/>
      <c r="Q116" s="171"/>
      <c r="R116" s="183"/>
    </row>
    <row r="117" spans="1:18" s="173" customFormat="1" ht="10.9" customHeight="1" x14ac:dyDescent="0.25">
      <c r="A117" s="167">
        <v>108</v>
      </c>
      <c r="B117" s="184" t="s">
        <v>270</v>
      </c>
      <c r="C117" s="182">
        <v>297.2</v>
      </c>
      <c r="D117" s="170">
        <v>350.59999999999997</v>
      </c>
      <c r="E117" s="171">
        <v>117.96769851951548</v>
      </c>
      <c r="F117" s="171">
        <v>53.399999999999977</v>
      </c>
      <c r="G117" s="182">
        <v>297.2</v>
      </c>
      <c r="H117" s="171">
        <v>350.59999999999997</v>
      </c>
      <c r="I117" s="171">
        <v>117.96769851951548</v>
      </c>
      <c r="J117" s="171">
        <v>53.399999999999977</v>
      </c>
      <c r="K117" s="182"/>
      <c r="L117" s="171"/>
      <c r="M117" s="171"/>
      <c r="N117" s="171"/>
      <c r="O117" s="182"/>
      <c r="P117" s="171"/>
      <c r="Q117" s="171"/>
      <c r="R117" s="183"/>
    </row>
    <row r="118" spans="1:18" s="173" customFormat="1" ht="22.15" customHeight="1" x14ac:dyDescent="0.25">
      <c r="A118" s="167">
        <v>109</v>
      </c>
      <c r="B118" s="181" t="s">
        <v>271</v>
      </c>
      <c r="C118" s="182">
        <v>358</v>
      </c>
      <c r="D118" s="170">
        <v>358</v>
      </c>
      <c r="E118" s="171">
        <v>100</v>
      </c>
      <c r="F118" s="171">
        <v>0</v>
      </c>
      <c r="G118" s="182"/>
      <c r="H118" s="171">
        <v>0</v>
      </c>
      <c r="I118" s="171"/>
      <c r="J118" s="171"/>
      <c r="K118" s="182">
        <v>358</v>
      </c>
      <c r="L118" s="171">
        <v>358</v>
      </c>
      <c r="M118" s="171">
        <v>100</v>
      </c>
      <c r="N118" s="171">
        <v>0</v>
      </c>
      <c r="O118" s="182"/>
      <c r="P118" s="171"/>
      <c r="Q118" s="171"/>
      <c r="R118" s="183"/>
    </row>
    <row r="119" spans="1:18" s="173" customFormat="1" ht="22.15" customHeight="1" x14ac:dyDescent="0.25">
      <c r="A119" s="167">
        <v>110</v>
      </c>
      <c r="B119" s="181" t="s">
        <v>411</v>
      </c>
      <c r="C119" s="182">
        <v>10.5</v>
      </c>
      <c r="D119" s="170">
        <v>10.5</v>
      </c>
      <c r="E119" s="171">
        <v>100</v>
      </c>
      <c r="F119" s="171">
        <v>0</v>
      </c>
      <c r="G119" s="182">
        <v>10.5</v>
      </c>
      <c r="H119" s="171">
        <v>10.5</v>
      </c>
      <c r="I119" s="171">
        <v>100</v>
      </c>
      <c r="J119" s="171">
        <v>0</v>
      </c>
      <c r="K119" s="182"/>
      <c r="L119" s="171"/>
      <c r="M119" s="171"/>
      <c r="N119" s="171"/>
      <c r="O119" s="182"/>
      <c r="P119" s="171"/>
      <c r="Q119" s="171"/>
      <c r="R119" s="183"/>
    </row>
    <row r="120" spans="1:18" s="173" customFormat="1" ht="22.15" customHeight="1" x14ac:dyDescent="0.25">
      <c r="A120" s="167">
        <v>111</v>
      </c>
      <c r="B120" s="181" t="s">
        <v>272</v>
      </c>
      <c r="C120" s="182">
        <v>55</v>
      </c>
      <c r="D120" s="170">
        <v>55</v>
      </c>
      <c r="E120" s="171">
        <v>100</v>
      </c>
      <c r="F120" s="171">
        <v>0</v>
      </c>
      <c r="G120" s="182">
        <v>55</v>
      </c>
      <c r="H120" s="171">
        <v>55</v>
      </c>
      <c r="I120" s="171">
        <v>100</v>
      </c>
      <c r="J120" s="171">
        <v>0</v>
      </c>
      <c r="K120" s="182"/>
      <c r="L120" s="171"/>
      <c r="M120" s="171"/>
      <c r="N120" s="171"/>
      <c r="O120" s="182"/>
      <c r="P120" s="171"/>
      <c r="Q120" s="171"/>
      <c r="R120" s="183"/>
    </row>
    <row r="121" spans="1:18" s="173" customFormat="1" ht="10.9" customHeight="1" x14ac:dyDescent="0.25">
      <c r="A121" s="167">
        <v>112</v>
      </c>
      <c r="B121" s="184" t="s">
        <v>273</v>
      </c>
      <c r="C121" s="182">
        <v>20.5</v>
      </c>
      <c r="D121" s="170">
        <v>22.4</v>
      </c>
      <c r="E121" s="171">
        <v>109.26829268292681</v>
      </c>
      <c r="F121" s="171">
        <v>1.8999999999999986</v>
      </c>
      <c r="G121" s="182">
        <v>20.5</v>
      </c>
      <c r="H121" s="171">
        <v>22.4</v>
      </c>
      <c r="I121" s="171">
        <v>109.26829268292681</v>
      </c>
      <c r="J121" s="171">
        <v>1.8999999999999986</v>
      </c>
      <c r="K121" s="182"/>
      <c r="L121" s="171"/>
      <c r="M121" s="171"/>
      <c r="N121" s="171"/>
      <c r="O121" s="182"/>
      <c r="P121" s="171"/>
      <c r="Q121" s="171"/>
      <c r="R121" s="183"/>
    </row>
    <row r="122" spans="1:18" s="173" customFormat="1" ht="10.9" customHeight="1" x14ac:dyDescent="0.25">
      <c r="A122" s="167">
        <v>113</v>
      </c>
      <c r="B122" s="184" t="s">
        <v>274</v>
      </c>
      <c r="C122" s="182">
        <v>250</v>
      </c>
      <c r="D122" s="170">
        <v>250</v>
      </c>
      <c r="E122" s="171">
        <v>100</v>
      </c>
      <c r="F122" s="171">
        <v>0</v>
      </c>
      <c r="G122" s="182">
        <v>250</v>
      </c>
      <c r="H122" s="171">
        <v>250</v>
      </c>
      <c r="I122" s="171">
        <v>100</v>
      </c>
      <c r="J122" s="171">
        <v>0</v>
      </c>
      <c r="K122" s="182"/>
      <c r="L122" s="171"/>
      <c r="M122" s="171"/>
      <c r="N122" s="171"/>
      <c r="O122" s="182"/>
      <c r="P122" s="171"/>
      <c r="Q122" s="171"/>
      <c r="R122" s="183"/>
    </row>
    <row r="123" spans="1:18" s="173" customFormat="1" ht="10.9" customHeight="1" x14ac:dyDescent="0.25">
      <c r="A123" s="167">
        <v>114</v>
      </c>
      <c r="B123" s="184" t="s">
        <v>412</v>
      </c>
      <c r="C123" s="182">
        <v>21.5</v>
      </c>
      <c r="D123" s="170">
        <v>21.5</v>
      </c>
      <c r="E123" s="171">
        <v>100</v>
      </c>
      <c r="F123" s="171">
        <v>0</v>
      </c>
      <c r="G123" s="182">
        <v>21.5</v>
      </c>
      <c r="H123" s="171">
        <v>21.5</v>
      </c>
      <c r="I123" s="171">
        <v>100</v>
      </c>
      <c r="J123" s="171">
        <v>0</v>
      </c>
      <c r="K123" s="182"/>
      <c r="L123" s="171"/>
      <c r="M123" s="171"/>
      <c r="N123" s="171"/>
      <c r="O123" s="182"/>
      <c r="P123" s="171"/>
      <c r="Q123" s="171"/>
      <c r="R123" s="183"/>
    </row>
    <row r="124" spans="1:18" s="173" customFormat="1" ht="22.15" customHeight="1" x14ac:dyDescent="0.25">
      <c r="A124" s="167">
        <v>115</v>
      </c>
      <c r="B124" s="181" t="s">
        <v>413</v>
      </c>
      <c r="C124" s="182"/>
      <c r="D124" s="170">
        <v>33</v>
      </c>
      <c r="E124" s="171"/>
      <c r="F124" s="171">
        <v>33</v>
      </c>
      <c r="G124" s="182"/>
      <c r="H124" s="171">
        <v>33</v>
      </c>
      <c r="I124" s="171"/>
      <c r="J124" s="171">
        <v>33</v>
      </c>
      <c r="K124" s="182"/>
      <c r="L124" s="171"/>
      <c r="M124" s="171"/>
      <c r="N124" s="171"/>
      <c r="O124" s="182"/>
      <c r="P124" s="171"/>
      <c r="Q124" s="171"/>
      <c r="R124" s="183"/>
    </row>
    <row r="125" spans="1:18" s="173" customFormat="1" ht="10.9" customHeight="1" thickBot="1" x14ac:dyDescent="0.3">
      <c r="A125" s="186">
        <v>116</v>
      </c>
      <c r="B125" s="187" t="s">
        <v>153</v>
      </c>
      <c r="C125" s="188">
        <v>44</v>
      </c>
      <c r="D125" s="189">
        <v>51</v>
      </c>
      <c r="E125" s="190">
        <v>115.90909090909092</v>
      </c>
      <c r="F125" s="190">
        <v>7</v>
      </c>
      <c r="G125" s="188">
        <v>44</v>
      </c>
      <c r="H125" s="171">
        <v>51</v>
      </c>
      <c r="I125" s="190">
        <v>115.90909090909092</v>
      </c>
      <c r="J125" s="190">
        <v>7</v>
      </c>
      <c r="K125" s="188"/>
      <c r="L125" s="190"/>
      <c r="M125" s="190"/>
      <c r="N125" s="190"/>
      <c r="O125" s="188"/>
      <c r="P125" s="190"/>
      <c r="Q125" s="190"/>
      <c r="R125" s="191"/>
    </row>
    <row r="126" spans="1:18" s="197" customFormat="1" ht="13.15" customHeight="1" thickBot="1" x14ac:dyDescent="0.25">
      <c r="A126" s="192">
        <v>117</v>
      </c>
      <c r="B126" s="193" t="s">
        <v>154</v>
      </c>
      <c r="C126" s="194">
        <f>SUM(C10:C125)-C67</f>
        <v>56882.500000000015</v>
      </c>
      <c r="D126" s="194">
        <f>SUM(D10:D125)-D67</f>
        <v>59544.100000000006</v>
      </c>
      <c r="E126" s="195">
        <f>+D126/C126*100</f>
        <v>104.67911923702367</v>
      </c>
      <c r="F126" s="194">
        <f>SUM(F10:F125)-F67</f>
        <v>2661.6000000000004</v>
      </c>
      <c r="G126" s="194">
        <f>SUM(G10:G125)-G67</f>
        <v>30084.899999999994</v>
      </c>
      <c r="H126" s="194">
        <f>SUM(H10:H125)-H67</f>
        <v>32143.400000000012</v>
      </c>
      <c r="I126" s="195">
        <f>+H126/G126*100</f>
        <v>106.84230294932016</v>
      </c>
      <c r="J126" s="194">
        <f>SUM(J10:J125)-J67</f>
        <v>2058.4999999999995</v>
      </c>
      <c r="K126" s="194">
        <f>SUM(K10:K125)-K67</f>
        <v>25152.100000000002</v>
      </c>
      <c r="L126" s="194">
        <f>SUM(L10:L125)-L67</f>
        <v>25675.5</v>
      </c>
      <c r="M126" s="195">
        <f>+L126/K126*100</f>
        <v>102.08093956369449</v>
      </c>
      <c r="N126" s="194">
        <f>SUM(N10:N125)-N67</f>
        <v>523.40000000000009</v>
      </c>
      <c r="O126" s="194">
        <f>SUM(O10:O125)-O67</f>
        <v>1645.5000000000002</v>
      </c>
      <c r="P126" s="194">
        <f>SUM(P10:P125)-P67</f>
        <v>1725.1999999999998</v>
      </c>
      <c r="Q126" s="195">
        <f>+P126/O126*100</f>
        <v>104.84351261014886</v>
      </c>
      <c r="R126" s="196">
        <f>SUM(R10:R125)-R67</f>
        <v>79.700000000000045</v>
      </c>
    </row>
    <row r="127" spans="1:18" ht="13.15" customHeight="1" x14ac:dyDescent="0.2">
      <c r="B127" s="198"/>
      <c r="C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</row>
    <row r="128" spans="1:18" ht="13.15" customHeight="1" x14ac:dyDescent="0.2">
      <c r="B128" s="198"/>
      <c r="C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</row>
    <row r="129" spans="2:18" ht="13.15" customHeight="1" x14ac:dyDescent="0.2">
      <c r="B129" s="198"/>
      <c r="C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</row>
    <row r="130" spans="2:18" ht="13.15" customHeight="1" x14ac:dyDescent="0.2">
      <c r="B130" s="198"/>
      <c r="C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</row>
    <row r="131" spans="2:18" ht="13.15" customHeight="1" x14ac:dyDescent="0.2">
      <c r="B131" s="198"/>
      <c r="C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</row>
    <row r="132" spans="2:18" ht="13.15" customHeight="1" x14ac:dyDescent="0.2">
      <c r="B132" s="198"/>
      <c r="C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</row>
    <row r="133" spans="2:18" ht="13.15" customHeight="1" x14ac:dyDescent="0.2">
      <c r="B133" s="198"/>
      <c r="C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</row>
    <row r="134" spans="2:18" ht="13.15" customHeight="1" x14ac:dyDescent="0.2">
      <c r="B134" s="198"/>
      <c r="C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</row>
    <row r="135" spans="2:18" ht="13.15" customHeight="1" x14ac:dyDescent="0.2">
      <c r="B135" s="198"/>
      <c r="C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</row>
    <row r="136" spans="2:18" ht="13.15" customHeight="1" x14ac:dyDescent="0.2">
      <c r="B136" s="198"/>
      <c r="C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</row>
    <row r="137" spans="2:18" ht="13.15" customHeight="1" x14ac:dyDescent="0.2">
      <c r="B137" s="198"/>
      <c r="C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</row>
    <row r="138" spans="2:18" ht="13.15" customHeight="1" x14ac:dyDescent="0.2">
      <c r="B138" s="198"/>
      <c r="C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</row>
    <row r="139" spans="2:18" ht="13.15" customHeight="1" x14ac:dyDescent="0.2">
      <c r="B139" s="198"/>
      <c r="C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</row>
    <row r="140" spans="2:18" ht="13.15" customHeight="1" x14ac:dyDescent="0.2">
      <c r="B140" s="198"/>
      <c r="C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</row>
    <row r="141" spans="2:18" ht="13.15" customHeight="1" x14ac:dyDescent="0.2">
      <c r="G141" s="200"/>
    </row>
    <row r="142" spans="2:18" ht="13.15" customHeight="1" x14ac:dyDescent="0.2">
      <c r="G142" s="128"/>
    </row>
  </sheetData>
  <mergeCells count="18">
    <mergeCell ref="A2:R2"/>
    <mergeCell ref="Q3:R3"/>
    <mergeCell ref="C4:F5"/>
    <mergeCell ref="G4:J5"/>
    <mergeCell ref="K4:N5"/>
    <mergeCell ref="O4:R5"/>
    <mergeCell ref="C6:C8"/>
    <mergeCell ref="D6:D8"/>
    <mergeCell ref="E6:F7"/>
    <mergeCell ref="M6:N7"/>
    <mergeCell ref="O6:O8"/>
    <mergeCell ref="P6:P8"/>
    <mergeCell ref="Q6:R7"/>
    <mergeCell ref="L6:L8"/>
    <mergeCell ref="K6:K8"/>
    <mergeCell ref="G6:G8"/>
    <mergeCell ref="H6:H8"/>
    <mergeCell ref="I6:J7"/>
  </mergeCells>
  <pageMargins left="0.70866141732283472" right="0" top="0.35433070866141736" bottom="0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7"/>
  <sheetViews>
    <sheetView zoomScale="120" zoomScaleNormal="120" workbookViewId="0">
      <selection activeCell="Q4" sqref="Q4:R4"/>
    </sheetView>
  </sheetViews>
  <sheetFormatPr defaultColWidth="8.85546875" defaultRowHeight="12.75" x14ac:dyDescent="0.2"/>
  <cols>
    <col min="1" max="1" width="7.42578125" style="46" customWidth="1"/>
    <col min="2" max="2" width="20.5703125" style="46" customWidth="1"/>
    <col min="3" max="3" width="7" style="46" customWidth="1"/>
    <col min="4" max="4" width="6.85546875" style="46" customWidth="1"/>
    <col min="5" max="5" width="6.28515625" style="46" customWidth="1"/>
    <col min="6" max="6" width="5.85546875" style="46" customWidth="1"/>
    <col min="7" max="7" width="6" style="46" customWidth="1"/>
    <col min="8" max="8" width="6.28515625" style="46" customWidth="1"/>
    <col min="9" max="9" width="5.28515625" style="46" customWidth="1"/>
    <col min="10" max="10" width="5.7109375" style="46" customWidth="1"/>
    <col min="11" max="11" width="6.28515625" style="46" customWidth="1"/>
    <col min="12" max="12" width="5.85546875" style="46" customWidth="1"/>
    <col min="13" max="13" width="6.85546875" style="46" customWidth="1"/>
    <col min="14" max="14" width="5.7109375" style="46" customWidth="1"/>
    <col min="15" max="15" width="5.85546875" style="46" customWidth="1"/>
    <col min="16" max="16" width="6" style="46" customWidth="1"/>
    <col min="17" max="17" width="4.7109375" style="46" customWidth="1"/>
    <col min="18" max="18" width="5.7109375" style="46" customWidth="1"/>
    <col min="19" max="19" width="5.28515625" style="46" customWidth="1"/>
    <col min="20" max="20" width="5" style="46" customWidth="1"/>
    <col min="21" max="21" width="4.7109375" style="46" customWidth="1"/>
    <col min="22" max="22" width="5.28515625" style="46" customWidth="1"/>
    <col min="23" max="23" width="5.7109375" style="46" customWidth="1"/>
    <col min="24" max="24" width="6.28515625" style="46" customWidth="1"/>
    <col min="25" max="25" width="4.7109375" style="46" customWidth="1"/>
    <col min="26" max="26" width="5.28515625" style="46" customWidth="1"/>
    <col min="27" max="27" width="5.5703125" style="46" customWidth="1"/>
    <col min="28" max="28" width="5.7109375" style="46" customWidth="1"/>
    <col min="29" max="29" width="5.42578125" style="46" customWidth="1"/>
    <col min="30" max="30" width="5.28515625" style="46" customWidth="1"/>
    <col min="31" max="256" width="8.85546875" style="46"/>
    <col min="257" max="257" width="7.42578125" style="46" customWidth="1"/>
    <col min="258" max="258" width="20.5703125" style="46" customWidth="1"/>
    <col min="259" max="259" width="7" style="46" customWidth="1"/>
    <col min="260" max="260" width="6.85546875" style="46" customWidth="1"/>
    <col min="261" max="261" width="6.28515625" style="46" customWidth="1"/>
    <col min="262" max="262" width="5.85546875" style="46" customWidth="1"/>
    <col min="263" max="263" width="6" style="46" customWidth="1"/>
    <col min="264" max="264" width="6.28515625" style="46" customWidth="1"/>
    <col min="265" max="265" width="5.28515625" style="46" customWidth="1"/>
    <col min="266" max="266" width="5.7109375" style="46" customWidth="1"/>
    <col min="267" max="267" width="6.28515625" style="46" customWidth="1"/>
    <col min="268" max="268" width="5.85546875" style="46" customWidth="1"/>
    <col min="269" max="269" width="6.85546875" style="46" customWidth="1"/>
    <col min="270" max="270" width="5.7109375" style="46" customWidth="1"/>
    <col min="271" max="271" width="5.85546875" style="46" customWidth="1"/>
    <col min="272" max="272" width="6" style="46" customWidth="1"/>
    <col min="273" max="273" width="4.7109375" style="46" customWidth="1"/>
    <col min="274" max="274" width="5.7109375" style="46" customWidth="1"/>
    <col min="275" max="275" width="5.28515625" style="46" customWidth="1"/>
    <col min="276" max="276" width="5" style="46" customWidth="1"/>
    <col min="277" max="277" width="4.7109375" style="46" customWidth="1"/>
    <col min="278" max="278" width="5.28515625" style="46" customWidth="1"/>
    <col min="279" max="279" width="5.7109375" style="46" customWidth="1"/>
    <col min="280" max="280" width="6.28515625" style="46" customWidth="1"/>
    <col min="281" max="281" width="4.7109375" style="46" customWidth="1"/>
    <col min="282" max="282" width="5.28515625" style="46" customWidth="1"/>
    <col min="283" max="283" width="5.5703125" style="46" customWidth="1"/>
    <col min="284" max="284" width="5.7109375" style="46" customWidth="1"/>
    <col min="285" max="285" width="5.42578125" style="46" customWidth="1"/>
    <col min="286" max="286" width="5.28515625" style="46" customWidth="1"/>
    <col min="287" max="512" width="8.85546875" style="46"/>
    <col min="513" max="513" width="7.42578125" style="46" customWidth="1"/>
    <col min="514" max="514" width="20.5703125" style="46" customWidth="1"/>
    <col min="515" max="515" width="7" style="46" customWidth="1"/>
    <col min="516" max="516" width="6.85546875" style="46" customWidth="1"/>
    <col min="517" max="517" width="6.28515625" style="46" customWidth="1"/>
    <col min="518" max="518" width="5.85546875" style="46" customWidth="1"/>
    <col min="519" max="519" width="6" style="46" customWidth="1"/>
    <col min="520" max="520" width="6.28515625" style="46" customWidth="1"/>
    <col min="521" max="521" width="5.28515625" style="46" customWidth="1"/>
    <col min="522" max="522" width="5.7109375" style="46" customWidth="1"/>
    <col min="523" max="523" width="6.28515625" style="46" customWidth="1"/>
    <col min="524" max="524" width="5.85546875" style="46" customWidth="1"/>
    <col min="525" max="525" width="6.85546875" style="46" customWidth="1"/>
    <col min="526" max="526" width="5.7109375" style="46" customWidth="1"/>
    <col min="527" max="527" width="5.85546875" style="46" customWidth="1"/>
    <col min="528" max="528" width="6" style="46" customWidth="1"/>
    <col min="529" max="529" width="4.7109375" style="46" customWidth="1"/>
    <col min="530" max="530" width="5.7109375" style="46" customWidth="1"/>
    <col min="531" max="531" width="5.28515625" style="46" customWidth="1"/>
    <col min="532" max="532" width="5" style="46" customWidth="1"/>
    <col min="533" max="533" width="4.7109375" style="46" customWidth="1"/>
    <col min="534" max="534" width="5.28515625" style="46" customWidth="1"/>
    <col min="535" max="535" width="5.7109375" style="46" customWidth="1"/>
    <col min="536" max="536" width="6.28515625" style="46" customWidth="1"/>
    <col min="537" max="537" width="4.7109375" style="46" customWidth="1"/>
    <col min="538" max="538" width="5.28515625" style="46" customWidth="1"/>
    <col min="539" max="539" width="5.5703125" style="46" customWidth="1"/>
    <col min="540" max="540" width="5.7109375" style="46" customWidth="1"/>
    <col min="541" max="541" width="5.42578125" style="46" customWidth="1"/>
    <col min="542" max="542" width="5.28515625" style="46" customWidth="1"/>
    <col min="543" max="768" width="8.85546875" style="46"/>
    <col min="769" max="769" width="7.42578125" style="46" customWidth="1"/>
    <col min="770" max="770" width="20.5703125" style="46" customWidth="1"/>
    <col min="771" max="771" width="7" style="46" customWidth="1"/>
    <col min="772" max="772" width="6.85546875" style="46" customWidth="1"/>
    <col min="773" max="773" width="6.28515625" style="46" customWidth="1"/>
    <col min="774" max="774" width="5.85546875" style="46" customWidth="1"/>
    <col min="775" max="775" width="6" style="46" customWidth="1"/>
    <col min="776" max="776" width="6.28515625" style="46" customWidth="1"/>
    <col min="777" max="777" width="5.28515625" style="46" customWidth="1"/>
    <col min="778" max="778" width="5.7109375" style="46" customWidth="1"/>
    <col min="779" max="779" width="6.28515625" style="46" customWidth="1"/>
    <col min="780" max="780" width="5.85546875" style="46" customWidth="1"/>
    <col min="781" max="781" width="6.85546875" style="46" customWidth="1"/>
    <col min="782" max="782" width="5.7109375" style="46" customWidth="1"/>
    <col min="783" max="783" width="5.85546875" style="46" customWidth="1"/>
    <col min="784" max="784" width="6" style="46" customWidth="1"/>
    <col min="785" max="785" width="4.7109375" style="46" customWidth="1"/>
    <col min="786" max="786" width="5.7109375" style="46" customWidth="1"/>
    <col min="787" max="787" width="5.28515625" style="46" customWidth="1"/>
    <col min="788" max="788" width="5" style="46" customWidth="1"/>
    <col min="789" max="789" width="4.7109375" style="46" customWidth="1"/>
    <col min="790" max="790" width="5.28515625" style="46" customWidth="1"/>
    <col min="791" max="791" width="5.7109375" style="46" customWidth="1"/>
    <col min="792" max="792" width="6.28515625" style="46" customWidth="1"/>
    <col min="793" max="793" width="4.7109375" style="46" customWidth="1"/>
    <col min="794" max="794" width="5.28515625" style="46" customWidth="1"/>
    <col min="795" max="795" width="5.5703125" style="46" customWidth="1"/>
    <col min="796" max="796" width="5.7109375" style="46" customWidth="1"/>
    <col min="797" max="797" width="5.42578125" style="46" customWidth="1"/>
    <col min="798" max="798" width="5.28515625" style="46" customWidth="1"/>
    <col min="799" max="1024" width="8.85546875" style="46"/>
    <col min="1025" max="1025" width="7.42578125" style="46" customWidth="1"/>
    <col min="1026" max="1026" width="20.5703125" style="46" customWidth="1"/>
    <col min="1027" max="1027" width="7" style="46" customWidth="1"/>
    <col min="1028" max="1028" width="6.85546875" style="46" customWidth="1"/>
    <col min="1029" max="1029" width="6.28515625" style="46" customWidth="1"/>
    <col min="1030" max="1030" width="5.85546875" style="46" customWidth="1"/>
    <col min="1031" max="1031" width="6" style="46" customWidth="1"/>
    <col min="1032" max="1032" width="6.28515625" style="46" customWidth="1"/>
    <col min="1033" max="1033" width="5.28515625" style="46" customWidth="1"/>
    <col min="1034" max="1034" width="5.7109375" style="46" customWidth="1"/>
    <col min="1035" max="1035" width="6.28515625" style="46" customWidth="1"/>
    <col min="1036" max="1036" width="5.85546875" style="46" customWidth="1"/>
    <col min="1037" max="1037" width="6.85546875" style="46" customWidth="1"/>
    <col min="1038" max="1038" width="5.7109375" style="46" customWidth="1"/>
    <col min="1039" max="1039" width="5.85546875" style="46" customWidth="1"/>
    <col min="1040" max="1040" width="6" style="46" customWidth="1"/>
    <col min="1041" max="1041" width="4.7109375" style="46" customWidth="1"/>
    <col min="1042" max="1042" width="5.7109375" style="46" customWidth="1"/>
    <col min="1043" max="1043" width="5.28515625" style="46" customWidth="1"/>
    <col min="1044" max="1044" width="5" style="46" customWidth="1"/>
    <col min="1045" max="1045" width="4.7109375" style="46" customWidth="1"/>
    <col min="1046" max="1046" width="5.28515625" style="46" customWidth="1"/>
    <col min="1047" max="1047" width="5.7109375" style="46" customWidth="1"/>
    <col min="1048" max="1048" width="6.28515625" style="46" customWidth="1"/>
    <col min="1049" max="1049" width="4.7109375" style="46" customWidth="1"/>
    <col min="1050" max="1050" width="5.28515625" style="46" customWidth="1"/>
    <col min="1051" max="1051" width="5.5703125" style="46" customWidth="1"/>
    <col min="1052" max="1052" width="5.7109375" style="46" customWidth="1"/>
    <col min="1053" max="1053" width="5.42578125" style="46" customWidth="1"/>
    <col min="1054" max="1054" width="5.28515625" style="46" customWidth="1"/>
    <col min="1055" max="1280" width="8.85546875" style="46"/>
    <col min="1281" max="1281" width="7.42578125" style="46" customWidth="1"/>
    <col min="1282" max="1282" width="20.5703125" style="46" customWidth="1"/>
    <col min="1283" max="1283" width="7" style="46" customWidth="1"/>
    <col min="1284" max="1284" width="6.85546875" style="46" customWidth="1"/>
    <col min="1285" max="1285" width="6.28515625" style="46" customWidth="1"/>
    <col min="1286" max="1286" width="5.85546875" style="46" customWidth="1"/>
    <col min="1287" max="1287" width="6" style="46" customWidth="1"/>
    <col min="1288" max="1288" width="6.28515625" style="46" customWidth="1"/>
    <col min="1289" max="1289" width="5.28515625" style="46" customWidth="1"/>
    <col min="1290" max="1290" width="5.7109375" style="46" customWidth="1"/>
    <col min="1291" max="1291" width="6.28515625" style="46" customWidth="1"/>
    <col min="1292" max="1292" width="5.85546875" style="46" customWidth="1"/>
    <col min="1293" max="1293" width="6.85546875" style="46" customWidth="1"/>
    <col min="1294" max="1294" width="5.7109375" style="46" customWidth="1"/>
    <col min="1295" max="1295" width="5.85546875" style="46" customWidth="1"/>
    <col min="1296" max="1296" width="6" style="46" customWidth="1"/>
    <col min="1297" max="1297" width="4.7109375" style="46" customWidth="1"/>
    <col min="1298" max="1298" width="5.7109375" style="46" customWidth="1"/>
    <col min="1299" max="1299" width="5.28515625" style="46" customWidth="1"/>
    <col min="1300" max="1300" width="5" style="46" customWidth="1"/>
    <col min="1301" max="1301" width="4.7109375" style="46" customWidth="1"/>
    <col min="1302" max="1302" width="5.28515625" style="46" customWidth="1"/>
    <col min="1303" max="1303" width="5.7109375" style="46" customWidth="1"/>
    <col min="1304" max="1304" width="6.28515625" style="46" customWidth="1"/>
    <col min="1305" max="1305" width="4.7109375" style="46" customWidth="1"/>
    <col min="1306" max="1306" width="5.28515625" style="46" customWidth="1"/>
    <col min="1307" max="1307" width="5.5703125" style="46" customWidth="1"/>
    <col min="1308" max="1308" width="5.7109375" style="46" customWidth="1"/>
    <col min="1309" max="1309" width="5.42578125" style="46" customWidth="1"/>
    <col min="1310" max="1310" width="5.28515625" style="46" customWidth="1"/>
    <col min="1311" max="1536" width="8.85546875" style="46"/>
    <col min="1537" max="1537" width="7.42578125" style="46" customWidth="1"/>
    <col min="1538" max="1538" width="20.5703125" style="46" customWidth="1"/>
    <col min="1539" max="1539" width="7" style="46" customWidth="1"/>
    <col min="1540" max="1540" width="6.85546875" style="46" customWidth="1"/>
    <col min="1541" max="1541" width="6.28515625" style="46" customWidth="1"/>
    <col min="1542" max="1542" width="5.85546875" style="46" customWidth="1"/>
    <col min="1543" max="1543" width="6" style="46" customWidth="1"/>
    <col min="1544" max="1544" width="6.28515625" style="46" customWidth="1"/>
    <col min="1545" max="1545" width="5.28515625" style="46" customWidth="1"/>
    <col min="1546" max="1546" width="5.7109375" style="46" customWidth="1"/>
    <col min="1547" max="1547" width="6.28515625" style="46" customWidth="1"/>
    <col min="1548" max="1548" width="5.85546875" style="46" customWidth="1"/>
    <col min="1549" max="1549" width="6.85546875" style="46" customWidth="1"/>
    <col min="1550" max="1550" width="5.7109375" style="46" customWidth="1"/>
    <col min="1551" max="1551" width="5.85546875" style="46" customWidth="1"/>
    <col min="1552" max="1552" width="6" style="46" customWidth="1"/>
    <col min="1553" max="1553" width="4.7109375" style="46" customWidth="1"/>
    <col min="1554" max="1554" width="5.7109375" style="46" customWidth="1"/>
    <col min="1555" max="1555" width="5.28515625" style="46" customWidth="1"/>
    <col min="1556" max="1556" width="5" style="46" customWidth="1"/>
    <col min="1557" max="1557" width="4.7109375" style="46" customWidth="1"/>
    <col min="1558" max="1558" width="5.28515625" style="46" customWidth="1"/>
    <col min="1559" max="1559" width="5.7109375" style="46" customWidth="1"/>
    <col min="1560" max="1560" width="6.28515625" style="46" customWidth="1"/>
    <col min="1561" max="1561" width="4.7109375" style="46" customWidth="1"/>
    <col min="1562" max="1562" width="5.28515625" style="46" customWidth="1"/>
    <col min="1563" max="1563" width="5.5703125" style="46" customWidth="1"/>
    <col min="1564" max="1564" width="5.7109375" style="46" customWidth="1"/>
    <col min="1565" max="1565" width="5.42578125" style="46" customWidth="1"/>
    <col min="1566" max="1566" width="5.28515625" style="46" customWidth="1"/>
    <col min="1567" max="1792" width="8.85546875" style="46"/>
    <col min="1793" max="1793" width="7.42578125" style="46" customWidth="1"/>
    <col min="1794" max="1794" width="20.5703125" style="46" customWidth="1"/>
    <col min="1795" max="1795" width="7" style="46" customWidth="1"/>
    <col min="1796" max="1796" width="6.85546875" style="46" customWidth="1"/>
    <col min="1797" max="1797" width="6.28515625" style="46" customWidth="1"/>
    <col min="1798" max="1798" width="5.85546875" style="46" customWidth="1"/>
    <col min="1799" max="1799" width="6" style="46" customWidth="1"/>
    <col min="1800" max="1800" width="6.28515625" style="46" customWidth="1"/>
    <col min="1801" max="1801" width="5.28515625" style="46" customWidth="1"/>
    <col min="1802" max="1802" width="5.7109375" style="46" customWidth="1"/>
    <col min="1803" max="1803" width="6.28515625" style="46" customWidth="1"/>
    <col min="1804" max="1804" width="5.85546875" style="46" customWidth="1"/>
    <col min="1805" max="1805" width="6.85546875" style="46" customWidth="1"/>
    <col min="1806" max="1806" width="5.7109375" style="46" customWidth="1"/>
    <col min="1807" max="1807" width="5.85546875" style="46" customWidth="1"/>
    <col min="1808" max="1808" width="6" style="46" customWidth="1"/>
    <col min="1809" max="1809" width="4.7109375" style="46" customWidth="1"/>
    <col min="1810" max="1810" width="5.7109375" style="46" customWidth="1"/>
    <col min="1811" max="1811" width="5.28515625" style="46" customWidth="1"/>
    <col min="1812" max="1812" width="5" style="46" customWidth="1"/>
    <col min="1813" max="1813" width="4.7109375" style="46" customWidth="1"/>
    <col min="1814" max="1814" width="5.28515625" style="46" customWidth="1"/>
    <col min="1815" max="1815" width="5.7109375" style="46" customWidth="1"/>
    <col min="1816" max="1816" width="6.28515625" style="46" customWidth="1"/>
    <col min="1817" max="1817" width="4.7109375" style="46" customWidth="1"/>
    <col min="1818" max="1818" width="5.28515625" style="46" customWidth="1"/>
    <col min="1819" max="1819" width="5.5703125" style="46" customWidth="1"/>
    <col min="1820" max="1820" width="5.7109375" style="46" customWidth="1"/>
    <col min="1821" max="1821" width="5.42578125" style="46" customWidth="1"/>
    <col min="1822" max="1822" width="5.28515625" style="46" customWidth="1"/>
    <col min="1823" max="2048" width="8.85546875" style="46"/>
    <col min="2049" max="2049" width="7.42578125" style="46" customWidth="1"/>
    <col min="2050" max="2050" width="20.5703125" style="46" customWidth="1"/>
    <col min="2051" max="2051" width="7" style="46" customWidth="1"/>
    <col min="2052" max="2052" width="6.85546875" style="46" customWidth="1"/>
    <col min="2053" max="2053" width="6.28515625" style="46" customWidth="1"/>
    <col min="2054" max="2054" width="5.85546875" style="46" customWidth="1"/>
    <col min="2055" max="2055" width="6" style="46" customWidth="1"/>
    <col min="2056" max="2056" width="6.28515625" style="46" customWidth="1"/>
    <col min="2057" max="2057" width="5.28515625" style="46" customWidth="1"/>
    <col min="2058" max="2058" width="5.7109375" style="46" customWidth="1"/>
    <col min="2059" max="2059" width="6.28515625" style="46" customWidth="1"/>
    <col min="2060" max="2060" width="5.85546875" style="46" customWidth="1"/>
    <col min="2061" max="2061" width="6.85546875" style="46" customWidth="1"/>
    <col min="2062" max="2062" width="5.7109375" style="46" customWidth="1"/>
    <col min="2063" max="2063" width="5.85546875" style="46" customWidth="1"/>
    <col min="2064" max="2064" width="6" style="46" customWidth="1"/>
    <col min="2065" max="2065" width="4.7109375" style="46" customWidth="1"/>
    <col min="2066" max="2066" width="5.7109375" style="46" customWidth="1"/>
    <col min="2067" max="2067" width="5.28515625" style="46" customWidth="1"/>
    <col min="2068" max="2068" width="5" style="46" customWidth="1"/>
    <col min="2069" max="2069" width="4.7109375" style="46" customWidth="1"/>
    <col min="2070" max="2070" width="5.28515625" style="46" customWidth="1"/>
    <col min="2071" max="2071" width="5.7109375" style="46" customWidth="1"/>
    <col min="2072" max="2072" width="6.28515625" style="46" customWidth="1"/>
    <col min="2073" max="2073" width="4.7109375" style="46" customWidth="1"/>
    <col min="2074" max="2074" width="5.28515625" style="46" customWidth="1"/>
    <col min="2075" max="2075" width="5.5703125" style="46" customWidth="1"/>
    <col min="2076" max="2076" width="5.7109375" style="46" customWidth="1"/>
    <col min="2077" max="2077" width="5.42578125" style="46" customWidth="1"/>
    <col min="2078" max="2078" width="5.28515625" style="46" customWidth="1"/>
    <col min="2079" max="2304" width="8.85546875" style="46"/>
    <col min="2305" max="2305" width="7.42578125" style="46" customWidth="1"/>
    <col min="2306" max="2306" width="20.5703125" style="46" customWidth="1"/>
    <col min="2307" max="2307" width="7" style="46" customWidth="1"/>
    <col min="2308" max="2308" width="6.85546875" style="46" customWidth="1"/>
    <col min="2309" max="2309" width="6.28515625" style="46" customWidth="1"/>
    <col min="2310" max="2310" width="5.85546875" style="46" customWidth="1"/>
    <col min="2311" max="2311" width="6" style="46" customWidth="1"/>
    <col min="2312" max="2312" width="6.28515625" style="46" customWidth="1"/>
    <col min="2313" max="2313" width="5.28515625" style="46" customWidth="1"/>
    <col min="2314" max="2314" width="5.7109375" style="46" customWidth="1"/>
    <col min="2315" max="2315" width="6.28515625" style="46" customWidth="1"/>
    <col min="2316" max="2316" width="5.85546875" style="46" customWidth="1"/>
    <col min="2317" max="2317" width="6.85546875" style="46" customWidth="1"/>
    <col min="2318" max="2318" width="5.7109375" style="46" customWidth="1"/>
    <col min="2319" max="2319" width="5.85546875" style="46" customWidth="1"/>
    <col min="2320" max="2320" width="6" style="46" customWidth="1"/>
    <col min="2321" max="2321" width="4.7109375" style="46" customWidth="1"/>
    <col min="2322" max="2322" width="5.7109375" style="46" customWidth="1"/>
    <col min="2323" max="2323" width="5.28515625" style="46" customWidth="1"/>
    <col min="2324" max="2324" width="5" style="46" customWidth="1"/>
    <col min="2325" max="2325" width="4.7109375" style="46" customWidth="1"/>
    <col min="2326" max="2326" width="5.28515625" style="46" customWidth="1"/>
    <col min="2327" max="2327" width="5.7109375" style="46" customWidth="1"/>
    <col min="2328" max="2328" width="6.28515625" style="46" customWidth="1"/>
    <col min="2329" max="2329" width="4.7109375" style="46" customWidth="1"/>
    <col min="2330" max="2330" width="5.28515625" style="46" customWidth="1"/>
    <col min="2331" max="2331" width="5.5703125" style="46" customWidth="1"/>
    <col min="2332" max="2332" width="5.7109375" style="46" customWidth="1"/>
    <col min="2333" max="2333" width="5.42578125" style="46" customWidth="1"/>
    <col min="2334" max="2334" width="5.28515625" style="46" customWidth="1"/>
    <col min="2335" max="2560" width="8.85546875" style="46"/>
    <col min="2561" max="2561" width="7.42578125" style="46" customWidth="1"/>
    <col min="2562" max="2562" width="20.5703125" style="46" customWidth="1"/>
    <col min="2563" max="2563" width="7" style="46" customWidth="1"/>
    <col min="2564" max="2564" width="6.85546875" style="46" customWidth="1"/>
    <col min="2565" max="2565" width="6.28515625" style="46" customWidth="1"/>
    <col min="2566" max="2566" width="5.85546875" style="46" customWidth="1"/>
    <col min="2567" max="2567" width="6" style="46" customWidth="1"/>
    <col min="2568" max="2568" width="6.28515625" style="46" customWidth="1"/>
    <col min="2569" max="2569" width="5.28515625" style="46" customWidth="1"/>
    <col min="2570" max="2570" width="5.7109375" style="46" customWidth="1"/>
    <col min="2571" max="2571" width="6.28515625" style="46" customWidth="1"/>
    <col min="2572" max="2572" width="5.85546875" style="46" customWidth="1"/>
    <col min="2573" max="2573" width="6.85546875" style="46" customWidth="1"/>
    <col min="2574" max="2574" width="5.7109375" style="46" customWidth="1"/>
    <col min="2575" max="2575" width="5.85546875" style="46" customWidth="1"/>
    <col min="2576" max="2576" width="6" style="46" customWidth="1"/>
    <col min="2577" max="2577" width="4.7109375" style="46" customWidth="1"/>
    <col min="2578" max="2578" width="5.7109375" style="46" customWidth="1"/>
    <col min="2579" max="2579" width="5.28515625" style="46" customWidth="1"/>
    <col min="2580" max="2580" width="5" style="46" customWidth="1"/>
    <col min="2581" max="2581" width="4.7109375" style="46" customWidth="1"/>
    <col min="2582" max="2582" width="5.28515625" style="46" customWidth="1"/>
    <col min="2583" max="2583" width="5.7109375" style="46" customWidth="1"/>
    <col min="2584" max="2584" width="6.28515625" style="46" customWidth="1"/>
    <col min="2585" max="2585" width="4.7109375" style="46" customWidth="1"/>
    <col min="2586" max="2586" width="5.28515625" style="46" customWidth="1"/>
    <col min="2587" max="2587" width="5.5703125" style="46" customWidth="1"/>
    <col min="2588" max="2588" width="5.7109375" style="46" customWidth="1"/>
    <col min="2589" max="2589" width="5.42578125" style="46" customWidth="1"/>
    <col min="2590" max="2590" width="5.28515625" style="46" customWidth="1"/>
    <col min="2591" max="2816" width="8.85546875" style="46"/>
    <col min="2817" max="2817" width="7.42578125" style="46" customWidth="1"/>
    <col min="2818" max="2818" width="20.5703125" style="46" customWidth="1"/>
    <col min="2819" max="2819" width="7" style="46" customWidth="1"/>
    <col min="2820" max="2820" width="6.85546875" style="46" customWidth="1"/>
    <col min="2821" max="2821" width="6.28515625" style="46" customWidth="1"/>
    <col min="2822" max="2822" width="5.85546875" style="46" customWidth="1"/>
    <col min="2823" max="2823" width="6" style="46" customWidth="1"/>
    <col min="2824" max="2824" width="6.28515625" style="46" customWidth="1"/>
    <col min="2825" max="2825" width="5.28515625" style="46" customWidth="1"/>
    <col min="2826" max="2826" width="5.7109375" style="46" customWidth="1"/>
    <col min="2827" max="2827" width="6.28515625" style="46" customWidth="1"/>
    <col min="2828" max="2828" width="5.85546875" style="46" customWidth="1"/>
    <col min="2829" max="2829" width="6.85546875" style="46" customWidth="1"/>
    <col min="2830" max="2830" width="5.7109375" style="46" customWidth="1"/>
    <col min="2831" max="2831" width="5.85546875" style="46" customWidth="1"/>
    <col min="2832" max="2832" width="6" style="46" customWidth="1"/>
    <col min="2833" max="2833" width="4.7109375" style="46" customWidth="1"/>
    <col min="2834" max="2834" width="5.7109375" style="46" customWidth="1"/>
    <col min="2835" max="2835" width="5.28515625" style="46" customWidth="1"/>
    <col min="2836" max="2836" width="5" style="46" customWidth="1"/>
    <col min="2837" max="2837" width="4.7109375" style="46" customWidth="1"/>
    <col min="2838" max="2838" width="5.28515625" style="46" customWidth="1"/>
    <col min="2839" max="2839" width="5.7109375" style="46" customWidth="1"/>
    <col min="2840" max="2840" width="6.28515625" style="46" customWidth="1"/>
    <col min="2841" max="2841" width="4.7109375" style="46" customWidth="1"/>
    <col min="2842" max="2842" width="5.28515625" style="46" customWidth="1"/>
    <col min="2843" max="2843" width="5.5703125" style="46" customWidth="1"/>
    <col min="2844" max="2844" width="5.7109375" style="46" customWidth="1"/>
    <col min="2845" max="2845" width="5.42578125" style="46" customWidth="1"/>
    <col min="2846" max="2846" width="5.28515625" style="46" customWidth="1"/>
    <col min="2847" max="3072" width="8.85546875" style="46"/>
    <col min="3073" max="3073" width="7.42578125" style="46" customWidth="1"/>
    <col min="3074" max="3074" width="20.5703125" style="46" customWidth="1"/>
    <col min="3075" max="3075" width="7" style="46" customWidth="1"/>
    <col min="3076" max="3076" width="6.85546875" style="46" customWidth="1"/>
    <col min="3077" max="3077" width="6.28515625" style="46" customWidth="1"/>
    <col min="3078" max="3078" width="5.85546875" style="46" customWidth="1"/>
    <col min="3079" max="3079" width="6" style="46" customWidth="1"/>
    <col min="3080" max="3080" width="6.28515625" style="46" customWidth="1"/>
    <col min="3081" max="3081" width="5.28515625" style="46" customWidth="1"/>
    <col min="3082" max="3082" width="5.7109375" style="46" customWidth="1"/>
    <col min="3083" max="3083" width="6.28515625" style="46" customWidth="1"/>
    <col min="3084" max="3084" width="5.85546875" style="46" customWidth="1"/>
    <col min="3085" max="3085" width="6.85546875" style="46" customWidth="1"/>
    <col min="3086" max="3086" width="5.7109375" style="46" customWidth="1"/>
    <col min="3087" max="3087" width="5.85546875" style="46" customWidth="1"/>
    <col min="3088" max="3088" width="6" style="46" customWidth="1"/>
    <col min="3089" max="3089" width="4.7109375" style="46" customWidth="1"/>
    <col min="3090" max="3090" width="5.7109375" style="46" customWidth="1"/>
    <col min="3091" max="3091" width="5.28515625" style="46" customWidth="1"/>
    <col min="3092" max="3092" width="5" style="46" customWidth="1"/>
    <col min="3093" max="3093" width="4.7109375" style="46" customWidth="1"/>
    <col min="3094" max="3094" width="5.28515625" style="46" customWidth="1"/>
    <col min="3095" max="3095" width="5.7109375" style="46" customWidth="1"/>
    <col min="3096" max="3096" width="6.28515625" style="46" customWidth="1"/>
    <col min="3097" max="3097" width="4.7109375" style="46" customWidth="1"/>
    <col min="3098" max="3098" width="5.28515625" style="46" customWidth="1"/>
    <col min="3099" max="3099" width="5.5703125" style="46" customWidth="1"/>
    <col min="3100" max="3100" width="5.7109375" style="46" customWidth="1"/>
    <col min="3101" max="3101" width="5.42578125" style="46" customWidth="1"/>
    <col min="3102" max="3102" width="5.28515625" style="46" customWidth="1"/>
    <col min="3103" max="3328" width="8.85546875" style="46"/>
    <col min="3329" max="3329" width="7.42578125" style="46" customWidth="1"/>
    <col min="3330" max="3330" width="20.5703125" style="46" customWidth="1"/>
    <col min="3331" max="3331" width="7" style="46" customWidth="1"/>
    <col min="3332" max="3332" width="6.85546875" style="46" customWidth="1"/>
    <col min="3333" max="3333" width="6.28515625" style="46" customWidth="1"/>
    <col min="3334" max="3334" width="5.85546875" style="46" customWidth="1"/>
    <col min="3335" max="3335" width="6" style="46" customWidth="1"/>
    <col min="3336" max="3336" width="6.28515625" style="46" customWidth="1"/>
    <col min="3337" max="3337" width="5.28515625" style="46" customWidth="1"/>
    <col min="3338" max="3338" width="5.7109375" style="46" customWidth="1"/>
    <col min="3339" max="3339" width="6.28515625" style="46" customWidth="1"/>
    <col min="3340" max="3340" width="5.85546875" style="46" customWidth="1"/>
    <col min="3341" max="3341" width="6.85546875" style="46" customWidth="1"/>
    <col min="3342" max="3342" width="5.7109375" style="46" customWidth="1"/>
    <col min="3343" max="3343" width="5.85546875" style="46" customWidth="1"/>
    <col min="3344" max="3344" width="6" style="46" customWidth="1"/>
    <col min="3345" max="3345" width="4.7109375" style="46" customWidth="1"/>
    <col min="3346" max="3346" width="5.7109375" style="46" customWidth="1"/>
    <col min="3347" max="3347" width="5.28515625" style="46" customWidth="1"/>
    <col min="3348" max="3348" width="5" style="46" customWidth="1"/>
    <col min="3349" max="3349" width="4.7109375" style="46" customWidth="1"/>
    <col min="3350" max="3350" width="5.28515625" style="46" customWidth="1"/>
    <col min="3351" max="3351" width="5.7109375" style="46" customWidth="1"/>
    <col min="3352" max="3352" width="6.28515625" style="46" customWidth="1"/>
    <col min="3353" max="3353" width="4.7109375" style="46" customWidth="1"/>
    <col min="3354" max="3354" width="5.28515625" style="46" customWidth="1"/>
    <col min="3355" max="3355" width="5.5703125" style="46" customWidth="1"/>
    <col min="3356" max="3356" width="5.7109375" style="46" customWidth="1"/>
    <col min="3357" max="3357" width="5.42578125" style="46" customWidth="1"/>
    <col min="3358" max="3358" width="5.28515625" style="46" customWidth="1"/>
    <col min="3359" max="3584" width="8.85546875" style="46"/>
    <col min="3585" max="3585" width="7.42578125" style="46" customWidth="1"/>
    <col min="3586" max="3586" width="20.5703125" style="46" customWidth="1"/>
    <col min="3587" max="3587" width="7" style="46" customWidth="1"/>
    <col min="3588" max="3588" width="6.85546875" style="46" customWidth="1"/>
    <col min="3589" max="3589" width="6.28515625" style="46" customWidth="1"/>
    <col min="3590" max="3590" width="5.85546875" style="46" customWidth="1"/>
    <col min="3591" max="3591" width="6" style="46" customWidth="1"/>
    <col min="3592" max="3592" width="6.28515625" style="46" customWidth="1"/>
    <col min="3593" max="3593" width="5.28515625" style="46" customWidth="1"/>
    <col min="3594" max="3594" width="5.7109375" style="46" customWidth="1"/>
    <col min="3595" max="3595" width="6.28515625" style="46" customWidth="1"/>
    <col min="3596" max="3596" width="5.85546875" style="46" customWidth="1"/>
    <col min="3597" max="3597" width="6.85546875" style="46" customWidth="1"/>
    <col min="3598" max="3598" width="5.7109375" style="46" customWidth="1"/>
    <col min="3599" max="3599" width="5.85546875" style="46" customWidth="1"/>
    <col min="3600" max="3600" width="6" style="46" customWidth="1"/>
    <col min="3601" max="3601" width="4.7109375" style="46" customWidth="1"/>
    <col min="3602" max="3602" width="5.7109375" style="46" customWidth="1"/>
    <col min="3603" max="3603" width="5.28515625" style="46" customWidth="1"/>
    <col min="3604" max="3604" width="5" style="46" customWidth="1"/>
    <col min="3605" max="3605" width="4.7109375" style="46" customWidth="1"/>
    <col min="3606" max="3606" width="5.28515625" style="46" customWidth="1"/>
    <col min="3607" max="3607" width="5.7109375" style="46" customWidth="1"/>
    <col min="3608" max="3608" width="6.28515625" style="46" customWidth="1"/>
    <col min="3609" max="3609" width="4.7109375" style="46" customWidth="1"/>
    <col min="3610" max="3610" width="5.28515625" style="46" customWidth="1"/>
    <col min="3611" max="3611" width="5.5703125" style="46" customWidth="1"/>
    <col min="3612" max="3612" width="5.7109375" style="46" customWidth="1"/>
    <col min="3613" max="3613" width="5.42578125" style="46" customWidth="1"/>
    <col min="3614" max="3614" width="5.28515625" style="46" customWidth="1"/>
    <col min="3615" max="3840" width="8.85546875" style="46"/>
    <col min="3841" max="3841" width="7.42578125" style="46" customWidth="1"/>
    <col min="3842" max="3842" width="20.5703125" style="46" customWidth="1"/>
    <col min="3843" max="3843" width="7" style="46" customWidth="1"/>
    <col min="3844" max="3844" width="6.85546875" style="46" customWidth="1"/>
    <col min="3845" max="3845" width="6.28515625" style="46" customWidth="1"/>
    <col min="3846" max="3846" width="5.85546875" style="46" customWidth="1"/>
    <col min="3847" max="3847" width="6" style="46" customWidth="1"/>
    <col min="3848" max="3848" width="6.28515625" style="46" customWidth="1"/>
    <col min="3849" max="3849" width="5.28515625" style="46" customWidth="1"/>
    <col min="3850" max="3850" width="5.7109375" style="46" customWidth="1"/>
    <col min="3851" max="3851" width="6.28515625" style="46" customWidth="1"/>
    <col min="3852" max="3852" width="5.85546875" style="46" customWidth="1"/>
    <col min="3853" max="3853" width="6.85546875" style="46" customWidth="1"/>
    <col min="3854" max="3854" width="5.7109375" style="46" customWidth="1"/>
    <col min="3855" max="3855" width="5.85546875" style="46" customWidth="1"/>
    <col min="3856" max="3856" width="6" style="46" customWidth="1"/>
    <col min="3857" max="3857" width="4.7109375" style="46" customWidth="1"/>
    <col min="3858" max="3858" width="5.7109375" style="46" customWidth="1"/>
    <col min="3859" max="3859" width="5.28515625" style="46" customWidth="1"/>
    <col min="3860" max="3860" width="5" style="46" customWidth="1"/>
    <col min="3861" max="3861" width="4.7109375" style="46" customWidth="1"/>
    <col min="3862" max="3862" width="5.28515625" style="46" customWidth="1"/>
    <col min="3863" max="3863" width="5.7109375" style="46" customWidth="1"/>
    <col min="3864" max="3864" width="6.28515625" style="46" customWidth="1"/>
    <col min="3865" max="3865" width="4.7109375" style="46" customWidth="1"/>
    <col min="3866" max="3866" width="5.28515625" style="46" customWidth="1"/>
    <col min="3867" max="3867" width="5.5703125" style="46" customWidth="1"/>
    <col min="3868" max="3868" width="5.7109375" style="46" customWidth="1"/>
    <col min="3869" max="3869" width="5.42578125" style="46" customWidth="1"/>
    <col min="3870" max="3870" width="5.28515625" style="46" customWidth="1"/>
    <col min="3871" max="4096" width="8.85546875" style="46"/>
    <col min="4097" max="4097" width="7.42578125" style="46" customWidth="1"/>
    <col min="4098" max="4098" width="20.5703125" style="46" customWidth="1"/>
    <col min="4099" max="4099" width="7" style="46" customWidth="1"/>
    <col min="4100" max="4100" width="6.85546875" style="46" customWidth="1"/>
    <col min="4101" max="4101" width="6.28515625" style="46" customWidth="1"/>
    <col min="4102" max="4102" width="5.85546875" style="46" customWidth="1"/>
    <col min="4103" max="4103" width="6" style="46" customWidth="1"/>
    <col min="4104" max="4104" width="6.28515625" style="46" customWidth="1"/>
    <col min="4105" max="4105" width="5.28515625" style="46" customWidth="1"/>
    <col min="4106" max="4106" width="5.7109375" style="46" customWidth="1"/>
    <col min="4107" max="4107" width="6.28515625" style="46" customWidth="1"/>
    <col min="4108" max="4108" width="5.85546875" style="46" customWidth="1"/>
    <col min="4109" max="4109" width="6.85546875" style="46" customWidth="1"/>
    <col min="4110" max="4110" width="5.7109375" style="46" customWidth="1"/>
    <col min="4111" max="4111" width="5.85546875" style="46" customWidth="1"/>
    <col min="4112" max="4112" width="6" style="46" customWidth="1"/>
    <col min="4113" max="4113" width="4.7109375" style="46" customWidth="1"/>
    <col min="4114" max="4114" width="5.7109375" style="46" customWidth="1"/>
    <col min="4115" max="4115" width="5.28515625" style="46" customWidth="1"/>
    <col min="4116" max="4116" width="5" style="46" customWidth="1"/>
    <col min="4117" max="4117" width="4.7109375" style="46" customWidth="1"/>
    <col min="4118" max="4118" width="5.28515625" style="46" customWidth="1"/>
    <col min="4119" max="4119" width="5.7109375" style="46" customWidth="1"/>
    <col min="4120" max="4120" width="6.28515625" style="46" customWidth="1"/>
    <col min="4121" max="4121" width="4.7109375" style="46" customWidth="1"/>
    <col min="4122" max="4122" width="5.28515625" style="46" customWidth="1"/>
    <col min="4123" max="4123" width="5.5703125" style="46" customWidth="1"/>
    <col min="4124" max="4124" width="5.7109375" style="46" customWidth="1"/>
    <col min="4125" max="4125" width="5.42578125" style="46" customWidth="1"/>
    <col min="4126" max="4126" width="5.28515625" style="46" customWidth="1"/>
    <col min="4127" max="4352" width="8.85546875" style="46"/>
    <col min="4353" max="4353" width="7.42578125" style="46" customWidth="1"/>
    <col min="4354" max="4354" width="20.5703125" style="46" customWidth="1"/>
    <col min="4355" max="4355" width="7" style="46" customWidth="1"/>
    <col min="4356" max="4356" width="6.85546875" style="46" customWidth="1"/>
    <col min="4357" max="4357" width="6.28515625" style="46" customWidth="1"/>
    <col min="4358" max="4358" width="5.85546875" style="46" customWidth="1"/>
    <col min="4359" max="4359" width="6" style="46" customWidth="1"/>
    <col min="4360" max="4360" width="6.28515625" style="46" customWidth="1"/>
    <col min="4361" max="4361" width="5.28515625" style="46" customWidth="1"/>
    <col min="4362" max="4362" width="5.7109375" style="46" customWidth="1"/>
    <col min="4363" max="4363" width="6.28515625" style="46" customWidth="1"/>
    <col min="4364" max="4364" width="5.85546875" style="46" customWidth="1"/>
    <col min="4365" max="4365" width="6.85546875" style="46" customWidth="1"/>
    <col min="4366" max="4366" width="5.7109375" style="46" customWidth="1"/>
    <col min="4367" max="4367" width="5.85546875" style="46" customWidth="1"/>
    <col min="4368" max="4368" width="6" style="46" customWidth="1"/>
    <col min="4369" max="4369" width="4.7109375" style="46" customWidth="1"/>
    <col min="4370" max="4370" width="5.7109375" style="46" customWidth="1"/>
    <col min="4371" max="4371" width="5.28515625" style="46" customWidth="1"/>
    <col min="4372" max="4372" width="5" style="46" customWidth="1"/>
    <col min="4373" max="4373" width="4.7109375" style="46" customWidth="1"/>
    <col min="4374" max="4374" width="5.28515625" style="46" customWidth="1"/>
    <col min="4375" max="4375" width="5.7109375" style="46" customWidth="1"/>
    <col min="4376" max="4376" width="6.28515625" style="46" customWidth="1"/>
    <col min="4377" max="4377" width="4.7109375" style="46" customWidth="1"/>
    <col min="4378" max="4378" width="5.28515625" style="46" customWidth="1"/>
    <col min="4379" max="4379" width="5.5703125" style="46" customWidth="1"/>
    <col min="4380" max="4380" width="5.7109375" style="46" customWidth="1"/>
    <col min="4381" max="4381" width="5.42578125" style="46" customWidth="1"/>
    <col min="4382" max="4382" width="5.28515625" style="46" customWidth="1"/>
    <col min="4383" max="4608" width="8.85546875" style="46"/>
    <col min="4609" max="4609" width="7.42578125" style="46" customWidth="1"/>
    <col min="4610" max="4610" width="20.5703125" style="46" customWidth="1"/>
    <col min="4611" max="4611" width="7" style="46" customWidth="1"/>
    <col min="4612" max="4612" width="6.85546875" style="46" customWidth="1"/>
    <col min="4613" max="4613" width="6.28515625" style="46" customWidth="1"/>
    <col min="4614" max="4614" width="5.85546875" style="46" customWidth="1"/>
    <col min="4615" max="4615" width="6" style="46" customWidth="1"/>
    <col min="4616" max="4616" width="6.28515625" style="46" customWidth="1"/>
    <col min="4617" max="4617" width="5.28515625" style="46" customWidth="1"/>
    <col min="4618" max="4618" width="5.7109375" style="46" customWidth="1"/>
    <col min="4619" max="4619" width="6.28515625" style="46" customWidth="1"/>
    <col min="4620" max="4620" width="5.85546875" style="46" customWidth="1"/>
    <col min="4621" max="4621" width="6.85546875" style="46" customWidth="1"/>
    <col min="4622" max="4622" width="5.7109375" style="46" customWidth="1"/>
    <col min="4623" max="4623" width="5.85546875" style="46" customWidth="1"/>
    <col min="4624" max="4624" width="6" style="46" customWidth="1"/>
    <col min="4625" max="4625" width="4.7109375" style="46" customWidth="1"/>
    <col min="4626" max="4626" width="5.7109375" style="46" customWidth="1"/>
    <col min="4627" max="4627" width="5.28515625" style="46" customWidth="1"/>
    <col min="4628" max="4628" width="5" style="46" customWidth="1"/>
    <col min="4629" max="4629" width="4.7109375" style="46" customWidth="1"/>
    <col min="4630" max="4630" width="5.28515625" style="46" customWidth="1"/>
    <col min="4631" max="4631" width="5.7109375" style="46" customWidth="1"/>
    <col min="4632" max="4632" width="6.28515625" style="46" customWidth="1"/>
    <col min="4633" max="4633" width="4.7109375" style="46" customWidth="1"/>
    <col min="4634" max="4634" width="5.28515625" style="46" customWidth="1"/>
    <col min="4635" max="4635" width="5.5703125" style="46" customWidth="1"/>
    <col min="4636" max="4636" width="5.7109375" style="46" customWidth="1"/>
    <col min="4637" max="4637" width="5.42578125" style="46" customWidth="1"/>
    <col min="4638" max="4638" width="5.28515625" style="46" customWidth="1"/>
    <col min="4639" max="4864" width="8.85546875" style="46"/>
    <col min="4865" max="4865" width="7.42578125" style="46" customWidth="1"/>
    <col min="4866" max="4866" width="20.5703125" style="46" customWidth="1"/>
    <col min="4867" max="4867" width="7" style="46" customWidth="1"/>
    <col min="4868" max="4868" width="6.85546875" style="46" customWidth="1"/>
    <col min="4869" max="4869" width="6.28515625" style="46" customWidth="1"/>
    <col min="4870" max="4870" width="5.85546875" style="46" customWidth="1"/>
    <col min="4871" max="4871" width="6" style="46" customWidth="1"/>
    <col min="4872" max="4872" width="6.28515625" style="46" customWidth="1"/>
    <col min="4873" max="4873" width="5.28515625" style="46" customWidth="1"/>
    <col min="4874" max="4874" width="5.7109375" style="46" customWidth="1"/>
    <col min="4875" max="4875" width="6.28515625" style="46" customWidth="1"/>
    <col min="4876" max="4876" width="5.85546875" style="46" customWidth="1"/>
    <col min="4877" max="4877" width="6.85546875" style="46" customWidth="1"/>
    <col min="4878" max="4878" width="5.7109375" style="46" customWidth="1"/>
    <col min="4879" max="4879" width="5.85546875" style="46" customWidth="1"/>
    <col min="4880" max="4880" width="6" style="46" customWidth="1"/>
    <col min="4881" max="4881" width="4.7109375" style="46" customWidth="1"/>
    <col min="4882" max="4882" width="5.7109375" style="46" customWidth="1"/>
    <col min="4883" max="4883" width="5.28515625" style="46" customWidth="1"/>
    <col min="4884" max="4884" width="5" style="46" customWidth="1"/>
    <col min="4885" max="4885" width="4.7109375" style="46" customWidth="1"/>
    <col min="4886" max="4886" width="5.28515625" style="46" customWidth="1"/>
    <col min="4887" max="4887" width="5.7109375" style="46" customWidth="1"/>
    <col min="4888" max="4888" width="6.28515625" style="46" customWidth="1"/>
    <col min="4889" max="4889" width="4.7109375" style="46" customWidth="1"/>
    <col min="4890" max="4890" width="5.28515625" style="46" customWidth="1"/>
    <col min="4891" max="4891" width="5.5703125" style="46" customWidth="1"/>
    <col min="4892" max="4892" width="5.7109375" style="46" customWidth="1"/>
    <col min="4893" max="4893" width="5.42578125" style="46" customWidth="1"/>
    <col min="4894" max="4894" width="5.28515625" style="46" customWidth="1"/>
    <col min="4895" max="5120" width="8.85546875" style="46"/>
    <col min="5121" max="5121" width="7.42578125" style="46" customWidth="1"/>
    <col min="5122" max="5122" width="20.5703125" style="46" customWidth="1"/>
    <col min="5123" max="5123" width="7" style="46" customWidth="1"/>
    <col min="5124" max="5124" width="6.85546875" style="46" customWidth="1"/>
    <col min="5125" max="5125" width="6.28515625" style="46" customWidth="1"/>
    <col min="5126" max="5126" width="5.85546875" style="46" customWidth="1"/>
    <col min="5127" max="5127" width="6" style="46" customWidth="1"/>
    <col min="5128" max="5128" width="6.28515625" style="46" customWidth="1"/>
    <col min="5129" max="5129" width="5.28515625" style="46" customWidth="1"/>
    <col min="5130" max="5130" width="5.7109375" style="46" customWidth="1"/>
    <col min="5131" max="5131" width="6.28515625" style="46" customWidth="1"/>
    <col min="5132" max="5132" width="5.85546875" style="46" customWidth="1"/>
    <col min="5133" max="5133" width="6.85546875" style="46" customWidth="1"/>
    <col min="5134" max="5134" width="5.7109375" style="46" customWidth="1"/>
    <col min="5135" max="5135" width="5.85546875" style="46" customWidth="1"/>
    <col min="5136" max="5136" width="6" style="46" customWidth="1"/>
    <col min="5137" max="5137" width="4.7109375" style="46" customWidth="1"/>
    <col min="5138" max="5138" width="5.7109375" style="46" customWidth="1"/>
    <col min="5139" max="5139" width="5.28515625" style="46" customWidth="1"/>
    <col min="5140" max="5140" width="5" style="46" customWidth="1"/>
    <col min="5141" max="5141" width="4.7109375" style="46" customWidth="1"/>
    <col min="5142" max="5142" width="5.28515625" style="46" customWidth="1"/>
    <col min="5143" max="5143" width="5.7109375" style="46" customWidth="1"/>
    <col min="5144" max="5144" width="6.28515625" style="46" customWidth="1"/>
    <col min="5145" max="5145" width="4.7109375" style="46" customWidth="1"/>
    <col min="5146" max="5146" width="5.28515625" style="46" customWidth="1"/>
    <col min="5147" max="5147" width="5.5703125" style="46" customWidth="1"/>
    <col min="5148" max="5148" width="5.7109375" style="46" customWidth="1"/>
    <col min="5149" max="5149" width="5.42578125" style="46" customWidth="1"/>
    <col min="5150" max="5150" width="5.28515625" style="46" customWidth="1"/>
    <col min="5151" max="5376" width="8.85546875" style="46"/>
    <col min="5377" max="5377" width="7.42578125" style="46" customWidth="1"/>
    <col min="5378" max="5378" width="20.5703125" style="46" customWidth="1"/>
    <col min="5379" max="5379" width="7" style="46" customWidth="1"/>
    <col min="5380" max="5380" width="6.85546875" style="46" customWidth="1"/>
    <col min="5381" max="5381" width="6.28515625" style="46" customWidth="1"/>
    <col min="5382" max="5382" width="5.85546875" style="46" customWidth="1"/>
    <col min="5383" max="5383" width="6" style="46" customWidth="1"/>
    <col min="5384" max="5384" width="6.28515625" style="46" customWidth="1"/>
    <col min="5385" max="5385" width="5.28515625" style="46" customWidth="1"/>
    <col min="5386" max="5386" width="5.7109375" style="46" customWidth="1"/>
    <col min="5387" max="5387" width="6.28515625" style="46" customWidth="1"/>
    <col min="5388" max="5388" width="5.85546875" style="46" customWidth="1"/>
    <col min="5389" max="5389" width="6.85546875" style="46" customWidth="1"/>
    <col min="5390" max="5390" width="5.7109375" style="46" customWidth="1"/>
    <col min="5391" max="5391" width="5.85546875" style="46" customWidth="1"/>
    <col min="5392" max="5392" width="6" style="46" customWidth="1"/>
    <col min="5393" max="5393" width="4.7109375" style="46" customWidth="1"/>
    <col min="5394" max="5394" width="5.7109375" style="46" customWidth="1"/>
    <col min="5395" max="5395" width="5.28515625" style="46" customWidth="1"/>
    <col min="5396" max="5396" width="5" style="46" customWidth="1"/>
    <col min="5397" max="5397" width="4.7109375" style="46" customWidth="1"/>
    <col min="5398" max="5398" width="5.28515625" style="46" customWidth="1"/>
    <col min="5399" max="5399" width="5.7109375" style="46" customWidth="1"/>
    <col min="5400" max="5400" width="6.28515625" style="46" customWidth="1"/>
    <col min="5401" max="5401" width="4.7109375" style="46" customWidth="1"/>
    <col min="5402" max="5402" width="5.28515625" style="46" customWidth="1"/>
    <col min="5403" max="5403" width="5.5703125" style="46" customWidth="1"/>
    <col min="5404" max="5404" width="5.7109375" style="46" customWidth="1"/>
    <col min="5405" max="5405" width="5.42578125" style="46" customWidth="1"/>
    <col min="5406" max="5406" width="5.28515625" style="46" customWidth="1"/>
    <col min="5407" max="5632" width="8.85546875" style="46"/>
    <col min="5633" max="5633" width="7.42578125" style="46" customWidth="1"/>
    <col min="5634" max="5634" width="20.5703125" style="46" customWidth="1"/>
    <col min="5635" max="5635" width="7" style="46" customWidth="1"/>
    <col min="5636" max="5636" width="6.85546875" style="46" customWidth="1"/>
    <col min="5637" max="5637" width="6.28515625" style="46" customWidth="1"/>
    <col min="5638" max="5638" width="5.85546875" style="46" customWidth="1"/>
    <col min="5639" max="5639" width="6" style="46" customWidth="1"/>
    <col min="5640" max="5640" width="6.28515625" style="46" customWidth="1"/>
    <col min="5641" max="5641" width="5.28515625" style="46" customWidth="1"/>
    <col min="5642" max="5642" width="5.7109375" style="46" customWidth="1"/>
    <col min="5643" max="5643" width="6.28515625" style="46" customWidth="1"/>
    <col min="5644" max="5644" width="5.85546875" style="46" customWidth="1"/>
    <col min="5645" max="5645" width="6.85546875" style="46" customWidth="1"/>
    <col min="5646" max="5646" width="5.7109375" style="46" customWidth="1"/>
    <col min="5647" max="5647" width="5.85546875" style="46" customWidth="1"/>
    <col min="5648" max="5648" width="6" style="46" customWidth="1"/>
    <col min="5649" max="5649" width="4.7109375" style="46" customWidth="1"/>
    <col min="5650" max="5650" width="5.7109375" style="46" customWidth="1"/>
    <col min="5651" max="5651" width="5.28515625" style="46" customWidth="1"/>
    <col min="5652" max="5652" width="5" style="46" customWidth="1"/>
    <col min="5653" max="5653" width="4.7109375" style="46" customWidth="1"/>
    <col min="5654" max="5654" width="5.28515625" style="46" customWidth="1"/>
    <col min="5655" max="5655" width="5.7109375" style="46" customWidth="1"/>
    <col min="5656" max="5656" width="6.28515625" style="46" customWidth="1"/>
    <col min="5657" max="5657" width="4.7109375" style="46" customWidth="1"/>
    <col min="5658" max="5658" width="5.28515625" style="46" customWidth="1"/>
    <col min="5659" max="5659" width="5.5703125" style="46" customWidth="1"/>
    <col min="5660" max="5660" width="5.7109375" style="46" customWidth="1"/>
    <col min="5661" max="5661" width="5.42578125" style="46" customWidth="1"/>
    <col min="5662" max="5662" width="5.28515625" style="46" customWidth="1"/>
    <col min="5663" max="5888" width="8.85546875" style="46"/>
    <col min="5889" max="5889" width="7.42578125" style="46" customWidth="1"/>
    <col min="5890" max="5890" width="20.5703125" style="46" customWidth="1"/>
    <col min="5891" max="5891" width="7" style="46" customWidth="1"/>
    <col min="5892" max="5892" width="6.85546875" style="46" customWidth="1"/>
    <col min="5893" max="5893" width="6.28515625" style="46" customWidth="1"/>
    <col min="5894" max="5894" width="5.85546875" style="46" customWidth="1"/>
    <col min="5895" max="5895" width="6" style="46" customWidth="1"/>
    <col min="5896" max="5896" width="6.28515625" style="46" customWidth="1"/>
    <col min="5897" max="5897" width="5.28515625" style="46" customWidth="1"/>
    <col min="5898" max="5898" width="5.7109375" style="46" customWidth="1"/>
    <col min="5899" max="5899" width="6.28515625" style="46" customWidth="1"/>
    <col min="5900" max="5900" width="5.85546875" style="46" customWidth="1"/>
    <col min="5901" max="5901" width="6.85546875" style="46" customWidth="1"/>
    <col min="5902" max="5902" width="5.7109375" style="46" customWidth="1"/>
    <col min="5903" max="5903" width="5.85546875" style="46" customWidth="1"/>
    <col min="5904" max="5904" width="6" style="46" customWidth="1"/>
    <col min="5905" max="5905" width="4.7109375" style="46" customWidth="1"/>
    <col min="5906" max="5906" width="5.7109375" style="46" customWidth="1"/>
    <col min="5907" max="5907" width="5.28515625" style="46" customWidth="1"/>
    <col min="5908" max="5908" width="5" style="46" customWidth="1"/>
    <col min="5909" max="5909" width="4.7109375" style="46" customWidth="1"/>
    <col min="5910" max="5910" width="5.28515625" style="46" customWidth="1"/>
    <col min="5911" max="5911" width="5.7109375" style="46" customWidth="1"/>
    <col min="5912" max="5912" width="6.28515625" style="46" customWidth="1"/>
    <col min="5913" max="5913" width="4.7109375" style="46" customWidth="1"/>
    <col min="5914" max="5914" width="5.28515625" style="46" customWidth="1"/>
    <col min="5915" max="5915" width="5.5703125" style="46" customWidth="1"/>
    <col min="5916" max="5916" width="5.7109375" style="46" customWidth="1"/>
    <col min="5917" max="5917" width="5.42578125" style="46" customWidth="1"/>
    <col min="5918" max="5918" width="5.28515625" style="46" customWidth="1"/>
    <col min="5919" max="6144" width="8.85546875" style="46"/>
    <col min="6145" max="6145" width="7.42578125" style="46" customWidth="1"/>
    <col min="6146" max="6146" width="20.5703125" style="46" customWidth="1"/>
    <col min="6147" max="6147" width="7" style="46" customWidth="1"/>
    <col min="6148" max="6148" width="6.85546875" style="46" customWidth="1"/>
    <col min="6149" max="6149" width="6.28515625" style="46" customWidth="1"/>
    <col min="6150" max="6150" width="5.85546875" style="46" customWidth="1"/>
    <col min="6151" max="6151" width="6" style="46" customWidth="1"/>
    <col min="6152" max="6152" width="6.28515625" style="46" customWidth="1"/>
    <col min="6153" max="6153" width="5.28515625" style="46" customWidth="1"/>
    <col min="6154" max="6154" width="5.7109375" style="46" customWidth="1"/>
    <col min="6155" max="6155" width="6.28515625" style="46" customWidth="1"/>
    <col min="6156" max="6156" width="5.85546875" style="46" customWidth="1"/>
    <col min="6157" max="6157" width="6.85546875" style="46" customWidth="1"/>
    <col min="6158" max="6158" width="5.7109375" style="46" customWidth="1"/>
    <col min="6159" max="6159" width="5.85546875" style="46" customWidth="1"/>
    <col min="6160" max="6160" width="6" style="46" customWidth="1"/>
    <col min="6161" max="6161" width="4.7109375" style="46" customWidth="1"/>
    <col min="6162" max="6162" width="5.7109375" style="46" customWidth="1"/>
    <col min="6163" max="6163" width="5.28515625" style="46" customWidth="1"/>
    <col min="6164" max="6164" width="5" style="46" customWidth="1"/>
    <col min="6165" max="6165" width="4.7109375" style="46" customWidth="1"/>
    <col min="6166" max="6166" width="5.28515625" style="46" customWidth="1"/>
    <col min="6167" max="6167" width="5.7109375" style="46" customWidth="1"/>
    <col min="6168" max="6168" width="6.28515625" style="46" customWidth="1"/>
    <col min="6169" max="6169" width="4.7109375" style="46" customWidth="1"/>
    <col min="6170" max="6170" width="5.28515625" style="46" customWidth="1"/>
    <col min="6171" max="6171" width="5.5703125" style="46" customWidth="1"/>
    <col min="6172" max="6172" width="5.7109375" style="46" customWidth="1"/>
    <col min="6173" max="6173" width="5.42578125" style="46" customWidth="1"/>
    <col min="6174" max="6174" width="5.28515625" style="46" customWidth="1"/>
    <col min="6175" max="6400" width="8.85546875" style="46"/>
    <col min="6401" max="6401" width="7.42578125" style="46" customWidth="1"/>
    <col min="6402" max="6402" width="20.5703125" style="46" customWidth="1"/>
    <col min="6403" max="6403" width="7" style="46" customWidth="1"/>
    <col min="6404" max="6404" width="6.85546875" style="46" customWidth="1"/>
    <col min="6405" max="6405" width="6.28515625" style="46" customWidth="1"/>
    <col min="6406" max="6406" width="5.85546875" style="46" customWidth="1"/>
    <col min="6407" max="6407" width="6" style="46" customWidth="1"/>
    <col min="6408" max="6408" width="6.28515625" style="46" customWidth="1"/>
    <col min="6409" max="6409" width="5.28515625" style="46" customWidth="1"/>
    <col min="6410" max="6410" width="5.7109375" style="46" customWidth="1"/>
    <col min="6411" max="6411" width="6.28515625" style="46" customWidth="1"/>
    <col min="6412" max="6412" width="5.85546875" style="46" customWidth="1"/>
    <col min="6413" max="6413" width="6.85546875" style="46" customWidth="1"/>
    <col min="6414" max="6414" width="5.7109375" style="46" customWidth="1"/>
    <col min="6415" max="6415" width="5.85546875" style="46" customWidth="1"/>
    <col min="6416" max="6416" width="6" style="46" customWidth="1"/>
    <col min="6417" max="6417" width="4.7109375" style="46" customWidth="1"/>
    <col min="6418" max="6418" width="5.7109375" style="46" customWidth="1"/>
    <col min="6419" max="6419" width="5.28515625" style="46" customWidth="1"/>
    <col min="6420" max="6420" width="5" style="46" customWidth="1"/>
    <col min="6421" max="6421" width="4.7109375" style="46" customWidth="1"/>
    <col min="6422" max="6422" width="5.28515625" style="46" customWidth="1"/>
    <col min="6423" max="6423" width="5.7109375" style="46" customWidth="1"/>
    <col min="6424" max="6424" width="6.28515625" style="46" customWidth="1"/>
    <col min="6425" max="6425" width="4.7109375" style="46" customWidth="1"/>
    <col min="6426" max="6426" width="5.28515625" style="46" customWidth="1"/>
    <col min="6427" max="6427" width="5.5703125" style="46" customWidth="1"/>
    <col min="6428" max="6428" width="5.7109375" style="46" customWidth="1"/>
    <col min="6429" max="6429" width="5.42578125" style="46" customWidth="1"/>
    <col min="6430" max="6430" width="5.28515625" style="46" customWidth="1"/>
    <col min="6431" max="6656" width="8.85546875" style="46"/>
    <col min="6657" max="6657" width="7.42578125" style="46" customWidth="1"/>
    <col min="6658" max="6658" width="20.5703125" style="46" customWidth="1"/>
    <col min="6659" max="6659" width="7" style="46" customWidth="1"/>
    <col min="6660" max="6660" width="6.85546875" style="46" customWidth="1"/>
    <col min="6661" max="6661" width="6.28515625" style="46" customWidth="1"/>
    <col min="6662" max="6662" width="5.85546875" style="46" customWidth="1"/>
    <col min="6663" max="6663" width="6" style="46" customWidth="1"/>
    <col min="6664" max="6664" width="6.28515625" style="46" customWidth="1"/>
    <col min="6665" max="6665" width="5.28515625" style="46" customWidth="1"/>
    <col min="6666" max="6666" width="5.7109375" style="46" customWidth="1"/>
    <col min="6667" max="6667" width="6.28515625" style="46" customWidth="1"/>
    <col min="6668" max="6668" width="5.85546875" style="46" customWidth="1"/>
    <col min="6669" max="6669" width="6.85546875" style="46" customWidth="1"/>
    <col min="6670" max="6670" width="5.7109375" style="46" customWidth="1"/>
    <col min="6671" max="6671" width="5.85546875" style="46" customWidth="1"/>
    <col min="6672" max="6672" width="6" style="46" customWidth="1"/>
    <col min="6673" max="6673" width="4.7109375" style="46" customWidth="1"/>
    <col min="6674" max="6674" width="5.7109375" style="46" customWidth="1"/>
    <col min="6675" max="6675" width="5.28515625" style="46" customWidth="1"/>
    <col min="6676" max="6676" width="5" style="46" customWidth="1"/>
    <col min="6677" max="6677" width="4.7109375" style="46" customWidth="1"/>
    <col min="6678" max="6678" width="5.28515625" style="46" customWidth="1"/>
    <col min="6679" max="6679" width="5.7109375" style="46" customWidth="1"/>
    <col min="6680" max="6680" width="6.28515625" style="46" customWidth="1"/>
    <col min="6681" max="6681" width="4.7109375" style="46" customWidth="1"/>
    <col min="6682" max="6682" width="5.28515625" style="46" customWidth="1"/>
    <col min="6683" max="6683" width="5.5703125" style="46" customWidth="1"/>
    <col min="6684" max="6684" width="5.7109375" style="46" customWidth="1"/>
    <col min="6685" max="6685" width="5.42578125" style="46" customWidth="1"/>
    <col min="6686" max="6686" width="5.28515625" style="46" customWidth="1"/>
    <col min="6687" max="6912" width="8.85546875" style="46"/>
    <col min="6913" max="6913" width="7.42578125" style="46" customWidth="1"/>
    <col min="6914" max="6914" width="20.5703125" style="46" customWidth="1"/>
    <col min="6915" max="6915" width="7" style="46" customWidth="1"/>
    <col min="6916" max="6916" width="6.85546875" style="46" customWidth="1"/>
    <col min="6917" max="6917" width="6.28515625" style="46" customWidth="1"/>
    <col min="6918" max="6918" width="5.85546875" style="46" customWidth="1"/>
    <col min="6919" max="6919" width="6" style="46" customWidth="1"/>
    <col min="6920" max="6920" width="6.28515625" style="46" customWidth="1"/>
    <col min="6921" max="6921" width="5.28515625" style="46" customWidth="1"/>
    <col min="6922" max="6922" width="5.7109375" style="46" customWidth="1"/>
    <col min="6923" max="6923" width="6.28515625" style="46" customWidth="1"/>
    <col min="6924" max="6924" width="5.85546875" style="46" customWidth="1"/>
    <col min="6925" max="6925" width="6.85546875" style="46" customWidth="1"/>
    <col min="6926" max="6926" width="5.7109375" style="46" customWidth="1"/>
    <col min="6927" max="6927" width="5.85546875" style="46" customWidth="1"/>
    <col min="6928" max="6928" width="6" style="46" customWidth="1"/>
    <col min="6929" max="6929" width="4.7109375" style="46" customWidth="1"/>
    <col min="6930" max="6930" width="5.7109375" style="46" customWidth="1"/>
    <col min="6931" max="6931" width="5.28515625" style="46" customWidth="1"/>
    <col min="6932" max="6932" width="5" style="46" customWidth="1"/>
    <col min="6933" max="6933" width="4.7109375" style="46" customWidth="1"/>
    <col min="6934" max="6934" width="5.28515625" style="46" customWidth="1"/>
    <col min="6935" max="6935" width="5.7109375" style="46" customWidth="1"/>
    <col min="6936" max="6936" width="6.28515625" style="46" customWidth="1"/>
    <col min="6937" max="6937" width="4.7109375" style="46" customWidth="1"/>
    <col min="6938" max="6938" width="5.28515625" style="46" customWidth="1"/>
    <col min="6939" max="6939" width="5.5703125" style="46" customWidth="1"/>
    <col min="6940" max="6940" width="5.7109375" style="46" customWidth="1"/>
    <col min="6941" max="6941" width="5.42578125" style="46" customWidth="1"/>
    <col min="6942" max="6942" width="5.28515625" style="46" customWidth="1"/>
    <col min="6943" max="7168" width="8.85546875" style="46"/>
    <col min="7169" max="7169" width="7.42578125" style="46" customWidth="1"/>
    <col min="7170" max="7170" width="20.5703125" style="46" customWidth="1"/>
    <col min="7171" max="7171" width="7" style="46" customWidth="1"/>
    <col min="7172" max="7172" width="6.85546875" style="46" customWidth="1"/>
    <col min="7173" max="7173" width="6.28515625" style="46" customWidth="1"/>
    <col min="7174" max="7174" width="5.85546875" style="46" customWidth="1"/>
    <col min="7175" max="7175" width="6" style="46" customWidth="1"/>
    <col min="7176" max="7176" width="6.28515625" style="46" customWidth="1"/>
    <col min="7177" max="7177" width="5.28515625" style="46" customWidth="1"/>
    <col min="7178" max="7178" width="5.7109375" style="46" customWidth="1"/>
    <col min="7179" max="7179" width="6.28515625" style="46" customWidth="1"/>
    <col min="7180" max="7180" width="5.85546875" style="46" customWidth="1"/>
    <col min="7181" max="7181" width="6.85546875" style="46" customWidth="1"/>
    <col min="7182" max="7182" width="5.7109375" style="46" customWidth="1"/>
    <col min="7183" max="7183" width="5.85546875" style="46" customWidth="1"/>
    <col min="7184" max="7184" width="6" style="46" customWidth="1"/>
    <col min="7185" max="7185" width="4.7109375" style="46" customWidth="1"/>
    <col min="7186" max="7186" width="5.7109375" style="46" customWidth="1"/>
    <col min="7187" max="7187" width="5.28515625" style="46" customWidth="1"/>
    <col min="7188" max="7188" width="5" style="46" customWidth="1"/>
    <col min="7189" max="7189" width="4.7109375" style="46" customWidth="1"/>
    <col min="7190" max="7190" width="5.28515625" style="46" customWidth="1"/>
    <col min="7191" max="7191" width="5.7109375" style="46" customWidth="1"/>
    <col min="7192" max="7192" width="6.28515625" style="46" customWidth="1"/>
    <col min="7193" max="7193" width="4.7109375" style="46" customWidth="1"/>
    <col min="7194" max="7194" width="5.28515625" style="46" customWidth="1"/>
    <col min="7195" max="7195" width="5.5703125" style="46" customWidth="1"/>
    <col min="7196" max="7196" width="5.7109375" style="46" customWidth="1"/>
    <col min="7197" max="7197" width="5.42578125" style="46" customWidth="1"/>
    <col min="7198" max="7198" width="5.28515625" style="46" customWidth="1"/>
    <col min="7199" max="7424" width="8.85546875" style="46"/>
    <col min="7425" max="7425" width="7.42578125" style="46" customWidth="1"/>
    <col min="7426" max="7426" width="20.5703125" style="46" customWidth="1"/>
    <col min="7427" max="7427" width="7" style="46" customWidth="1"/>
    <col min="7428" max="7428" width="6.85546875" style="46" customWidth="1"/>
    <col min="7429" max="7429" width="6.28515625" style="46" customWidth="1"/>
    <col min="7430" max="7430" width="5.85546875" style="46" customWidth="1"/>
    <col min="7431" max="7431" width="6" style="46" customWidth="1"/>
    <col min="7432" max="7432" width="6.28515625" style="46" customWidth="1"/>
    <col min="7433" max="7433" width="5.28515625" style="46" customWidth="1"/>
    <col min="7434" max="7434" width="5.7109375" style="46" customWidth="1"/>
    <col min="7435" max="7435" width="6.28515625" style="46" customWidth="1"/>
    <col min="7436" max="7436" width="5.85546875" style="46" customWidth="1"/>
    <col min="7437" max="7437" width="6.85546875" style="46" customWidth="1"/>
    <col min="7438" max="7438" width="5.7109375" style="46" customWidth="1"/>
    <col min="7439" max="7439" width="5.85546875" style="46" customWidth="1"/>
    <col min="7440" max="7440" width="6" style="46" customWidth="1"/>
    <col min="7441" max="7441" width="4.7109375" style="46" customWidth="1"/>
    <col min="7442" max="7442" width="5.7109375" style="46" customWidth="1"/>
    <col min="7443" max="7443" width="5.28515625" style="46" customWidth="1"/>
    <col min="7444" max="7444" width="5" style="46" customWidth="1"/>
    <col min="7445" max="7445" width="4.7109375" style="46" customWidth="1"/>
    <col min="7446" max="7446" width="5.28515625" style="46" customWidth="1"/>
    <col min="7447" max="7447" width="5.7109375" style="46" customWidth="1"/>
    <col min="7448" max="7448" width="6.28515625" style="46" customWidth="1"/>
    <col min="7449" max="7449" width="4.7109375" style="46" customWidth="1"/>
    <col min="7450" max="7450" width="5.28515625" style="46" customWidth="1"/>
    <col min="7451" max="7451" width="5.5703125" style="46" customWidth="1"/>
    <col min="7452" max="7452" width="5.7109375" style="46" customWidth="1"/>
    <col min="7453" max="7453" width="5.42578125" style="46" customWidth="1"/>
    <col min="7454" max="7454" width="5.28515625" style="46" customWidth="1"/>
    <col min="7455" max="7680" width="8.85546875" style="46"/>
    <col min="7681" max="7681" width="7.42578125" style="46" customWidth="1"/>
    <col min="7682" max="7682" width="20.5703125" style="46" customWidth="1"/>
    <col min="7683" max="7683" width="7" style="46" customWidth="1"/>
    <col min="7684" max="7684" width="6.85546875" style="46" customWidth="1"/>
    <col min="7685" max="7685" width="6.28515625" style="46" customWidth="1"/>
    <col min="7686" max="7686" width="5.85546875" style="46" customWidth="1"/>
    <col min="7687" max="7687" width="6" style="46" customWidth="1"/>
    <col min="7688" max="7688" width="6.28515625" style="46" customWidth="1"/>
    <col min="7689" max="7689" width="5.28515625" style="46" customWidth="1"/>
    <col min="7690" max="7690" width="5.7109375" style="46" customWidth="1"/>
    <col min="7691" max="7691" width="6.28515625" style="46" customWidth="1"/>
    <col min="7692" max="7692" width="5.85546875" style="46" customWidth="1"/>
    <col min="7693" max="7693" width="6.85546875" style="46" customWidth="1"/>
    <col min="7694" max="7694" width="5.7109375" style="46" customWidth="1"/>
    <col min="7695" max="7695" width="5.85546875" style="46" customWidth="1"/>
    <col min="7696" max="7696" width="6" style="46" customWidth="1"/>
    <col min="7697" max="7697" width="4.7109375" style="46" customWidth="1"/>
    <col min="7698" max="7698" width="5.7109375" style="46" customWidth="1"/>
    <col min="7699" max="7699" width="5.28515625" style="46" customWidth="1"/>
    <col min="7700" max="7700" width="5" style="46" customWidth="1"/>
    <col min="7701" max="7701" width="4.7109375" style="46" customWidth="1"/>
    <col min="7702" max="7702" width="5.28515625" style="46" customWidth="1"/>
    <col min="7703" max="7703" width="5.7109375" style="46" customWidth="1"/>
    <col min="7704" max="7704" width="6.28515625" style="46" customWidth="1"/>
    <col min="7705" max="7705" width="4.7109375" style="46" customWidth="1"/>
    <col min="7706" max="7706" width="5.28515625" style="46" customWidth="1"/>
    <col min="7707" max="7707" width="5.5703125" style="46" customWidth="1"/>
    <col min="7708" max="7708" width="5.7109375" style="46" customWidth="1"/>
    <col min="7709" max="7709" width="5.42578125" style="46" customWidth="1"/>
    <col min="7710" max="7710" width="5.28515625" style="46" customWidth="1"/>
    <col min="7711" max="7936" width="8.85546875" style="46"/>
    <col min="7937" max="7937" width="7.42578125" style="46" customWidth="1"/>
    <col min="7938" max="7938" width="20.5703125" style="46" customWidth="1"/>
    <col min="7939" max="7939" width="7" style="46" customWidth="1"/>
    <col min="7940" max="7940" width="6.85546875" style="46" customWidth="1"/>
    <col min="7941" max="7941" width="6.28515625" style="46" customWidth="1"/>
    <col min="7942" max="7942" width="5.85546875" style="46" customWidth="1"/>
    <col min="7943" max="7943" width="6" style="46" customWidth="1"/>
    <col min="7944" max="7944" width="6.28515625" style="46" customWidth="1"/>
    <col min="7945" max="7945" width="5.28515625" style="46" customWidth="1"/>
    <col min="7946" max="7946" width="5.7109375" style="46" customWidth="1"/>
    <col min="7947" max="7947" width="6.28515625" style="46" customWidth="1"/>
    <col min="7948" max="7948" width="5.85546875" style="46" customWidth="1"/>
    <col min="7949" max="7949" width="6.85546875" style="46" customWidth="1"/>
    <col min="7950" max="7950" width="5.7109375" style="46" customWidth="1"/>
    <col min="7951" max="7951" width="5.85546875" style="46" customWidth="1"/>
    <col min="7952" max="7952" width="6" style="46" customWidth="1"/>
    <col min="7953" max="7953" width="4.7109375" style="46" customWidth="1"/>
    <col min="7954" max="7954" width="5.7109375" style="46" customWidth="1"/>
    <col min="7955" max="7955" width="5.28515625" style="46" customWidth="1"/>
    <col min="7956" max="7956" width="5" style="46" customWidth="1"/>
    <col min="7957" max="7957" width="4.7109375" style="46" customWidth="1"/>
    <col min="7958" max="7958" width="5.28515625" style="46" customWidth="1"/>
    <col min="7959" max="7959" width="5.7109375" style="46" customWidth="1"/>
    <col min="7960" max="7960" width="6.28515625" style="46" customWidth="1"/>
    <col min="7961" max="7961" width="4.7109375" style="46" customWidth="1"/>
    <col min="7962" max="7962" width="5.28515625" style="46" customWidth="1"/>
    <col min="7963" max="7963" width="5.5703125" style="46" customWidth="1"/>
    <col min="7964" max="7964" width="5.7109375" style="46" customWidth="1"/>
    <col min="7965" max="7965" width="5.42578125" style="46" customWidth="1"/>
    <col min="7966" max="7966" width="5.28515625" style="46" customWidth="1"/>
    <col min="7967" max="8192" width="8.85546875" style="46"/>
    <col min="8193" max="8193" width="7.42578125" style="46" customWidth="1"/>
    <col min="8194" max="8194" width="20.5703125" style="46" customWidth="1"/>
    <col min="8195" max="8195" width="7" style="46" customWidth="1"/>
    <col min="8196" max="8196" width="6.85546875" style="46" customWidth="1"/>
    <col min="8197" max="8197" width="6.28515625" style="46" customWidth="1"/>
    <col min="8198" max="8198" width="5.85546875" style="46" customWidth="1"/>
    <col min="8199" max="8199" width="6" style="46" customWidth="1"/>
    <col min="8200" max="8200" width="6.28515625" style="46" customWidth="1"/>
    <col min="8201" max="8201" width="5.28515625" style="46" customWidth="1"/>
    <col min="8202" max="8202" width="5.7109375" style="46" customWidth="1"/>
    <col min="8203" max="8203" width="6.28515625" style="46" customWidth="1"/>
    <col min="8204" max="8204" width="5.85546875" style="46" customWidth="1"/>
    <col min="8205" max="8205" width="6.85546875" style="46" customWidth="1"/>
    <col min="8206" max="8206" width="5.7109375" style="46" customWidth="1"/>
    <col min="8207" max="8207" width="5.85546875" style="46" customWidth="1"/>
    <col min="8208" max="8208" width="6" style="46" customWidth="1"/>
    <col min="8209" max="8209" width="4.7109375" style="46" customWidth="1"/>
    <col min="8210" max="8210" width="5.7109375" style="46" customWidth="1"/>
    <col min="8211" max="8211" width="5.28515625" style="46" customWidth="1"/>
    <col min="8212" max="8212" width="5" style="46" customWidth="1"/>
    <col min="8213" max="8213" width="4.7109375" style="46" customWidth="1"/>
    <col min="8214" max="8214" width="5.28515625" style="46" customWidth="1"/>
    <col min="8215" max="8215" width="5.7109375" style="46" customWidth="1"/>
    <col min="8216" max="8216" width="6.28515625" style="46" customWidth="1"/>
    <col min="8217" max="8217" width="4.7109375" style="46" customWidth="1"/>
    <col min="8218" max="8218" width="5.28515625" style="46" customWidth="1"/>
    <col min="8219" max="8219" width="5.5703125" style="46" customWidth="1"/>
    <col min="8220" max="8220" width="5.7109375" style="46" customWidth="1"/>
    <col min="8221" max="8221" width="5.42578125" style="46" customWidth="1"/>
    <col min="8222" max="8222" width="5.28515625" style="46" customWidth="1"/>
    <col min="8223" max="8448" width="8.85546875" style="46"/>
    <col min="8449" max="8449" width="7.42578125" style="46" customWidth="1"/>
    <col min="8450" max="8450" width="20.5703125" style="46" customWidth="1"/>
    <col min="8451" max="8451" width="7" style="46" customWidth="1"/>
    <col min="8452" max="8452" width="6.85546875" style="46" customWidth="1"/>
    <col min="8453" max="8453" width="6.28515625" style="46" customWidth="1"/>
    <col min="8454" max="8454" width="5.85546875" style="46" customWidth="1"/>
    <col min="8455" max="8455" width="6" style="46" customWidth="1"/>
    <col min="8456" max="8456" width="6.28515625" style="46" customWidth="1"/>
    <col min="8457" max="8457" width="5.28515625" style="46" customWidth="1"/>
    <col min="8458" max="8458" width="5.7109375" style="46" customWidth="1"/>
    <col min="8459" max="8459" width="6.28515625" style="46" customWidth="1"/>
    <col min="8460" max="8460" width="5.85546875" style="46" customWidth="1"/>
    <col min="8461" max="8461" width="6.85546875" style="46" customWidth="1"/>
    <col min="8462" max="8462" width="5.7109375" style="46" customWidth="1"/>
    <col min="8463" max="8463" width="5.85546875" style="46" customWidth="1"/>
    <col min="8464" max="8464" width="6" style="46" customWidth="1"/>
    <col min="8465" max="8465" width="4.7109375" style="46" customWidth="1"/>
    <col min="8466" max="8466" width="5.7109375" style="46" customWidth="1"/>
    <col min="8467" max="8467" width="5.28515625" style="46" customWidth="1"/>
    <col min="8468" max="8468" width="5" style="46" customWidth="1"/>
    <col min="8469" max="8469" width="4.7109375" style="46" customWidth="1"/>
    <col min="8470" max="8470" width="5.28515625" style="46" customWidth="1"/>
    <col min="8471" max="8471" width="5.7109375" style="46" customWidth="1"/>
    <col min="8472" max="8472" width="6.28515625" style="46" customWidth="1"/>
    <col min="8473" max="8473" width="4.7109375" style="46" customWidth="1"/>
    <col min="8474" max="8474" width="5.28515625" style="46" customWidth="1"/>
    <col min="8475" max="8475" width="5.5703125" style="46" customWidth="1"/>
    <col min="8476" max="8476" width="5.7109375" style="46" customWidth="1"/>
    <col min="8477" max="8477" width="5.42578125" style="46" customWidth="1"/>
    <col min="8478" max="8478" width="5.28515625" style="46" customWidth="1"/>
    <col min="8479" max="8704" width="8.85546875" style="46"/>
    <col min="8705" max="8705" width="7.42578125" style="46" customWidth="1"/>
    <col min="8706" max="8706" width="20.5703125" style="46" customWidth="1"/>
    <col min="8707" max="8707" width="7" style="46" customWidth="1"/>
    <col min="8708" max="8708" width="6.85546875" style="46" customWidth="1"/>
    <col min="8709" max="8709" width="6.28515625" style="46" customWidth="1"/>
    <col min="8710" max="8710" width="5.85546875" style="46" customWidth="1"/>
    <col min="8711" max="8711" width="6" style="46" customWidth="1"/>
    <col min="8712" max="8712" width="6.28515625" style="46" customWidth="1"/>
    <col min="8713" max="8713" width="5.28515625" style="46" customWidth="1"/>
    <col min="8714" max="8714" width="5.7109375" style="46" customWidth="1"/>
    <col min="8715" max="8715" width="6.28515625" style="46" customWidth="1"/>
    <col min="8716" max="8716" width="5.85546875" style="46" customWidth="1"/>
    <col min="8717" max="8717" width="6.85546875" style="46" customWidth="1"/>
    <col min="8718" max="8718" width="5.7109375" style="46" customWidth="1"/>
    <col min="8719" max="8719" width="5.85546875" style="46" customWidth="1"/>
    <col min="8720" max="8720" width="6" style="46" customWidth="1"/>
    <col min="8721" max="8721" width="4.7109375" style="46" customWidth="1"/>
    <col min="8722" max="8722" width="5.7109375" style="46" customWidth="1"/>
    <col min="8723" max="8723" width="5.28515625" style="46" customWidth="1"/>
    <col min="8724" max="8724" width="5" style="46" customWidth="1"/>
    <col min="8725" max="8725" width="4.7109375" style="46" customWidth="1"/>
    <col min="8726" max="8726" width="5.28515625" style="46" customWidth="1"/>
    <col min="8727" max="8727" width="5.7109375" style="46" customWidth="1"/>
    <col min="8728" max="8728" width="6.28515625" style="46" customWidth="1"/>
    <col min="8729" max="8729" width="4.7109375" style="46" customWidth="1"/>
    <col min="8730" max="8730" width="5.28515625" style="46" customWidth="1"/>
    <col min="8731" max="8731" width="5.5703125" style="46" customWidth="1"/>
    <col min="8732" max="8732" width="5.7109375" style="46" customWidth="1"/>
    <col min="8733" max="8733" width="5.42578125" style="46" customWidth="1"/>
    <col min="8734" max="8734" width="5.28515625" style="46" customWidth="1"/>
    <col min="8735" max="8960" width="8.85546875" style="46"/>
    <col min="8961" max="8961" width="7.42578125" style="46" customWidth="1"/>
    <col min="8962" max="8962" width="20.5703125" style="46" customWidth="1"/>
    <col min="8963" max="8963" width="7" style="46" customWidth="1"/>
    <col min="8964" max="8964" width="6.85546875" style="46" customWidth="1"/>
    <col min="8965" max="8965" width="6.28515625" style="46" customWidth="1"/>
    <col min="8966" max="8966" width="5.85546875" style="46" customWidth="1"/>
    <col min="8967" max="8967" width="6" style="46" customWidth="1"/>
    <col min="8968" max="8968" width="6.28515625" style="46" customWidth="1"/>
    <col min="8969" max="8969" width="5.28515625" style="46" customWidth="1"/>
    <col min="8970" max="8970" width="5.7109375" style="46" customWidth="1"/>
    <col min="8971" max="8971" width="6.28515625" style="46" customWidth="1"/>
    <col min="8972" max="8972" width="5.85546875" style="46" customWidth="1"/>
    <col min="8973" max="8973" width="6.85546875" style="46" customWidth="1"/>
    <col min="8974" max="8974" width="5.7109375" style="46" customWidth="1"/>
    <col min="8975" max="8975" width="5.85546875" style="46" customWidth="1"/>
    <col min="8976" max="8976" width="6" style="46" customWidth="1"/>
    <col min="8977" max="8977" width="4.7109375" style="46" customWidth="1"/>
    <col min="8978" max="8978" width="5.7109375" style="46" customWidth="1"/>
    <col min="8979" max="8979" width="5.28515625" style="46" customWidth="1"/>
    <col min="8980" max="8980" width="5" style="46" customWidth="1"/>
    <col min="8981" max="8981" width="4.7109375" style="46" customWidth="1"/>
    <col min="8982" max="8982" width="5.28515625" style="46" customWidth="1"/>
    <col min="8983" max="8983" width="5.7109375" style="46" customWidth="1"/>
    <col min="8984" max="8984" width="6.28515625" style="46" customWidth="1"/>
    <col min="8985" max="8985" width="4.7109375" style="46" customWidth="1"/>
    <col min="8986" max="8986" width="5.28515625" style="46" customWidth="1"/>
    <col min="8987" max="8987" width="5.5703125" style="46" customWidth="1"/>
    <col min="8988" max="8988" width="5.7109375" style="46" customWidth="1"/>
    <col min="8989" max="8989" width="5.42578125" style="46" customWidth="1"/>
    <col min="8990" max="8990" width="5.28515625" style="46" customWidth="1"/>
    <col min="8991" max="9216" width="8.85546875" style="46"/>
    <col min="9217" max="9217" width="7.42578125" style="46" customWidth="1"/>
    <col min="9218" max="9218" width="20.5703125" style="46" customWidth="1"/>
    <col min="9219" max="9219" width="7" style="46" customWidth="1"/>
    <col min="9220" max="9220" width="6.85546875" style="46" customWidth="1"/>
    <col min="9221" max="9221" width="6.28515625" style="46" customWidth="1"/>
    <col min="9222" max="9222" width="5.85546875" style="46" customWidth="1"/>
    <col min="9223" max="9223" width="6" style="46" customWidth="1"/>
    <col min="9224" max="9224" width="6.28515625" style="46" customWidth="1"/>
    <col min="9225" max="9225" width="5.28515625" style="46" customWidth="1"/>
    <col min="9226" max="9226" width="5.7109375" style="46" customWidth="1"/>
    <col min="9227" max="9227" width="6.28515625" style="46" customWidth="1"/>
    <col min="9228" max="9228" width="5.85546875" style="46" customWidth="1"/>
    <col min="9229" max="9229" width="6.85546875" style="46" customWidth="1"/>
    <col min="9230" max="9230" width="5.7109375" style="46" customWidth="1"/>
    <col min="9231" max="9231" width="5.85546875" style="46" customWidth="1"/>
    <col min="9232" max="9232" width="6" style="46" customWidth="1"/>
    <col min="9233" max="9233" width="4.7109375" style="46" customWidth="1"/>
    <col min="9234" max="9234" width="5.7109375" style="46" customWidth="1"/>
    <col min="9235" max="9235" width="5.28515625" style="46" customWidth="1"/>
    <col min="9236" max="9236" width="5" style="46" customWidth="1"/>
    <col min="9237" max="9237" width="4.7109375" style="46" customWidth="1"/>
    <col min="9238" max="9238" width="5.28515625" style="46" customWidth="1"/>
    <col min="9239" max="9239" width="5.7109375" style="46" customWidth="1"/>
    <col min="9240" max="9240" width="6.28515625" style="46" customWidth="1"/>
    <col min="9241" max="9241" width="4.7109375" style="46" customWidth="1"/>
    <col min="9242" max="9242" width="5.28515625" style="46" customWidth="1"/>
    <col min="9243" max="9243" width="5.5703125" style="46" customWidth="1"/>
    <col min="9244" max="9244" width="5.7109375" style="46" customWidth="1"/>
    <col min="9245" max="9245" width="5.42578125" style="46" customWidth="1"/>
    <col min="9246" max="9246" width="5.28515625" style="46" customWidth="1"/>
    <col min="9247" max="9472" width="8.85546875" style="46"/>
    <col min="9473" max="9473" width="7.42578125" style="46" customWidth="1"/>
    <col min="9474" max="9474" width="20.5703125" style="46" customWidth="1"/>
    <col min="9475" max="9475" width="7" style="46" customWidth="1"/>
    <col min="9476" max="9476" width="6.85546875" style="46" customWidth="1"/>
    <col min="9477" max="9477" width="6.28515625" style="46" customWidth="1"/>
    <col min="9478" max="9478" width="5.85546875" style="46" customWidth="1"/>
    <col min="9479" max="9479" width="6" style="46" customWidth="1"/>
    <col min="9480" max="9480" width="6.28515625" style="46" customWidth="1"/>
    <col min="9481" max="9481" width="5.28515625" style="46" customWidth="1"/>
    <col min="9482" max="9482" width="5.7109375" style="46" customWidth="1"/>
    <col min="9483" max="9483" width="6.28515625" style="46" customWidth="1"/>
    <col min="9484" max="9484" width="5.85546875" style="46" customWidth="1"/>
    <col min="9485" max="9485" width="6.85546875" style="46" customWidth="1"/>
    <col min="9486" max="9486" width="5.7109375" style="46" customWidth="1"/>
    <col min="9487" max="9487" width="5.85546875" style="46" customWidth="1"/>
    <col min="9488" max="9488" width="6" style="46" customWidth="1"/>
    <col min="9489" max="9489" width="4.7109375" style="46" customWidth="1"/>
    <col min="9490" max="9490" width="5.7109375" style="46" customWidth="1"/>
    <col min="9491" max="9491" width="5.28515625" style="46" customWidth="1"/>
    <col min="9492" max="9492" width="5" style="46" customWidth="1"/>
    <col min="9493" max="9493" width="4.7109375" style="46" customWidth="1"/>
    <col min="9494" max="9494" width="5.28515625" style="46" customWidth="1"/>
    <col min="9495" max="9495" width="5.7109375" style="46" customWidth="1"/>
    <col min="9496" max="9496" width="6.28515625" style="46" customWidth="1"/>
    <col min="9497" max="9497" width="4.7109375" style="46" customWidth="1"/>
    <col min="9498" max="9498" width="5.28515625" style="46" customWidth="1"/>
    <col min="9499" max="9499" width="5.5703125" style="46" customWidth="1"/>
    <col min="9500" max="9500" width="5.7109375" style="46" customWidth="1"/>
    <col min="9501" max="9501" width="5.42578125" style="46" customWidth="1"/>
    <col min="9502" max="9502" width="5.28515625" style="46" customWidth="1"/>
    <col min="9503" max="9728" width="8.85546875" style="46"/>
    <col min="9729" max="9729" width="7.42578125" style="46" customWidth="1"/>
    <col min="9730" max="9730" width="20.5703125" style="46" customWidth="1"/>
    <col min="9731" max="9731" width="7" style="46" customWidth="1"/>
    <col min="9732" max="9732" width="6.85546875" style="46" customWidth="1"/>
    <col min="9733" max="9733" width="6.28515625" style="46" customWidth="1"/>
    <col min="9734" max="9734" width="5.85546875" style="46" customWidth="1"/>
    <col min="9735" max="9735" width="6" style="46" customWidth="1"/>
    <col min="9736" max="9736" width="6.28515625" style="46" customWidth="1"/>
    <col min="9737" max="9737" width="5.28515625" style="46" customWidth="1"/>
    <col min="9738" max="9738" width="5.7109375" style="46" customWidth="1"/>
    <col min="9739" max="9739" width="6.28515625" style="46" customWidth="1"/>
    <col min="9740" max="9740" width="5.85546875" style="46" customWidth="1"/>
    <col min="9741" max="9741" width="6.85546875" style="46" customWidth="1"/>
    <col min="9742" max="9742" width="5.7109375" style="46" customWidth="1"/>
    <col min="9743" max="9743" width="5.85546875" style="46" customWidth="1"/>
    <col min="9744" max="9744" width="6" style="46" customWidth="1"/>
    <col min="9745" max="9745" width="4.7109375" style="46" customWidth="1"/>
    <col min="9746" max="9746" width="5.7109375" style="46" customWidth="1"/>
    <col min="9747" max="9747" width="5.28515625" style="46" customWidth="1"/>
    <col min="9748" max="9748" width="5" style="46" customWidth="1"/>
    <col min="9749" max="9749" width="4.7109375" style="46" customWidth="1"/>
    <col min="9750" max="9750" width="5.28515625" style="46" customWidth="1"/>
    <col min="9751" max="9751" width="5.7109375" style="46" customWidth="1"/>
    <col min="9752" max="9752" width="6.28515625" style="46" customWidth="1"/>
    <col min="9753" max="9753" width="4.7109375" style="46" customWidth="1"/>
    <col min="9754" max="9754" width="5.28515625" style="46" customWidth="1"/>
    <col min="9755" max="9755" width="5.5703125" style="46" customWidth="1"/>
    <col min="9756" max="9756" width="5.7109375" style="46" customWidth="1"/>
    <col min="9757" max="9757" width="5.42578125" style="46" customWidth="1"/>
    <col min="9758" max="9758" width="5.28515625" style="46" customWidth="1"/>
    <col min="9759" max="9984" width="8.85546875" style="46"/>
    <col min="9985" max="9985" width="7.42578125" style="46" customWidth="1"/>
    <col min="9986" max="9986" width="20.5703125" style="46" customWidth="1"/>
    <col min="9987" max="9987" width="7" style="46" customWidth="1"/>
    <col min="9988" max="9988" width="6.85546875" style="46" customWidth="1"/>
    <col min="9989" max="9989" width="6.28515625" style="46" customWidth="1"/>
    <col min="9990" max="9990" width="5.85546875" style="46" customWidth="1"/>
    <col min="9991" max="9991" width="6" style="46" customWidth="1"/>
    <col min="9992" max="9992" width="6.28515625" style="46" customWidth="1"/>
    <col min="9993" max="9993" width="5.28515625" style="46" customWidth="1"/>
    <col min="9994" max="9994" width="5.7109375" style="46" customWidth="1"/>
    <col min="9995" max="9995" width="6.28515625" style="46" customWidth="1"/>
    <col min="9996" max="9996" width="5.85546875" style="46" customWidth="1"/>
    <col min="9997" max="9997" width="6.85546875" style="46" customWidth="1"/>
    <col min="9998" max="9998" width="5.7109375" style="46" customWidth="1"/>
    <col min="9999" max="9999" width="5.85546875" style="46" customWidth="1"/>
    <col min="10000" max="10000" width="6" style="46" customWidth="1"/>
    <col min="10001" max="10001" width="4.7109375" style="46" customWidth="1"/>
    <col min="10002" max="10002" width="5.7109375" style="46" customWidth="1"/>
    <col min="10003" max="10003" width="5.28515625" style="46" customWidth="1"/>
    <col min="10004" max="10004" width="5" style="46" customWidth="1"/>
    <col min="10005" max="10005" width="4.7109375" style="46" customWidth="1"/>
    <col min="10006" max="10006" width="5.28515625" style="46" customWidth="1"/>
    <col min="10007" max="10007" width="5.7109375" style="46" customWidth="1"/>
    <col min="10008" max="10008" width="6.28515625" style="46" customWidth="1"/>
    <col min="10009" max="10009" width="4.7109375" style="46" customWidth="1"/>
    <col min="10010" max="10010" width="5.28515625" style="46" customWidth="1"/>
    <col min="10011" max="10011" width="5.5703125" style="46" customWidth="1"/>
    <col min="10012" max="10012" width="5.7109375" style="46" customWidth="1"/>
    <col min="10013" max="10013" width="5.42578125" style="46" customWidth="1"/>
    <col min="10014" max="10014" width="5.28515625" style="46" customWidth="1"/>
    <col min="10015" max="10240" width="8.85546875" style="46"/>
    <col min="10241" max="10241" width="7.42578125" style="46" customWidth="1"/>
    <col min="10242" max="10242" width="20.5703125" style="46" customWidth="1"/>
    <col min="10243" max="10243" width="7" style="46" customWidth="1"/>
    <col min="10244" max="10244" width="6.85546875" style="46" customWidth="1"/>
    <col min="10245" max="10245" width="6.28515625" style="46" customWidth="1"/>
    <col min="10246" max="10246" width="5.85546875" style="46" customWidth="1"/>
    <col min="10247" max="10247" width="6" style="46" customWidth="1"/>
    <col min="10248" max="10248" width="6.28515625" style="46" customWidth="1"/>
    <col min="10249" max="10249" width="5.28515625" style="46" customWidth="1"/>
    <col min="10250" max="10250" width="5.7109375" style="46" customWidth="1"/>
    <col min="10251" max="10251" width="6.28515625" style="46" customWidth="1"/>
    <col min="10252" max="10252" width="5.85546875" style="46" customWidth="1"/>
    <col min="10253" max="10253" width="6.85546875" style="46" customWidth="1"/>
    <col min="10254" max="10254" width="5.7109375" style="46" customWidth="1"/>
    <col min="10255" max="10255" width="5.85546875" style="46" customWidth="1"/>
    <col min="10256" max="10256" width="6" style="46" customWidth="1"/>
    <col min="10257" max="10257" width="4.7109375" style="46" customWidth="1"/>
    <col min="10258" max="10258" width="5.7109375" style="46" customWidth="1"/>
    <col min="10259" max="10259" width="5.28515625" style="46" customWidth="1"/>
    <col min="10260" max="10260" width="5" style="46" customWidth="1"/>
    <col min="10261" max="10261" width="4.7109375" style="46" customWidth="1"/>
    <col min="10262" max="10262" width="5.28515625" style="46" customWidth="1"/>
    <col min="10263" max="10263" width="5.7109375" style="46" customWidth="1"/>
    <col min="10264" max="10264" width="6.28515625" style="46" customWidth="1"/>
    <col min="10265" max="10265" width="4.7109375" style="46" customWidth="1"/>
    <col min="10266" max="10266" width="5.28515625" style="46" customWidth="1"/>
    <col min="10267" max="10267" width="5.5703125" style="46" customWidth="1"/>
    <col min="10268" max="10268" width="5.7109375" style="46" customWidth="1"/>
    <col min="10269" max="10269" width="5.42578125" style="46" customWidth="1"/>
    <col min="10270" max="10270" width="5.28515625" style="46" customWidth="1"/>
    <col min="10271" max="10496" width="8.85546875" style="46"/>
    <col min="10497" max="10497" width="7.42578125" style="46" customWidth="1"/>
    <col min="10498" max="10498" width="20.5703125" style="46" customWidth="1"/>
    <col min="10499" max="10499" width="7" style="46" customWidth="1"/>
    <col min="10500" max="10500" width="6.85546875" style="46" customWidth="1"/>
    <col min="10501" max="10501" width="6.28515625" style="46" customWidth="1"/>
    <col min="10502" max="10502" width="5.85546875" style="46" customWidth="1"/>
    <col min="10503" max="10503" width="6" style="46" customWidth="1"/>
    <col min="10504" max="10504" width="6.28515625" style="46" customWidth="1"/>
    <col min="10505" max="10505" width="5.28515625" style="46" customWidth="1"/>
    <col min="10506" max="10506" width="5.7109375" style="46" customWidth="1"/>
    <col min="10507" max="10507" width="6.28515625" style="46" customWidth="1"/>
    <col min="10508" max="10508" width="5.85546875" style="46" customWidth="1"/>
    <col min="10509" max="10509" width="6.85546875" style="46" customWidth="1"/>
    <col min="10510" max="10510" width="5.7109375" style="46" customWidth="1"/>
    <col min="10511" max="10511" width="5.85546875" style="46" customWidth="1"/>
    <col min="10512" max="10512" width="6" style="46" customWidth="1"/>
    <col min="10513" max="10513" width="4.7109375" style="46" customWidth="1"/>
    <col min="10514" max="10514" width="5.7109375" style="46" customWidth="1"/>
    <col min="10515" max="10515" width="5.28515625" style="46" customWidth="1"/>
    <col min="10516" max="10516" width="5" style="46" customWidth="1"/>
    <col min="10517" max="10517" width="4.7109375" style="46" customWidth="1"/>
    <col min="10518" max="10518" width="5.28515625" style="46" customWidth="1"/>
    <col min="10519" max="10519" width="5.7109375" style="46" customWidth="1"/>
    <col min="10520" max="10520" width="6.28515625" style="46" customWidth="1"/>
    <col min="10521" max="10521" width="4.7109375" style="46" customWidth="1"/>
    <col min="10522" max="10522" width="5.28515625" style="46" customWidth="1"/>
    <col min="10523" max="10523" width="5.5703125" style="46" customWidth="1"/>
    <col min="10524" max="10524" width="5.7109375" style="46" customWidth="1"/>
    <col min="10525" max="10525" width="5.42578125" style="46" customWidth="1"/>
    <col min="10526" max="10526" width="5.28515625" style="46" customWidth="1"/>
    <col min="10527" max="10752" width="8.85546875" style="46"/>
    <col min="10753" max="10753" width="7.42578125" style="46" customWidth="1"/>
    <col min="10754" max="10754" width="20.5703125" style="46" customWidth="1"/>
    <col min="10755" max="10755" width="7" style="46" customWidth="1"/>
    <col min="10756" max="10756" width="6.85546875" style="46" customWidth="1"/>
    <col min="10757" max="10757" width="6.28515625" style="46" customWidth="1"/>
    <col min="10758" max="10758" width="5.85546875" style="46" customWidth="1"/>
    <col min="10759" max="10759" width="6" style="46" customWidth="1"/>
    <col min="10760" max="10760" width="6.28515625" style="46" customWidth="1"/>
    <col min="10761" max="10761" width="5.28515625" style="46" customWidth="1"/>
    <col min="10762" max="10762" width="5.7109375" style="46" customWidth="1"/>
    <col min="10763" max="10763" width="6.28515625" style="46" customWidth="1"/>
    <col min="10764" max="10764" width="5.85546875" style="46" customWidth="1"/>
    <col min="10765" max="10765" width="6.85546875" style="46" customWidth="1"/>
    <col min="10766" max="10766" width="5.7109375" style="46" customWidth="1"/>
    <col min="10767" max="10767" width="5.85546875" style="46" customWidth="1"/>
    <col min="10768" max="10768" width="6" style="46" customWidth="1"/>
    <col min="10769" max="10769" width="4.7109375" style="46" customWidth="1"/>
    <col min="10770" max="10770" width="5.7109375" style="46" customWidth="1"/>
    <col min="10771" max="10771" width="5.28515625" style="46" customWidth="1"/>
    <col min="10772" max="10772" width="5" style="46" customWidth="1"/>
    <col min="10773" max="10773" width="4.7109375" style="46" customWidth="1"/>
    <col min="10774" max="10774" width="5.28515625" style="46" customWidth="1"/>
    <col min="10775" max="10775" width="5.7109375" style="46" customWidth="1"/>
    <col min="10776" max="10776" width="6.28515625" style="46" customWidth="1"/>
    <col min="10777" max="10777" width="4.7109375" style="46" customWidth="1"/>
    <col min="10778" max="10778" width="5.28515625" style="46" customWidth="1"/>
    <col min="10779" max="10779" width="5.5703125" style="46" customWidth="1"/>
    <col min="10780" max="10780" width="5.7109375" style="46" customWidth="1"/>
    <col min="10781" max="10781" width="5.42578125" style="46" customWidth="1"/>
    <col min="10782" max="10782" width="5.28515625" style="46" customWidth="1"/>
    <col min="10783" max="11008" width="8.85546875" style="46"/>
    <col min="11009" max="11009" width="7.42578125" style="46" customWidth="1"/>
    <col min="11010" max="11010" width="20.5703125" style="46" customWidth="1"/>
    <col min="11011" max="11011" width="7" style="46" customWidth="1"/>
    <col min="11012" max="11012" width="6.85546875" style="46" customWidth="1"/>
    <col min="11013" max="11013" width="6.28515625" style="46" customWidth="1"/>
    <col min="11014" max="11014" width="5.85546875" style="46" customWidth="1"/>
    <col min="11015" max="11015" width="6" style="46" customWidth="1"/>
    <col min="11016" max="11016" width="6.28515625" style="46" customWidth="1"/>
    <col min="11017" max="11017" width="5.28515625" style="46" customWidth="1"/>
    <col min="11018" max="11018" width="5.7109375" style="46" customWidth="1"/>
    <col min="11019" max="11019" width="6.28515625" style="46" customWidth="1"/>
    <col min="11020" max="11020" width="5.85546875" style="46" customWidth="1"/>
    <col min="11021" max="11021" width="6.85546875" style="46" customWidth="1"/>
    <col min="11022" max="11022" width="5.7109375" style="46" customWidth="1"/>
    <col min="11023" max="11023" width="5.85546875" style="46" customWidth="1"/>
    <col min="11024" max="11024" width="6" style="46" customWidth="1"/>
    <col min="11025" max="11025" width="4.7109375" style="46" customWidth="1"/>
    <col min="11026" max="11026" width="5.7109375" style="46" customWidth="1"/>
    <col min="11027" max="11027" width="5.28515625" style="46" customWidth="1"/>
    <col min="11028" max="11028" width="5" style="46" customWidth="1"/>
    <col min="11029" max="11029" width="4.7109375" style="46" customWidth="1"/>
    <col min="11030" max="11030" width="5.28515625" style="46" customWidth="1"/>
    <col min="11031" max="11031" width="5.7109375" style="46" customWidth="1"/>
    <col min="11032" max="11032" width="6.28515625" style="46" customWidth="1"/>
    <col min="11033" max="11033" width="4.7109375" style="46" customWidth="1"/>
    <col min="11034" max="11034" width="5.28515625" style="46" customWidth="1"/>
    <col min="11035" max="11035" width="5.5703125" style="46" customWidth="1"/>
    <col min="11036" max="11036" width="5.7109375" style="46" customWidth="1"/>
    <col min="11037" max="11037" width="5.42578125" style="46" customWidth="1"/>
    <col min="11038" max="11038" width="5.28515625" style="46" customWidth="1"/>
    <col min="11039" max="11264" width="8.85546875" style="46"/>
    <col min="11265" max="11265" width="7.42578125" style="46" customWidth="1"/>
    <col min="11266" max="11266" width="20.5703125" style="46" customWidth="1"/>
    <col min="11267" max="11267" width="7" style="46" customWidth="1"/>
    <col min="11268" max="11268" width="6.85546875" style="46" customWidth="1"/>
    <col min="11269" max="11269" width="6.28515625" style="46" customWidth="1"/>
    <col min="11270" max="11270" width="5.85546875" style="46" customWidth="1"/>
    <col min="11271" max="11271" width="6" style="46" customWidth="1"/>
    <col min="11272" max="11272" width="6.28515625" style="46" customWidth="1"/>
    <col min="11273" max="11273" width="5.28515625" style="46" customWidth="1"/>
    <col min="11274" max="11274" width="5.7109375" style="46" customWidth="1"/>
    <col min="11275" max="11275" width="6.28515625" style="46" customWidth="1"/>
    <col min="11276" max="11276" width="5.85546875" style="46" customWidth="1"/>
    <col min="11277" max="11277" width="6.85546875" style="46" customWidth="1"/>
    <col min="11278" max="11278" width="5.7109375" style="46" customWidth="1"/>
    <col min="11279" max="11279" width="5.85546875" style="46" customWidth="1"/>
    <col min="11280" max="11280" width="6" style="46" customWidth="1"/>
    <col min="11281" max="11281" width="4.7109375" style="46" customWidth="1"/>
    <col min="11282" max="11282" width="5.7109375" style="46" customWidth="1"/>
    <col min="11283" max="11283" width="5.28515625" style="46" customWidth="1"/>
    <col min="11284" max="11284" width="5" style="46" customWidth="1"/>
    <col min="11285" max="11285" width="4.7109375" style="46" customWidth="1"/>
    <col min="11286" max="11286" width="5.28515625" style="46" customWidth="1"/>
    <col min="11287" max="11287" width="5.7109375" style="46" customWidth="1"/>
    <col min="11288" max="11288" width="6.28515625" style="46" customWidth="1"/>
    <col min="11289" max="11289" width="4.7109375" style="46" customWidth="1"/>
    <col min="11290" max="11290" width="5.28515625" style="46" customWidth="1"/>
    <col min="11291" max="11291" width="5.5703125" style="46" customWidth="1"/>
    <col min="11292" max="11292" width="5.7109375" style="46" customWidth="1"/>
    <col min="11293" max="11293" width="5.42578125" style="46" customWidth="1"/>
    <col min="11294" max="11294" width="5.28515625" style="46" customWidth="1"/>
    <col min="11295" max="11520" width="8.85546875" style="46"/>
    <col min="11521" max="11521" width="7.42578125" style="46" customWidth="1"/>
    <col min="11522" max="11522" width="20.5703125" style="46" customWidth="1"/>
    <col min="11523" max="11523" width="7" style="46" customWidth="1"/>
    <col min="11524" max="11524" width="6.85546875" style="46" customWidth="1"/>
    <col min="11525" max="11525" width="6.28515625" style="46" customWidth="1"/>
    <col min="11526" max="11526" width="5.85546875" style="46" customWidth="1"/>
    <col min="11527" max="11527" width="6" style="46" customWidth="1"/>
    <col min="11528" max="11528" width="6.28515625" style="46" customWidth="1"/>
    <col min="11529" max="11529" width="5.28515625" style="46" customWidth="1"/>
    <col min="11530" max="11530" width="5.7109375" style="46" customWidth="1"/>
    <col min="11531" max="11531" width="6.28515625" style="46" customWidth="1"/>
    <col min="11532" max="11532" width="5.85546875" style="46" customWidth="1"/>
    <col min="11533" max="11533" width="6.85546875" style="46" customWidth="1"/>
    <col min="11534" max="11534" width="5.7109375" style="46" customWidth="1"/>
    <col min="11535" max="11535" width="5.85546875" style="46" customWidth="1"/>
    <col min="11536" max="11536" width="6" style="46" customWidth="1"/>
    <col min="11537" max="11537" width="4.7109375" style="46" customWidth="1"/>
    <col min="11538" max="11538" width="5.7109375" style="46" customWidth="1"/>
    <col min="11539" max="11539" width="5.28515625" style="46" customWidth="1"/>
    <col min="11540" max="11540" width="5" style="46" customWidth="1"/>
    <col min="11541" max="11541" width="4.7109375" style="46" customWidth="1"/>
    <col min="11542" max="11542" width="5.28515625" style="46" customWidth="1"/>
    <col min="11543" max="11543" width="5.7109375" style="46" customWidth="1"/>
    <col min="11544" max="11544" width="6.28515625" style="46" customWidth="1"/>
    <col min="11545" max="11545" width="4.7109375" style="46" customWidth="1"/>
    <col min="11546" max="11546" width="5.28515625" style="46" customWidth="1"/>
    <col min="11547" max="11547" width="5.5703125" style="46" customWidth="1"/>
    <col min="11548" max="11548" width="5.7109375" style="46" customWidth="1"/>
    <col min="11549" max="11549" width="5.42578125" style="46" customWidth="1"/>
    <col min="11550" max="11550" width="5.28515625" style="46" customWidth="1"/>
    <col min="11551" max="11776" width="8.85546875" style="46"/>
    <col min="11777" max="11777" width="7.42578125" style="46" customWidth="1"/>
    <col min="11778" max="11778" width="20.5703125" style="46" customWidth="1"/>
    <col min="11779" max="11779" width="7" style="46" customWidth="1"/>
    <col min="11780" max="11780" width="6.85546875" style="46" customWidth="1"/>
    <col min="11781" max="11781" width="6.28515625" style="46" customWidth="1"/>
    <col min="11782" max="11782" width="5.85546875" style="46" customWidth="1"/>
    <col min="11783" max="11783" width="6" style="46" customWidth="1"/>
    <col min="11784" max="11784" width="6.28515625" style="46" customWidth="1"/>
    <col min="11785" max="11785" width="5.28515625" style="46" customWidth="1"/>
    <col min="11786" max="11786" width="5.7109375" style="46" customWidth="1"/>
    <col min="11787" max="11787" width="6.28515625" style="46" customWidth="1"/>
    <col min="11788" max="11788" width="5.85546875" style="46" customWidth="1"/>
    <col min="11789" max="11789" width="6.85546875" style="46" customWidth="1"/>
    <col min="11790" max="11790" width="5.7109375" style="46" customWidth="1"/>
    <col min="11791" max="11791" width="5.85546875" style="46" customWidth="1"/>
    <col min="11792" max="11792" width="6" style="46" customWidth="1"/>
    <col min="11793" max="11793" width="4.7109375" style="46" customWidth="1"/>
    <col min="11794" max="11794" width="5.7109375" style="46" customWidth="1"/>
    <col min="11795" max="11795" width="5.28515625" style="46" customWidth="1"/>
    <col min="11796" max="11796" width="5" style="46" customWidth="1"/>
    <col min="11797" max="11797" width="4.7109375" style="46" customWidth="1"/>
    <col min="11798" max="11798" width="5.28515625" style="46" customWidth="1"/>
    <col min="11799" max="11799" width="5.7109375" style="46" customWidth="1"/>
    <col min="11800" max="11800" width="6.28515625" style="46" customWidth="1"/>
    <col min="11801" max="11801" width="4.7109375" style="46" customWidth="1"/>
    <col min="11802" max="11802" width="5.28515625" style="46" customWidth="1"/>
    <col min="11803" max="11803" width="5.5703125" style="46" customWidth="1"/>
    <col min="11804" max="11804" width="5.7109375" style="46" customWidth="1"/>
    <col min="11805" max="11805" width="5.42578125" style="46" customWidth="1"/>
    <col min="11806" max="11806" width="5.28515625" style="46" customWidth="1"/>
    <col min="11807" max="12032" width="8.85546875" style="46"/>
    <col min="12033" max="12033" width="7.42578125" style="46" customWidth="1"/>
    <col min="12034" max="12034" width="20.5703125" style="46" customWidth="1"/>
    <col min="12035" max="12035" width="7" style="46" customWidth="1"/>
    <col min="12036" max="12036" width="6.85546875" style="46" customWidth="1"/>
    <col min="12037" max="12037" width="6.28515625" style="46" customWidth="1"/>
    <col min="12038" max="12038" width="5.85546875" style="46" customWidth="1"/>
    <col min="12039" max="12039" width="6" style="46" customWidth="1"/>
    <col min="12040" max="12040" width="6.28515625" style="46" customWidth="1"/>
    <col min="12041" max="12041" width="5.28515625" style="46" customWidth="1"/>
    <col min="12042" max="12042" width="5.7109375" style="46" customWidth="1"/>
    <col min="12043" max="12043" width="6.28515625" style="46" customWidth="1"/>
    <col min="12044" max="12044" width="5.85546875" style="46" customWidth="1"/>
    <col min="12045" max="12045" width="6.85546875" style="46" customWidth="1"/>
    <col min="12046" max="12046" width="5.7109375" style="46" customWidth="1"/>
    <col min="12047" max="12047" width="5.85546875" style="46" customWidth="1"/>
    <col min="12048" max="12048" width="6" style="46" customWidth="1"/>
    <col min="12049" max="12049" width="4.7109375" style="46" customWidth="1"/>
    <col min="12050" max="12050" width="5.7109375" style="46" customWidth="1"/>
    <col min="12051" max="12051" width="5.28515625" style="46" customWidth="1"/>
    <col min="12052" max="12052" width="5" style="46" customWidth="1"/>
    <col min="12053" max="12053" width="4.7109375" style="46" customWidth="1"/>
    <col min="12054" max="12054" width="5.28515625" style="46" customWidth="1"/>
    <col min="12055" max="12055" width="5.7109375" style="46" customWidth="1"/>
    <col min="12056" max="12056" width="6.28515625" style="46" customWidth="1"/>
    <col min="12057" max="12057" width="4.7109375" style="46" customWidth="1"/>
    <col min="12058" max="12058" width="5.28515625" style="46" customWidth="1"/>
    <col min="12059" max="12059" width="5.5703125" style="46" customWidth="1"/>
    <col min="12060" max="12060" width="5.7109375" style="46" customWidth="1"/>
    <col min="12061" max="12061" width="5.42578125" style="46" customWidth="1"/>
    <col min="12062" max="12062" width="5.28515625" style="46" customWidth="1"/>
    <col min="12063" max="12288" width="8.85546875" style="46"/>
    <col min="12289" max="12289" width="7.42578125" style="46" customWidth="1"/>
    <col min="12290" max="12290" width="20.5703125" style="46" customWidth="1"/>
    <col min="12291" max="12291" width="7" style="46" customWidth="1"/>
    <col min="12292" max="12292" width="6.85546875" style="46" customWidth="1"/>
    <col min="12293" max="12293" width="6.28515625" style="46" customWidth="1"/>
    <col min="12294" max="12294" width="5.85546875" style="46" customWidth="1"/>
    <col min="12295" max="12295" width="6" style="46" customWidth="1"/>
    <col min="12296" max="12296" width="6.28515625" style="46" customWidth="1"/>
    <col min="12297" max="12297" width="5.28515625" style="46" customWidth="1"/>
    <col min="12298" max="12298" width="5.7109375" style="46" customWidth="1"/>
    <col min="12299" max="12299" width="6.28515625" style="46" customWidth="1"/>
    <col min="12300" max="12300" width="5.85546875" style="46" customWidth="1"/>
    <col min="12301" max="12301" width="6.85546875" style="46" customWidth="1"/>
    <col min="12302" max="12302" width="5.7109375" style="46" customWidth="1"/>
    <col min="12303" max="12303" width="5.85546875" style="46" customWidth="1"/>
    <col min="12304" max="12304" width="6" style="46" customWidth="1"/>
    <col min="12305" max="12305" width="4.7109375" style="46" customWidth="1"/>
    <col min="12306" max="12306" width="5.7109375" style="46" customWidth="1"/>
    <col min="12307" max="12307" width="5.28515625" style="46" customWidth="1"/>
    <col min="12308" max="12308" width="5" style="46" customWidth="1"/>
    <col min="12309" max="12309" width="4.7109375" style="46" customWidth="1"/>
    <col min="12310" max="12310" width="5.28515625" style="46" customWidth="1"/>
    <col min="12311" max="12311" width="5.7109375" style="46" customWidth="1"/>
    <col min="12312" max="12312" width="6.28515625" style="46" customWidth="1"/>
    <col min="12313" max="12313" width="4.7109375" style="46" customWidth="1"/>
    <col min="12314" max="12314" width="5.28515625" style="46" customWidth="1"/>
    <col min="12315" max="12315" width="5.5703125" style="46" customWidth="1"/>
    <col min="12316" max="12316" width="5.7109375" style="46" customWidth="1"/>
    <col min="12317" max="12317" width="5.42578125" style="46" customWidth="1"/>
    <col min="12318" max="12318" width="5.28515625" style="46" customWidth="1"/>
    <col min="12319" max="12544" width="8.85546875" style="46"/>
    <col min="12545" max="12545" width="7.42578125" style="46" customWidth="1"/>
    <col min="12546" max="12546" width="20.5703125" style="46" customWidth="1"/>
    <col min="12547" max="12547" width="7" style="46" customWidth="1"/>
    <col min="12548" max="12548" width="6.85546875" style="46" customWidth="1"/>
    <col min="12549" max="12549" width="6.28515625" style="46" customWidth="1"/>
    <col min="12550" max="12550" width="5.85546875" style="46" customWidth="1"/>
    <col min="12551" max="12551" width="6" style="46" customWidth="1"/>
    <col min="12552" max="12552" width="6.28515625" style="46" customWidth="1"/>
    <col min="12553" max="12553" width="5.28515625" style="46" customWidth="1"/>
    <col min="12554" max="12554" width="5.7109375" style="46" customWidth="1"/>
    <col min="12555" max="12555" width="6.28515625" style="46" customWidth="1"/>
    <col min="12556" max="12556" width="5.85546875" style="46" customWidth="1"/>
    <col min="12557" max="12557" width="6.85546875" style="46" customWidth="1"/>
    <col min="12558" max="12558" width="5.7109375" style="46" customWidth="1"/>
    <col min="12559" max="12559" width="5.85546875" style="46" customWidth="1"/>
    <col min="12560" max="12560" width="6" style="46" customWidth="1"/>
    <col min="12561" max="12561" width="4.7109375" style="46" customWidth="1"/>
    <col min="12562" max="12562" width="5.7109375" style="46" customWidth="1"/>
    <col min="12563" max="12563" width="5.28515625" style="46" customWidth="1"/>
    <col min="12564" max="12564" width="5" style="46" customWidth="1"/>
    <col min="12565" max="12565" width="4.7109375" style="46" customWidth="1"/>
    <col min="12566" max="12566" width="5.28515625" style="46" customWidth="1"/>
    <col min="12567" max="12567" width="5.7109375" style="46" customWidth="1"/>
    <col min="12568" max="12568" width="6.28515625" style="46" customWidth="1"/>
    <col min="12569" max="12569" width="4.7109375" style="46" customWidth="1"/>
    <col min="12570" max="12570" width="5.28515625" style="46" customWidth="1"/>
    <col min="12571" max="12571" width="5.5703125" style="46" customWidth="1"/>
    <col min="12572" max="12572" width="5.7109375" style="46" customWidth="1"/>
    <col min="12573" max="12573" width="5.42578125" style="46" customWidth="1"/>
    <col min="12574" max="12574" width="5.28515625" style="46" customWidth="1"/>
    <col min="12575" max="12800" width="8.85546875" style="46"/>
    <col min="12801" max="12801" width="7.42578125" style="46" customWidth="1"/>
    <col min="12802" max="12802" width="20.5703125" style="46" customWidth="1"/>
    <col min="12803" max="12803" width="7" style="46" customWidth="1"/>
    <col min="12804" max="12804" width="6.85546875" style="46" customWidth="1"/>
    <col min="12805" max="12805" width="6.28515625" style="46" customWidth="1"/>
    <col min="12806" max="12806" width="5.85546875" style="46" customWidth="1"/>
    <col min="12807" max="12807" width="6" style="46" customWidth="1"/>
    <col min="12808" max="12808" width="6.28515625" style="46" customWidth="1"/>
    <col min="12809" max="12809" width="5.28515625" style="46" customWidth="1"/>
    <col min="12810" max="12810" width="5.7109375" style="46" customWidth="1"/>
    <col min="12811" max="12811" width="6.28515625" style="46" customWidth="1"/>
    <col min="12812" max="12812" width="5.85546875" style="46" customWidth="1"/>
    <col min="12813" max="12813" width="6.85546875" style="46" customWidth="1"/>
    <col min="12814" max="12814" width="5.7109375" style="46" customWidth="1"/>
    <col min="12815" max="12815" width="5.85546875" style="46" customWidth="1"/>
    <col min="12816" max="12816" width="6" style="46" customWidth="1"/>
    <col min="12817" max="12817" width="4.7109375" style="46" customWidth="1"/>
    <col min="12818" max="12818" width="5.7109375" style="46" customWidth="1"/>
    <col min="12819" max="12819" width="5.28515625" style="46" customWidth="1"/>
    <col min="12820" max="12820" width="5" style="46" customWidth="1"/>
    <col min="12821" max="12821" width="4.7109375" style="46" customWidth="1"/>
    <col min="12822" max="12822" width="5.28515625" style="46" customWidth="1"/>
    <col min="12823" max="12823" width="5.7109375" style="46" customWidth="1"/>
    <col min="12824" max="12824" width="6.28515625" style="46" customWidth="1"/>
    <col min="12825" max="12825" width="4.7109375" style="46" customWidth="1"/>
    <col min="12826" max="12826" width="5.28515625" style="46" customWidth="1"/>
    <col min="12827" max="12827" width="5.5703125" style="46" customWidth="1"/>
    <col min="12828" max="12828" width="5.7109375" style="46" customWidth="1"/>
    <col min="12829" max="12829" width="5.42578125" style="46" customWidth="1"/>
    <col min="12830" max="12830" width="5.28515625" style="46" customWidth="1"/>
    <col min="12831" max="13056" width="8.85546875" style="46"/>
    <col min="13057" max="13057" width="7.42578125" style="46" customWidth="1"/>
    <col min="13058" max="13058" width="20.5703125" style="46" customWidth="1"/>
    <col min="13059" max="13059" width="7" style="46" customWidth="1"/>
    <col min="13060" max="13060" width="6.85546875" style="46" customWidth="1"/>
    <col min="13061" max="13061" width="6.28515625" style="46" customWidth="1"/>
    <col min="13062" max="13062" width="5.85546875" style="46" customWidth="1"/>
    <col min="13063" max="13063" width="6" style="46" customWidth="1"/>
    <col min="13064" max="13064" width="6.28515625" style="46" customWidth="1"/>
    <col min="13065" max="13065" width="5.28515625" style="46" customWidth="1"/>
    <col min="13066" max="13066" width="5.7109375" style="46" customWidth="1"/>
    <col min="13067" max="13067" width="6.28515625" style="46" customWidth="1"/>
    <col min="13068" max="13068" width="5.85546875" style="46" customWidth="1"/>
    <col min="13069" max="13069" width="6.85546875" style="46" customWidth="1"/>
    <col min="13070" max="13070" width="5.7109375" style="46" customWidth="1"/>
    <col min="13071" max="13071" width="5.85546875" style="46" customWidth="1"/>
    <col min="13072" max="13072" width="6" style="46" customWidth="1"/>
    <col min="13073" max="13073" width="4.7109375" style="46" customWidth="1"/>
    <col min="13074" max="13074" width="5.7109375" style="46" customWidth="1"/>
    <col min="13075" max="13075" width="5.28515625" style="46" customWidth="1"/>
    <col min="13076" max="13076" width="5" style="46" customWidth="1"/>
    <col min="13077" max="13077" width="4.7109375" style="46" customWidth="1"/>
    <col min="13078" max="13078" width="5.28515625" style="46" customWidth="1"/>
    <col min="13079" max="13079" width="5.7109375" style="46" customWidth="1"/>
    <col min="13080" max="13080" width="6.28515625" style="46" customWidth="1"/>
    <col min="13081" max="13081" width="4.7109375" style="46" customWidth="1"/>
    <col min="13082" max="13082" width="5.28515625" style="46" customWidth="1"/>
    <col min="13083" max="13083" width="5.5703125" style="46" customWidth="1"/>
    <col min="13084" max="13084" width="5.7109375" style="46" customWidth="1"/>
    <col min="13085" max="13085" width="5.42578125" style="46" customWidth="1"/>
    <col min="13086" max="13086" width="5.28515625" style="46" customWidth="1"/>
    <col min="13087" max="13312" width="8.85546875" style="46"/>
    <col min="13313" max="13313" width="7.42578125" style="46" customWidth="1"/>
    <col min="13314" max="13314" width="20.5703125" style="46" customWidth="1"/>
    <col min="13315" max="13315" width="7" style="46" customWidth="1"/>
    <col min="13316" max="13316" width="6.85546875" style="46" customWidth="1"/>
    <col min="13317" max="13317" width="6.28515625" style="46" customWidth="1"/>
    <col min="13318" max="13318" width="5.85546875" style="46" customWidth="1"/>
    <col min="13319" max="13319" width="6" style="46" customWidth="1"/>
    <col min="13320" max="13320" width="6.28515625" style="46" customWidth="1"/>
    <col min="13321" max="13321" width="5.28515625" style="46" customWidth="1"/>
    <col min="13322" max="13322" width="5.7109375" style="46" customWidth="1"/>
    <col min="13323" max="13323" width="6.28515625" style="46" customWidth="1"/>
    <col min="13324" max="13324" width="5.85546875" style="46" customWidth="1"/>
    <col min="13325" max="13325" width="6.85546875" style="46" customWidth="1"/>
    <col min="13326" max="13326" width="5.7109375" style="46" customWidth="1"/>
    <col min="13327" max="13327" width="5.85546875" style="46" customWidth="1"/>
    <col min="13328" max="13328" width="6" style="46" customWidth="1"/>
    <col min="13329" max="13329" width="4.7109375" style="46" customWidth="1"/>
    <col min="13330" max="13330" width="5.7109375" style="46" customWidth="1"/>
    <col min="13331" max="13331" width="5.28515625" style="46" customWidth="1"/>
    <col min="13332" max="13332" width="5" style="46" customWidth="1"/>
    <col min="13333" max="13333" width="4.7109375" style="46" customWidth="1"/>
    <col min="13334" max="13334" width="5.28515625" style="46" customWidth="1"/>
    <col min="13335" max="13335" width="5.7109375" style="46" customWidth="1"/>
    <col min="13336" max="13336" width="6.28515625" style="46" customWidth="1"/>
    <col min="13337" max="13337" width="4.7109375" style="46" customWidth="1"/>
    <col min="13338" max="13338" width="5.28515625" style="46" customWidth="1"/>
    <col min="13339" max="13339" width="5.5703125" style="46" customWidth="1"/>
    <col min="13340" max="13340" width="5.7109375" style="46" customWidth="1"/>
    <col min="13341" max="13341" width="5.42578125" style="46" customWidth="1"/>
    <col min="13342" max="13342" width="5.28515625" style="46" customWidth="1"/>
    <col min="13343" max="13568" width="8.85546875" style="46"/>
    <col min="13569" max="13569" width="7.42578125" style="46" customWidth="1"/>
    <col min="13570" max="13570" width="20.5703125" style="46" customWidth="1"/>
    <col min="13571" max="13571" width="7" style="46" customWidth="1"/>
    <col min="13572" max="13572" width="6.85546875" style="46" customWidth="1"/>
    <col min="13573" max="13573" width="6.28515625" style="46" customWidth="1"/>
    <col min="13574" max="13574" width="5.85546875" style="46" customWidth="1"/>
    <col min="13575" max="13575" width="6" style="46" customWidth="1"/>
    <col min="13576" max="13576" width="6.28515625" style="46" customWidth="1"/>
    <col min="13577" max="13577" width="5.28515625" style="46" customWidth="1"/>
    <col min="13578" max="13578" width="5.7109375" style="46" customWidth="1"/>
    <col min="13579" max="13579" width="6.28515625" style="46" customWidth="1"/>
    <col min="13580" max="13580" width="5.85546875" style="46" customWidth="1"/>
    <col min="13581" max="13581" width="6.85546875" style="46" customWidth="1"/>
    <col min="13582" max="13582" width="5.7109375" style="46" customWidth="1"/>
    <col min="13583" max="13583" width="5.85546875" style="46" customWidth="1"/>
    <col min="13584" max="13584" width="6" style="46" customWidth="1"/>
    <col min="13585" max="13585" width="4.7109375" style="46" customWidth="1"/>
    <col min="13586" max="13586" width="5.7109375" style="46" customWidth="1"/>
    <col min="13587" max="13587" width="5.28515625" style="46" customWidth="1"/>
    <col min="13588" max="13588" width="5" style="46" customWidth="1"/>
    <col min="13589" max="13589" width="4.7109375" style="46" customWidth="1"/>
    <col min="13590" max="13590" width="5.28515625" style="46" customWidth="1"/>
    <col min="13591" max="13591" width="5.7109375" style="46" customWidth="1"/>
    <col min="13592" max="13592" width="6.28515625" style="46" customWidth="1"/>
    <col min="13593" max="13593" width="4.7109375" style="46" customWidth="1"/>
    <col min="13594" max="13594" width="5.28515625" style="46" customWidth="1"/>
    <col min="13595" max="13595" width="5.5703125" style="46" customWidth="1"/>
    <col min="13596" max="13596" width="5.7109375" style="46" customWidth="1"/>
    <col min="13597" max="13597" width="5.42578125" style="46" customWidth="1"/>
    <col min="13598" max="13598" width="5.28515625" style="46" customWidth="1"/>
    <col min="13599" max="13824" width="8.85546875" style="46"/>
    <col min="13825" max="13825" width="7.42578125" style="46" customWidth="1"/>
    <col min="13826" max="13826" width="20.5703125" style="46" customWidth="1"/>
    <col min="13827" max="13827" width="7" style="46" customWidth="1"/>
    <col min="13828" max="13828" width="6.85546875" style="46" customWidth="1"/>
    <col min="13829" max="13829" width="6.28515625" style="46" customWidth="1"/>
    <col min="13830" max="13830" width="5.85546875" style="46" customWidth="1"/>
    <col min="13831" max="13831" width="6" style="46" customWidth="1"/>
    <col min="13832" max="13832" width="6.28515625" style="46" customWidth="1"/>
    <col min="13833" max="13833" width="5.28515625" style="46" customWidth="1"/>
    <col min="13834" max="13834" width="5.7109375" style="46" customWidth="1"/>
    <col min="13835" max="13835" width="6.28515625" style="46" customWidth="1"/>
    <col min="13836" max="13836" width="5.85546875" style="46" customWidth="1"/>
    <col min="13837" max="13837" width="6.85546875" style="46" customWidth="1"/>
    <col min="13838" max="13838" width="5.7109375" style="46" customWidth="1"/>
    <col min="13839" max="13839" width="5.85546875" style="46" customWidth="1"/>
    <col min="13840" max="13840" width="6" style="46" customWidth="1"/>
    <col min="13841" max="13841" width="4.7109375" style="46" customWidth="1"/>
    <col min="13842" max="13842" width="5.7109375" style="46" customWidth="1"/>
    <col min="13843" max="13843" width="5.28515625" style="46" customWidth="1"/>
    <col min="13844" max="13844" width="5" style="46" customWidth="1"/>
    <col min="13845" max="13845" width="4.7109375" style="46" customWidth="1"/>
    <col min="13846" max="13846" width="5.28515625" style="46" customWidth="1"/>
    <col min="13847" max="13847" width="5.7109375" style="46" customWidth="1"/>
    <col min="13848" max="13848" width="6.28515625" style="46" customWidth="1"/>
    <col min="13849" max="13849" width="4.7109375" style="46" customWidth="1"/>
    <col min="13850" max="13850" width="5.28515625" style="46" customWidth="1"/>
    <col min="13851" max="13851" width="5.5703125" style="46" customWidth="1"/>
    <col min="13852" max="13852" width="5.7109375" style="46" customWidth="1"/>
    <col min="13853" max="13853" width="5.42578125" style="46" customWidth="1"/>
    <col min="13854" max="13854" width="5.28515625" style="46" customWidth="1"/>
    <col min="13855" max="14080" width="8.85546875" style="46"/>
    <col min="14081" max="14081" width="7.42578125" style="46" customWidth="1"/>
    <col min="14082" max="14082" width="20.5703125" style="46" customWidth="1"/>
    <col min="14083" max="14083" width="7" style="46" customWidth="1"/>
    <col min="14084" max="14084" width="6.85546875" style="46" customWidth="1"/>
    <col min="14085" max="14085" width="6.28515625" style="46" customWidth="1"/>
    <col min="14086" max="14086" width="5.85546875" style="46" customWidth="1"/>
    <col min="14087" max="14087" width="6" style="46" customWidth="1"/>
    <col min="14088" max="14088" width="6.28515625" style="46" customWidth="1"/>
    <col min="14089" max="14089" width="5.28515625" style="46" customWidth="1"/>
    <col min="14090" max="14090" width="5.7109375" style="46" customWidth="1"/>
    <col min="14091" max="14091" width="6.28515625" style="46" customWidth="1"/>
    <col min="14092" max="14092" width="5.85546875" style="46" customWidth="1"/>
    <col min="14093" max="14093" width="6.85546875" style="46" customWidth="1"/>
    <col min="14094" max="14094" width="5.7109375" style="46" customWidth="1"/>
    <col min="14095" max="14095" width="5.85546875" style="46" customWidth="1"/>
    <col min="14096" max="14096" width="6" style="46" customWidth="1"/>
    <col min="14097" max="14097" width="4.7109375" style="46" customWidth="1"/>
    <col min="14098" max="14098" width="5.7109375" style="46" customWidth="1"/>
    <col min="14099" max="14099" width="5.28515625" style="46" customWidth="1"/>
    <col min="14100" max="14100" width="5" style="46" customWidth="1"/>
    <col min="14101" max="14101" width="4.7109375" style="46" customWidth="1"/>
    <col min="14102" max="14102" width="5.28515625" style="46" customWidth="1"/>
    <col min="14103" max="14103" width="5.7109375" style="46" customWidth="1"/>
    <col min="14104" max="14104" width="6.28515625" style="46" customWidth="1"/>
    <col min="14105" max="14105" width="4.7109375" style="46" customWidth="1"/>
    <col min="14106" max="14106" width="5.28515625" style="46" customWidth="1"/>
    <col min="14107" max="14107" width="5.5703125" style="46" customWidth="1"/>
    <col min="14108" max="14108" width="5.7109375" style="46" customWidth="1"/>
    <col min="14109" max="14109" width="5.42578125" style="46" customWidth="1"/>
    <col min="14110" max="14110" width="5.28515625" style="46" customWidth="1"/>
    <col min="14111" max="14336" width="8.85546875" style="46"/>
    <col min="14337" max="14337" width="7.42578125" style="46" customWidth="1"/>
    <col min="14338" max="14338" width="20.5703125" style="46" customWidth="1"/>
    <col min="14339" max="14339" width="7" style="46" customWidth="1"/>
    <col min="14340" max="14340" width="6.85546875" style="46" customWidth="1"/>
    <col min="14341" max="14341" width="6.28515625" style="46" customWidth="1"/>
    <col min="14342" max="14342" width="5.85546875" style="46" customWidth="1"/>
    <col min="14343" max="14343" width="6" style="46" customWidth="1"/>
    <col min="14344" max="14344" width="6.28515625" style="46" customWidth="1"/>
    <col min="14345" max="14345" width="5.28515625" style="46" customWidth="1"/>
    <col min="14346" max="14346" width="5.7109375" style="46" customWidth="1"/>
    <col min="14347" max="14347" width="6.28515625" style="46" customWidth="1"/>
    <col min="14348" max="14348" width="5.85546875" style="46" customWidth="1"/>
    <col min="14349" max="14349" width="6.85546875" style="46" customWidth="1"/>
    <col min="14350" max="14350" width="5.7109375" style="46" customWidth="1"/>
    <col min="14351" max="14351" width="5.85546875" style="46" customWidth="1"/>
    <col min="14352" max="14352" width="6" style="46" customWidth="1"/>
    <col min="14353" max="14353" width="4.7109375" style="46" customWidth="1"/>
    <col min="14354" max="14354" width="5.7109375" style="46" customWidth="1"/>
    <col min="14355" max="14355" width="5.28515625" style="46" customWidth="1"/>
    <col min="14356" max="14356" width="5" style="46" customWidth="1"/>
    <col min="14357" max="14357" width="4.7109375" style="46" customWidth="1"/>
    <col min="14358" max="14358" width="5.28515625" style="46" customWidth="1"/>
    <col min="14359" max="14359" width="5.7109375" style="46" customWidth="1"/>
    <col min="14360" max="14360" width="6.28515625" style="46" customWidth="1"/>
    <col min="14361" max="14361" width="4.7109375" style="46" customWidth="1"/>
    <col min="14362" max="14362" width="5.28515625" style="46" customWidth="1"/>
    <col min="14363" max="14363" width="5.5703125" style="46" customWidth="1"/>
    <col min="14364" max="14364" width="5.7109375" style="46" customWidth="1"/>
    <col min="14365" max="14365" width="5.42578125" style="46" customWidth="1"/>
    <col min="14366" max="14366" width="5.28515625" style="46" customWidth="1"/>
    <col min="14367" max="14592" width="8.85546875" style="46"/>
    <col min="14593" max="14593" width="7.42578125" style="46" customWidth="1"/>
    <col min="14594" max="14594" width="20.5703125" style="46" customWidth="1"/>
    <col min="14595" max="14595" width="7" style="46" customWidth="1"/>
    <col min="14596" max="14596" width="6.85546875" style="46" customWidth="1"/>
    <col min="14597" max="14597" width="6.28515625" style="46" customWidth="1"/>
    <col min="14598" max="14598" width="5.85546875" style="46" customWidth="1"/>
    <col min="14599" max="14599" width="6" style="46" customWidth="1"/>
    <col min="14600" max="14600" width="6.28515625" style="46" customWidth="1"/>
    <col min="14601" max="14601" width="5.28515625" style="46" customWidth="1"/>
    <col min="14602" max="14602" width="5.7109375" style="46" customWidth="1"/>
    <col min="14603" max="14603" width="6.28515625" style="46" customWidth="1"/>
    <col min="14604" max="14604" width="5.85546875" style="46" customWidth="1"/>
    <col min="14605" max="14605" width="6.85546875" style="46" customWidth="1"/>
    <col min="14606" max="14606" width="5.7109375" style="46" customWidth="1"/>
    <col min="14607" max="14607" width="5.85546875" style="46" customWidth="1"/>
    <col min="14608" max="14608" width="6" style="46" customWidth="1"/>
    <col min="14609" max="14609" width="4.7109375" style="46" customWidth="1"/>
    <col min="14610" max="14610" width="5.7109375" style="46" customWidth="1"/>
    <col min="14611" max="14611" width="5.28515625" style="46" customWidth="1"/>
    <col min="14612" max="14612" width="5" style="46" customWidth="1"/>
    <col min="14613" max="14613" width="4.7109375" style="46" customWidth="1"/>
    <col min="14614" max="14614" width="5.28515625" style="46" customWidth="1"/>
    <col min="14615" max="14615" width="5.7109375" style="46" customWidth="1"/>
    <col min="14616" max="14616" width="6.28515625" style="46" customWidth="1"/>
    <col min="14617" max="14617" width="4.7109375" style="46" customWidth="1"/>
    <col min="14618" max="14618" width="5.28515625" style="46" customWidth="1"/>
    <col min="14619" max="14619" width="5.5703125" style="46" customWidth="1"/>
    <col min="14620" max="14620" width="5.7109375" style="46" customWidth="1"/>
    <col min="14621" max="14621" width="5.42578125" style="46" customWidth="1"/>
    <col min="14622" max="14622" width="5.28515625" style="46" customWidth="1"/>
    <col min="14623" max="14848" width="8.85546875" style="46"/>
    <col min="14849" max="14849" width="7.42578125" style="46" customWidth="1"/>
    <col min="14850" max="14850" width="20.5703125" style="46" customWidth="1"/>
    <col min="14851" max="14851" width="7" style="46" customWidth="1"/>
    <col min="14852" max="14852" width="6.85546875" style="46" customWidth="1"/>
    <col min="14853" max="14853" width="6.28515625" style="46" customWidth="1"/>
    <col min="14854" max="14854" width="5.85546875" style="46" customWidth="1"/>
    <col min="14855" max="14855" width="6" style="46" customWidth="1"/>
    <col min="14856" max="14856" width="6.28515625" style="46" customWidth="1"/>
    <col min="14857" max="14857" width="5.28515625" style="46" customWidth="1"/>
    <col min="14858" max="14858" width="5.7109375" style="46" customWidth="1"/>
    <col min="14859" max="14859" width="6.28515625" style="46" customWidth="1"/>
    <col min="14860" max="14860" width="5.85546875" style="46" customWidth="1"/>
    <col min="14861" max="14861" width="6.85546875" style="46" customWidth="1"/>
    <col min="14862" max="14862" width="5.7109375" style="46" customWidth="1"/>
    <col min="14863" max="14863" width="5.85546875" style="46" customWidth="1"/>
    <col min="14864" max="14864" width="6" style="46" customWidth="1"/>
    <col min="14865" max="14865" width="4.7109375" style="46" customWidth="1"/>
    <col min="14866" max="14866" width="5.7109375" style="46" customWidth="1"/>
    <col min="14867" max="14867" width="5.28515625" style="46" customWidth="1"/>
    <col min="14868" max="14868" width="5" style="46" customWidth="1"/>
    <col min="14869" max="14869" width="4.7109375" style="46" customWidth="1"/>
    <col min="14870" max="14870" width="5.28515625" style="46" customWidth="1"/>
    <col min="14871" max="14871" width="5.7109375" style="46" customWidth="1"/>
    <col min="14872" max="14872" width="6.28515625" style="46" customWidth="1"/>
    <col min="14873" max="14873" width="4.7109375" style="46" customWidth="1"/>
    <col min="14874" max="14874" width="5.28515625" style="46" customWidth="1"/>
    <col min="14875" max="14875" width="5.5703125" style="46" customWidth="1"/>
    <col min="14876" max="14876" width="5.7109375" style="46" customWidth="1"/>
    <col min="14877" max="14877" width="5.42578125" style="46" customWidth="1"/>
    <col min="14878" max="14878" width="5.28515625" style="46" customWidth="1"/>
    <col min="14879" max="15104" width="8.85546875" style="46"/>
    <col min="15105" max="15105" width="7.42578125" style="46" customWidth="1"/>
    <col min="15106" max="15106" width="20.5703125" style="46" customWidth="1"/>
    <col min="15107" max="15107" width="7" style="46" customWidth="1"/>
    <col min="15108" max="15108" width="6.85546875" style="46" customWidth="1"/>
    <col min="15109" max="15109" width="6.28515625" style="46" customWidth="1"/>
    <col min="15110" max="15110" width="5.85546875" style="46" customWidth="1"/>
    <col min="15111" max="15111" width="6" style="46" customWidth="1"/>
    <col min="15112" max="15112" width="6.28515625" style="46" customWidth="1"/>
    <col min="15113" max="15113" width="5.28515625" style="46" customWidth="1"/>
    <col min="15114" max="15114" width="5.7109375" style="46" customWidth="1"/>
    <col min="15115" max="15115" width="6.28515625" style="46" customWidth="1"/>
    <col min="15116" max="15116" width="5.85546875" style="46" customWidth="1"/>
    <col min="15117" max="15117" width="6.85546875" style="46" customWidth="1"/>
    <col min="15118" max="15118" width="5.7109375" style="46" customWidth="1"/>
    <col min="15119" max="15119" width="5.85546875" style="46" customWidth="1"/>
    <col min="15120" max="15120" width="6" style="46" customWidth="1"/>
    <col min="15121" max="15121" width="4.7109375" style="46" customWidth="1"/>
    <col min="15122" max="15122" width="5.7109375" style="46" customWidth="1"/>
    <col min="15123" max="15123" width="5.28515625" style="46" customWidth="1"/>
    <col min="15124" max="15124" width="5" style="46" customWidth="1"/>
    <col min="15125" max="15125" width="4.7109375" style="46" customWidth="1"/>
    <col min="15126" max="15126" width="5.28515625" style="46" customWidth="1"/>
    <col min="15127" max="15127" width="5.7109375" style="46" customWidth="1"/>
    <col min="15128" max="15128" width="6.28515625" style="46" customWidth="1"/>
    <col min="15129" max="15129" width="4.7109375" style="46" customWidth="1"/>
    <col min="15130" max="15130" width="5.28515625" style="46" customWidth="1"/>
    <col min="15131" max="15131" width="5.5703125" style="46" customWidth="1"/>
    <col min="15132" max="15132" width="5.7109375" style="46" customWidth="1"/>
    <col min="15133" max="15133" width="5.42578125" style="46" customWidth="1"/>
    <col min="15134" max="15134" width="5.28515625" style="46" customWidth="1"/>
    <col min="15135" max="15360" width="8.85546875" style="46"/>
    <col min="15361" max="15361" width="7.42578125" style="46" customWidth="1"/>
    <col min="15362" max="15362" width="20.5703125" style="46" customWidth="1"/>
    <col min="15363" max="15363" width="7" style="46" customWidth="1"/>
    <col min="15364" max="15364" width="6.85546875" style="46" customWidth="1"/>
    <col min="15365" max="15365" width="6.28515625" style="46" customWidth="1"/>
    <col min="15366" max="15366" width="5.85546875" style="46" customWidth="1"/>
    <col min="15367" max="15367" width="6" style="46" customWidth="1"/>
    <col min="15368" max="15368" width="6.28515625" style="46" customWidth="1"/>
    <col min="15369" max="15369" width="5.28515625" style="46" customWidth="1"/>
    <col min="15370" max="15370" width="5.7109375" style="46" customWidth="1"/>
    <col min="15371" max="15371" width="6.28515625" style="46" customWidth="1"/>
    <col min="15372" max="15372" width="5.85546875" style="46" customWidth="1"/>
    <col min="15373" max="15373" width="6.85546875" style="46" customWidth="1"/>
    <col min="15374" max="15374" width="5.7109375" style="46" customWidth="1"/>
    <col min="15375" max="15375" width="5.85546875" style="46" customWidth="1"/>
    <col min="15376" max="15376" width="6" style="46" customWidth="1"/>
    <col min="15377" max="15377" width="4.7109375" style="46" customWidth="1"/>
    <col min="15378" max="15378" width="5.7109375" style="46" customWidth="1"/>
    <col min="15379" max="15379" width="5.28515625" style="46" customWidth="1"/>
    <col min="15380" max="15380" width="5" style="46" customWidth="1"/>
    <col min="15381" max="15381" width="4.7109375" style="46" customWidth="1"/>
    <col min="15382" max="15382" width="5.28515625" style="46" customWidth="1"/>
    <col min="15383" max="15383" width="5.7109375" style="46" customWidth="1"/>
    <col min="15384" max="15384" width="6.28515625" style="46" customWidth="1"/>
    <col min="15385" max="15385" width="4.7109375" style="46" customWidth="1"/>
    <col min="15386" max="15386" width="5.28515625" style="46" customWidth="1"/>
    <col min="15387" max="15387" width="5.5703125" style="46" customWidth="1"/>
    <col min="15388" max="15388" width="5.7109375" style="46" customWidth="1"/>
    <col min="15389" max="15389" width="5.42578125" style="46" customWidth="1"/>
    <col min="15390" max="15390" width="5.28515625" style="46" customWidth="1"/>
    <col min="15391" max="15616" width="8.85546875" style="46"/>
    <col min="15617" max="15617" width="7.42578125" style="46" customWidth="1"/>
    <col min="15618" max="15618" width="20.5703125" style="46" customWidth="1"/>
    <col min="15619" max="15619" width="7" style="46" customWidth="1"/>
    <col min="15620" max="15620" width="6.85546875" style="46" customWidth="1"/>
    <col min="15621" max="15621" width="6.28515625" style="46" customWidth="1"/>
    <col min="15622" max="15622" width="5.85546875" style="46" customWidth="1"/>
    <col min="15623" max="15623" width="6" style="46" customWidth="1"/>
    <col min="15624" max="15624" width="6.28515625" style="46" customWidth="1"/>
    <col min="15625" max="15625" width="5.28515625" style="46" customWidth="1"/>
    <col min="15626" max="15626" width="5.7109375" style="46" customWidth="1"/>
    <col min="15627" max="15627" width="6.28515625" style="46" customWidth="1"/>
    <col min="15628" max="15628" width="5.85546875" style="46" customWidth="1"/>
    <col min="15629" max="15629" width="6.85546875" style="46" customWidth="1"/>
    <col min="15630" max="15630" width="5.7109375" style="46" customWidth="1"/>
    <col min="15631" max="15631" width="5.85546875" style="46" customWidth="1"/>
    <col min="15632" max="15632" width="6" style="46" customWidth="1"/>
    <col min="15633" max="15633" width="4.7109375" style="46" customWidth="1"/>
    <col min="15634" max="15634" width="5.7109375" style="46" customWidth="1"/>
    <col min="15635" max="15635" width="5.28515625" style="46" customWidth="1"/>
    <col min="15636" max="15636" width="5" style="46" customWidth="1"/>
    <col min="15637" max="15637" width="4.7109375" style="46" customWidth="1"/>
    <col min="15638" max="15638" width="5.28515625" style="46" customWidth="1"/>
    <col min="15639" max="15639" width="5.7109375" style="46" customWidth="1"/>
    <col min="15640" max="15640" width="6.28515625" style="46" customWidth="1"/>
    <col min="15641" max="15641" width="4.7109375" style="46" customWidth="1"/>
    <col min="15642" max="15642" width="5.28515625" style="46" customWidth="1"/>
    <col min="15643" max="15643" width="5.5703125" style="46" customWidth="1"/>
    <col min="15644" max="15644" width="5.7109375" style="46" customWidth="1"/>
    <col min="15645" max="15645" width="5.42578125" style="46" customWidth="1"/>
    <col min="15646" max="15646" width="5.28515625" style="46" customWidth="1"/>
    <col min="15647" max="15872" width="8.85546875" style="46"/>
    <col min="15873" max="15873" width="7.42578125" style="46" customWidth="1"/>
    <col min="15874" max="15874" width="20.5703125" style="46" customWidth="1"/>
    <col min="15875" max="15875" width="7" style="46" customWidth="1"/>
    <col min="15876" max="15876" width="6.85546875" style="46" customWidth="1"/>
    <col min="15877" max="15877" width="6.28515625" style="46" customWidth="1"/>
    <col min="15878" max="15878" width="5.85546875" style="46" customWidth="1"/>
    <col min="15879" max="15879" width="6" style="46" customWidth="1"/>
    <col min="15880" max="15880" width="6.28515625" style="46" customWidth="1"/>
    <col min="15881" max="15881" width="5.28515625" style="46" customWidth="1"/>
    <col min="15882" max="15882" width="5.7109375" style="46" customWidth="1"/>
    <col min="15883" max="15883" width="6.28515625" style="46" customWidth="1"/>
    <col min="15884" max="15884" width="5.85546875" style="46" customWidth="1"/>
    <col min="15885" max="15885" width="6.85546875" style="46" customWidth="1"/>
    <col min="15886" max="15886" width="5.7109375" style="46" customWidth="1"/>
    <col min="15887" max="15887" width="5.85546875" style="46" customWidth="1"/>
    <col min="15888" max="15888" width="6" style="46" customWidth="1"/>
    <col min="15889" max="15889" width="4.7109375" style="46" customWidth="1"/>
    <col min="15890" max="15890" width="5.7109375" style="46" customWidth="1"/>
    <col min="15891" max="15891" width="5.28515625" style="46" customWidth="1"/>
    <col min="15892" max="15892" width="5" style="46" customWidth="1"/>
    <col min="15893" max="15893" width="4.7109375" style="46" customWidth="1"/>
    <col min="15894" max="15894" width="5.28515625" style="46" customWidth="1"/>
    <col min="15895" max="15895" width="5.7109375" style="46" customWidth="1"/>
    <col min="15896" max="15896" width="6.28515625" style="46" customWidth="1"/>
    <col min="15897" max="15897" width="4.7109375" style="46" customWidth="1"/>
    <col min="15898" max="15898" width="5.28515625" style="46" customWidth="1"/>
    <col min="15899" max="15899" width="5.5703125" style="46" customWidth="1"/>
    <col min="15900" max="15900" width="5.7109375" style="46" customWidth="1"/>
    <col min="15901" max="15901" width="5.42578125" style="46" customWidth="1"/>
    <col min="15902" max="15902" width="5.28515625" style="46" customWidth="1"/>
    <col min="15903" max="16128" width="8.85546875" style="46"/>
    <col min="16129" max="16129" width="7.42578125" style="46" customWidth="1"/>
    <col min="16130" max="16130" width="20.5703125" style="46" customWidth="1"/>
    <col min="16131" max="16131" width="7" style="46" customWidth="1"/>
    <col min="16132" max="16132" width="6.85546875" style="46" customWidth="1"/>
    <col min="16133" max="16133" width="6.28515625" style="46" customWidth="1"/>
    <col min="16134" max="16134" width="5.85546875" style="46" customWidth="1"/>
    <col min="16135" max="16135" width="6" style="46" customWidth="1"/>
    <col min="16136" max="16136" width="6.28515625" style="46" customWidth="1"/>
    <col min="16137" max="16137" width="5.28515625" style="46" customWidth="1"/>
    <col min="16138" max="16138" width="5.7109375" style="46" customWidth="1"/>
    <col min="16139" max="16139" width="6.28515625" style="46" customWidth="1"/>
    <col min="16140" max="16140" width="5.85546875" style="46" customWidth="1"/>
    <col min="16141" max="16141" width="6.85546875" style="46" customWidth="1"/>
    <col min="16142" max="16142" width="5.7109375" style="46" customWidth="1"/>
    <col min="16143" max="16143" width="5.85546875" style="46" customWidth="1"/>
    <col min="16144" max="16144" width="6" style="46" customWidth="1"/>
    <col min="16145" max="16145" width="4.7109375" style="46" customWidth="1"/>
    <col min="16146" max="16146" width="5.7109375" style="46" customWidth="1"/>
    <col min="16147" max="16147" width="5.28515625" style="46" customWidth="1"/>
    <col min="16148" max="16148" width="5" style="46" customWidth="1"/>
    <col min="16149" max="16149" width="4.7109375" style="46" customWidth="1"/>
    <col min="16150" max="16150" width="5.28515625" style="46" customWidth="1"/>
    <col min="16151" max="16151" width="5.7109375" style="46" customWidth="1"/>
    <col min="16152" max="16152" width="6.28515625" style="46" customWidth="1"/>
    <col min="16153" max="16153" width="4.7109375" style="46" customWidth="1"/>
    <col min="16154" max="16154" width="5.28515625" style="46" customWidth="1"/>
    <col min="16155" max="16155" width="5.5703125" style="46" customWidth="1"/>
    <col min="16156" max="16156" width="5.7109375" style="46" customWidth="1"/>
    <col min="16157" max="16157" width="5.42578125" style="46" customWidth="1"/>
    <col min="16158" max="16158" width="5.28515625" style="46" customWidth="1"/>
    <col min="16159" max="16384" width="8.85546875" style="46"/>
  </cols>
  <sheetData>
    <row r="1" spans="1:31" ht="12.4" customHeight="1" x14ac:dyDescent="0.2">
      <c r="B1" s="111"/>
      <c r="C1" s="112" t="s">
        <v>377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1"/>
      <c r="P1" s="132" t="s">
        <v>307</v>
      </c>
      <c r="Q1" s="132"/>
      <c r="R1" s="132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x14ac:dyDescent="0.2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x14ac:dyDescent="0.2">
      <c r="Q4" s="113" t="s">
        <v>92</v>
      </c>
      <c r="R4" s="113"/>
      <c r="AC4" s="113"/>
      <c r="AD4" s="113"/>
    </row>
    <row r="5" spans="1:31" ht="11.25" customHeight="1" x14ac:dyDescent="0.2">
      <c r="A5" s="114" t="s">
        <v>210</v>
      </c>
      <c r="B5" s="115" t="s">
        <v>211</v>
      </c>
      <c r="C5" s="116" t="s">
        <v>93</v>
      </c>
      <c r="D5" s="116"/>
      <c r="E5" s="116"/>
      <c r="F5" s="116"/>
      <c r="G5" s="116" t="s">
        <v>94</v>
      </c>
      <c r="H5" s="116"/>
      <c r="I5" s="116"/>
      <c r="J5" s="116"/>
      <c r="K5" s="116" t="s">
        <v>275</v>
      </c>
      <c r="L5" s="116"/>
      <c r="M5" s="116"/>
      <c r="N5" s="116"/>
      <c r="O5" s="116" t="s">
        <v>212</v>
      </c>
      <c r="P5" s="116"/>
      <c r="Q5" s="116"/>
      <c r="R5" s="116"/>
    </row>
    <row r="6" spans="1:31" x14ac:dyDescent="0.2">
      <c r="A6" s="114"/>
      <c r="B6" s="115"/>
      <c r="C6" s="115">
        <v>2018</v>
      </c>
      <c r="D6" s="115">
        <v>2019</v>
      </c>
      <c r="E6" s="116" t="s">
        <v>96</v>
      </c>
      <c r="F6" s="117"/>
      <c r="G6" s="115">
        <v>2018</v>
      </c>
      <c r="H6" s="115">
        <v>2019</v>
      </c>
      <c r="I6" s="116" t="s">
        <v>96</v>
      </c>
      <c r="J6" s="117"/>
      <c r="K6" s="115">
        <v>2018</v>
      </c>
      <c r="L6" s="115">
        <v>2019</v>
      </c>
      <c r="M6" s="116" t="s">
        <v>96</v>
      </c>
      <c r="N6" s="117"/>
      <c r="O6" s="115">
        <v>2018</v>
      </c>
      <c r="P6" s="115">
        <v>2019</v>
      </c>
      <c r="Q6" s="116" t="s">
        <v>96</v>
      </c>
      <c r="R6" s="116"/>
    </row>
    <row r="7" spans="1:31" x14ac:dyDescent="0.2">
      <c r="A7" s="114"/>
      <c r="B7" s="115"/>
      <c r="C7" s="115"/>
      <c r="D7" s="115"/>
      <c r="E7" s="118" t="s">
        <v>97</v>
      </c>
      <c r="F7" s="118" t="s">
        <v>98</v>
      </c>
      <c r="G7" s="115"/>
      <c r="H7" s="115"/>
      <c r="I7" s="118" t="s">
        <v>97</v>
      </c>
      <c r="J7" s="118" t="s">
        <v>98</v>
      </c>
      <c r="K7" s="115"/>
      <c r="L7" s="115"/>
      <c r="M7" s="118" t="s">
        <v>97</v>
      </c>
      <c r="N7" s="118" t="s">
        <v>98</v>
      </c>
      <c r="O7" s="115"/>
      <c r="P7" s="115"/>
      <c r="Q7" s="118" t="s">
        <v>97</v>
      </c>
      <c r="R7" s="118" t="s">
        <v>98</v>
      </c>
    </row>
    <row r="8" spans="1:31" ht="12.95" customHeight="1" x14ac:dyDescent="0.2">
      <c r="A8" s="119" t="s">
        <v>213</v>
      </c>
      <c r="B8" s="120" t="s">
        <v>214</v>
      </c>
      <c r="C8" s="121">
        <v>22097.599999999999</v>
      </c>
      <c r="D8" s="121">
        <v>23862.999999999996</v>
      </c>
      <c r="E8" s="121">
        <v>107.98910288900151</v>
      </c>
      <c r="F8" s="121">
        <v>1765.3999999999978</v>
      </c>
      <c r="G8" s="122">
        <v>9117.4</v>
      </c>
      <c r="H8" s="122">
        <v>9846.5</v>
      </c>
      <c r="I8" s="121">
        <v>107.99679733257288</v>
      </c>
      <c r="J8" s="121">
        <v>729.10000000000036</v>
      </c>
      <c r="K8" s="122">
        <v>387.1</v>
      </c>
      <c r="L8" s="122">
        <v>1031.5</v>
      </c>
      <c r="M8" s="123" t="s">
        <v>378</v>
      </c>
      <c r="N8" s="121">
        <v>644.4</v>
      </c>
      <c r="O8" s="122">
        <v>11621.6</v>
      </c>
      <c r="P8" s="122">
        <v>11992.6</v>
      </c>
      <c r="Q8" s="121">
        <v>103.19233152061678</v>
      </c>
      <c r="R8" s="121">
        <v>371</v>
      </c>
    </row>
    <row r="9" spans="1:31" ht="12.95" customHeight="1" x14ac:dyDescent="0.2">
      <c r="A9" s="119" t="s">
        <v>215</v>
      </c>
      <c r="B9" s="124" t="s">
        <v>216</v>
      </c>
      <c r="C9" s="121">
        <v>736</v>
      </c>
      <c r="D9" s="121">
        <v>951.99999999999989</v>
      </c>
      <c r="E9" s="121">
        <v>129.3478260869565</v>
      </c>
      <c r="F9" s="121">
        <v>215.99999999999989</v>
      </c>
      <c r="G9" s="122">
        <v>385.3</v>
      </c>
      <c r="H9" s="122">
        <v>436.9</v>
      </c>
      <c r="I9" s="121">
        <v>113.39216195172592</v>
      </c>
      <c r="J9" s="121">
        <v>51.599999999999966</v>
      </c>
      <c r="K9" s="122">
        <v>66.5</v>
      </c>
      <c r="L9" s="122">
        <v>28</v>
      </c>
      <c r="M9" s="123">
        <v>42.105263157894733</v>
      </c>
      <c r="N9" s="121">
        <v>-38.5</v>
      </c>
      <c r="O9" s="122">
        <v>270.5</v>
      </c>
      <c r="P9" s="122">
        <v>473.2</v>
      </c>
      <c r="Q9" s="121">
        <v>174.93530499075786</v>
      </c>
      <c r="R9" s="121">
        <v>202.7</v>
      </c>
    </row>
    <row r="10" spans="1:31" ht="12.95" customHeight="1" x14ac:dyDescent="0.2">
      <c r="A10" s="119" t="s">
        <v>217</v>
      </c>
      <c r="B10" s="124" t="s">
        <v>218</v>
      </c>
      <c r="C10" s="121">
        <v>7911</v>
      </c>
      <c r="D10" s="121">
        <v>8441.7999999999993</v>
      </c>
      <c r="E10" s="121">
        <v>106.70964479838199</v>
      </c>
      <c r="F10" s="121">
        <v>530.79999999999927</v>
      </c>
      <c r="G10" s="122">
        <v>5255.8</v>
      </c>
      <c r="H10" s="122">
        <v>5781.4</v>
      </c>
      <c r="I10" s="121">
        <v>110.00038053198371</v>
      </c>
      <c r="J10" s="121">
        <v>525.59999999999945</v>
      </c>
      <c r="K10" s="122">
        <v>669.5</v>
      </c>
      <c r="L10" s="122">
        <v>535.5</v>
      </c>
      <c r="M10" s="123">
        <v>79.985063480209107</v>
      </c>
      <c r="N10" s="121">
        <v>-134</v>
      </c>
      <c r="O10" s="122">
        <v>1435.8</v>
      </c>
      <c r="P10" s="122">
        <v>1529.5</v>
      </c>
      <c r="Q10" s="121">
        <v>106.52597854854437</v>
      </c>
      <c r="R10" s="121">
        <v>93.700000000000045</v>
      </c>
    </row>
    <row r="11" spans="1:31" ht="12.95" customHeight="1" x14ac:dyDescent="0.2">
      <c r="A11" s="119" t="s">
        <v>219</v>
      </c>
      <c r="B11" s="124" t="s">
        <v>220</v>
      </c>
      <c r="C11" s="121">
        <v>936.1</v>
      </c>
      <c r="D11" s="121">
        <v>766</v>
      </c>
      <c r="E11" s="121">
        <v>81.828864437560085</v>
      </c>
      <c r="F11" s="121">
        <v>-170.10000000000002</v>
      </c>
      <c r="G11" s="122">
        <v>923.6</v>
      </c>
      <c r="H11" s="122">
        <v>573.20000000000005</v>
      </c>
      <c r="I11" s="121">
        <v>62.061498484192292</v>
      </c>
      <c r="J11" s="121">
        <v>-350.4</v>
      </c>
      <c r="K11" s="122">
        <v>12.5</v>
      </c>
      <c r="L11" s="122">
        <v>192.8</v>
      </c>
      <c r="M11" s="123" t="s">
        <v>379</v>
      </c>
      <c r="N11" s="121">
        <v>180.3</v>
      </c>
      <c r="O11" s="122">
        <v>0</v>
      </c>
      <c r="P11" s="122">
        <v>0</v>
      </c>
      <c r="Q11" s="121"/>
      <c r="R11" s="121"/>
    </row>
    <row r="12" spans="1:31" ht="12.95" customHeight="1" x14ac:dyDescent="0.2">
      <c r="A12" s="119" t="s">
        <v>221</v>
      </c>
      <c r="B12" s="124" t="s">
        <v>222</v>
      </c>
      <c r="C12" s="121">
        <v>3464.7000000000003</v>
      </c>
      <c r="D12" s="121">
        <v>3423.5</v>
      </c>
      <c r="E12" s="121">
        <v>98.810863855456461</v>
      </c>
      <c r="F12" s="121">
        <v>-41.200000000000273</v>
      </c>
      <c r="G12" s="122">
        <v>3193.9</v>
      </c>
      <c r="H12" s="122">
        <v>3042.4</v>
      </c>
      <c r="I12" s="121">
        <v>95.256582861078925</v>
      </c>
      <c r="J12" s="121">
        <v>-151.5</v>
      </c>
      <c r="K12" s="122">
        <v>210</v>
      </c>
      <c r="L12" s="122">
        <v>313.59999999999997</v>
      </c>
      <c r="M12" s="123">
        <v>149.33333333333331</v>
      </c>
      <c r="N12" s="121">
        <v>103.59999999999997</v>
      </c>
      <c r="O12" s="122">
        <v>0</v>
      </c>
      <c r="P12" s="122">
        <v>0</v>
      </c>
      <c r="Q12" s="121"/>
      <c r="R12" s="121"/>
    </row>
    <row r="13" spans="1:31" ht="23.25" customHeight="1" x14ac:dyDescent="0.2">
      <c r="A13" s="119" t="s">
        <v>223</v>
      </c>
      <c r="B13" s="124" t="s">
        <v>224</v>
      </c>
      <c r="C13" s="121">
        <v>5235.6000000000004</v>
      </c>
      <c r="D13" s="121">
        <v>3806.4</v>
      </c>
      <c r="E13" s="121">
        <v>72.702269080907627</v>
      </c>
      <c r="F13" s="121">
        <v>-1429.2000000000003</v>
      </c>
      <c r="G13" s="122">
        <v>669.8</v>
      </c>
      <c r="H13" s="122">
        <v>739.9</v>
      </c>
      <c r="I13" s="121">
        <v>110.46581068975814</v>
      </c>
      <c r="J13" s="121">
        <v>70.100000000000023</v>
      </c>
      <c r="K13" s="122">
        <v>4565.8</v>
      </c>
      <c r="L13" s="122">
        <v>3066.5</v>
      </c>
      <c r="M13" s="123">
        <v>67.162381181830128</v>
      </c>
      <c r="N13" s="121">
        <v>-1499.3000000000002</v>
      </c>
      <c r="O13" s="122">
        <v>0</v>
      </c>
      <c r="P13" s="122">
        <v>0</v>
      </c>
      <c r="Q13" s="121"/>
      <c r="R13" s="121"/>
    </row>
    <row r="14" spans="1:31" ht="24" customHeight="1" x14ac:dyDescent="0.2">
      <c r="A14" s="119" t="s">
        <v>225</v>
      </c>
      <c r="B14" s="124" t="s">
        <v>226</v>
      </c>
      <c r="C14" s="121">
        <v>6273.5</v>
      </c>
      <c r="D14" s="121">
        <v>5966.4</v>
      </c>
      <c r="E14" s="121">
        <v>95.104805929704312</v>
      </c>
      <c r="F14" s="121">
        <v>-307.10000000000036</v>
      </c>
      <c r="G14" s="122">
        <v>2872.5</v>
      </c>
      <c r="H14" s="122">
        <v>3118.8</v>
      </c>
      <c r="I14" s="121">
        <v>108.57441253263708</v>
      </c>
      <c r="J14" s="121">
        <v>246.30000000000018</v>
      </c>
      <c r="K14" s="122">
        <v>1074.7</v>
      </c>
      <c r="L14" s="122">
        <v>2847.6</v>
      </c>
      <c r="M14" s="123" t="s">
        <v>380</v>
      </c>
      <c r="N14" s="121">
        <v>1772.8999999999999</v>
      </c>
      <c r="O14" s="122">
        <v>2326.3000000000002</v>
      </c>
      <c r="P14" s="122">
        <v>0</v>
      </c>
      <c r="Q14" s="121"/>
      <c r="R14" s="121">
        <v>-2326.3000000000002</v>
      </c>
    </row>
    <row r="15" spans="1:31" ht="12.95" customHeight="1" x14ac:dyDescent="0.2">
      <c r="A15" s="119" t="s">
        <v>227</v>
      </c>
      <c r="B15" s="124" t="s">
        <v>228</v>
      </c>
      <c r="C15" s="121">
        <v>4388.3</v>
      </c>
      <c r="D15" s="121">
        <v>5469.7000000000007</v>
      </c>
      <c r="E15" s="121">
        <v>124.64280017318781</v>
      </c>
      <c r="F15" s="121">
        <v>1081.4000000000005</v>
      </c>
      <c r="G15" s="122">
        <v>3622</v>
      </c>
      <c r="H15" s="122">
        <v>3632.8</v>
      </c>
      <c r="I15" s="121">
        <v>100.29817780231916</v>
      </c>
      <c r="J15" s="121">
        <v>10.800000000000182</v>
      </c>
      <c r="K15" s="122">
        <v>760</v>
      </c>
      <c r="L15" s="122">
        <v>1829.9</v>
      </c>
      <c r="M15" s="123" t="s">
        <v>381</v>
      </c>
      <c r="N15" s="121">
        <v>1069.9000000000001</v>
      </c>
      <c r="O15" s="122">
        <v>0</v>
      </c>
      <c r="P15" s="122">
        <v>0</v>
      </c>
      <c r="Q15" s="121"/>
      <c r="R15" s="121"/>
    </row>
    <row r="16" spans="1:31" ht="12.95" customHeight="1" x14ac:dyDescent="0.2">
      <c r="A16" s="119" t="s">
        <v>229</v>
      </c>
      <c r="B16" s="124" t="s">
        <v>230</v>
      </c>
      <c r="C16" s="121">
        <v>623.9</v>
      </c>
      <c r="D16" s="121">
        <v>617.1</v>
      </c>
      <c r="E16" s="121">
        <v>98.910081743869213</v>
      </c>
      <c r="F16" s="121">
        <v>-6.7999999999999545</v>
      </c>
      <c r="G16" s="122">
        <v>47</v>
      </c>
      <c r="H16" s="122">
        <v>40</v>
      </c>
      <c r="I16" s="121">
        <v>85.106382978723403</v>
      </c>
      <c r="J16" s="121">
        <v>-7</v>
      </c>
      <c r="K16" s="122">
        <v>0</v>
      </c>
      <c r="L16" s="122">
        <v>0</v>
      </c>
      <c r="M16" s="123"/>
      <c r="N16" s="121"/>
      <c r="O16" s="122">
        <v>576.9</v>
      </c>
      <c r="P16" s="122">
        <v>577.1</v>
      </c>
      <c r="Q16" s="121">
        <v>100.03466805338881</v>
      </c>
      <c r="R16" s="121">
        <v>0.20000000000004547</v>
      </c>
    </row>
    <row r="17" spans="1:30" ht="12.95" customHeight="1" x14ac:dyDescent="0.2">
      <c r="A17" s="119" t="s">
        <v>231</v>
      </c>
      <c r="B17" s="124" t="s">
        <v>232</v>
      </c>
      <c r="C17" s="121">
        <v>23</v>
      </c>
      <c r="D17" s="121">
        <v>25</v>
      </c>
      <c r="E17" s="121">
        <v>108.69565217391303</v>
      </c>
      <c r="F17" s="121">
        <v>2</v>
      </c>
      <c r="G17" s="122">
        <v>23</v>
      </c>
      <c r="H17" s="122">
        <v>25</v>
      </c>
      <c r="I17" s="121">
        <v>108.69565217391303</v>
      </c>
      <c r="J17" s="121">
        <v>2</v>
      </c>
      <c r="K17" s="122">
        <v>0</v>
      </c>
      <c r="L17" s="122">
        <v>0</v>
      </c>
      <c r="M17" s="123"/>
      <c r="N17" s="121"/>
      <c r="O17" s="122">
        <v>0</v>
      </c>
      <c r="P17" s="122">
        <v>0</v>
      </c>
      <c r="Q17" s="121"/>
      <c r="R17" s="121"/>
    </row>
    <row r="18" spans="1:30" ht="12.95" customHeight="1" x14ac:dyDescent="0.2">
      <c r="A18" s="119" t="s">
        <v>233</v>
      </c>
      <c r="B18" s="124" t="s">
        <v>234</v>
      </c>
      <c r="C18" s="121">
        <v>5192.8</v>
      </c>
      <c r="D18" s="121">
        <v>6213.2</v>
      </c>
      <c r="E18" s="121">
        <v>119.65028501001387</v>
      </c>
      <c r="F18" s="121">
        <v>1020.3999999999996</v>
      </c>
      <c r="G18" s="122">
        <v>3974.6</v>
      </c>
      <c r="H18" s="122">
        <v>4906.5</v>
      </c>
      <c r="I18" s="121">
        <v>123.44638454184069</v>
      </c>
      <c r="J18" s="121">
        <v>931.90000000000009</v>
      </c>
      <c r="K18" s="122">
        <v>80</v>
      </c>
      <c r="L18" s="122">
        <v>180</v>
      </c>
      <c r="M18" s="123">
        <v>225</v>
      </c>
      <c r="N18" s="121">
        <v>100</v>
      </c>
      <c r="O18" s="122">
        <v>1094.9000000000001</v>
      </c>
      <c r="P18" s="122">
        <v>1077.7</v>
      </c>
      <c r="Q18" s="121">
        <v>98.429080281304223</v>
      </c>
      <c r="R18" s="121">
        <v>-17.200000000000045</v>
      </c>
    </row>
    <row r="19" spans="1:30" x14ac:dyDescent="0.2">
      <c r="A19" s="125"/>
      <c r="B19" s="126" t="s">
        <v>69</v>
      </c>
      <c r="C19" s="121">
        <f>SUM(C8:C18)</f>
        <v>56882.5</v>
      </c>
      <c r="D19" s="121">
        <f>SUM(D8:D18)</f>
        <v>59544.1</v>
      </c>
      <c r="E19" s="121">
        <f>+D19/C19*100</f>
        <v>104.67911923702368</v>
      </c>
      <c r="F19" s="121">
        <f>SUM(F8:F18)</f>
        <v>2661.5999999999967</v>
      </c>
      <c r="G19" s="121">
        <f>SUM(G8:G18)</f>
        <v>30084.899999999998</v>
      </c>
      <c r="H19" s="121">
        <f>SUM(H8:H18)</f>
        <v>32143.4</v>
      </c>
      <c r="I19" s="121">
        <f>+H19/G19*100</f>
        <v>106.84230294932011</v>
      </c>
      <c r="J19" s="121">
        <f>SUM(J8:J18)</f>
        <v>2058.5</v>
      </c>
      <c r="K19" s="121">
        <f>SUM(K8:K18)</f>
        <v>7826.0999999999995</v>
      </c>
      <c r="L19" s="121">
        <f>SUM(L8:L18)</f>
        <v>10025.4</v>
      </c>
      <c r="M19" s="121">
        <f>+L19/K19*100</f>
        <v>128.1021198298003</v>
      </c>
      <c r="N19" s="121">
        <f>SUM(N8:N18)</f>
        <v>2199.2999999999997</v>
      </c>
      <c r="O19" s="121">
        <f>SUM(O8:O18)</f>
        <v>17326</v>
      </c>
      <c r="P19" s="121">
        <f>SUM(P8:P18)</f>
        <v>15650.100000000002</v>
      </c>
      <c r="Q19" s="121">
        <f>+P19/O19*100</f>
        <v>90.327253838162306</v>
      </c>
      <c r="R19" s="121">
        <f>SUM(R8:R18)</f>
        <v>-1675.9</v>
      </c>
    </row>
    <row r="20" spans="1:30" x14ac:dyDescent="0.2">
      <c r="A20" s="127"/>
      <c r="B20" s="127"/>
      <c r="F20" s="128"/>
      <c r="J20" s="73"/>
      <c r="N20" s="73"/>
      <c r="R20" s="128"/>
    </row>
    <row r="21" spans="1:30" ht="11.25" customHeight="1" x14ac:dyDescent="0.2">
      <c r="A21" s="114" t="s">
        <v>210</v>
      </c>
      <c r="B21" s="115" t="s">
        <v>211</v>
      </c>
      <c r="C21" s="116" t="s">
        <v>235</v>
      </c>
      <c r="D21" s="116"/>
      <c r="E21" s="116"/>
      <c r="F21" s="116"/>
      <c r="G21" s="116" t="s">
        <v>308</v>
      </c>
      <c r="H21" s="116"/>
      <c r="I21" s="116"/>
      <c r="J21" s="116"/>
      <c r="K21" s="116" t="s">
        <v>236</v>
      </c>
      <c r="L21" s="116"/>
      <c r="M21" s="116"/>
      <c r="N21" s="116"/>
      <c r="P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</row>
    <row r="22" spans="1:30" x14ac:dyDescent="0.2">
      <c r="A22" s="114"/>
      <c r="B22" s="115"/>
      <c r="C22" s="115">
        <v>2018</v>
      </c>
      <c r="D22" s="115">
        <v>2019</v>
      </c>
      <c r="E22" s="116" t="s">
        <v>96</v>
      </c>
      <c r="F22" s="117"/>
      <c r="G22" s="115">
        <v>2018</v>
      </c>
      <c r="H22" s="115">
        <v>2019</v>
      </c>
      <c r="I22" s="116" t="s">
        <v>96</v>
      </c>
      <c r="J22" s="117"/>
      <c r="K22" s="115">
        <v>2018</v>
      </c>
      <c r="L22" s="115">
        <v>2019</v>
      </c>
      <c r="M22" s="116" t="s">
        <v>96</v>
      </c>
      <c r="N22" s="116"/>
      <c r="O22" s="73"/>
      <c r="V22" s="73"/>
      <c r="Z22" s="130"/>
      <c r="AD22" s="73"/>
    </row>
    <row r="23" spans="1:30" x14ac:dyDescent="0.2">
      <c r="A23" s="114"/>
      <c r="B23" s="115"/>
      <c r="C23" s="115"/>
      <c r="D23" s="115"/>
      <c r="E23" s="118" t="s">
        <v>97</v>
      </c>
      <c r="F23" s="118" t="s">
        <v>98</v>
      </c>
      <c r="G23" s="115"/>
      <c r="H23" s="115"/>
      <c r="I23" s="118" t="s">
        <v>97</v>
      </c>
      <c r="J23" s="118" t="s">
        <v>98</v>
      </c>
      <c r="K23" s="115"/>
      <c r="L23" s="115"/>
      <c r="M23" s="118" t="s">
        <v>97</v>
      </c>
      <c r="N23" s="118" t="s">
        <v>98</v>
      </c>
      <c r="P23" s="73"/>
    </row>
    <row r="24" spans="1:30" ht="12.95" customHeight="1" x14ac:dyDescent="0.2">
      <c r="A24" s="119" t="s">
        <v>213</v>
      </c>
      <c r="B24" s="120" t="s">
        <v>214</v>
      </c>
      <c r="C24" s="122">
        <v>81.2</v>
      </c>
      <c r="D24" s="122">
        <v>89.2</v>
      </c>
      <c r="E24" s="121">
        <v>109.85221674876848</v>
      </c>
      <c r="F24" s="121">
        <v>8</v>
      </c>
      <c r="G24" s="122">
        <v>171.8</v>
      </c>
      <c r="H24" s="122">
        <v>161.1</v>
      </c>
      <c r="I24" s="121">
        <v>93.771827706635619</v>
      </c>
      <c r="J24" s="121">
        <v>-10.700000000000017</v>
      </c>
      <c r="K24" s="122">
        <v>718.5</v>
      </c>
      <c r="L24" s="122">
        <v>742.1</v>
      </c>
      <c r="M24" s="121">
        <v>103.28462073764788</v>
      </c>
      <c r="N24" s="121">
        <v>23.600000000000023</v>
      </c>
    </row>
    <row r="25" spans="1:30" ht="12.95" customHeight="1" x14ac:dyDescent="0.2">
      <c r="A25" s="119" t="s">
        <v>215</v>
      </c>
      <c r="B25" s="124" t="s">
        <v>216</v>
      </c>
      <c r="C25" s="122">
        <v>0</v>
      </c>
      <c r="D25" s="122">
        <v>0</v>
      </c>
      <c r="E25" s="121"/>
      <c r="F25" s="121"/>
      <c r="G25" s="122">
        <v>13.7</v>
      </c>
      <c r="H25" s="122">
        <v>13.9</v>
      </c>
      <c r="I25" s="121">
        <v>101.45985401459853</v>
      </c>
      <c r="J25" s="121">
        <v>0.20000000000000107</v>
      </c>
      <c r="K25" s="122">
        <v>0</v>
      </c>
      <c r="L25" s="122">
        <v>0</v>
      </c>
      <c r="M25" s="121"/>
      <c r="N25" s="121"/>
      <c r="W25" s="48"/>
    </row>
    <row r="26" spans="1:30" ht="12.95" customHeight="1" x14ac:dyDescent="0.2">
      <c r="A26" s="119" t="s">
        <v>217</v>
      </c>
      <c r="B26" s="124" t="s">
        <v>218</v>
      </c>
      <c r="C26" s="122">
        <v>0</v>
      </c>
      <c r="D26" s="122">
        <v>0</v>
      </c>
      <c r="E26" s="121"/>
      <c r="F26" s="121"/>
      <c r="G26" s="122">
        <v>16.399999999999999</v>
      </c>
      <c r="H26" s="122">
        <v>15.6</v>
      </c>
      <c r="I26" s="121">
        <v>95.121951219512198</v>
      </c>
      <c r="J26" s="121">
        <v>-0.79999999999999893</v>
      </c>
      <c r="K26" s="122">
        <v>533.5</v>
      </c>
      <c r="L26" s="122">
        <v>579.79999999999995</v>
      </c>
      <c r="M26" s="121">
        <v>108.67853795688846</v>
      </c>
      <c r="N26" s="121">
        <v>46.299999999999955</v>
      </c>
    </row>
    <row r="27" spans="1:30" ht="12.95" customHeight="1" x14ac:dyDescent="0.2">
      <c r="A27" s="119" t="s">
        <v>219</v>
      </c>
      <c r="B27" s="124" t="s">
        <v>220</v>
      </c>
      <c r="C27" s="122">
        <v>0</v>
      </c>
      <c r="D27" s="122">
        <v>0</v>
      </c>
      <c r="E27" s="121"/>
      <c r="F27" s="121"/>
      <c r="G27" s="122">
        <v>0</v>
      </c>
      <c r="H27" s="122">
        <v>0</v>
      </c>
      <c r="I27" s="121"/>
      <c r="J27" s="121"/>
      <c r="K27" s="122">
        <v>0</v>
      </c>
      <c r="L27" s="122">
        <v>0</v>
      </c>
      <c r="M27" s="121"/>
      <c r="N27" s="121"/>
    </row>
    <row r="28" spans="1:30" ht="12.95" customHeight="1" x14ac:dyDescent="0.2">
      <c r="A28" s="119" t="s">
        <v>221</v>
      </c>
      <c r="B28" s="124" t="s">
        <v>222</v>
      </c>
      <c r="C28" s="122">
        <v>17</v>
      </c>
      <c r="D28" s="122">
        <v>16.399999999999999</v>
      </c>
      <c r="E28" s="121">
        <v>96.470588235294102</v>
      </c>
      <c r="F28" s="121">
        <v>-0.60000000000000142</v>
      </c>
      <c r="G28" s="122">
        <v>43.8</v>
      </c>
      <c r="H28" s="122">
        <v>51.1</v>
      </c>
      <c r="I28" s="121">
        <v>116.66666666666667</v>
      </c>
      <c r="J28" s="121">
        <v>7.3000000000000043</v>
      </c>
      <c r="K28" s="122">
        <v>0</v>
      </c>
      <c r="L28" s="122">
        <v>0</v>
      </c>
      <c r="M28" s="121"/>
      <c r="N28" s="121"/>
    </row>
    <row r="29" spans="1:30" ht="23.25" customHeight="1" x14ac:dyDescent="0.2">
      <c r="A29" s="119" t="s">
        <v>223</v>
      </c>
      <c r="B29" s="124" t="s">
        <v>224</v>
      </c>
      <c r="C29" s="122">
        <v>0</v>
      </c>
      <c r="D29" s="122">
        <v>0</v>
      </c>
      <c r="E29" s="121"/>
      <c r="F29" s="121"/>
      <c r="G29" s="122">
        <v>0</v>
      </c>
      <c r="H29" s="122">
        <v>0</v>
      </c>
      <c r="I29" s="121"/>
      <c r="J29" s="121"/>
      <c r="K29" s="122">
        <v>0</v>
      </c>
      <c r="L29" s="122">
        <v>0</v>
      </c>
      <c r="M29" s="121"/>
      <c r="N29" s="121"/>
    </row>
    <row r="30" spans="1:30" ht="23.25" customHeight="1" x14ac:dyDescent="0.2">
      <c r="A30" s="119" t="s">
        <v>225</v>
      </c>
      <c r="B30" s="124" t="s">
        <v>226</v>
      </c>
      <c r="C30" s="122">
        <v>0</v>
      </c>
      <c r="D30" s="122">
        <v>0</v>
      </c>
      <c r="E30" s="121"/>
      <c r="F30" s="121"/>
      <c r="G30" s="122">
        <v>0</v>
      </c>
      <c r="H30" s="122">
        <v>0</v>
      </c>
      <c r="I30" s="121"/>
      <c r="J30" s="121"/>
      <c r="K30" s="122">
        <v>0</v>
      </c>
      <c r="L30" s="122">
        <v>0</v>
      </c>
      <c r="M30" s="121"/>
      <c r="N30" s="121"/>
    </row>
    <row r="31" spans="1:30" ht="12.95" customHeight="1" x14ac:dyDescent="0.2">
      <c r="A31" s="119" t="s">
        <v>227</v>
      </c>
      <c r="B31" s="124" t="s">
        <v>228</v>
      </c>
      <c r="C31" s="122">
        <v>0</v>
      </c>
      <c r="D31" s="122">
        <v>0</v>
      </c>
      <c r="E31" s="121"/>
      <c r="F31" s="121"/>
      <c r="G31" s="122">
        <v>6.3</v>
      </c>
      <c r="H31" s="122">
        <v>7</v>
      </c>
      <c r="I31" s="121">
        <v>111.11111111111111</v>
      </c>
      <c r="J31" s="121">
        <v>0.70000000000000018</v>
      </c>
      <c r="K31" s="122">
        <v>0</v>
      </c>
      <c r="L31" s="122">
        <v>0</v>
      </c>
      <c r="M31" s="121"/>
      <c r="N31" s="121"/>
    </row>
    <row r="32" spans="1:30" ht="12.95" customHeight="1" x14ac:dyDescent="0.2">
      <c r="A32" s="119" t="s">
        <v>229</v>
      </c>
      <c r="B32" s="124" t="s">
        <v>230</v>
      </c>
      <c r="C32" s="122">
        <v>0</v>
      </c>
      <c r="D32" s="122">
        <v>0</v>
      </c>
      <c r="E32" s="121"/>
      <c r="F32" s="121"/>
      <c r="G32" s="122">
        <v>0</v>
      </c>
      <c r="H32" s="122">
        <v>0</v>
      </c>
      <c r="I32" s="121"/>
      <c r="J32" s="121"/>
      <c r="K32" s="122">
        <v>0</v>
      </c>
      <c r="L32" s="122">
        <v>0</v>
      </c>
      <c r="M32" s="121"/>
      <c r="N32" s="121"/>
    </row>
    <row r="33" spans="1:15" ht="12.95" customHeight="1" x14ac:dyDescent="0.2">
      <c r="A33" s="119" t="s">
        <v>231</v>
      </c>
      <c r="B33" s="124" t="s">
        <v>232</v>
      </c>
      <c r="C33" s="122">
        <v>0</v>
      </c>
      <c r="D33" s="122">
        <v>0</v>
      </c>
      <c r="E33" s="121"/>
      <c r="F33" s="121"/>
      <c r="G33" s="122">
        <v>0</v>
      </c>
      <c r="H33" s="122">
        <v>0</v>
      </c>
      <c r="I33" s="121"/>
      <c r="J33" s="121"/>
      <c r="K33" s="122">
        <v>0</v>
      </c>
      <c r="L33" s="122">
        <v>0</v>
      </c>
      <c r="M33" s="121"/>
      <c r="N33" s="121"/>
    </row>
    <row r="34" spans="1:15" ht="12.95" customHeight="1" x14ac:dyDescent="0.2">
      <c r="A34" s="119" t="s">
        <v>233</v>
      </c>
      <c r="B34" s="124" t="s">
        <v>234</v>
      </c>
      <c r="C34" s="122">
        <v>41.1</v>
      </c>
      <c r="D34" s="122">
        <v>45.8</v>
      </c>
      <c r="E34" s="121">
        <v>111.43552311435523</v>
      </c>
      <c r="F34" s="121">
        <v>4.6999999999999957</v>
      </c>
      <c r="G34" s="122">
        <v>2.2000000000000002</v>
      </c>
      <c r="H34" s="122">
        <v>3.2</v>
      </c>
      <c r="I34" s="121">
        <v>145.45454545454547</v>
      </c>
      <c r="J34" s="121">
        <v>1</v>
      </c>
      <c r="K34" s="122">
        <v>0</v>
      </c>
      <c r="L34" s="122">
        <v>0</v>
      </c>
      <c r="M34" s="121"/>
      <c r="N34" s="121"/>
    </row>
    <row r="35" spans="1:15" x14ac:dyDescent="0.2">
      <c r="A35" s="125"/>
      <c r="B35" s="126" t="s">
        <v>69</v>
      </c>
      <c r="C35" s="121">
        <f>SUM(C24:C34)</f>
        <v>139.30000000000001</v>
      </c>
      <c r="D35" s="121">
        <f>SUM(D24:D34)</f>
        <v>151.39999999999998</v>
      </c>
      <c r="E35" s="121">
        <f>+D35/C35*100</f>
        <v>108.68628858578604</v>
      </c>
      <c r="F35" s="121">
        <f>SUM(F24:F34)</f>
        <v>12.099999999999994</v>
      </c>
      <c r="G35" s="121">
        <f>SUM(G24:G34)</f>
        <v>254.2</v>
      </c>
      <c r="H35" s="121">
        <f>SUM(H24:H34)</f>
        <v>251.89999999999998</v>
      </c>
      <c r="I35" s="121">
        <f>+H35/G35*100</f>
        <v>99.095200629425634</v>
      </c>
      <c r="J35" s="121">
        <f>SUM(J24:J34)</f>
        <v>-2.3000000000000105</v>
      </c>
      <c r="K35" s="121">
        <f>SUM(K24:K34)</f>
        <v>1252</v>
      </c>
      <c r="L35" s="121">
        <f>SUM(L24:L34)</f>
        <v>1321.9</v>
      </c>
      <c r="M35" s="121">
        <f>+L35/K35*100</f>
        <v>105.58306709265177</v>
      </c>
      <c r="N35" s="121">
        <f>SUM(N24:N34)</f>
        <v>69.899999999999977</v>
      </c>
    </row>
    <row r="37" spans="1:15" x14ac:dyDescent="0.2">
      <c r="D37" s="73"/>
      <c r="F37" s="73"/>
      <c r="J37" s="73"/>
      <c r="M37" s="131"/>
      <c r="N37" s="73"/>
      <c r="O37" s="73"/>
    </row>
  </sheetData>
  <mergeCells count="36">
    <mergeCell ref="AC4:AD4"/>
    <mergeCell ref="A5:A7"/>
    <mergeCell ref="B5:B7"/>
    <mergeCell ref="A21:A23"/>
    <mergeCell ref="B21:B23"/>
    <mergeCell ref="D22:D23"/>
    <mergeCell ref="E22:F22"/>
    <mergeCell ref="G22:G23"/>
    <mergeCell ref="H22:H23"/>
    <mergeCell ref="C22:C23"/>
    <mergeCell ref="C21:F21"/>
    <mergeCell ref="G21:J21"/>
    <mergeCell ref="K21:N21"/>
    <mergeCell ref="C6:C7"/>
    <mergeCell ref="L22:L23"/>
    <mergeCell ref="M22:N22"/>
    <mergeCell ref="I22:J22"/>
    <mergeCell ref="K22:K23"/>
    <mergeCell ref="M6:N6"/>
    <mergeCell ref="D6:D7"/>
    <mergeCell ref="E6:F6"/>
    <mergeCell ref="G6:G7"/>
    <mergeCell ref="C1:N2"/>
    <mergeCell ref="P1:R1"/>
    <mergeCell ref="Q4:R4"/>
    <mergeCell ref="H6:H7"/>
    <mergeCell ref="I6:J6"/>
    <mergeCell ref="K6:K7"/>
    <mergeCell ref="L6:L7"/>
    <mergeCell ref="Q6:R6"/>
    <mergeCell ref="O6:O7"/>
    <mergeCell ref="C5:F5"/>
    <mergeCell ref="G5:J5"/>
    <mergeCell ref="K5:N5"/>
    <mergeCell ref="O5:R5"/>
    <mergeCell ref="P6:P7"/>
  </mergeCells>
  <pageMargins left="0.59055118110236227" right="0" top="0.35433070866141736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3"/>
  <sheetViews>
    <sheetView zoomScaleNormal="100" workbookViewId="0">
      <selection activeCell="V3" sqref="V3"/>
    </sheetView>
  </sheetViews>
  <sheetFormatPr defaultColWidth="8.85546875" defaultRowHeight="15" x14ac:dyDescent="0.25"/>
  <cols>
    <col min="1" max="1" width="4.140625" style="202" customWidth="1"/>
    <col min="2" max="2" width="36.140625" style="202" customWidth="1"/>
    <col min="3" max="5" width="8.85546875" style="202"/>
    <col min="6" max="6" width="7.7109375" style="202" customWidth="1"/>
    <col min="7" max="7" width="6.5703125" style="202" customWidth="1"/>
    <col min="8" max="11" width="8.85546875" style="202"/>
    <col min="12" max="12" width="7.42578125" style="202" customWidth="1"/>
    <col min="13" max="21" width="8.85546875" style="202"/>
    <col min="22" max="22" width="7.42578125" style="202" customWidth="1"/>
    <col min="23" max="23" width="6.140625" style="202" customWidth="1"/>
    <col min="24" max="16384" width="8.85546875" style="202"/>
  </cols>
  <sheetData>
    <row r="1" spans="1:23" s="204" customFormat="1" x14ac:dyDescent="0.25">
      <c r="B1" s="203" t="s">
        <v>474</v>
      </c>
      <c r="C1" s="203"/>
      <c r="D1" s="203"/>
      <c r="E1" s="203"/>
      <c r="F1" s="203"/>
      <c r="G1" s="203"/>
      <c r="H1" s="203"/>
      <c r="V1" s="205" t="s">
        <v>250</v>
      </c>
      <c r="W1" s="205"/>
    </row>
    <row r="2" spans="1:23" s="204" customFormat="1" x14ac:dyDescent="0.25"/>
    <row r="3" spans="1:23" x14ac:dyDescent="0.25">
      <c r="V3" s="202" t="s">
        <v>92</v>
      </c>
    </row>
    <row r="4" spans="1:23" x14ac:dyDescent="0.25">
      <c r="A4" s="206"/>
      <c r="B4" s="206"/>
      <c r="C4" s="206"/>
      <c r="D4" s="206" t="s">
        <v>161</v>
      </c>
      <c r="E4" s="206" t="s">
        <v>162</v>
      </c>
      <c r="F4" s="206" t="s">
        <v>163</v>
      </c>
      <c r="G4" s="206" t="s">
        <v>164</v>
      </c>
      <c r="H4" s="206" t="s">
        <v>416</v>
      </c>
      <c r="I4" s="206" t="s">
        <v>417</v>
      </c>
      <c r="J4" s="206" t="s">
        <v>418</v>
      </c>
      <c r="K4" s="206" t="s">
        <v>168</v>
      </c>
      <c r="L4" s="206" t="s">
        <v>170</v>
      </c>
      <c r="M4" s="206" t="s">
        <v>419</v>
      </c>
      <c r="N4" s="206" t="s">
        <v>420</v>
      </c>
      <c r="O4" s="206" t="s">
        <v>158</v>
      </c>
      <c r="P4" s="219" t="s">
        <v>157</v>
      </c>
      <c r="Q4" s="220"/>
      <c r="R4" s="220"/>
      <c r="S4" s="221"/>
      <c r="T4" s="206" t="s">
        <v>421</v>
      </c>
      <c r="U4" s="206" t="s">
        <v>169</v>
      </c>
      <c r="V4" s="206" t="s">
        <v>172</v>
      </c>
      <c r="W4" s="206" t="s">
        <v>173</v>
      </c>
    </row>
    <row r="5" spans="1:23" x14ac:dyDescent="0.25">
      <c r="A5" s="210"/>
      <c r="B5" s="210"/>
      <c r="C5" s="210" t="s">
        <v>415</v>
      </c>
      <c r="D5" s="210" t="s">
        <v>175</v>
      </c>
      <c r="E5" s="210" t="s">
        <v>176</v>
      </c>
      <c r="F5" s="210" t="s">
        <v>177</v>
      </c>
      <c r="G5" s="210"/>
      <c r="H5" s="210" t="s">
        <v>422</v>
      </c>
      <c r="I5" s="210" t="s">
        <v>423</v>
      </c>
      <c r="J5" s="210" t="s">
        <v>424</v>
      </c>
      <c r="K5" s="210" t="s">
        <v>425</v>
      </c>
      <c r="L5" s="210" t="s">
        <v>180</v>
      </c>
      <c r="M5" s="210" t="s">
        <v>426</v>
      </c>
      <c r="N5" s="210" t="s">
        <v>427</v>
      </c>
      <c r="O5" s="210" t="s">
        <v>171</v>
      </c>
      <c r="P5" s="222" t="s">
        <v>165</v>
      </c>
      <c r="Q5" s="222" t="s">
        <v>166</v>
      </c>
      <c r="R5" s="210" t="s">
        <v>167</v>
      </c>
      <c r="S5" s="206" t="s">
        <v>428</v>
      </c>
      <c r="T5" s="210" t="s">
        <v>429</v>
      </c>
      <c r="U5" s="210" t="s">
        <v>430</v>
      </c>
      <c r="V5" s="210"/>
      <c r="W5" s="210"/>
    </row>
    <row r="6" spans="1:23" x14ac:dyDescent="0.25">
      <c r="A6" s="210"/>
      <c r="B6" s="222" t="s">
        <v>159</v>
      </c>
      <c r="C6" s="210" t="s">
        <v>237</v>
      </c>
      <c r="D6" s="210"/>
      <c r="E6" s="210"/>
      <c r="F6" s="210"/>
      <c r="G6" s="210"/>
      <c r="H6" s="210" t="s">
        <v>432</v>
      </c>
      <c r="I6" s="210" t="s">
        <v>433</v>
      </c>
      <c r="J6" s="210" t="s">
        <v>434</v>
      </c>
      <c r="K6" s="210" t="s">
        <v>435</v>
      </c>
      <c r="L6" s="210"/>
      <c r="M6" s="210" t="s">
        <v>436</v>
      </c>
      <c r="N6" s="210" t="s">
        <v>437</v>
      </c>
      <c r="O6" s="210" t="s">
        <v>181</v>
      </c>
      <c r="P6" s="222" t="s">
        <v>178</v>
      </c>
      <c r="Q6" s="210"/>
      <c r="R6" s="210" t="s">
        <v>179</v>
      </c>
      <c r="S6" s="210" t="s">
        <v>475</v>
      </c>
      <c r="T6" s="210" t="s">
        <v>430</v>
      </c>
      <c r="U6" s="210" t="s">
        <v>182</v>
      </c>
      <c r="V6" s="210"/>
      <c r="W6" s="210"/>
    </row>
    <row r="7" spans="1:23" x14ac:dyDescent="0.25">
      <c r="A7" s="211"/>
      <c r="B7" s="211"/>
      <c r="C7" s="211"/>
      <c r="D7" s="211"/>
      <c r="E7" s="211"/>
      <c r="F7" s="211"/>
      <c r="G7" s="211"/>
      <c r="H7" s="211" t="s">
        <v>182</v>
      </c>
      <c r="I7" s="211"/>
      <c r="J7" s="211" t="s">
        <v>182</v>
      </c>
      <c r="K7" s="211" t="s">
        <v>440</v>
      </c>
      <c r="L7" s="211"/>
      <c r="M7" s="211" t="s">
        <v>441</v>
      </c>
      <c r="N7" s="211" t="s">
        <v>442</v>
      </c>
      <c r="O7" s="211"/>
      <c r="P7" s="211"/>
      <c r="Q7" s="211"/>
      <c r="R7" s="211"/>
      <c r="S7" s="211" t="s">
        <v>476</v>
      </c>
      <c r="T7" s="211" t="s">
        <v>182</v>
      </c>
      <c r="U7" s="211"/>
      <c r="V7" s="211"/>
      <c r="W7" s="211"/>
    </row>
    <row r="8" spans="1:23" x14ac:dyDescent="0.25">
      <c r="A8" s="212">
        <v>1</v>
      </c>
      <c r="B8" s="212">
        <v>2</v>
      </c>
      <c r="C8" s="212">
        <v>3</v>
      </c>
      <c r="D8" s="212">
        <v>4</v>
      </c>
      <c r="E8" s="212">
        <v>5</v>
      </c>
      <c r="F8" s="212">
        <v>6</v>
      </c>
      <c r="G8" s="212">
        <v>7</v>
      </c>
      <c r="H8" s="212">
        <v>8</v>
      </c>
      <c r="I8" s="212">
        <v>9</v>
      </c>
      <c r="J8" s="212">
        <v>10</v>
      </c>
      <c r="K8" s="212">
        <v>11</v>
      </c>
      <c r="L8" s="212">
        <v>12</v>
      </c>
      <c r="M8" s="212">
        <v>13</v>
      </c>
      <c r="N8" s="212">
        <v>14</v>
      </c>
      <c r="O8" s="212">
        <v>15</v>
      </c>
      <c r="P8" s="212">
        <v>16</v>
      </c>
      <c r="Q8" s="212">
        <v>17</v>
      </c>
      <c r="R8" s="212">
        <v>18</v>
      </c>
      <c r="S8" s="212">
        <v>19</v>
      </c>
      <c r="T8" s="212">
        <v>20</v>
      </c>
      <c r="U8" s="212">
        <v>21</v>
      </c>
      <c r="V8" s="212">
        <v>22</v>
      </c>
      <c r="W8" s="212">
        <v>23</v>
      </c>
    </row>
    <row r="9" spans="1:23" x14ac:dyDescent="0.25">
      <c r="A9" s="213">
        <v>1</v>
      </c>
      <c r="B9" s="223" t="s">
        <v>183</v>
      </c>
      <c r="C9" s="214">
        <v>541.9</v>
      </c>
      <c r="D9" s="214">
        <v>437.59999999999997</v>
      </c>
      <c r="E9" s="214">
        <v>6.3</v>
      </c>
      <c r="F9" s="214">
        <v>98</v>
      </c>
      <c r="G9" s="214">
        <v>34.5</v>
      </c>
      <c r="H9" s="214">
        <v>0.2</v>
      </c>
      <c r="I9" s="214">
        <v>0.9</v>
      </c>
      <c r="J9" s="214">
        <v>0.79999999999999993</v>
      </c>
      <c r="K9" s="214">
        <v>0.2</v>
      </c>
      <c r="L9" s="214">
        <v>0.1</v>
      </c>
      <c r="M9" s="214">
        <v>0</v>
      </c>
      <c r="N9" s="214">
        <v>2.2000000000000002</v>
      </c>
      <c r="O9" s="214">
        <v>1.5</v>
      </c>
      <c r="P9" s="214">
        <v>15</v>
      </c>
      <c r="Q9" s="214">
        <v>6.8</v>
      </c>
      <c r="R9" s="214">
        <v>2.8</v>
      </c>
      <c r="S9" s="214">
        <v>3.1</v>
      </c>
      <c r="T9" s="214">
        <v>2.4</v>
      </c>
      <c r="U9" s="214">
        <v>20</v>
      </c>
      <c r="V9" s="214">
        <v>0</v>
      </c>
      <c r="W9" s="214">
        <v>7.5</v>
      </c>
    </row>
    <row r="10" spans="1:23" x14ac:dyDescent="0.25">
      <c r="A10" s="213">
        <v>2</v>
      </c>
      <c r="B10" s="213" t="s">
        <v>238</v>
      </c>
      <c r="C10" s="214">
        <v>314</v>
      </c>
      <c r="D10" s="214">
        <v>264.89999999999998</v>
      </c>
      <c r="E10" s="214">
        <v>3.8</v>
      </c>
      <c r="F10" s="214">
        <v>45.300000000000004</v>
      </c>
      <c r="G10" s="214">
        <v>0</v>
      </c>
      <c r="H10" s="214">
        <v>0.2</v>
      </c>
      <c r="I10" s="214">
        <v>0.9</v>
      </c>
      <c r="J10" s="214">
        <v>0.1</v>
      </c>
      <c r="K10" s="214">
        <v>0.2</v>
      </c>
      <c r="L10" s="214">
        <v>0.1</v>
      </c>
      <c r="M10" s="214">
        <v>0</v>
      </c>
      <c r="N10" s="214">
        <v>2.2000000000000002</v>
      </c>
      <c r="O10" s="214">
        <v>0.3</v>
      </c>
      <c r="P10" s="214">
        <v>15</v>
      </c>
      <c r="Q10" s="214">
        <v>6.8</v>
      </c>
      <c r="R10" s="214">
        <v>2.8</v>
      </c>
      <c r="S10" s="214">
        <v>3.1</v>
      </c>
      <c r="T10" s="214">
        <v>0.7</v>
      </c>
      <c r="U10" s="214">
        <v>5.4</v>
      </c>
      <c r="V10" s="214">
        <v>0</v>
      </c>
      <c r="W10" s="214">
        <v>7.5</v>
      </c>
    </row>
    <row r="11" spans="1:23" x14ac:dyDescent="0.25">
      <c r="A11" s="213">
        <v>3</v>
      </c>
      <c r="B11" s="213" t="s">
        <v>477</v>
      </c>
      <c r="C11" s="214">
        <v>46.7</v>
      </c>
      <c r="D11" s="214"/>
      <c r="E11" s="214">
        <v>0</v>
      </c>
      <c r="F11" s="214">
        <v>46.7</v>
      </c>
      <c r="G11" s="214">
        <v>34.5</v>
      </c>
      <c r="H11" s="214"/>
      <c r="I11" s="214"/>
      <c r="J11" s="214">
        <v>0.7</v>
      </c>
      <c r="K11" s="214"/>
      <c r="L11" s="214"/>
      <c r="M11" s="214"/>
      <c r="N11" s="214"/>
      <c r="O11" s="214"/>
      <c r="P11" s="214"/>
      <c r="Q11" s="214"/>
      <c r="R11" s="214"/>
      <c r="S11" s="214"/>
      <c r="T11" s="214">
        <v>0.8</v>
      </c>
      <c r="U11" s="214">
        <v>10.7</v>
      </c>
      <c r="V11" s="214"/>
      <c r="W11" s="214"/>
    </row>
    <row r="12" spans="1:23" x14ac:dyDescent="0.25">
      <c r="A12" s="213">
        <v>4</v>
      </c>
      <c r="B12" s="213" t="s">
        <v>478</v>
      </c>
      <c r="C12" s="214">
        <v>181.2</v>
      </c>
      <c r="D12" s="214">
        <v>172.7</v>
      </c>
      <c r="E12" s="214">
        <v>2.5</v>
      </c>
      <c r="F12" s="214">
        <v>6</v>
      </c>
      <c r="G12" s="214"/>
      <c r="H12" s="214"/>
      <c r="I12" s="214"/>
      <c r="J12" s="214"/>
      <c r="K12" s="214"/>
      <c r="L12" s="214"/>
      <c r="M12" s="214"/>
      <c r="N12" s="214"/>
      <c r="O12" s="214">
        <v>1.2</v>
      </c>
      <c r="P12" s="214"/>
      <c r="Q12" s="214"/>
      <c r="R12" s="214"/>
      <c r="S12" s="214"/>
      <c r="T12" s="214">
        <v>0.9</v>
      </c>
      <c r="U12" s="214">
        <v>3.9</v>
      </c>
      <c r="V12" s="214"/>
      <c r="W12" s="214"/>
    </row>
    <row r="13" spans="1:23" x14ac:dyDescent="0.25">
      <c r="A13" s="213">
        <v>5</v>
      </c>
      <c r="B13" s="223" t="s">
        <v>184</v>
      </c>
      <c r="C13" s="214">
        <v>582.1</v>
      </c>
      <c r="D13" s="214">
        <v>477.4</v>
      </c>
      <c r="E13" s="214">
        <v>6.8999999999999995</v>
      </c>
      <c r="F13" s="214">
        <v>97.800000000000011</v>
      </c>
      <c r="G13" s="214">
        <v>40.700000000000003</v>
      </c>
      <c r="H13" s="214">
        <v>0.2</v>
      </c>
      <c r="I13" s="214">
        <v>0.9</v>
      </c>
      <c r="J13" s="214">
        <v>0.1</v>
      </c>
      <c r="K13" s="214">
        <v>0.3</v>
      </c>
      <c r="L13" s="214">
        <v>0.1</v>
      </c>
      <c r="M13" s="214">
        <v>0</v>
      </c>
      <c r="N13" s="214">
        <v>2.2000000000000002</v>
      </c>
      <c r="O13" s="214">
        <v>1.7</v>
      </c>
      <c r="P13" s="214">
        <v>13.2</v>
      </c>
      <c r="Q13" s="214">
        <v>9.1999999999999993</v>
      </c>
      <c r="R13" s="214">
        <v>3.1</v>
      </c>
      <c r="S13" s="214">
        <v>3.4000000000000004</v>
      </c>
      <c r="T13" s="214">
        <v>1.8</v>
      </c>
      <c r="U13" s="214">
        <v>17.899999999999999</v>
      </c>
      <c r="V13" s="214">
        <v>0</v>
      </c>
      <c r="W13" s="214">
        <v>3</v>
      </c>
    </row>
    <row r="14" spans="1:23" x14ac:dyDescent="0.25">
      <c r="A14" s="213">
        <v>6</v>
      </c>
      <c r="B14" s="213" t="s">
        <v>238</v>
      </c>
      <c r="C14" s="214">
        <v>327.3</v>
      </c>
      <c r="D14" s="214">
        <v>284.2</v>
      </c>
      <c r="E14" s="214">
        <v>4.0999999999999996</v>
      </c>
      <c r="F14" s="214">
        <v>39</v>
      </c>
      <c r="G14" s="214">
        <v>0</v>
      </c>
      <c r="H14" s="214">
        <v>0.2</v>
      </c>
      <c r="I14" s="214">
        <v>0.9</v>
      </c>
      <c r="J14" s="214">
        <v>0.1</v>
      </c>
      <c r="K14" s="214">
        <v>0.3</v>
      </c>
      <c r="L14" s="214">
        <v>0.1</v>
      </c>
      <c r="M14" s="214">
        <v>0</v>
      </c>
      <c r="N14" s="214">
        <v>2.2000000000000002</v>
      </c>
      <c r="O14" s="214">
        <v>0.3</v>
      </c>
      <c r="P14" s="214">
        <v>13.2</v>
      </c>
      <c r="Q14" s="214">
        <v>9.1999999999999993</v>
      </c>
      <c r="R14" s="214">
        <v>3.1</v>
      </c>
      <c r="S14" s="214">
        <v>3.4000000000000004</v>
      </c>
      <c r="T14" s="214">
        <v>0.7</v>
      </c>
      <c r="U14" s="214">
        <v>5.3000000000000007</v>
      </c>
      <c r="V14" s="214">
        <v>0</v>
      </c>
      <c r="W14" s="214">
        <v>0</v>
      </c>
    </row>
    <row r="15" spans="1:23" x14ac:dyDescent="0.25">
      <c r="A15" s="213">
        <v>7</v>
      </c>
      <c r="B15" s="213" t="s">
        <v>477</v>
      </c>
      <c r="C15" s="214">
        <v>51.900000000000006</v>
      </c>
      <c r="D15" s="214"/>
      <c r="E15" s="214">
        <v>0</v>
      </c>
      <c r="F15" s="214">
        <v>51.900000000000006</v>
      </c>
      <c r="G15" s="214">
        <v>40.700000000000003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>
        <v>8.1999999999999993</v>
      </c>
      <c r="V15" s="214"/>
      <c r="W15" s="214">
        <v>3</v>
      </c>
    </row>
    <row r="16" spans="1:23" x14ac:dyDescent="0.25">
      <c r="A16" s="213">
        <v>8</v>
      </c>
      <c r="B16" s="213" t="s">
        <v>478</v>
      </c>
      <c r="C16" s="214">
        <v>202.9</v>
      </c>
      <c r="D16" s="214">
        <v>193.2</v>
      </c>
      <c r="E16" s="214">
        <v>2.8</v>
      </c>
      <c r="F16" s="214">
        <v>6.9</v>
      </c>
      <c r="G16" s="214"/>
      <c r="H16" s="214"/>
      <c r="I16" s="214"/>
      <c r="J16" s="214"/>
      <c r="K16" s="214"/>
      <c r="L16" s="214"/>
      <c r="M16" s="214"/>
      <c r="N16" s="214"/>
      <c r="O16" s="214">
        <v>1.4</v>
      </c>
      <c r="P16" s="214"/>
      <c r="Q16" s="214"/>
      <c r="R16" s="214"/>
      <c r="S16" s="214"/>
      <c r="T16" s="214">
        <v>1.1000000000000001</v>
      </c>
      <c r="U16" s="214">
        <v>4.4000000000000004</v>
      </c>
      <c r="V16" s="214"/>
      <c r="W16" s="214"/>
    </row>
    <row r="17" spans="1:23" x14ac:dyDescent="0.25">
      <c r="A17" s="213">
        <v>9</v>
      </c>
      <c r="B17" s="223" t="s">
        <v>293</v>
      </c>
      <c r="C17" s="214">
        <v>567.19999999999993</v>
      </c>
      <c r="D17" s="214">
        <v>459.2</v>
      </c>
      <c r="E17" s="214">
        <v>6.6</v>
      </c>
      <c r="F17" s="214">
        <v>101.4</v>
      </c>
      <c r="G17" s="214">
        <v>37.299999999999997</v>
      </c>
      <c r="H17" s="214">
        <v>0.2</v>
      </c>
      <c r="I17" s="214">
        <v>0.9</v>
      </c>
      <c r="J17" s="214">
        <v>0.1</v>
      </c>
      <c r="K17" s="214">
        <v>2.2999999999999998</v>
      </c>
      <c r="L17" s="214">
        <v>0.1</v>
      </c>
      <c r="M17" s="214">
        <v>0</v>
      </c>
      <c r="N17" s="214">
        <v>2.2000000000000002</v>
      </c>
      <c r="O17" s="214">
        <v>1.8</v>
      </c>
      <c r="P17" s="214">
        <v>17.2</v>
      </c>
      <c r="Q17" s="214">
        <v>6.3</v>
      </c>
      <c r="R17" s="214">
        <v>3.4</v>
      </c>
      <c r="S17" s="214">
        <v>3.5999999999999996</v>
      </c>
      <c r="T17" s="214">
        <v>2</v>
      </c>
      <c r="U17" s="214">
        <v>24</v>
      </c>
      <c r="V17" s="214">
        <v>0</v>
      </c>
      <c r="W17" s="214">
        <v>0</v>
      </c>
    </row>
    <row r="18" spans="1:23" x14ac:dyDescent="0.25">
      <c r="A18" s="213">
        <v>10</v>
      </c>
      <c r="B18" s="213" t="s">
        <v>238</v>
      </c>
      <c r="C18" s="214">
        <v>301.09999999999997</v>
      </c>
      <c r="D18" s="214">
        <v>257.5</v>
      </c>
      <c r="E18" s="214">
        <v>3.7</v>
      </c>
      <c r="F18" s="214">
        <v>39.9</v>
      </c>
      <c r="G18" s="214">
        <v>0</v>
      </c>
      <c r="H18" s="214">
        <v>0.2</v>
      </c>
      <c r="I18" s="214">
        <v>0.9</v>
      </c>
      <c r="J18" s="214">
        <v>0.1</v>
      </c>
      <c r="K18" s="214">
        <v>0.3</v>
      </c>
      <c r="L18" s="214">
        <v>0.1</v>
      </c>
      <c r="M18" s="214">
        <v>0</v>
      </c>
      <c r="N18" s="214">
        <v>2.2000000000000002</v>
      </c>
      <c r="O18" s="214">
        <v>0.3</v>
      </c>
      <c r="P18" s="214">
        <v>15.6</v>
      </c>
      <c r="Q18" s="214">
        <v>6.3</v>
      </c>
      <c r="R18" s="214">
        <v>3.4</v>
      </c>
      <c r="S18" s="214">
        <v>3.5999999999999996</v>
      </c>
      <c r="T18" s="214">
        <v>0.8</v>
      </c>
      <c r="U18" s="214">
        <v>6.1000000000000005</v>
      </c>
      <c r="V18" s="214">
        <v>0</v>
      </c>
      <c r="W18" s="214">
        <v>0</v>
      </c>
    </row>
    <row r="19" spans="1:23" x14ac:dyDescent="0.25">
      <c r="A19" s="213">
        <v>11</v>
      </c>
      <c r="B19" s="213" t="s">
        <v>477</v>
      </c>
      <c r="C19" s="214">
        <v>54</v>
      </c>
      <c r="D19" s="214"/>
      <c r="E19" s="214">
        <v>0</v>
      </c>
      <c r="F19" s="214">
        <v>54</v>
      </c>
      <c r="G19" s="214">
        <v>37.299999999999997</v>
      </c>
      <c r="H19" s="214"/>
      <c r="I19" s="214"/>
      <c r="J19" s="214"/>
      <c r="K19" s="214">
        <v>2</v>
      </c>
      <c r="L19" s="214"/>
      <c r="M19" s="214"/>
      <c r="N19" s="214"/>
      <c r="O19" s="214"/>
      <c r="P19" s="214">
        <v>1.6</v>
      </c>
      <c r="Q19" s="214"/>
      <c r="R19" s="214"/>
      <c r="S19" s="214"/>
      <c r="T19" s="214"/>
      <c r="U19" s="214">
        <v>13.1</v>
      </c>
      <c r="V19" s="214"/>
      <c r="W19" s="214"/>
    </row>
    <row r="20" spans="1:23" x14ac:dyDescent="0.25">
      <c r="A20" s="213">
        <v>12</v>
      </c>
      <c r="B20" s="213" t="s">
        <v>478</v>
      </c>
      <c r="C20" s="214">
        <v>212.1</v>
      </c>
      <c r="D20" s="214">
        <v>201.7</v>
      </c>
      <c r="E20" s="214">
        <v>2.9</v>
      </c>
      <c r="F20" s="214">
        <v>7.5</v>
      </c>
      <c r="G20" s="214"/>
      <c r="H20" s="214"/>
      <c r="I20" s="214"/>
      <c r="J20" s="214"/>
      <c r="K20" s="214"/>
      <c r="L20" s="214"/>
      <c r="M20" s="214"/>
      <c r="N20" s="214"/>
      <c r="O20" s="214">
        <v>1.5</v>
      </c>
      <c r="P20" s="214"/>
      <c r="Q20" s="214"/>
      <c r="R20" s="214"/>
      <c r="S20" s="214"/>
      <c r="T20" s="214">
        <v>1.2</v>
      </c>
      <c r="U20" s="214">
        <v>4.8</v>
      </c>
      <c r="V20" s="214"/>
      <c r="W20" s="214"/>
    </row>
    <row r="21" spans="1:23" x14ac:dyDescent="0.25">
      <c r="A21" s="213">
        <v>13</v>
      </c>
      <c r="B21" s="223" t="s">
        <v>294</v>
      </c>
      <c r="C21" s="214">
        <v>602.70000000000005</v>
      </c>
      <c r="D21" s="214">
        <v>491.7</v>
      </c>
      <c r="E21" s="214">
        <v>7.1</v>
      </c>
      <c r="F21" s="214">
        <v>103.9</v>
      </c>
      <c r="G21" s="214">
        <v>40.700000000000003</v>
      </c>
      <c r="H21" s="214">
        <v>0.2</v>
      </c>
      <c r="I21" s="214">
        <v>0.9</v>
      </c>
      <c r="J21" s="214">
        <v>0.1</v>
      </c>
      <c r="K21" s="214">
        <v>0.3</v>
      </c>
      <c r="L21" s="214">
        <v>0.1</v>
      </c>
      <c r="M21" s="214">
        <v>0</v>
      </c>
      <c r="N21" s="214">
        <v>2.2000000000000002</v>
      </c>
      <c r="O21" s="214">
        <v>2</v>
      </c>
      <c r="P21" s="214">
        <v>16</v>
      </c>
      <c r="Q21" s="214">
        <v>6.6</v>
      </c>
      <c r="R21" s="214">
        <v>3.8</v>
      </c>
      <c r="S21" s="214">
        <v>4</v>
      </c>
      <c r="T21" s="214">
        <v>2.2000000000000002</v>
      </c>
      <c r="U21" s="214">
        <v>24.799999999999997</v>
      </c>
      <c r="V21" s="214">
        <v>0</v>
      </c>
      <c r="W21" s="214">
        <v>0</v>
      </c>
    </row>
    <row r="22" spans="1:23" x14ac:dyDescent="0.25">
      <c r="A22" s="213">
        <v>14</v>
      </c>
      <c r="B22" s="213" t="s">
        <v>238</v>
      </c>
      <c r="C22" s="214">
        <v>320.3</v>
      </c>
      <c r="D22" s="214">
        <v>275.7</v>
      </c>
      <c r="E22" s="214">
        <v>4</v>
      </c>
      <c r="F22" s="214">
        <v>40.6</v>
      </c>
      <c r="G22" s="214">
        <v>0</v>
      </c>
      <c r="H22" s="214">
        <v>0.2</v>
      </c>
      <c r="I22" s="214">
        <v>0.9</v>
      </c>
      <c r="J22" s="214">
        <v>0.1</v>
      </c>
      <c r="K22" s="214">
        <v>0.3</v>
      </c>
      <c r="L22" s="214">
        <v>0.1</v>
      </c>
      <c r="M22" s="214">
        <v>0</v>
      </c>
      <c r="N22" s="214">
        <v>2.2000000000000002</v>
      </c>
      <c r="O22" s="214">
        <v>0.3</v>
      </c>
      <c r="P22" s="214">
        <v>16</v>
      </c>
      <c r="Q22" s="214">
        <v>6.6</v>
      </c>
      <c r="R22" s="214">
        <v>3.8</v>
      </c>
      <c r="S22" s="214">
        <v>4</v>
      </c>
      <c r="T22" s="214">
        <v>0.9</v>
      </c>
      <c r="U22" s="214">
        <v>5.2</v>
      </c>
      <c r="V22" s="214">
        <v>0</v>
      </c>
      <c r="W22" s="214">
        <v>0</v>
      </c>
    </row>
    <row r="23" spans="1:23" x14ac:dyDescent="0.25">
      <c r="A23" s="213">
        <v>15</v>
      </c>
      <c r="B23" s="213" t="s">
        <v>477</v>
      </c>
      <c r="C23" s="214">
        <v>54.900000000000006</v>
      </c>
      <c r="D23" s="214"/>
      <c r="E23" s="214">
        <v>0</v>
      </c>
      <c r="F23" s="214">
        <v>54.900000000000006</v>
      </c>
      <c r="G23" s="214">
        <v>40.700000000000003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>
        <v>14.2</v>
      </c>
      <c r="V23" s="214"/>
      <c r="W23" s="214"/>
    </row>
    <row r="24" spans="1:23" x14ac:dyDescent="0.25">
      <c r="A24" s="213">
        <v>16</v>
      </c>
      <c r="B24" s="213" t="s">
        <v>478</v>
      </c>
      <c r="C24" s="214">
        <v>227.5</v>
      </c>
      <c r="D24" s="214">
        <v>216</v>
      </c>
      <c r="E24" s="214">
        <v>3.1</v>
      </c>
      <c r="F24" s="214">
        <v>8.4</v>
      </c>
      <c r="G24" s="214"/>
      <c r="H24" s="214"/>
      <c r="I24" s="214"/>
      <c r="J24" s="214"/>
      <c r="K24" s="214"/>
      <c r="L24" s="214"/>
      <c r="M24" s="214"/>
      <c r="N24" s="214"/>
      <c r="O24" s="214">
        <v>1.7</v>
      </c>
      <c r="P24" s="214"/>
      <c r="Q24" s="214"/>
      <c r="R24" s="214"/>
      <c r="S24" s="214"/>
      <c r="T24" s="214">
        <v>1.3</v>
      </c>
      <c r="U24" s="214">
        <v>5.4</v>
      </c>
      <c r="V24" s="214"/>
      <c r="W24" s="214"/>
    </row>
    <row r="25" spans="1:23" x14ac:dyDescent="0.25">
      <c r="A25" s="213">
        <v>17</v>
      </c>
      <c r="B25" s="223" t="s">
        <v>185</v>
      </c>
      <c r="C25" s="214">
        <v>628.09999999999991</v>
      </c>
      <c r="D25" s="214">
        <v>500.6</v>
      </c>
      <c r="E25" s="214">
        <v>7.2</v>
      </c>
      <c r="F25" s="214">
        <v>120.30000000000001</v>
      </c>
      <c r="G25" s="214">
        <v>56</v>
      </c>
      <c r="H25" s="214">
        <v>0.2</v>
      </c>
      <c r="I25" s="214">
        <v>0.9</v>
      </c>
      <c r="J25" s="214">
        <v>0.1</v>
      </c>
      <c r="K25" s="214">
        <v>0.3</v>
      </c>
      <c r="L25" s="214">
        <v>0.1</v>
      </c>
      <c r="M25" s="214">
        <v>0</v>
      </c>
      <c r="N25" s="214">
        <v>2.2000000000000002</v>
      </c>
      <c r="O25" s="214">
        <v>2</v>
      </c>
      <c r="P25" s="214">
        <v>17</v>
      </c>
      <c r="Q25" s="214">
        <v>6.5</v>
      </c>
      <c r="R25" s="214">
        <v>3.8</v>
      </c>
      <c r="S25" s="214">
        <v>4</v>
      </c>
      <c r="T25" s="214">
        <v>2.2000000000000002</v>
      </c>
      <c r="U25" s="214">
        <v>25</v>
      </c>
      <c r="V25" s="214">
        <v>0</v>
      </c>
      <c r="W25" s="214">
        <v>0</v>
      </c>
    </row>
    <row r="26" spans="1:23" x14ac:dyDescent="0.25">
      <c r="A26" s="213">
        <v>18</v>
      </c>
      <c r="B26" s="213" t="s">
        <v>238</v>
      </c>
      <c r="C26" s="214">
        <v>325.7</v>
      </c>
      <c r="D26" s="214">
        <v>279.5</v>
      </c>
      <c r="E26" s="214">
        <v>4</v>
      </c>
      <c r="F26" s="214">
        <v>42.2</v>
      </c>
      <c r="G26" s="214">
        <v>0</v>
      </c>
      <c r="H26" s="214">
        <v>0.2</v>
      </c>
      <c r="I26" s="214">
        <v>0.9</v>
      </c>
      <c r="J26" s="214">
        <v>0.1</v>
      </c>
      <c r="K26" s="214">
        <v>0.3</v>
      </c>
      <c r="L26" s="214">
        <v>0.1</v>
      </c>
      <c r="M26" s="214">
        <v>0</v>
      </c>
      <c r="N26" s="214">
        <v>2.2000000000000002</v>
      </c>
      <c r="O26" s="214">
        <v>0.3</v>
      </c>
      <c r="P26" s="214">
        <v>17</v>
      </c>
      <c r="Q26" s="214">
        <v>6.5</v>
      </c>
      <c r="R26" s="214">
        <v>3.8</v>
      </c>
      <c r="S26" s="214">
        <v>4</v>
      </c>
      <c r="T26" s="214">
        <v>0.9</v>
      </c>
      <c r="U26" s="214">
        <v>5.9</v>
      </c>
      <c r="V26" s="214">
        <v>0</v>
      </c>
      <c r="W26" s="214">
        <v>0</v>
      </c>
    </row>
    <row r="27" spans="1:23" x14ac:dyDescent="0.25">
      <c r="A27" s="213">
        <v>19</v>
      </c>
      <c r="B27" s="213" t="s">
        <v>477</v>
      </c>
      <c r="C27" s="214">
        <v>69.7</v>
      </c>
      <c r="D27" s="214"/>
      <c r="E27" s="214">
        <v>0</v>
      </c>
      <c r="F27" s="214">
        <v>69.7</v>
      </c>
      <c r="G27" s="214">
        <v>56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>
        <v>13.7</v>
      </c>
      <c r="V27" s="214"/>
      <c r="W27" s="214"/>
    </row>
    <row r="28" spans="1:23" x14ac:dyDescent="0.25">
      <c r="A28" s="213">
        <v>20</v>
      </c>
      <c r="B28" s="213" t="s">
        <v>478</v>
      </c>
      <c r="C28" s="214">
        <v>232.7</v>
      </c>
      <c r="D28" s="214">
        <v>221.1</v>
      </c>
      <c r="E28" s="214">
        <v>3.2</v>
      </c>
      <c r="F28" s="214">
        <v>8.4</v>
      </c>
      <c r="G28" s="214"/>
      <c r="H28" s="214"/>
      <c r="I28" s="214"/>
      <c r="J28" s="214"/>
      <c r="K28" s="214"/>
      <c r="L28" s="214"/>
      <c r="M28" s="214"/>
      <c r="N28" s="214"/>
      <c r="O28" s="214">
        <v>1.7</v>
      </c>
      <c r="P28" s="214"/>
      <c r="Q28" s="214"/>
      <c r="R28" s="214"/>
      <c r="S28" s="214"/>
      <c r="T28" s="214">
        <v>1.3</v>
      </c>
      <c r="U28" s="214">
        <v>5.4</v>
      </c>
      <c r="V28" s="214"/>
      <c r="W28" s="214"/>
    </row>
    <row r="29" spans="1:23" x14ac:dyDescent="0.25">
      <c r="A29" s="213">
        <v>21</v>
      </c>
      <c r="B29" s="223" t="s">
        <v>186</v>
      </c>
      <c r="C29" s="214">
        <v>539.1</v>
      </c>
      <c r="D29" s="214">
        <v>454.6</v>
      </c>
      <c r="E29" s="214">
        <v>6.6</v>
      </c>
      <c r="F29" s="214">
        <v>77.900000000000006</v>
      </c>
      <c r="G29" s="214">
        <v>22</v>
      </c>
      <c r="H29" s="214">
        <v>0.2</v>
      </c>
      <c r="I29" s="214">
        <v>0.9</v>
      </c>
      <c r="J29" s="214">
        <v>0.1</v>
      </c>
      <c r="K29" s="214">
        <v>0.2</v>
      </c>
      <c r="L29" s="214">
        <v>0.1</v>
      </c>
      <c r="M29" s="214">
        <v>0</v>
      </c>
      <c r="N29" s="214">
        <v>2.2999999999999998</v>
      </c>
      <c r="O29" s="214">
        <v>1.4000000000000001</v>
      </c>
      <c r="P29" s="214">
        <v>18.600000000000001</v>
      </c>
      <c r="Q29" s="214">
        <v>6.6</v>
      </c>
      <c r="R29" s="214">
        <v>2.6</v>
      </c>
      <c r="S29" s="214">
        <v>2.8000000000000003</v>
      </c>
      <c r="T29" s="214">
        <v>2.4000000000000004</v>
      </c>
      <c r="U29" s="214">
        <v>17.7</v>
      </c>
      <c r="V29" s="214">
        <v>0</v>
      </c>
      <c r="W29" s="214">
        <v>0</v>
      </c>
    </row>
    <row r="30" spans="1:23" x14ac:dyDescent="0.25">
      <c r="A30" s="213">
        <v>22</v>
      </c>
      <c r="B30" s="213" t="s">
        <v>238</v>
      </c>
      <c r="C30" s="214">
        <v>320.8</v>
      </c>
      <c r="D30" s="214">
        <v>276</v>
      </c>
      <c r="E30" s="214">
        <v>4</v>
      </c>
      <c r="F30" s="214">
        <v>40.800000000000004</v>
      </c>
      <c r="G30" s="214">
        <v>0</v>
      </c>
      <c r="H30" s="214">
        <v>0.2</v>
      </c>
      <c r="I30" s="214">
        <v>0.9</v>
      </c>
      <c r="J30" s="214">
        <v>0.1</v>
      </c>
      <c r="K30" s="214">
        <v>0.2</v>
      </c>
      <c r="L30" s="214">
        <v>0.1</v>
      </c>
      <c r="M30" s="214">
        <v>0</v>
      </c>
      <c r="N30" s="214">
        <v>2.2999999999999998</v>
      </c>
      <c r="O30" s="214">
        <v>0.3</v>
      </c>
      <c r="P30" s="214">
        <v>18.600000000000001</v>
      </c>
      <c r="Q30" s="214">
        <v>6.6</v>
      </c>
      <c r="R30" s="214">
        <v>2.6</v>
      </c>
      <c r="S30" s="214">
        <v>2.8000000000000003</v>
      </c>
      <c r="T30" s="214">
        <v>0.6</v>
      </c>
      <c r="U30" s="214">
        <v>5.5</v>
      </c>
      <c r="V30" s="214">
        <v>0</v>
      </c>
      <c r="W30" s="214">
        <v>0</v>
      </c>
    </row>
    <row r="31" spans="1:23" x14ac:dyDescent="0.25">
      <c r="A31" s="213">
        <v>23</v>
      </c>
      <c r="B31" s="213" t="s">
        <v>477</v>
      </c>
      <c r="C31" s="214">
        <v>31.6</v>
      </c>
      <c r="D31" s="214"/>
      <c r="E31" s="214">
        <v>0</v>
      </c>
      <c r="F31" s="214">
        <v>31.6</v>
      </c>
      <c r="G31" s="214">
        <v>22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>
        <v>1</v>
      </c>
      <c r="U31" s="214">
        <v>8.6</v>
      </c>
      <c r="V31" s="214"/>
      <c r="W31" s="214"/>
    </row>
    <row r="32" spans="1:23" x14ac:dyDescent="0.25">
      <c r="A32" s="213">
        <v>24</v>
      </c>
      <c r="B32" s="213" t="s">
        <v>478</v>
      </c>
      <c r="C32" s="214">
        <v>186.7</v>
      </c>
      <c r="D32" s="214">
        <v>178.6</v>
      </c>
      <c r="E32" s="214">
        <v>2.6</v>
      </c>
      <c r="F32" s="214">
        <v>5.5</v>
      </c>
      <c r="G32" s="214"/>
      <c r="H32" s="214"/>
      <c r="I32" s="214"/>
      <c r="J32" s="214"/>
      <c r="K32" s="214"/>
      <c r="L32" s="214"/>
      <c r="M32" s="214"/>
      <c r="N32" s="214"/>
      <c r="O32" s="214">
        <v>1.1000000000000001</v>
      </c>
      <c r="P32" s="214"/>
      <c r="Q32" s="214"/>
      <c r="R32" s="214"/>
      <c r="S32" s="214"/>
      <c r="T32" s="214">
        <v>0.8</v>
      </c>
      <c r="U32" s="214">
        <v>3.6</v>
      </c>
      <c r="V32" s="214"/>
      <c r="W32" s="214"/>
    </row>
    <row r="33" spans="1:23" x14ac:dyDescent="0.25">
      <c r="A33" s="213">
        <v>25</v>
      </c>
      <c r="B33" s="223" t="s">
        <v>187</v>
      </c>
      <c r="C33" s="214">
        <v>591.9</v>
      </c>
      <c r="D33" s="214">
        <v>469.79999999999995</v>
      </c>
      <c r="E33" s="214">
        <v>6.8</v>
      </c>
      <c r="F33" s="214">
        <v>115.3</v>
      </c>
      <c r="G33" s="214">
        <v>46.1</v>
      </c>
      <c r="H33" s="214">
        <v>0.2</v>
      </c>
      <c r="I33" s="214">
        <v>0.9</v>
      </c>
      <c r="J33" s="214">
        <v>0.1</v>
      </c>
      <c r="K33" s="214">
        <v>0.3</v>
      </c>
      <c r="L33" s="214">
        <v>0.1</v>
      </c>
      <c r="M33" s="214">
        <v>0</v>
      </c>
      <c r="N33" s="214">
        <v>3</v>
      </c>
      <c r="O33" s="214">
        <v>1.9000000000000001</v>
      </c>
      <c r="P33" s="214">
        <v>21</v>
      </c>
      <c r="Q33" s="214">
        <v>10.4</v>
      </c>
      <c r="R33" s="214">
        <v>3.6</v>
      </c>
      <c r="S33" s="214">
        <v>3.8</v>
      </c>
      <c r="T33" s="214">
        <v>2.1</v>
      </c>
      <c r="U33" s="214">
        <v>20.100000000000001</v>
      </c>
      <c r="V33" s="214">
        <v>0</v>
      </c>
      <c r="W33" s="214">
        <v>1.7</v>
      </c>
    </row>
    <row r="34" spans="1:23" x14ac:dyDescent="0.25">
      <c r="A34" s="213">
        <v>26</v>
      </c>
      <c r="B34" s="213" t="s">
        <v>238</v>
      </c>
      <c r="C34" s="214">
        <v>336.4</v>
      </c>
      <c r="D34" s="214">
        <v>281.89999999999998</v>
      </c>
      <c r="E34" s="214">
        <v>4.0999999999999996</v>
      </c>
      <c r="F34" s="214">
        <v>50.399999999999991</v>
      </c>
      <c r="G34" s="214">
        <v>0</v>
      </c>
      <c r="H34" s="214">
        <v>0.2</v>
      </c>
      <c r="I34" s="214">
        <v>0.9</v>
      </c>
      <c r="J34" s="214">
        <v>0.1</v>
      </c>
      <c r="K34" s="214">
        <v>0.3</v>
      </c>
      <c r="L34" s="214">
        <v>0.1</v>
      </c>
      <c r="M34" s="214">
        <v>0</v>
      </c>
      <c r="N34" s="214">
        <v>3</v>
      </c>
      <c r="O34" s="214">
        <v>0.3</v>
      </c>
      <c r="P34" s="214">
        <v>21</v>
      </c>
      <c r="Q34" s="214">
        <v>10.4</v>
      </c>
      <c r="R34" s="214">
        <v>3.6</v>
      </c>
      <c r="S34" s="214">
        <v>3.8</v>
      </c>
      <c r="T34" s="214">
        <v>0.9</v>
      </c>
      <c r="U34" s="214">
        <v>5.8</v>
      </c>
      <c r="V34" s="214">
        <v>0</v>
      </c>
      <c r="W34" s="214">
        <v>0</v>
      </c>
    </row>
    <row r="35" spans="1:23" x14ac:dyDescent="0.25">
      <c r="A35" s="213">
        <v>27</v>
      </c>
      <c r="B35" s="213" t="s">
        <v>477</v>
      </c>
      <c r="C35" s="214">
        <v>57</v>
      </c>
      <c r="D35" s="214"/>
      <c r="E35" s="214">
        <v>0</v>
      </c>
      <c r="F35" s="214">
        <v>57</v>
      </c>
      <c r="G35" s="214">
        <v>46.1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>
        <v>9.1999999999999993</v>
      </c>
      <c r="V35" s="214"/>
      <c r="W35" s="214">
        <v>1.7</v>
      </c>
    </row>
    <row r="36" spans="1:23" x14ac:dyDescent="0.25">
      <c r="A36" s="213">
        <v>28</v>
      </c>
      <c r="B36" s="213" t="s">
        <v>478</v>
      </c>
      <c r="C36" s="214">
        <v>198.5</v>
      </c>
      <c r="D36" s="214">
        <v>187.9</v>
      </c>
      <c r="E36" s="214">
        <v>2.7</v>
      </c>
      <c r="F36" s="214">
        <v>7.8999999999999995</v>
      </c>
      <c r="G36" s="214"/>
      <c r="H36" s="214"/>
      <c r="I36" s="214"/>
      <c r="J36" s="214"/>
      <c r="K36" s="214"/>
      <c r="L36" s="214"/>
      <c r="M36" s="214"/>
      <c r="N36" s="214"/>
      <c r="O36" s="214">
        <v>1.6</v>
      </c>
      <c r="P36" s="214"/>
      <c r="Q36" s="214"/>
      <c r="R36" s="214"/>
      <c r="S36" s="214"/>
      <c r="T36" s="214">
        <v>1.2</v>
      </c>
      <c r="U36" s="214">
        <v>5.0999999999999996</v>
      </c>
      <c r="V36" s="214"/>
      <c r="W36" s="214"/>
    </row>
    <row r="37" spans="1:23" x14ac:dyDescent="0.25">
      <c r="A37" s="213">
        <v>29</v>
      </c>
      <c r="B37" s="223" t="s">
        <v>188</v>
      </c>
      <c r="C37" s="214">
        <v>562.29999999999995</v>
      </c>
      <c r="D37" s="214">
        <v>464.3</v>
      </c>
      <c r="E37" s="214">
        <v>6.7</v>
      </c>
      <c r="F37" s="214">
        <v>91.3</v>
      </c>
      <c r="G37" s="214">
        <v>35.6</v>
      </c>
      <c r="H37" s="214">
        <v>0.2</v>
      </c>
      <c r="I37" s="214">
        <v>0.5</v>
      </c>
      <c r="J37" s="214">
        <v>0.1</v>
      </c>
      <c r="K37" s="214">
        <v>1.3</v>
      </c>
      <c r="L37" s="214">
        <v>0.1</v>
      </c>
      <c r="M37" s="214">
        <v>0</v>
      </c>
      <c r="N37" s="214">
        <v>2.4</v>
      </c>
      <c r="O37" s="214">
        <v>1.8</v>
      </c>
      <c r="P37" s="214">
        <v>14.9</v>
      </c>
      <c r="Q37" s="214">
        <v>7.6</v>
      </c>
      <c r="R37" s="214">
        <v>4.3</v>
      </c>
      <c r="S37" s="214">
        <v>3.7</v>
      </c>
      <c r="T37" s="214">
        <v>3</v>
      </c>
      <c r="U37" s="214">
        <v>15.8</v>
      </c>
      <c r="V37" s="214">
        <v>0</v>
      </c>
      <c r="W37" s="214">
        <v>0</v>
      </c>
    </row>
    <row r="38" spans="1:23" x14ac:dyDescent="0.25">
      <c r="A38" s="213">
        <v>30</v>
      </c>
      <c r="B38" s="213" t="s">
        <v>238</v>
      </c>
      <c r="C38" s="214">
        <v>263.89999999999998</v>
      </c>
      <c r="D38" s="214">
        <v>220.9</v>
      </c>
      <c r="E38" s="214">
        <v>3.2</v>
      </c>
      <c r="F38" s="214">
        <v>39.799999999999997</v>
      </c>
      <c r="G38" s="214">
        <v>0</v>
      </c>
      <c r="H38" s="214">
        <v>0.2</v>
      </c>
      <c r="I38" s="214">
        <v>0.5</v>
      </c>
      <c r="J38" s="214">
        <v>0.1</v>
      </c>
      <c r="K38" s="214">
        <v>0.3</v>
      </c>
      <c r="L38" s="214">
        <v>0.1</v>
      </c>
      <c r="M38" s="214">
        <v>0</v>
      </c>
      <c r="N38" s="214">
        <v>2.4</v>
      </c>
      <c r="O38" s="214">
        <v>0.2</v>
      </c>
      <c r="P38" s="214">
        <v>14.9</v>
      </c>
      <c r="Q38" s="214">
        <v>7.6</v>
      </c>
      <c r="R38" s="214">
        <v>3.3</v>
      </c>
      <c r="S38" s="214">
        <v>3.7</v>
      </c>
      <c r="T38" s="214">
        <v>0.9</v>
      </c>
      <c r="U38" s="214">
        <v>5.6000000000000005</v>
      </c>
      <c r="V38" s="214">
        <v>0</v>
      </c>
      <c r="W38" s="214">
        <v>0</v>
      </c>
    </row>
    <row r="39" spans="1:23" x14ac:dyDescent="0.25">
      <c r="A39" s="213">
        <v>31</v>
      </c>
      <c r="B39" s="213" t="s">
        <v>477</v>
      </c>
      <c r="C39" s="214">
        <v>43.8</v>
      </c>
      <c r="D39" s="214"/>
      <c r="E39" s="214">
        <v>0</v>
      </c>
      <c r="F39" s="214">
        <v>43.8</v>
      </c>
      <c r="G39" s="214">
        <v>35.6</v>
      </c>
      <c r="H39" s="214"/>
      <c r="I39" s="214"/>
      <c r="J39" s="214"/>
      <c r="K39" s="214">
        <v>1</v>
      </c>
      <c r="L39" s="214"/>
      <c r="M39" s="214"/>
      <c r="N39" s="214"/>
      <c r="O39" s="214"/>
      <c r="P39" s="214"/>
      <c r="Q39" s="214"/>
      <c r="R39" s="214">
        <v>1</v>
      </c>
      <c r="S39" s="214"/>
      <c r="T39" s="214">
        <v>0.9</v>
      </c>
      <c r="U39" s="214">
        <v>5.3</v>
      </c>
      <c r="V39" s="214"/>
      <c r="W39" s="214"/>
    </row>
    <row r="40" spans="1:23" x14ac:dyDescent="0.25">
      <c r="A40" s="213">
        <v>32</v>
      </c>
      <c r="B40" s="213" t="s">
        <v>478</v>
      </c>
      <c r="C40" s="214">
        <v>254.6</v>
      </c>
      <c r="D40" s="214">
        <v>243.4</v>
      </c>
      <c r="E40" s="214">
        <v>3.5</v>
      </c>
      <c r="F40" s="214">
        <v>7.7</v>
      </c>
      <c r="G40" s="214"/>
      <c r="H40" s="214"/>
      <c r="I40" s="214"/>
      <c r="J40" s="214"/>
      <c r="K40" s="214"/>
      <c r="L40" s="214"/>
      <c r="M40" s="214"/>
      <c r="N40" s="214"/>
      <c r="O40" s="214">
        <v>1.6</v>
      </c>
      <c r="P40" s="214"/>
      <c r="Q40" s="214"/>
      <c r="R40" s="214"/>
      <c r="S40" s="214"/>
      <c r="T40" s="214">
        <v>1.2</v>
      </c>
      <c r="U40" s="214">
        <v>4.9000000000000004</v>
      </c>
      <c r="V40" s="214"/>
      <c r="W40" s="214"/>
    </row>
    <row r="41" spans="1:23" x14ac:dyDescent="0.25">
      <c r="A41" s="213">
        <v>33</v>
      </c>
      <c r="B41" s="215" t="s">
        <v>189</v>
      </c>
      <c r="C41" s="216">
        <v>4615.3</v>
      </c>
      <c r="D41" s="216">
        <v>3755.2</v>
      </c>
      <c r="E41" s="216">
        <v>54.2</v>
      </c>
      <c r="F41" s="216">
        <v>805.89999999999986</v>
      </c>
      <c r="G41" s="216">
        <v>312.89999999999998</v>
      </c>
      <c r="H41" s="216">
        <v>1.5999999999999999</v>
      </c>
      <c r="I41" s="216">
        <v>6.8000000000000007</v>
      </c>
      <c r="J41" s="216">
        <v>1.5</v>
      </c>
      <c r="K41" s="216">
        <v>5.2</v>
      </c>
      <c r="L41" s="216">
        <v>0.79999999999999993</v>
      </c>
      <c r="M41" s="216">
        <v>0</v>
      </c>
      <c r="N41" s="216">
        <v>18.7</v>
      </c>
      <c r="O41" s="216">
        <v>14.100000000000001</v>
      </c>
      <c r="P41" s="216">
        <v>132.9</v>
      </c>
      <c r="Q41" s="216">
        <v>60</v>
      </c>
      <c r="R41" s="216">
        <v>27.400000000000002</v>
      </c>
      <c r="S41" s="216">
        <v>28.4</v>
      </c>
      <c r="T41" s="216">
        <v>18.100000000000001</v>
      </c>
      <c r="U41" s="216">
        <v>165.29999999999998</v>
      </c>
      <c r="V41" s="216">
        <v>0</v>
      </c>
      <c r="W41" s="216">
        <v>12.2</v>
      </c>
    </row>
    <row r="42" spans="1:23" x14ac:dyDescent="0.25">
      <c r="A42" s="213">
        <v>34</v>
      </c>
      <c r="B42" s="213" t="s">
        <v>238</v>
      </c>
      <c r="C42" s="214">
        <v>2509.5</v>
      </c>
      <c r="D42" s="214">
        <v>2140.6</v>
      </c>
      <c r="E42" s="214">
        <v>30.900000000000002</v>
      </c>
      <c r="F42" s="214">
        <v>338</v>
      </c>
      <c r="G42" s="214">
        <v>0</v>
      </c>
      <c r="H42" s="214">
        <v>1.5999999999999999</v>
      </c>
      <c r="I42" s="214">
        <v>6.8000000000000007</v>
      </c>
      <c r="J42" s="214">
        <v>0.79999999999999993</v>
      </c>
      <c r="K42" s="214">
        <v>2.2000000000000002</v>
      </c>
      <c r="L42" s="214">
        <v>0.79999999999999993</v>
      </c>
      <c r="M42" s="214">
        <v>0</v>
      </c>
      <c r="N42" s="214">
        <v>18.7</v>
      </c>
      <c r="O42" s="214">
        <v>2.2999999999999998</v>
      </c>
      <c r="P42" s="214">
        <v>131.30000000000001</v>
      </c>
      <c r="Q42" s="214">
        <v>60</v>
      </c>
      <c r="R42" s="214">
        <v>26.400000000000002</v>
      </c>
      <c r="S42" s="214">
        <v>28.4</v>
      </c>
      <c r="T42" s="214">
        <v>6.4</v>
      </c>
      <c r="U42" s="214">
        <v>44.79999999999999</v>
      </c>
      <c r="V42" s="214">
        <v>0</v>
      </c>
      <c r="W42" s="214">
        <v>7.5</v>
      </c>
    </row>
    <row r="43" spans="1:23" x14ac:dyDescent="0.25">
      <c r="A43" s="213">
        <v>35</v>
      </c>
      <c r="B43" s="213" t="s">
        <v>477</v>
      </c>
      <c r="C43" s="214">
        <v>409.59999999999997</v>
      </c>
      <c r="D43" s="214">
        <v>0</v>
      </c>
      <c r="E43" s="214">
        <v>0</v>
      </c>
      <c r="F43" s="214">
        <v>409.59999999999997</v>
      </c>
      <c r="G43" s="214">
        <v>312.89999999999998</v>
      </c>
      <c r="H43" s="214">
        <v>0</v>
      </c>
      <c r="I43" s="214">
        <v>0</v>
      </c>
      <c r="J43" s="214">
        <v>0.7</v>
      </c>
      <c r="K43" s="214">
        <v>3</v>
      </c>
      <c r="L43" s="214">
        <v>0</v>
      </c>
      <c r="M43" s="214">
        <v>0</v>
      </c>
      <c r="N43" s="214">
        <v>0</v>
      </c>
      <c r="O43" s="214">
        <v>0</v>
      </c>
      <c r="P43" s="214">
        <v>1.6</v>
      </c>
      <c r="Q43" s="214">
        <v>0</v>
      </c>
      <c r="R43" s="214">
        <v>1</v>
      </c>
      <c r="S43" s="214">
        <v>0</v>
      </c>
      <c r="T43" s="214">
        <v>2.7</v>
      </c>
      <c r="U43" s="214">
        <v>83</v>
      </c>
      <c r="V43" s="214">
        <v>0</v>
      </c>
      <c r="W43" s="214">
        <v>4.7</v>
      </c>
    </row>
    <row r="44" spans="1:23" x14ac:dyDescent="0.25">
      <c r="A44" s="213">
        <v>36</v>
      </c>
      <c r="B44" s="213" t="s">
        <v>478</v>
      </c>
      <c r="C44" s="214">
        <v>1696.2</v>
      </c>
      <c r="D44" s="214">
        <v>1614.6000000000001</v>
      </c>
      <c r="E44" s="214">
        <v>23.3</v>
      </c>
      <c r="F44" s="214">
        <v>58.3</v>
      </c>
      <c r="G44" s="214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4">
        <v>0</v>
      </c>
      <c r="N44" s="214">
        <v>0</v>
      </c>
      <c r="O44" s="214">
        <v>11.8</v>
      </c>
      <c r="P44" s="214">
        <v>0</v>
      </c>
      <c r="Q44" s="214">
        <v>0</v>
      </c>
      <c r="R44" s="214">
        <v>0</v>
      </c>
      <c r="S44" s="214">
        <v>0</v>
      </c>
      <c r="T44" s="214">
        <v>9</v>
      </c>
      <c r="U44" s="214">
        <v>37.5</v>
      </c>
      <c r="V44" s="214">
        <v>0</v>
      </c>
      <c r="W44" s="214">
        <v>0</v>
      </c>
    </row>
    <row r="45" spans="1:23" x14ac:dyDescent="0.25">
      <c r="A45" s="213">
        <v>37</v>
      </c>
      <c r="B45" s="223" t="s">
        <v>190</v>
      </c>
      <c r="C45" s="214">
        <v>1096.6000000000001</v>
      </c>
      <c r="D45" s="214">
        <v>981.6</v>
      </c>
      <c r="E45" s="214">
        <v>14.299999999999999</v>
      </c>
      <c r="F45" s="214">
        <v>100.69999999999999</v>
      </c>
      <c r="G45" s="214">
        <v>0</v>
      </c>
      <c r="H45" s="214">
        <v>0.4</v>
      </c>
      <c r="I45" s="214">
        <v>1.4</v>
      </c>
      <c r="J45" s="214">
        <v>7.8</v>
      </c>
      <c r="K45" s="214">
        <v>0</v>
      </c>
      <c r="L45" s="214">
        <v>0.3</v>
      </c>
      <c r="M45" s="214">
        <v>0</v>
      </c>
      <c r="N45" s="214">
        <v>4.5999999999999996</v>
      </c>
      <c r="O45" s="214">
        <v>4.2</v>
      </c>
      <c r="P45" s="214">
        <v>23.1</v>
      </c>
      <c r="Q45" s="214">
        <v>14.2</v>
      </c>
      <c r="R45" s="214">
        <v>2.4</v>
      </c>
      <c r="S45" s="214">
        <v>4.5</v>
      </c>
      <c r="T45" s="214">
        <v>4.7</v>
      </c>
      <c r="U45" s="214">
        <v>28.1</v>
      </c>
      <c r="V45" s="214">
        <v>0</v>
      </c>
      <c r="W45" s="214">
        <v>5</v>
      </c>
    </row>
    <row r="46" spans="1:23" x14ac:dyDescent="0.25">
      <c r="A46" s="213">
        <v>38</v>
      </c>
      <c r="B46" s="213" t="s">
        <v>238</v>
      </c>
      <c r="C46" s="214">
        <v>276.8</v>
      </c>
      <c r="D46" s="214">
        <v>208.60000000000002</v>
      </c>
      <c r="E46" s="214">
        <v>3.1</v>
      </c>
      <c r="F46" s="214">
        <v>65.099999999999994</v>
      </c>
      <c r="G46" s="214">
        <v>0</v>
      </c>
      <c r="H46" s="214">
        <v>0.4</v>
      </c>
      <c r="I46" s="214">
        <v>1.4</v>
      </c>
      <c r="J46" s="214">
        <v>1.3</v>
      </c>
      <c r="K46" s="214">
        <v>0</v>
      </c>
      <c r="L46" s="214">
        <v>0.3</v>
      </c>
      <c r="M46" s="214">
        <v>0</v>
      </c>
      <c r="N46" s="214">
        <v>4.5999999999999996</v>
      </c>
      <c r="O46" s="214">
        <v>0.2</v>
      </c>
      <c r="P46" s="214">
        <v>23.1</v>
      </c>
      <c r="Q46" s="214">
        <v>14.2</v>
      </c>
      <c r="R46" s="214">
        <v>2.4</v>
      </c>
      <c r="S46" s="214">
        <v>4.5</v>
      </c>
      <c r="T46" s="214">
        <v>1.7</v>
      </c>
      <c r="U46" s="214">
        <v>11</v>
      </c>
      <c r="V46" s="214">
        <v>0</v>
      </c>
      <c r="W46" s="214">
        <v>0</v>
      </c>
    </row>
    <row r="47" spans="1:23" x14ac:dyDescent="0.25">
      <c r="A47" s="213">
        <v>39</v>
      </c>
      <c r="B47" s="213" t="s">
        <v>477</v>
      </c>
      <c r="C47" s="214">
        <v>16</v>
      </c>
      <c r="D47" s="214"/>
      <c r="E47" s="214"/>
      <c r="F47" s="214">
        <v>16</v>
      </c>
      <c r="G47" s="214"/>
      <c r="H47" s="214"/>
      <c r="I47" s="214"/>
      <c r="J47" s="214">
        <v>6.5</v>
      </c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>
        <v>4.5</v>
      </c>
      <c r="V47" s="214"/>
      <c r="W47" s="214">
        <v>5</v>
      </c>
    </row>
    <row r="48" spans="1:23" x14ac:dyDescent="0.25">
      <c r="A48" s="213">
        <v>40</v>
      </c>
      <c r="B48" s="213" t="s">
        <v>478</v>
      </c>
      <c r="C48" s="214">
        <v>803.80000000000007</v>
      </c>
      <c r="D48" s="214">
        <v>773</v>
      </c>
      <c r="E48" s="214">
        <v>11.2</v>
      </c>
      <c r="F48" s="214">
        <v>19.600000000000001</v>
      </c>
      <c r="G48" s="214"/>
      <c r="H48" s="214"/>
      <c r="I48" s="214"/>
      <c r="J48" s="214"/>
      <c r="K48" s="214"/>
      <c r="L48" s="214"/>
      <c r="M48" s="214"/>
      <c r="N48" s="214"/>
      <c r="O48" s="214">
        <v>4</v>
      </c>
      <c r="P48" s="214"/>
      <c r="Q48" s="214"/>
      <c r="R48" s="214"/>
      <c r="S48" s="214"/>
      <c r="T48" s="214">
        <v>3</v>
      </c>
      <c r="U48" s="214">
        <v>12.6</v>
      </c>
      <c r="V48" s="214"/>
      <c r="W48" s="214"/>
    </row>
    <row r="49" spans="1:23" x14ac:dyDescent="0.25">
      <c r="A49" s="213">
        <v>41</v>
      </c>
      <c r="B49" s="223" t="s">
        <v>106</v>
      </c>
      <c r="C49" s="214">
        <v>999</v>
      </c>
      <c r="D49" s="214">
        <v>889.80000000000007</v>
      </c>
      <c r="E49" s="214">
        <v>12.8</v>
      </c>
      <c r="F49" s="214">
        <v>96.4</v>
      </c>
      <c r="G49" s="214">
        <v>0</v>
      </c>
      <c r="H49" s="214">
        <v>0.2</v>
      </c>
      <c r="I49" s="214">
        <v>1.4</v>
      </c>
      <c r="J49" s="214">
        <v>0.8</v>
      </c>
      <c r="K49" s="214">
        <v>0</v>
      </c>
      <c r="L49" s="214">
        <v>0.3</v>
      </c>
      <c r="M49" s="214">
        <v>0</v>
      </c>
      <c r="N49" s="214">
        <v>2.6</v>
      </c>
      <c r="O49" s="214">
        <v>3.8000000000000003</v>
      </c>
      <c r="P49" s="214">
        <v>15.2</v>
      </c>
      <c r="Q49" s="214">
        <v>6.4</v>
      </c>
      <c r="R49" s="214">
        <v>2.9</v>
      </c>
      <c r="S49" s="214">
        <v>4.2</v>
      </c>
      <c r="T49" s="214">
        <v>4.5999999999999996</v>
      </c>
      <c r="U49" s="214">
        <v>40.5</v>
      </c>
      <c r="V49" s="214">
        <v>0</v>
      </c>
      <c r="W49" s="214">
        <v>13.5</v>
      </c>
    </row>
    <row r="50" spans="1:23" x14ac:dyDescent="0.25">
      <c r="A50" s="213">
        <v>42</v>
      </c>
      <c r="B50" s="213" t="s">
        <v>238</v>
      </c>
      <c r="C50" s="214">
        <v>232.90000000000003</v>
      </c>
      <c r="D50" s="214">
        <v>163.10000000000002</v>
      </c>
      <c r="E50" s="214">
        <v>2.2999999999999998</v>
      </c>
      <c r="F50" s="214">
        <v>67.5</v>
      </c>
      <c r="G50" s="214">
        <v>0</v>
      </c>
      <c r="H50" s="214">
        <v>0.2</v>
      </c>
      <c r="I50" s="214">
        <v>1.4</v>
      </c>
      <c r="J50" s="214">
        <v>0.8</v>
      </c>
      <c r="K50" s="214">
        <v>0</v>
      </c>
      <c r="L50" s="214">
        <v>0.3</v>
      </c>
      <c r="M50" s="214">
        <v>0</v>
      </c>
      <c r="N50" s="214">
        <v>2.6</v>
      </c>
      <c r="O50" s="214">
        <v>0.2</v>
      </c>
      <c r="P50" s="214">
        <v>15.2</v>
      </c>
      <c r="Q50" s="214">
        <v>5.9</v>
      </c>
      <c r="R50" s="214">
        <v>2.5</v>
      </c>
      <c r="S50" s="214">
        <v>4.2</v>
      </c>
      <c r="T50" s="214">
        <v>1.9</v>
      </c>
      <c r="U50" s="214">
        <v>18.8</v>
      </c>
      <c r="V50" s="214">
        <v>0</v>
      </c>
      <c r="W50" s="214">
        <v>13.5</v>
      </c>
    </row>
    <row r="51" spans="1:23" x14ac:dyDescent="0.25">
      <c r="A51" s="213">
        <v>43</v>
      </c>
      <c r="B51" s="213" t="s">
        <v>477</v>
      </c>
      <c r="C51" s="214">
        <v>11</v>
      </c>
      <c r="D51" s="214"/>
      <c r="E51" s="214"/>
      <c r="F51" s="214">
        <v>11</v>
      </c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>
        <v>0.5</v>
      </c>
      <c r="R51" s="214">
        <v>0.4</v>
      </c>
      <c r="S51" s="214"/>
      <c r="T51" s="214"/>
      <c r="U51" s="214">
        <v>10.1</v>
      </c>
      <c r="V51" s="214"/>
      <c r="W51" s="214"/>
    </row>
    <row r="52" spans="1:23" x14ac:dyDescent="0.25">
      <c r="A52" s="213">
        <v>44</v>
      </c>
      <c r="B52" s="213" t="s">
        <v>478</v>
      </c>
      <c r="C52" s="214">
        <v>755.1</v>
      </c>
      <c r="D52" s="214">
        <v>726.7</v>
      </c>
      <c r="E52" s="214">
        <v>10.5</v>
      </c>
      <c r="F52" s="214">
        <v>17.899999999999999</v>
      </c>
      <c r="G52" s="214"/>
      <c r="H52" s="214"/>
      <c r="I52" s="214"/>
      <c r="J52" s="214"/>
      <c r="K52" s="214"/>
      <c r="L52" s="214"/>
      <c r="M52" s="214"/>
      <c r="N52" s="214"/>
      <c r="O52" s="214">
        <v>3.6</v>
      </c>
      <c r="P52" s="214"/>
      <c r="Q52" s="214"/>
      <c r="R52" s="214"/>
      <c r="S52" s="214"/>
      <c r="T52" s="214">
        <v>2.7</v>
      </c>
      <c r="U52" s="214">
        <v>11.6</v>
      </c>
      <c r="V52" s="214"/>
      <c r="W52" s="214"/>
    </row>
    <row r="53" spans="1:23" x14ac:dyDescent="0.25">
      <c r="A53" s="213">
        <v>45</v>
      </c>
      <c r="B53" s="223" t="s">
        <v>191</v>
      </c>
      <c r="C53" s="214">
        <v>1319.4</v>
      </c>
      <c r="D53" s="214">
        <v>1158</v>
      </c>
      <c r="E53" s="214">
        <v>16.899999999999999</v>
      </c>
      <c r="F53" s="214">
        <v>144.5</v>
      </c>
      <c r="G53" s="214">
        <v>22</v>
      </c>
      <c r="H53" s="214">
        <v>0.2</v>
      </c>
      <c r="I53" s="214">
        <v>1.4</v>
      </c>
      <c r="J53" s="214">
        <v>17.200000000000003</v>
      </c>
      <c r="K53" s="214">
        <v>0.2</v>
      </c>
      <c r="L53" s="214">
        <v>0.5</v>
      </c>
      <c r="M53" s="214">
        <v>0</v>
      </c>
      <c r="N53" s="214">
        <v>4.7</v>
      </c>
      <c r="O53" s="214">
        <v>3.9</v>
      </c>
      <c r="P53" s="214">
        <v>37.299999999999997</v>
      </c>
      <c r="Q53" s="214">
        <v>17.399999999999999</v>
      </c>
      <c r="R53" s="214">
        <v>3.9</v>
      </c>
      <c r="S53" s="214">
        <v>5.4</v>
      </c>
      <c r="T53" s="214">
        <v>4.5999999999999996</v>
      </c>
      <c r="U53" s="214">
        <v>25.8</v>
      </c>
      <c r="V53" s="214">
        <v>0</v>
      </c>
      <c r="W53" s="214">
        <v>0</v>
      </c>
    </row>
    <row r="54" spans="1:23" x14ac:dyDescent="0.25">
      <c r="A54" s="213">
        <v>46</v>
      </c>
      <c r="B54" s="213" t="s">
        <v>238</v>
      </c>
      <c r="C54" s="214">
        <v>560.5</v>
      </c>
      <c r="D54" s="214">
        <v>456.4</v>
      </c>
      <c r="E54" s="214">
        <v>6.7</v>
      </c>
      <c r="F54" s="214">
        <v>97.4</v>
      </c>
      <c r="G54" s="214">
        <v>0</v>
      </c>
      <c r="H54" s="214">
        <v>0.2</v>
      </c>
      <c r="I54" s="214">
        <v>1.4</v>
      </c>
      <c r="J54" s="214">
        <v>16.600000000000001</v>
      </c>
      <c r="K54" s="214">
        <v>0.2</v>
      </c>
      <c r="L54" s="214">
        <v>0.5</v>
      </c>
      <c r="M54" s="214">
        <v>0</v>
      </c>
      <c r="N54" s="214">
        <v>4.7</v>
      </c>
      <c r="O54" s="214">
        <v>0.6</v>
      </c>
      <c r="P54" s="214">
        <v>37.299999999999997</v>
      </c>
      <c r="Q54" s="214">
        <v>17.399999999999999</v>
      </c>
      <c r="R54" s="214">
        <v>3.9</v>
      </c>
      <c r="S54" s="214">
        <v>5.4</v>
      </c>
      <c r="T54" s="214">
        <v>1.6</v>
      </c>
      <c r="U54" s="214">
        <v>7.6000000000000005</v>
      </c>
      <c r="V54" s="214">
        <v>0</v>
      </c>
      <c r="W54" s="214">
        <v>0</v>
      </c>
    </row>
    <row r="55" spans="1:23" x14ac:dyDescent="0.25">
      <c r="A55" s="213">
        <v>47</v>
      </c>
      <c r="B55" s="213" t="s">
        <v>477</v>
      </c>
      <c r="C55" s="214">
        <v>31.700000000000003</v>
      </c>
      <c r="D55" s="214">
        <v>0.8</v>
      </c>
      <c r="E55" s="214"/>
      <c r="F55" s="214">
        <v>30.900000000000002</v>
      </c>
      <c r="G55" s="214">
        <v>22</v>
      </c>
      <c r="H55" s="214"/>
      <c r="I55" s="214"/>
      <c r="J55" s="214">
        <v>0.6</v>
      </c>
      <c r="K55" s="214"/>
      <c r="L55" s="214"/>
      <c r="M55" s="214"/>
      <c r="N55" s="214"/>
      <c r="O55" s="214"/>
      <c r="P55" s="214"/>
      <c r="Q55" s="214"/>
      <c r="R55" s="214"/>
      <c r="S55" s="214"/>
      <c r="T55" s="214">
        <v>0.5</v>
      </c>
      <c r="U55" s="214">
        <v>7.8</v>
      </c>
      <c r="V55" s="214"/>
      <c r="W55" s="214"/>
    </row>
    <row r="56" spans="1:23" x14ac:dyDescent="0.25">
      <c r="A56" s="213">
        <v>48</v>
      </c>
      <c r="B56" s="213" t="s">
        <v>478</v>
      </c>
      <c r="C56" s="214">
        <v>727.2</v>
      </c>
      <c r="D56" s="214">
        <v>700.8</v>
      </c>
      <c r="E56" s="214">
        <v>10.199999999999999</v>
      </c>
      <c r="F56" s="214">
        <v>16.2</v>
      </c>
      <c r="G56" s="214"/>
      <c r="H56" s="214"/>
      <c r="I56" s="214"/>
      <c r="J56" s="214"/>
      <c r="K56" s="214"/>
      <c r="L56" s="214"/>
      <c r="M56" s="214"/>
      <c r="N56" s="214"/>
      <c r="O56" s="214">
        <v>3.3</v>
      </c>
      <c r="P56" s="214"/>
      <c r="Q56" s="214"/>
      <c r="R56" s="214"/>
      <c r="S56" s="214"/>
      <c r="T56" s="214">
        <v>2.5</v>
      </c>
      <c r="U56" s="214">
        <v>10.4</v>
      </c>
      <c r="V56" s="214"/>
      <c r="W56" s="214"/>
    </row>
    <row r="57" spans="1:23" x14ac:dyDescent="0.25">
      <c r="A57" s="213">
        <v>49</v>
      </c>
      <c r="B57" s="223" t="s">
        <v>192</v>
      </c>
      <c r="C57" s="214">
        <v>981</v>
      </c>
      <c r="D57" s="214">
        <v>865.3</v>
      </c>
      <c r="E57" s="214">
        <v>12.5</v>
      </c>
      <c r="F57" s="214">
        <v>103.19999999999999</v>
      </c>
      <c r="G57" s="214">
        <v>0</v>
      </c>
      <c r="H57" s="214">
        <v>0.2</v>
      </c>
      <c r="I57" s="214">
        <v>1.4</v>
      </c>
      <c r="J57" s="214">
        <v>23.3</v>
      </c>
      <c r="K57" s="214">
        <v>0</v>
      </c>
      <c r="L57" s="214">
        <v>0.4</v>
      </c>
      <c r="M57" s="214">
        <v>0</v>
      </c>
      <c r="N57" s="214">
        <v>4.5</v>
      </c>
      <c r="O57" s="214">
        <v>3</v>
      </c>
      <c r="P57" s="214">
        <v>30.9</v>
      </c>
      <c r="Q57" s="214">
        <v>13.1</v>
      </c>
      <c r="R57" s="214">
        <v>1.8</v>
      </c>
      <c r="S57" s="214">
        <v>3.5</v>
      </c>
      <c r="T57" s="214">
        <v>3.2</v>
      </c>
      <c r="U57" s="214">
        <v>17.899999999999999</v>
      </c>
      <c r="V57" s="214">
        <v>0</v>
      </c>
      <c r="W57" s="214">
        <v>0</v>
      </c>
    </row>
    <row r="58" spans="1:23" x14ac:dyDescent="0.25">
      <c r="A58" s="213">
        <v>50</v>
      </c>
      <c r="B58" s="213" t="s">
        <v>238</v>
      </c>
      <c r="C58" s="214">
        <v>380.29999999999995</v>
      </c>
      <c r="D58" s="214">
        <v>291.2</v>
      </c>
      <c r="E58" s="214">
        <v>4.2</v>
      </c>
      <c r="F58" s="214">
        <v>84.899999999999991</v>
      </c>
      <c r="G58" s="214">
        <v>0</v>
      </c>
      <c r="H58" s="214">
        <v>0.2</v>
      </c>
      <c r="I58" s="214">
        <v>1.4</v>
      </c>
      <c r="J58" s="214">
        <v>21.3</v>
      </c>
      <c r="K58" s="214">
        <v>0</v>
      </c>
      <c r="L58" s="214">
        <v>0.4</v>
      </c>
      <c r="M58" s="214">
        <v>0</v>
      </c>
      <c r="N58" s="214">
        <v>4.5</v>
      </c>
      <c r="O58" s="214">
        <v>0.3</v>
      </c>
      <c r="P58" s="214">
        <v>30.9</v>
      </c>
      <c r="Q58" s="214">
        <v>13.1</v>
      </c>
      <c r="R58" s="214">
        <v>1.8</v>
      </c>
      <c r="S58" s="214">
        <v>3.5</v>
      </c>
      <c r="T58" s="214">
        <v>1.2</v>
      </c>
      <c r="U58" s="214">
        <v>6.3</v>
      </c>
      <c r="V58" s="214">
        <v>0</v>
      </c>
      <c r="W58" s="214">
        <v>0</v>
      </c>
    </row>
    <row r="59" spans="1:23" x14ac:dyDescent="0.25">
      <c r="A59" s="213">
        <v>51</v>
      </c>
      <c r="B59" s="213" t="s">
        <v>477</v>
      </c>
      <c r="C59" s="214">
        <v>5.0999999999999996</v>
      </c>
      <c r="D59" s="214"/>
      <c r="E59" s="214">
        <v>0</v>
      </c>
      <c r="F59" s="214">
        <v>5.0999999999999996</v>
      </c>
      <c r="G59" s="214"/>
      <c r="H59" s="214"/>
      <c r="I59" s="214"/>
      <c r="J59" s="214">
        <v>2</v>
      </c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>
        <v>3.1</v>
      </c>
      <c r="V59" s="214"/>
      <c r="W59" s="214"/>
    </row>
    <row r="60" spans="1:23" x14ac:dyDescent="0.25">
      <c r="A60" s="213">
        <v>52</v>
      </c>
      <c r="B60" s="213" t="s">
        <v>478</v>
      </c>
      <c r="C60" s="214">
        <v>595.6</v>
      </c>
      <c r="D60" s="214">
        <v>574.1</v>
      </c>
      <c r="E60" s="214">
        <v>8.3000000000000007</v>
      </c>
      <c r="F60" s="214">
        <v>13.2</v>
      </c>
      <c r="G60" s="214"/>
      <c r="H60" s="214"/>
      <c r="I60" s="214"/>
      <c r="J60" s="214"/>
      <c r="K60" s="214"/>
      <c r="L60" s="214"/>
      <c r="M60" s="214"/>
      <c r="N60" s="214"/>
      <c r="O60" s="214">
        <v>2.7</v>
      </c>
      <c r="P60" s="214"/>
      <c r="Q60" s="214"/>
      <c r="R60" s="214"/>
      <c r="S60" s="214"/>
      <c r="T60" s="214">
        <v>2</v>
      </c>
      <c r="U60" s="214">
        <v>8.5</v>
      </c>
      <c r="V60" s="214"/>
      <c r="W60" s="214"/>
    </row>
    <row r="61" spans="1:23" x14ac:dyDescent="0.25">
      <c r="A61" s="213">
        <v>53</v>
      </c>
      <c r="B61" s="223" t="s">
        <v>193</v>
      </c>
      <c r="C61" s="214">
        <v>1150.3000000000002</v>
      </c>
      <c r="D61" s="214">
        <v>993.80000000000007</v>
      </c>
      <c r="E61" s="214">
        <v>14.7</v>
      </c>
      <c r="F61" s="214">
        <v>141.79999999999998</v>
      </c>
      <c r="G61" s="214">
        <v>13.1</v>
      </c>
      <c r="H61" s="214">
        <v>0.2</v>
      </c>
      <c r="I61" s="214">
        <v>1.4</v>
      </c>
      <c r="J61" s="214">
        <v>35</v>
      </c>
      <c r="K61" s="214">
        <v>0.1</v>
      </c>
      <c r="L61" s="214">
        <v>0.5</v>
      </c>
      <c r="M61" s="214">
        <v>0</v>
      </c>
      <c r="N61" s="214">
        <v>4.5</v>
      </c>
      <c r="O61" s="214">
        <v>3.1</v>
      </c>
      <c r="P61" s="214">
        <v>35.6</v>
      </c>
      <c r="Q61" s="214">
        <v>13.8</v>
      </c>
      <c r="R61" s="214">
        <v>2.5</v>
      </c>
      <c r="S61" s="214">
        <v>3.8</v>
      </c>
      <c r="T61" s="214">
        <v>3.0999999999999996</v>
      </c>
      <c r="U61" s="214">
        <v>25.1</v>
      </c>
      <c r="V61" s="214">
        <v>0</v>
      </c>
      <c r="W61" s="214">
        <v>0</v>
      </c>
    </row>
    <row r="62" spans="1:23" x14ac:dyDescent="0.25">
      <c r="A62" s="213">
        <v>54</v>
      </c>
      <c r="B62" s="213" t="s">
        <v>238</v>
      </c>
      <c r="C62" s="214">
        <v>567.6</v>
      </c>
      <c r="D62" s="214">
        <v>452.1</v>
      </c>
      <c r="E62" s="214">
        <v>6.8</v>
      </c>
      <c r="F62" s="214">
        <v>108.7</v>
      </c>
      <c r="G62" s="214">
        <v>0</v>
      </c>
      <c r="H62" s="214">
        <v>0.2</v>
      </c>
      <c r="I62" s="214">
        <v>1.4</v>
      </c>
      <c r="J62" s="214">
        <v>32.799999999999997</v>
      </c>
      <c r="K62" s="214">
        <v>0.1</v>
      </c>
      <c r="L62" s="214">
        <v>0.5</v>
      </c>
      <c r="M62" s="214">
        <v>0</v>
      </c>
      <c r="N62" s="214">
        <v>4.5</v>
      </c>
      <c r="O62" s="214">
        <v>0.6</v>
      </c>
      <c r="P62" s="214">
        <v>35.6</v>
      </c>
      <c r="Q62" s="214">
        <v>13.8</v>
      </c>
      <c r="R62" s="214">
        <v>2.5</v>
      </c>
      <c r="S62" s="214">
        <v>3.8</v>
      </c>
      <c r="T62" s="214">
        <v>1.2</v>
      </c>
      <c r="U62" s="214">
        <v>11.700000000000001</v>
      </c>
      <c r="V62" s="214">
        <v>0</v>
      </c>
      <c r="W62" s="214">
        <v>0</v>
      </c>
    </row>
    <row r="63" spans="1:23" x14ac:dyDescent="0.25">
      <c r="A63" s="213">
        <v>55</v>
      </c>
      <c r="B63" s="213" t="s">
        <v>477</v>
      </c>
      <c r="C63" s="214">
        <v>20.5</v>
      </c>
      <c r="D63" s="214"/>
      <c r="E63" s="214">
        <v>0</v>
      </c>
      <c r="F63" s="214">
        <v>20.5</v>
      </c>
      <c r="G63" s="214">
        <v>13.1</v>
      </c>
      <c r="H63" s="214"/>
      <c r="I63" s="214"/>
      <c r="J63" s="214">
        <v>2.2000000000000002</v>
      </c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>
        <v>5.2</v>
      </c>
      <c r="V63" s="214"/>
      <c r="W63" s="214"/>
    </row>
    <row r="64" spans="1:23" x14ac:dyDescent="0.25">
      <c r="A64" s="213">
        <v>56</v>
      </c>
      <c r="B64" s="213" t="s">
        <v>478</v>
      </c>
      <c r="C64" s="214">
        <v>562.20000000000005</v>
      </c>
      <c r="D64" s="214">
        <v>541.70000000000005</v>
      </c>
      <c r="E64" s="214">
        <v>7.9</v>
      </c>
      <c r="F64" s="214">
        <v>12.6</v>
      </c>
      <c r="G64" s="214"/>
      <c r="H64" s="214"/>
      <c r="I64" s="214"/>
      <c r="J64" s="214"/>
      <c r="K64" s="214"/>
      <c r="L64" s="214"/>
      <c r="M64" s="214"/>
      <c r="N64" s="214"/>
      <c r="O64" s="214">
        <v>2.5</v>
      </c>
      <c r="P64" s="214"/>
      <c r="Q64" s="214"/>
      <c r="R64" s="214"/>
      <c r="S64" s="214"/>
      <c r="T64" s="214">
        <v>1.9</v>
      </c>
      <c r="U64" s="214">
        <v>8.1999999999999993</v>
      </c>
      <c r="V64" s="214"/>
      <c r="W64" s="214"/>
    </row>
    <row r="65" spans="1:23" x14ac:dyDescent="0.25">
      <c r="A65" s="213">
        <v>57</v>
      </c>
      <c r="B65" s="223" t="s">
        <v>194</v>
      </c>
      <c r="C65" s="214">
        <v>780.2</v>
      </c>
      <c r="D65" s="214">
        <v>663.2</v>
      </c>
      <c r="E65" s="214">
        <v>9.6</v>
      </c>
      <c r="F65" s="214">
        <v>107.4</v>
      </c>
      <c r="G65" s="214">
        <v>0</v>
      </c>
      <c r="H65" s="214">
        <v>0.2</v>
      </c>
      <c r="I65" s="214">
        <v>1.4</v>
      </c>
      <c r="J65" s="214">
        <v>23.4</v>
      </c>
      <c r="K65" s="214">
        <v>0</v>
      </c>
      <c r="L65" s="214">
        <v>0.4</v>
      </c>
      <c r="M65" s="214">
        <v>0</v>
      </c>
      <c r="N65" s="214">
        <v>4.9000000000000004</v>
      </c>
      <c r="O65" s="214">
        <v>2.3000000000000003</v>
      </c>
      <c r="P65" s="214">
        <v>29.7</v>
      </c>
      <c r="Q65" s="214">
        <v>15</v>
      </c>
      <c r="R65" s="214">
        <v>1.4</v>
      </c>
      <c r="S65" s="214">
        <v>2.7</v>
      </c>
      <c r="T65" s="214">
        <v>2.5</v>
      </c>
      <c r="U65" s="214">
        <v>23.5</v>
      </c>
      <c r="V65" s="214">
        <v>0</v>
      </c>
      <c r="W65" s="214">
        <v>0</v>
      </c>
    </row>
    <row r="66" spans="1:23" x14ac:dyDescent="0.25">
      <c r="A66" s="213">
        <v>58</v>
      </c>
      <c r="B66" s="213" t="s">
        <v>238</v>
      </c>
      <c r="C66" s="214">
        <v>310.2</v>
      </c>
      <c r="D66" s="214">
        <v>216.5</v>
      </c>
      <c r="E66" s="214">
        <v>3.0999999999999996</v>
      </c>
      <c r="F66" s="214">
        <v>90.600000000000009</v>
      </c>
      <c r="G66" s="214">
        <v>0</v>
      </c>
      <c r="H66" s="214">
        <v>0.2</v>
      </c>
      <c r="I66" s="214">
        <v>1.4</v>
      </c>
      <c r="J66" s="214">
        <v>22.4</v>
      </c>
      <c r="K66" s="214">
        <v>0</v>
      </c>
      <c r="L66" s="214">
        <v>0.4</v>
      </c>
      <c r="M66" s="214">
        <v>0</v>
      </c>
      <c r="N66" s="214">
        <v>4.9000000000000004</v>
      </c>
      <c r="O66" s="214">
        <v>0.2</v>
      </c>
      <c r="P66" s="214">
        <v>29.7</v>
      </c>
      <c r="Q66" s="214">
        <v>15</v>
      </c>
      <c r="R66" s="214">
        <v>1.4</v>
      </c>
      <c r="S66" s="214">
        <v>2.7</v>
      </c>
      <c r="T66" s="214">
        <v>0.9</v>
      </c>
      <c r="U66" s="214">
        <v>11.4</v>
      </c>
      <c r="V66" s="214">
        <v>0</v>
      </c>
      <c r="W66" s="214">
        <v>0</v>
      </c>
    </row>
    <row r="67" spans="1:23" x14ac:dyDescent="0.25">
      <c r="A67" s="213">
        <v>59</v>
      </c>
      <c r="B67" s="213" t="s">
        <v>477</v>
      </c>
      <c r="C67" s="214">
        <v>6.2</v>
      </c>
      <c r="D67" s="214"/>
      <c r="E67" s="214">
        <v>0</v>
      </c>
      <c r="F67" s="214">
        <v>6.2</v>
      </c>
      <c r="G67" s="214"/>
      <c r="H67" s="214"/>
      <c r="I67" s="214"/>
      <c r="J67" s="214">
        <v>1</v>
      </c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>
        <v>5.2</v>
      </c>
      <c r="V67" s="214"/>
      <c r="W67" s="214"/>
    </row>
    <row r="68" spans="1:23" x14ac:dyDescent="0.25">
      <c r="A68" s="213">
        <v>60</v>
      </c>
      <c r="B68" s="213" t="s">
        <v>478</v>
      </c>
      <c r="C68" s="214">
        <v>463.8</v>
      </c>
      <c r="D68" s="214">
        <v>446.7</v>
      </c>
      <c r="E68" s="214">
        <v>6.5</v>
      </c>
      <c r="F68" s="214">
        <v>10.600000000000001</v>
      </c>
      <c r="G68" s="214"/>
      <c r="H68" s="214"/>
      <c r="I68" s="214"/>
      <c r="J68" s="214"/>
      <c r="K68" s="214"/>
      <c r="L68" s="214"/>
      <c r="M68" s="214"/>
      <c r="N68" s="214"/>
      <c r="O68" s="214">
        <v>2.1</v>
      </c>
      <c r="P68" s="214"/>
      <c r="Q68" s="214"/>
      <c r="R68" s="214"/>
      <c r="S68" s="214"/>
      <c r="T68" s="214">
        <v>1.6</v>
      </c>
      <c r="U68" s="214">
        <v>6.9</v>
      </c>
      <c r="V68" s="214"/>
      <c r="W68" s="214"/>
    </row>
    <row r="69" spans="1:23" ht="29.25" x14ac:dyDescent="0.25">
      <c r="A69" s="213">
        <v>61</v>
      </c>
      <c r="B69" s="218" t="s">
        <v>195</v>
      </c>
      <c r="C69" s="214">
        <v>1525.8000000000002</v>
      </c>
      <c r="D69" s="214">
        <v>1292.6999999999998</v>
      </c>
      <c r="E69" s="214">
        <v>18.799999999999997</v>
      </c>
      <c r="F69" s="214">
        <v>214.3</v>
      </c>
      <c r="G69" s="214">
        <v>0</v>
      </c>
      <c r="H69" s="214">
        <v>0.5</v>
      </c>
      <c r="I69" s="214">
        <v>1.7000000000000002</v>
      </c>
      <c r="J69" s="214">
        <v>5.5</v>
      </c>
      <c r="K69" s="214">
        <v>0</v>
      </c>
      <c r="L69" s="214">
        <v>0.3</v>
      </c>
      <c r="M69" s="214">
        <v>0</v>
      </c>
      <c r="N69" s="214">
        <v>6</v>
      </c>
      <c r="O69" s="214">
        <v>6.8</v>
      </c>
      <c r="P69" s="214">
        <v>56.5</v>
      </c>
      <c r="Q69" s="214">
        <v>33.700000000000003</v>
      </c>
      <c r="R69" s="214">
        <v>10.6</v>
      </c>
      <c r="S69" s="214">
        <v>6.7</v>
      </c>
      <c r="T69" s="214">
        <v>8.3000000000000007</v>
      </c>
      <c r="U69" s="214">
        <v>67.8</v>
      </c>
      <c r="V69" s="214">
        <v>0</v>
      </c>
      <c r="W69" s="214">
        <v>9.9</v>
      </c>
    </row>
    <row r="70" spans="1:23" x14ac:dyDescent="0.25">
      <c r="A70" s="213">
        <v>62</v>
      </c>
      <c r="B70" s="213" t="s">
        <v>238</v>
      </c>
      <c r="C70" s="214">
        <v>437.1</v>
      </c>
      <c r="D70" s="214">
        <v>281.39999999999998</v>
      </c>
      <c r="E70" s="214">
        <v>4.0999999999999996</v>
      </c>
      <c r="F70" s="214">
        <v>151.60000000000002</v>
      </c>
      <c r="G70" s="214">
        <v>0</v>
      </c>
      <c r="H70" s="214">
        <v>0.5</v>
      </c>
      <c r="I70" s="214">
        <v>1.6</v>
      </c>
      <c r="J70" s="214">
        <v>5.5</v>
      </c>
      <c r="K70" s="214">
        <v>0</v>
      </c>
      <c r="L70" s="214">
        <v>0.3</v>
      </c>
      <c r="M70" s="214">
        <v>0</v>
      </c>
      <c r="N70" s="214">
        <v>6</v>
      </c>
      <c r="O70" s="214">
        <v>0.3</v>
      </c>
      <c r="P70" s="214">
        <v>54</v>
      </c>
      <c r="Q70" s="214">
        <v>30.1</v>
      </c>
      <c r="R70" s="214">
        <v>8.6</v>
      </c>
      <c r="S70" s="214">
        <v>6.7</v>
      </c>
      <c r="T70" s="214">
        <v>3.4</v>
      </c>
      <c r="U70" s="214">
        <v>24.7</v>
      </c>
      <c r="V70" s="214">
        <v>0</v>
      </c>
      <c r="W70" s="214">
        <v>9.9</v>
      </c>
    </row>
    <row r="71" spans="1:23" x14ac:dyDescent="0.25">
      <c r="A71" s="213">
        <v>63</v>
      </c>
      <c r="B71" s="213" t="s">
        <v>477</v>
      </c>
      <c r="C71" s="214">
        <v>30.5</v>
      </c>
      <c r="D71" s="214"/>
      <c r="E71" s="214">
        <v>0</v>
      </c>
      <c r="F71" s="214">
        <v>30.5</v>
      </c>
      <c r="G71" s="214"/>
      <c r="H71" s="214"/>
      <c r="I71" s="214">
        <v>0.1</v>
      </c>
      <c r="J71" s="214"/>
      <c r="K71" s="214"/>
      <c r="L71" s="214"/>
      <c r="M71" s="214"/>
      <c r="N71" s="214"/>
      <c r="O71" s="214"/>
      <c r="P71" s="214">
        <v>2.5</v>
      </c>
      <c r="Q71" s="214">
        <v>3.6</v>
      </c>
      <c r="R71" s="214">
        <v>2</v>
      </c>
      <c r="S71" s="214"/>
      <c r="T71" s="214"/>
      <c r="U71" s="214">
        <v>22.3</v>
      </c>
      <c r="V71" s="214"/>
      <c r="W71" s="214"/>
    </row>
    <row r="72" spans="1:23" x14ac:dyDescent="0.25">
      <c r="A72" s="213">
        <v>64</v>
      </c>
      <c r="B72" s="213" t="s">
        <v>478</v>
      </c>
      <c r="C72" s="214">
        <v>1058.2</v>
      </c>
      <c r="D72" s="214">
        <v>1011.3</v>
      </c>
      <c r="E72" s="214">
        <v>14.7</v>
      </c>
      <c r="F72" s="214">
        <v>32.200000000000003</v>
      </c>
      <c r="G72" s="214"/>
      <c r="H72" s="214"/>
      <c r="I72" s="214"/>
      <c r="J72" s="214"/>
      <c r="K72" s="214"/>
      <c r="L72" s="214"/>
      <c r="M72" s="214"/>
      <c r="N72" s="214"/>
      <c r="O72" s="214">
        <v>6.5</v>
      </c>
      <c r="P72" s="214"/>
      <c r="Q72" s="214"/>
      <c r="R72" s="214"/>
      <c r="S72" s="214"/>
      <c r="T72" s="214">
        <v>4.9000000000000004</v>
      </c>
      <c r="U72" s="214">
        <v>20.8</v>
      </c>
      <c r="V72" s="214"/>
      <c r="W72" s="214"/>
    </row>
    <row r="73" spans="1:23" x14ac:dyDescent="0.25">
      <c r="A73" s="213">
        <v>65</v>
      </c>
      <c r="B73" s="223" t="s">
        <v>196</v>
      </c>
      <c r="C73" s="214">
        <v>1523.3000000000002</v>
      </c>
      <c r="D73" s="214">
        <v>1382</v>
      </c>
      <c r="E73" s="214">
        <v>20.099999999999998</v>
      </c>
      <c r="F73" s="214">
        <v>121.2</v>
      </c>
      <c r="G73" s="214">
        <v>0</v>
      </c>
      <c r="H73" s="214">
        <v>0.6</v>
      </c>
      <c r="I73" s="214">
        <v>1.6</v>
      </c>
      <c r="J73" s="214">
        <v>0.8</v>
      </c>
      <c r="K73" s="214">
        <v>0</v>
      </c>
      <c r="L73" s="214">
        <v>0.3</v>
      </c>
      <c r="M73" s="214">
        <v>0</v>
      </c>
      <c r="N73" s="214">
        <v>4.9000000000000004</v>
      </c>
      <c r="O73" s="214">
        <v>7.5</v>
      </c>
      <c r="P73" s="214">
        <v>22.3</v>
      </c>
      <c r="Q73" s="214">
        <v>14.2</v>
      </c>
      <c r="R73" s="214">
        <v>4.2</v>
      </c>
      <c r="S73" s="214">
        <v>7.4</v>
      </c>
      <c r="T73" s="214">
        <v>8.6999999999999993</v>
      </c>
      <c r="U73" s="214">
        <v>48.7</v>
      </c>
      <c r="V73" s="214">
        <v>0</v>
      </c>
      <c r="W73" s="214">
        <v>0</v>
      </c>
    </row>
    <row r="74" spans="1:23" x14ac:dyDescent="0.25">
      <c r="A74" s="213">
        <v>66</v>
      </c>
      <c r="B74" s="213" t="s">
        <v>238</v>
      </c>
      <c r="C74" s="214">
        <v>277.5</v>
      </c>
      <c r="D74" s="214">
        <v>196.8</v>
      </c>
      <c r="E74" s="214">
        <v>2.9</v>
      </c>
      <c r="F74" s="214">
        <v>77.8</v>
      </c>
      <c r="G74" s="214">
        <v>0</v>
      </c>
      <c r="H74" s="214">
        <v>0.6</v>
      </c>
      <c r="I74" s="214">
        <v>1.6</v>
      </c>
      <c r="J74" s="214">
        <v>0.8</v>
      </c>
      <c r="K74" s="214">
        <v>0</v>
      </c>
      <c r="L74" s="214">
        <v>0.3</v>
      </c>
      <c r="M74" s="214">
        <v>0</v>
      </c>
      <c r="N74" s="214">
        <v>4.9000000000000004</v>
      </c>
      <c r="O74" s="214">
        <v>0.2</v>
      </c>
      <c r="P74" s="214">
        <v>22.3</v>
      </c>
      <c r="Q74" s="214">
        <v>14.2</v>
      </c>
      <c r="R74" s="214">
        <v>4.2</v>
      </c>
      <c r="S74" s="214">
        <v>7.4</v>
      </c>
      <c r="T74" s="214">
        <v>3.1</v>
      </c>
      <c r="U74" s="214">
        <v>18.2</v>
      </c>
      <c r="V74" s="214">
        <v>0</v>
      </c>
      <c r="W74" s="214">
        <v>0</v>
      </c>
    </row>
    <row r="75" spans="1:23" x14ac:dyDescent="0.25">
      <c r="A75" s="213">
        <v>67</v>
      </c>
      <c r="B75" s="213" t="s">
        <v>477</v>
      </c>
      <c r="C75" s="214">
        <v>7.2</v>
      </c>
      <c r="D75" s="214"/>
      <c r="E75" s="214">
        <v>0</v>
      </c>
      <c r="F75" s="214">
        <v>7.2</v>
      </c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>
        <v>7.2</v>
      </c>
      <c r="V75" s="214"/>
      <c r="W75" s="214"/>
    </row>
    <row r="76" spans="1:23" x14ac:dyDescent="0.25">
      <c r="A76" s="213">
        <v>68</v>
      </c>
      <c r="B76" s="213" t="s">
        <v>478</v>
      </c>
      <c r="C76" s="214">
        <v>1238.6000000000001</v>
      </c>
      <c r="D76" s="214">
        <v>1185.2</v>
      </c>
      <c r="E76" s="214">
        <v>17.2</v>
      </c>
      <c r="F76" s="214">
        <v>36.200000000000003</v>
      </c>
      <c r="G76" s="214"/>
      <c r="H76" s="214"/>
      <c r="I76" s="214"/>
      <c r="J76" s="214"/>
      <c r="K76" s="214"/>
      <c r="L76" s="214"/>
      <c r="M76" s="214"/>
      <c r="N76" s="214"/>
      <c r="O76" s="214">
        <v>7.3</v>
      </c>
      <c r="P76" s="214"/>
      <c r="Q76" s="214"/>
      <c r="R76" s="214"/>
      <c r="S76" s="214"/>
      <c r="T76" s="214">
        <v>5.6</v>
      </c>
      <c r="U76" s="214">
        <v>23.3</v>
      </c>
      <c r="V76" s="214"/>
      <c r="W76" s="214"/>
    </row>
    <row r="77" spans="1:23" x14ac:dyDescent="0.25">
      <c r="A77" s="213">
        <v>69</v>
      </c>
      <c r="B77" s="223" t="s">
        <v>197</v>
      </c>
      <c r="C77" s="214">
        <v>1096.5</v>
      </c>
      <c r="D77" s="214">
        <v>963.9</v>
      </c>
      <c r="E77" s="214">
        <v>14</v>
      </c>
      <c r="F77" s="214">
        <v>118.6</v>
      </c>
      <c r="G77" s="214">
        <v>4.8</v>
      </c>
      <c r="H77" s="214">
        <v>0.3</v>
      </c>
      <c r="I77" s="214">
        <v>1.7999999999999998</v>
      </c>
      <c r="J77" s="214">
        <v>8.8000000000000007</v>
      </c>
      <c r="K77" s="214">
        <v>0.3</v>
      </c>
      <c r="L77" s="214">
        <v>0.4</v>
      </c>
      <c r="M77" s="214">
        <v>0</v>
      </c>
      <c r="N77" s="214">
        <v>9.1999999999999993</v>
      </c>
      <c r="O77" s="214">
        <v>4.7</v>
      </c>
      <c r="P77" s="214">
        <v>29.8</v>
      </c>
      <c r="Q77" s="214">
        <v>9.6</v>
      </c>
      <c r="R77" s="214">
        <v>2.6</v>
      </c>
      <c r="S77" s="214">
        <v>4.9000000000000004</v>
      </c>
      <c r="T77" s="214">
        <v>6.3</v>
      </c>
      <c r="U77" s="214">
        <v>30.1</v>
      </c>
      <c r="V77" s="214">
        <v>0</v>
      </c>
      <c r="W77" s="214">
        <v>5</v>
      </c>
    </row>
    <row r="78" spans="1:23" x14ac:dyDescent="0.25">
      <c r="A78" s="213">
        <v>70</v>
      </c>
      <c r="B78" s="213" t="s">
        <v>238</v>
      </c>
      <c r="C78" s="214">
        <v>292.5</v>
      </c>
      <c r="D78" s="214">
        <v>203.5</v>
      </c>
      <c r="E78" s="214">
        <v>3</v>
      </c>
      <c r="F78" s="214">
        <v>86</v>
      </c>
      <c r="G78" s="214">
        <v>0</v>
      </c>
      <c r="H78" s="214">
        <v>0.3</v>
      </c>
      <c r="I78" s="214">
        <v>1.4</v>
      </c>
      <c r="J78" s="214">
        <v>8.8000000000000007</v>
      </c>
      <c r="K78" s="214">
        <v>0</v>
      </c>
      <c r="L78" s="214">
        <v>0.4</v>
      </c>
      <c r="M78" s="214">
        <v>0</v>
      </c>
      <c r="N78" s="214">
        <v>9.1999999999999993</v>
      </c>
      <c r="O78" s="214">
        <v>0.2</v>
      </c>
      <c r="P78" s="214">
        <v>29.8</v>
      </c>
      <c r="Q78" s="214">
        <v>9.6</v>
      </c>
      <c r="R78" s="214">
        <v>2.6</v>
      </c>
      <c r="S78" s="214">
        <v>4.9000000000000004</v>
      </c>
      <c r="T78" s="214">
        <v>2</v>
      </c>
      <c r="U78" s="214">
        <v>12.8</v>
      </c>
      <c r="V78" s="214">
        <v>0</v>
      </c>
      <c r="W78" s="214">
        <v>4</v>
      </c>
    </row>
    <row r="79" spans="1:23" x14ac:dyDescent="0.25">
      <c r="A79" s="213">
        <v>71</v>
      </c>
      <c r="B79" s="213" t="s">
        <v>477</v>
      </c>
      <c r="C79" s="214">
        <v>10</v>
      </c>
      <c r="D79" s="214"/>
      <c r="E79" s="214">
        <v>0</v>
      </c>
      <c r="F79" s="214">
        <v>10</v>
      </c>
      <c r="G79" s="214">
        <v>4.8</v>
      </c>
      <c r="H79" s="214"/>
      <c r="I79" s="214">
        <v>0.4</v>
      </c>
      <c r="J79" s="214"/>
      <c r="K79" s="214">
        <v>0.3</v>
      </c>
      <c r="L79" s="214"/>
      <c r="M79" s="214"/>
      <c r="N79" s="214"/>
      <c r="O79" s="214"/>
      <c r="P79" s="214"/>
      <c r="Q79" s="214"/>
      <c r="R79" s="214"/>
      <c r="S79" s="214"/>
      <c r="T79" s="214">
        <v>0.8</v>
      </c>
      <c r="U79" s="214">
        <v>2.7</v>
      </c>
      <c r="V79" s="214"/>
      <c r="W79" s="214">
        <v>1</v>
      </c>
    </row>
    <row r="80" spans="1:23" x14ac:dyDescent="0.25">
      <c r="A80" s="213">
        <v>72</v>
      </c>
      <c r="B80" s="213" t="s">
        <v>479</v>
      </c>
      <c r="C80" s="214">
        <v>794</v>
      </c>
      <c r="D80" s="214">
        <v>760.4</v>
      </c>
      <c r="E80" s="214">
        <v>11</v>
      </c>
      <c r="F80" s="214">
        <v>22.6</v>
      </c>
      <c r="G80" s="214"/>
      <c r="H80" s="214"/>
      <c r="I80" s="214"/>
      <c r="J80" s="214"/>
      <c r="K80" s="214"/>
      <c r="L80" s="214"/>
      <c r="M80" s="214"/>
      <c r="N80" s="214"/>
      <c r="O80" s="214">
        <v>4.5</v>
      </c>
      <c r="P80" s="214"/>
      <c r="Q80" s="214"/>
      <c r="R80" s="214"/>
      <c r="S80" s="214"/>
      <c r="T80" s="214">
        <v>3.5</v>
      </c>
      <c r="U80" s="214">
        <v>14.6</v>
      </c>
      <c r="V80" s="214"/>
      <c r="W80" s="214"/>
    </row>
    <row r="81" spans="1:23" x14ac:dyDescent="0.25">
      <c r="A81" s="213">
        <v>73</v>
      </c>
      <c r="B81" s="223" t="s">
        <v>114</v>
      </c>
      <c r="C81" s="214">
        <v>473.1</v>
      </c>
      <c r="D81" s="214">
        <v>404.4</v>
      </c>
      <c r="E81" s="214">
        <v>5.9</v>
      </c>
      <c r="F81" s="214">
        <v>62.79999999999999</v>
      </c>
      <c r="G81" s="214">
        <v>0.7</v>
      </c>
      <c r="H81" s="214">
        <v>0.2</v>
      </c>
      <c r="I81" s="214">
        <v>0.6</v>
      </c>
      <c r="J81" s="214">
        <v>5.2</v>
      </c>
      <c r="K81" s="214">
        <v>0</v>
      </c>
      <c r="L81" s="214">
        <v>0.1</v>
      </c>
      <c r="M81" s="214">
        <v>0</v>
      </c>
      <c r="N81" s="214">
        <v>24.3</v>
      </c>
      <c r="O81" s="214">
        <v>1.1000000000000001</v>
      </c>
      <c r="P81" s="214">
        <v>14.9</v>
      </c>
      <c r="Q81" s="214">
        <v>6.1</v>
      </c>
      <c r="R81" s="214">
        <v>0.9</v>
      </c>
      <c r="S81" s="214">
        <v>1.3</v>
      </c>
      <c r="T81" s="214">
        <v>1</v>
      </c>
      <c r="U81" s="214">
        <v>6.4</v>
      </c>
      <c r="V81" s="214">
        <v>0</v>
      </c>
      <c r="W81" s="214">
        <v>0</v>
      </c>
    </row>
    <row r="82" spans="1:23" x14ac:dyDescent="0.25">
      <c r="A82" s="213">
        <v>74</v>
      </c>
      <c r="B82" s="213" t="s">
        <v>238</v>
      </c>
      <c r="C82" s="214">
        <v>207.29999999999998</v>
      </c>
      <c r="D82" s="214">
        <v>149.1</v>
      </c>
      <c r="E82" s="214">
        <v>2.2000000000000002</v>
      </c>
      <c r="F82" s="214">
        <v>55.999999999999993</v>
      </c>
      <c r="G82" s="214">
        <v>0</v>
      </c>
      <c r="H82" s="214">
        <v>0.2</v>
      </c>
      <c r="I82" s="214">
        <v>0.6</v>
      </c>
      <c r="J82" s="214">
        <v>5</v>
      </c>
      <c r="K82" s="214">
        <v>0</v>
      </c>
      <c r="L82" s="214">
        <v>0.1</v>
      </c>
      <c r="M82" s="214">
        <v>0</v>
      </c>
      <c r="N82" s="214">
        <v>24.3</v>
      </c>
      <c r="O82" s="214">
        <v>0.2</v>
      </c>
      <c r="P82" s="214">
        <v>14.9</v>
      </c>
      <c r="Q82" s="214">
        <v>6.1</v>
      </c>
      <c r="R82" s="214">
        <v>0.9</v>
      </c>
      <c r="S82" s="214">
        <v>1.3</v>
      </c>
      <c r="T82" s="214">
        <v>0.4</v>
      </c>
      <c r="U82" s="214">
        <v>2</v>
      </c>
      <c r="V82" s="214">
        <v>0</v>
      </c>
      <c r="W82" s="214">
        <v>0</v>
      </c>
    </row>
    <row r="83" spans="1:23" x14ac:dyDescent="0.25">
      <c r="A83" s="213">
        <v>75</v>
      </c>
      <c r="B83" s="213" t="s">
        <v>477</v>
      </c>
      <c r="C83" s="214">
        <v>2.5</v>
      </c>
      <c r="D83" s="214"/>
      <c r="E83" s="214">
        <v>0</v>
      </c>
      <c r="F83" s="214">
        <v>2.5</v>
      </c>
      <c r="G83" s="214">
        <v>0.7</v>
      </c>
      <c r="H83" s="214"/>
      <c r="I83" s="214"/>
      <c r="J83" s="214">
        <v>0.2</v>
      </c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>
        <v>1.6</v>
      </c>
      <c r="V83" s="214"/>
      <c r="W83" s="214"/>
    </row>
    <row r="84" spans="1:23" x14ac:dyDescent="0.25">
      <c r="A84" s="213">
        <v>76</v>
      </c>
      <c r="B84" s="213" t="s">
        <v>478</v>
      </c>
      <c r="C84" s="214">
        <v>263.3</v>
      </c>
      <c r="D84" s="214">
        <v>255.3</v>
      </c>
      <c r="E84" s="214">
        <v>3.7</v>
      </c>
      <c r="F84" s="214">
        <v>4.3</v>
      </c>
      <c r="G84" s="214"/>
      <c r="H84" s="214"/>
      <c r="I84" s="214"/>
      <c r="J84" s="214"/>
      <c r="K84" s="214"/>
      <c r="L84" s="214"/>
      <c r="M84" s="214"/>
      <c r="N84" s="214"/>
      <c r="O84" s="214">
        <v>0.9</v>
      </c>
      <c r="P84" s="214"/>
      <c r="Q84" s="214"/>
      <c r="R84" s="214"/>
      <c r="S84" s="214"/>
      <c r="T84" s="214">
        <v>0.6</v>
      </c>
      <c r="U84" s="214">
        <v>2.8</v>
      </c>
      <c r="V84" s="214"/>
      <c r="W84" s="214"/>
    </row>
    <row r="85" spans="1:23" x14ac:dyDescent="0.25">
      <c r="A85" s="213">
        <v>77</v>
      </c>
      <c r="B85" s="223" t="s">
        <v>115</v>
      </c>
      <c r="C85" s="214">
        <v>1094.3000000000002</v>
      </c>
      <c r="D85" s="214">
        <v>911.4</v>
      </c>
      <c r="E85" s="214">
        <v>13.3</v>
      </c>
      <c r="F85" s="214">
        <v>169.6</v>
      </c>
      <c r="G85" s="214">
        <v>36.5</v>
      </c>
      <c r="H85" s="214">
        <v>0.2</v>
      </c>
      <c r="I85" s="214">
        <v>0.8</v>
      </c>
      <c r="J85" s="214">
        <v>17.399999999999999</v>
      </c>
      <c r="K85" s="214">
        <v>0.3</v>
      </c>
      <c r="L85" s="214">
        <v>0.2</v>
      </c>
      <c r="M85" s="214">
        <v>0</v>
      </c>
      <c r="N85" s="214">
        <v>4</v>
      </c>
      <c r="O85" s="214">
        <v>2.7</v>
      </c>
      <c r="P85" s="214">
        <v>56.2</v>
      </c>
      <c r="Q85" s="214">
        <v>16.900000000000002</v>
      </c>
      <c r="R85" s="214">
        <v>3.3</v>
      </c>
      <c r="S85" s="214">
        <v>4.7</v>
      </c>
      <c r="T85" s="214">
        <v>3.3</v>
      </c>
      <c r="U85" s="214">
        <v>23.1</v>
      </c>
      <c r="V85" s="214">
        <v>0</v>
      </c>
      <c r="W85" s="214">
        <v>0</v>
      </c>
    </row>
    <row r="86" spans="1:23" x14ac:dyDescent="0.25">
      <c r="A86" s="213">
        <v>78</v>
      </c>
      <c r="B86" s="213" t="s">
        <v>238</v>
      </c>
      <c r="C86" s="214">
        <v>527.70000000000005</v>
      </c>
      <c r="D86" s="214">
        <v>409</v>
      </c>
      <c r="E86" s="214">
        <v>6</v>
      </c>
      <c r="F86" s="214">
        <v>112.69999999999999</v>
      </c>
      <c r="G86" s="214">
        <v>0</v>
      </c>
      <c r="H86" s="214">
        <v>0.2</v>
      </c>
      <c r="I86" s="214">
        <v>0.8</v>
      </c>
      <c r="J86" s="214">
        <v>17.399999999999999</v>
      </c>
      <c r="K86" s="214">
        <v>0.3</v>
      </c>
      <c r="L86" s="214">
        <v>0.2</v>
      </c>
      <c r="M86" s="214">
        <v>0</v>
      </c>
      <c r="N86" s="214">
        <v>4</v>
      </c>
      <c r="O86" s="214">
        <v>0.5</v>
      </c>
      <c r="P86" s="214">
        <v>56.2</v>
      </c>
      <c r="Q86" s="214">
        <v>15.8</v>
      </c>
      <c r="R86" s="214">
        <v>3.3</v>
      </c>
      <c r="S86" s="214">
        <v>4.7</v>
      </c>
      <c r="T86" s="214">
        <v>1.1000000000000001</v>
      </c>
      <c r="U86" s="214">
        <v>8.1999999999999993</v>
      </c>
      <c r="V86" s="214">
        <v>0</v>
      </c>
      <c r="W86" s="214">
        <v>0</v>
      </c>
    </row>
    <row r="87" spans="1:23" x14ac:dyDescent="0.25">
      <c r="A87" s="213">
        <v>79</v>
      </c>
      <c r="B87" s="213" t="s">
        <v>477</v>
      </c>
      <c r="C87" s="214">
        <v>46.4</v>
      </c>
      <c r="D87" s="214">
        <v>0.4</v>
      </c>
      <c r="E87" s="214"/>
      <c r="F87" s="214">
        <v>46</v>
      </c>
      <c r="G87" s="214">
        <v>36.5</v>
      </c>
      <c r="H87" s="214"/>
      <c r="I87" s="214"/>
      <c r="J87" s="214"/>
      <c r="K87" s="214"/>
      <c r="L87" s="214"/>
      <c r="M87" s="214"/>
      <c r="N87" s="214"/>
      <c r="O87" s="214"/>
      <c r="P87" s="214"/>
      <c r="Q87" s="214">
        <v>1.1000000000000001</v>
      </c>
      <c r="R87" s="214"/>
      <c r="S87" s="214"/>
      <c r="T87" s="214">
        <v>0.5</v>
      </c>
      <c r="U87" s="214">
        <v>7.9</v>
      </c>
      <c r="V87" s="214"/>
      <c r="W87" s="214"/>
    </row>
    <row r="88" spans="1:23" x14ac:dyDescent="0.25">
      <c r="A88" s="213">
        <v>80</v>
      </c>
      <c r="B88" s="213" t="s">
        <v>478</v>
      </c>
      <c r="C88" s="214">
        <v>520.20000000000005</v>
      </c>
      <c r="D88" s="214">
        <v>502</v>
      </c>
      <c r="E88" s="214">
        <v>7.3</v>
      </c>
      <c r="F88" s="214">
        <v>10.9</v>
      </c>
      <c r="G88" s="214"/>
      <c r="H88" s="214"/>
      <c r="I88" s="214"/>
      <c r="J88" s="214"/>
      <c r="K88" s="214"/>
      <c r="L88" s="214"/>
      <c r="M88" s="214"/>
      <c r="N88" s="214"/>
      <c r="O88" s="214">
        <v>2.2000000000000002</v>
      </c>
      <c r="P88" s="214"/>
      <c r="Q88" s="214"/>
      <c r="R88" s="214"/>
      <c r="S88" s="214"/>
      <c r="T88" s="214">
        <v>1.7</v>
      </c>
      <c r="U88" s="214">
        <v>7</v>
      </c>
      <c r="V88" s="214"/>
      <c r="W88" s="214"/>
    </row>
    <row r="89" spans="1:23" x14ac:dyDescent="0.25">
      <c r="A89" s="213">
        <v>81</v>
      </c>
      <c r="B89" s="223" t="s">
        <v>116</v>
      </c>
      <c r="C89" s="214">
        <v>379.1</v>
      </c>
      <c r="D89" s="214">
        <v>341.1</v>
      </c>
      <c r="E89" s="214">
        <v>5</v>
      </c>
      <c r="F89" s="214">
        <v>33.000000000000007</v>
      </c>
      <c r="G89" s="214">
        <v>0</v>
      </c>
      <c r="H89" s="214">
        <v>0.2</v>
      </c>
      <c r="I89" s="214">
        <v>0.6</v>
      </c>
      <c r="J89" s="214">
        <v>7.9</v>
      </c>
      <c r="K89" s="214">
        <v>0</v>
      </c>
      <c r="L89" s="214">
        <v>0.1</v>
      </c>
      <c r="M89" s="214">
        <v>0</v>
      </c>
      <c r="N89" s="214">
        <v>2.2000000000000002</v>
      </c>
      <c r="O89" s="214">
        <v>0.79999999999999993</v>
      </c>
      <c r="P89" s="214">
        <v>10.9</v>
      </c>
      <c r="Q89" s="214">
        <v>3.9</v>
      </c>
      <c r="R89" s="214">
        <v>0.6</v>
      </c>
      <c r="S89" s="214">
        <v>1.1000000000000001</v>
      </c>
      <c r="T89" s="214">
        <v>0.8</v>
      </c>
      <c r="U89" s="214">
        <v>3.9000000000000004</v>
      </c>
      <c r="V89" s="214">
        <v>0</v>
      </c>
      <c r="W89" s="214">
        <v>0</v>
      </c>
    </row>
    <row r="90" spans="1:23" x14ac:dyDescent="0.25">
      <c r="A90" s="213">
        <v>82</v>
      </c>
      <c r="B90" s="213" t="s">
        <v>238</v>
      </c>
      <c r="C90" s="214">
        <v>128.10000000000002</v>
      </c>
      <c r="D90" s="214">
        <v>97.2</v>
      </c>
      <c r="E90" s="214">
        <v>1.5</v>
      </c>
      <c r="F90" s="214">
        <v>29.400000000000006</v>
      </c>
      <c r="G90" s="214">
        <v>0</v>
      </c>
      <c r="H90" s="214">
        <v>0.2</v>
      </c>
      <c r="I90" s="214">
        <v>0.6</v>
      </c>
      <c r="J90" s="214">
        <v>7.8000000000000007</v>
      </c>
      <c r="K90" s="214">
        <v>0</v>
      </c>
      <c r="L90" s="214">
        <v>0.1</v>
      </c>
      <c r="M90" s="214">
        <v>0</v>
      </c>
      <c r="N90" s="214">
        <v>2.2000000000000002</v>
      </c>
      <c r="O90" s="214">
        <v>0.1</v>
      </c>
      <c r="P90" s="214">
        <v>10.9</v>
      </c>
      <c r="Q90" s="214">
        <v>3.9</v>
      </c>
      <c r="R90" s="214">
        <v>0.6</v>
      </c>
      <c r="S90" s="214">
        <v>1.1000000000000001</v>
      </c>
      <c r="T90" s="214">
        <v>0.3</v>
      </c>
      <c r="U90" s="214">
        <v>1.6</v>
      </c>
      <c r="V90" s="214">
        <v>0</v>
      </c>
      <c r="W90" s="214">
        <v>0</v>
      </c>
    </row>
    <row r="91" spans="1:23" x14ac:dyDescent="0.25">
      <c r="A91" s="213">
        <v>83</v>
      </c>
      <c r="B91" s="213" t="s">
        <v>477</v>
      </c>
      <c r="C91" s="214">
        <v>0.2</v>
      </c>
      <c r="D91" s="214"/>
      <c r="E91" s="214">
        <v>0</v>
      </c>
      <c r="F91" s="214">
        <v>0.2</v>
      </c>
      <c r="G91" s="214"/>
      <c r="H91" s="214"/>
      <c r="I91" s="214"/>
      <c r="J91" s="214">
        <v>0.1</v>
      </c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>
        <v>0.1</v>
      </c>
      <c r="V91" s="214"/>
      <c r="W91" s="214"/>
    </row>
    <row r="92" spans="1:23" x14ac:dyDescent="0.25">
      <c r="A92" s="213">
        <v>84</v>
      </c>
      <c r="B92" s="213" t="s">
        <v>478</v>
      </c>
      <c r="C92" s="214">
        <v>250.8</v>
      </c>
      <c r="D92" s="214">
        <v>243.9</v>
      </c>
      <c r="E92" s="214">
        <v>3.5</v>
      </c>
      <c r="F92" s="214">
        <v>3.4000000000000004</v>
      </c>
      <c r="G92" s="214"/>
      <c r="H92" s="214"/>
      <c r="I92" s="214"/>
      <c r="J92" s="214"/>
      <c r="K92" s="214"/>
      <c r="L92" s="214"/>
      <c r="M92" s="214"/>
      <c r="N92" s="214"/>
      <c r="O92" s="214">
        <v>0.7</v>
      </c>
      <c r="P92" s="214"/>
      <c r="Q92" s="214"/>
      <c r="R92" s="214"/>
      <c r="S92" s="214"/>
      <c r="T92" s="214">
        <v>0.5</v>
      </c>
      <c r="U92" s="214">
        <v>2.2000000000000002</v>
      </c>
      <c r="V92" s="214"/>
      <c r="W92" s="214"/>
    </row>
    <row r="93" spans="1:23" x14ac:dyDescent="0.25">
      <c r="A93" s="213">
        <v>85</v>
      </c>
      <c r="B93" s="223" t="s">
        <v>117</v>
      </c>
      <c r="C93" s="214">
        <v>418.20000000000005</v>
      </c>
      <c r="D93" s="214">
        <v>379.6</v>
      </c>
      <c r="E93" s="214">
        <v>5.5</v>
      </c>
      <c r="F93" s="214">
        <v>33.099999999999994</v>
      </c>
      <c r="G93" s="214">
        <v>0.3</v>
      </c>
      <c r="H93" s="214">
        <v>0.2</v>
      </c>
      <c r="I93" s="214">
        <v>0.6</v>
      </c>
      <c r="J93" s="214">
        <v>6.9999999999999991</v>
      </c>
      <c r="K93" s="214">
        <v>0</v>
      </c>
      <c r="L93" s="214">
        <v>0.1</v>
      </c>
      <c r="M93" s="214">
        <v>0</v>
      </c>
      <c r="N93" s="214">
        <v>2.2000000000000002</v>
      </c>
      <c r="O93" s="214">
        <v>1.1000000000000001</v>
      </c>
      <c r="P93" s="214">
        <v>8.1999999999999993</v>
      </c>
      <c r="Q93" s="214">
        <v>4.2</v>
      </c>
      <c r="R93" s="214">
        <v>0.8</v>
      </c>
      <c r="S93" s="214">
        <v>1.3</v>
      </c>
      <c r="T93" s="214">
        <v>1.1000000000000001</v>
      </c>
      <c r="U93" s="214">
        <v>6</v>
      </c>
      <c r="V93" s="214">
        <v>0</v>
      </c>
      <c r="W93" s="214">
        <v>0</v>
      </c>
    </row>
    <row r="94" spans="1:23" x14ac:dyDescent="0.25">
      <c r="A94" s="213">
        <v>86</v>
      </c>
      <c r="B94" s="213" t="s">
        <v>238</v>
      </c>
      <c r="C94" s="214">
        <v>160.00000000000003</v>
      </c>
      <c r="D94" s="214">
        <v>131.70000000000002</v>
      </c>
      <c r="E94" s="214">
        <v>1.9000000000000001</v>
      </c>
      <c r="F94" s="214">
        <v>26.4</v>
      </c>
      <c r="G94" s="214">
        <v>0</v>
      </c>
      <c r="H94" s="214">
        <v>0.2</v>
      </c>
      <c r="I94" s="214">
        <v>0.6</v>
      </c>
      <c r="J94" s="214">
        <v>6.3999999999999995</v>
      </c>
      <c r="K94" s="214">
        <v>0</v>
      </c>
      <c r="L94" s="214">
        <v>0.1</v>
      </c>
      <c r="M94" s="214">
        <v>0</v>
      </c>
      <c r="N94" s="214">
        <v>2.2000000000000002</v>
      </c>
      <c r="O94" s="214">
        <v>0.2</v>
      </c>
      <c r="P94" s="214">
        <v>8.1999999999999993</v>
      </c>
      <c r="Q94" s="214">
        <v>4.2</v>
      </c>
      <c r="R94" s="214">
        <v>0.8</v>
      </c>
      <c r="S94" s="214">
        <v>1.3</v>
      </c>
      <c r="T94" s="214">
        <v>0.4</v>
      </c>
      <c r="U94" s="214">
        <v>1.8</v>
      </c>
      <c r="V94" s="214">
        <v>0</v>
      </c>
      <c r="W94" s="214">
        <v>0</v>
      </c>
    </row>
    <row r="95" spans="1:23" x14ac:dyDescent="0.25">
      <c r="A95" s="213">
        <v>87</v>
      </c>
      <c r="B95" s="213" t="s">
        <v>477</v>
      </c>
      <c r="C95" s="214">
        <v>2.2000000000000002</v>
      </c>
      <c r="D95" s="214"/>
      <c r="E95" s="214">
        <v>0</v>
      </c>
      <c r="F95" s="214">
        <v>2.2000000000000002</v>
      </c>
      <c r="G95" s="214">
        <v>0.3</v>
      </c>
      <c r="H95" s="214"/>
      <c r="I95" s="214"/>
      <c r="J95" s="214">
        <v>0.6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>
        <v>1.3</v>
      </c>
      <c r="V95" s="214"/>
      <c r="W95" s="214"/>
    </row>
    <row r="96" spans="1:23" x14ac:dyDescent="0.25">
      <c r="A96" s="213">
        <v>88</v>
      </c>
      <c r="B96" s="213" t="s">
        <v>478</v>
      </c>
      <c r="C96" s="214">
        <v>256</v>
      </c>
      <c r="D96" s="214">
        <v>247.9</v>
      </c>
      <c r="E96" s="214">
        <v>3.6</v>
      </c>
      <c r="F96" s="214">
        <v>4.5</v>
      </c>
      <c r="G96" s="214"/>
      <c r="H96" s="214"/>
      <c r="I96" s="214"/>
      <c r="J96" s="214"/>
      <c r="K96" s="214"/>
      <c r="L96" s="214"/>
      <c r="M96" s="214"/>
      <c r="N96" s="214"/>
      <c r="O96" s="214">
        <v>0.9</v>
      </c>
      <c r="P96" s="214"/>
      <c r="Q96" s="214"/>
      <c r="R96" s="214"/>
      <c r="S96" s="214"/>
      <c r="T96" s="214">
        <v>0.7</v>
      </c>
      <c r="U96" s="214">
        <v>2.9</v>
      </c>
      <c r="V96" s="214"/>
      <c r="W96" s="214"/>
    </row>
    <row r="97" spans="1:23" x14ac:dyDescent="0.25">
      <c r="A97" s="213">
        <v>89</v>
      </c>
      <c r="B97" s="223" t="s">
        <v>118</v>
      </c>
      <c r="C97" s="214">
        <v>406.2</v>
      </c>
      <c r="D97" s="214">
        <v>362.5</v>
      </c>
      <c r="E97" s="214">
        <v>5.2</v>
      </c>
      <c r="F97" s="214">
        <v>38.5</v>
      </c>
      <c r="G97" s="214">
        <v>0</v>
      </c>
      <c r="H97" s="214">
        <v>0.2</v>
      </c>
      <c r="I97" s="214">
        <v>0.6</v>
      </c>
      <c r="J97" s="214">
        <v>11.4</v>
      </c>
      <c r="K97" s="214">
        <v>0</v>
      </c>
      <c r="L97" s="214">
        <v>0.1</v>
      </c>
      <c r="M97" s="214">
        <v>0</v>
      </c>
      <c r="N97" s="214">
        <v>2.1</v>
      </c>
      <c r="O97" s="214">
        <v>1</v>
      </c>
      <c r="P97" s="214">
        <v>11.2</v>
      </c>
      <c r="Q97" s="214">
        <v>4.0999999999999996</v>
      </c>
      <c r="R97" s="214">
        <v>0.7</v>
      </c>
      <c r="S97" s="214">
        <v>1.2</v>
      </c>
      <c r="T97" s="214">
        <v>0.89999999999999991</v>
      </c>
      <c r="U97" s="214">
        <v>5</v>
      </c>
      <c r="V97" s="214">
        <v>0</v>
      </c>
      <c r="W97" s="214">
        <v>0</v>
      </c>
    </row>
    <row r="98" spans="1:23" x14ac:dyDescent="0.25">
      <c r="A98" s="213">
        <v>90</v>
      </c>
      <c r="B98" s="213" t="s">
        <v>238</v>
      </c>
      <c r="C98" s="214">
        <v>151.19999999999999</v>
      </c>
      <c r="D98" s="214">
        <v>115.9</v>
      </c>
      <c r="E98" s="214">
        <v>1.5999999999999999</v>
      </c>
      <c r="F98" s="214">
        <v>33.700000000000003</v>
      </c>
      <c r="G98" s="214">
        <v>0</v>
      </c>
      <c r="H98" s="214">
        <v>0.2</v>
      </c>
      <c r="I98" s="214">
        <v>0.6</v>
      </c>
      <c r="J98" s="214">
        <v>11</v>
      </c>
      <c r="K98" s="214">
        <v>0</v>
      </c>
      <c r="L98" s="214">
        <v>0.1</v>
      </c>
      <c r="M98" s="214">
        <v>0</v>
      </c>
      <c r="N98" s="214">
        <v>2.1</v>
      </c>
      <c r="O98" s="214">
        <v>0.2</v>
      </c>
      <c r="P98" s="214">
        <v>11.2</v>
      </c>
      <c r="Q98" s="214">
        <v>4.0999999999999996</v>
      </c>
      <c r="R98" s="214">
        <v>0.7</v>
      </c>
      <c r="S98" s="214">
        <v>1.2</v>
      </c>
      <c r="T98" s="214">
        <v>0.3</v>
      </c>
      <c r="U98" s="214">
        <v>2</v>
      </c>
      <c r="V98" s="214">
        <v>0</v>
      </c>
      <c r="W98" s="214">
        <v>0</v>
      </c>
    </row>
    <row r="99" spans="1:23" x14ac:dyDescent="0.25">
      <c r="A99" s="213">
        <v>91</v>
      </c>
      <c r="B99" s="213" t="s">
        <v>477</v>
      </c>
      <c r="C99" s="214">
        <v>0.9</v>
      </c>
      <c r="D99" s="214"/>
      <c r="E99" s="214">
        <v>0</v>
      </c>
      <c r="F99" s="214">
        <v>0.9</v>
      </c>
      <c r="G99" s="214"/>
      <c r="H99" s="214"/>
      <c r="I99" s="214"/>
      <c r="J99" s="214">
        <v>0.4</v>
      </c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>
        <v>0.5</v>
      </c>
      <c r="V99" s="214"/>
      <c r="W99" s="214"/>
    </row>
    <row r="100" spans="1:23" x14ac:dyDescent="0.25">
      <c r="A100" s="213">
        <v>92</v>
      </c>
      <c r="B100" s="213" t="s">
        <v>478</v>
      </c>
      <c r="C100" s="214">
        <v>254.1</v>
      </c>
      <c r="D100" s="214">
        <v>246.6</v>
      </c>
      <c r="E100" s="214">
        <v>3.6</v>
      </c>
      <c r="F100" s="214">
        <v>3.9</v>
      </c>
      <c r="G100" s="214"/>
      <c r="H100" s="214"/>
      <c r="I100" s="214"/>
      <c r="J100" s="214"/>
      <c r="K100" s="214"/>
      <c r="L100" s="214"/>
      <c r="M100" s="214"/>
      <c r="N100" s="214"/>
      <c r="O100" s="214">
        <v>0.8</v>
      </c>
      <c r="P100" s="214"/>
      <c r="Q100" s="214"/>
      <c r="R100" s="214"/>
      <c r="S100" s="214"/>
      <c r="T100" s="214">
        <v>0.6</v>
      </c>
      <c r="U100" s="214">
        <v>2.5</v>
      </c>
      <c r="V100" s="214"/>
      <c r="W100" s="214"/>
    </row>
    <row r="101" spans="1:23" x14ac:dyDescent="0.25">
      <c r="A101" s="213">
        <v>93</v>
      </c>
      <c r="B101" s="223" t="s">
        <v>119</v>
      </c>
      <c r="C101" s="214">
        <v>733.2</v>
      </c>
      <c r="D101" s="214">
        <v>594.79999999999995</v>
      </c>
      <c r="E101" s="214">
        <v>8.7000000000000011</v>
      </c>
      <c r="F101" s="214">
        <v>129.70000000000002</v>
      </c>
      <c r="G101" s="214">
        <v>0</v>
      </c>
      <c r="H101" s="214">
        <v>0.3</v>
      </c>
      <c r="I101" s="214">
        <v>1.6</v>
      </c>
      <c r="J101" s="214">
        <v>13</v>
      </c>
      <c r="K101" s="214">
        <v>0</v>
      </c>
      <c r="L101" s="214">
        <v>1.3</v>
      </c>
      <c r="M101" s="214">
        <v>0</v>
      </c>
      <c r="N101" s="214">
        <v>4.4000000000000004</v>
      </c>
      <c r="O101" s="214">
        <v>3.3</v>
      </c>
      <c r="P101" s="214">
        <v>44.7</v>
      </c>
      <c r="Q101" s="214">
        <v>12.9</v>
      </c>
      <c r="R101" s="214">
        <v>2.8</v>
      </c>
      <c r="S101" s="214">
        <v>2.4</v>
      </c>
      <c r="T101" s="214">
        <v>3.8</v>
      </c>
      <c r="U101" s="214">
        <v>39.199999999999996</v>
      </c>
      <c r="V101" s="214">
        <v>0</v>
      </c>
      <c r="W101" s="214">
        <v>0</v>
      </c>
    </row>
    <row r="102" spans="1:23" x14ac:dyDescent="0.25">
      <c r="A102" s="213">
        <v>94</v>
      </c>
      <c r="B102" s="213" t="s">
        <v>238</v>
      </c>
      <c r="C102" s="214">
        <v>316.40000000000003</v>
      </c>
      <c r="D102" s="214">
        <v>225.5</v>
      </c>
      <c r="E102" s="214">
        <v>3.3000000000000003</v>
      </c>
      <c r="F102" s="214">
        <v>87.600000000000009</v>
      </c>
      <c r="G102" s="214">
        <v>0</v>
      </c>
      <c r="H102" s="214">
        <v>0.3</v>
      </c>
      <c r="I102" s="214">
        <v>1.6</v>
      </c>
      <c r="J102" s="214">
        <v>1.3</v>
      </c>
      <c r="K102" s="214">
        <v>0</v>
      </c>
      <c r="L102" s="214">
        <v>0.3</v>
      </c>
      <c r="M102" s="214">
        <v>0</v>
      </c>
      <c r="N102" s="214">
        <v>4.4000000000000004</v>
      </c>
      <c r="O102" s="214">
        <v>0.2</v>
      </c>
      <c r="P102" s="214">
        <v>44.7</v>
      </c>
      <c r="Q102" s="214">
        <v>12.9</v>
      </c>
      <c r="R102" s="214">
        <v>2.8</v>
      </c>
      <c r="S102" s="214">
        <v>2.4</v>
      </c>
      <c r="T102" s="214">
        <v>2</v>
      </c>
      <c r="U102" s="214">
        <v>14.7</v>
      </c>
      <c r="V102" s="214">
        <v>0</v>
      </c>
      <c r="W102" s="214">
        <v>0</v>
      </c>
    </row>
    <row r="103" spans="1:23" x14ac:dyDescent="0.25">
      <c r="A103" s="213">
        <v>95</v>
      </c>
      <c r="B103" s="213" t="s">
        <v>477</v>
      </c>
      <c r="C103" s="214">
        <v>68.5</v>
      </c>
      <c r="D103" s="214">
        <v>34.299999999999997</v>
      </c>
      <c r="E103" s="214">
        <v>0.5</v>
      </c>
      <c r="F103" s="214">
        <v>33.700000000000003</v>
      </c>
      <c r="G103" s="214"/>
      <c r="H103" s="214"/>
      <c r="I103" s="214"/>
      <c r="J103" s="214">
        <v>11.7</v>
      </c>
      <c r="K103" s="214"/>
      <c r="L103" s="214">
        <v>1</v>
      </c>
      <c r="M103" s="214"/>
      <c r="N103" s="214"/>
      <c r="O103" s="214">
        <v>1.4</v>
      </c>
      <c r="P103" s="214"/>
      <c r="Q103" s="214"/>
      <c r="R103" s="214"/>
      <c r="S103" s="214"/>
      <c r="T103" s="214">
        <v>0.5</v>
      </c>
      <c r="U103" s="214">
        <v>19.100000000000001</v>
      </c>
      <c r="V103" s="214"/>
      <c r="W103" s="214"/>
    </row>
    <row r="104" spans="1:23" x14ac:dyDescent="0.25">
      <c r="A104" s="213">
        <v>96</v>
      </c>
      <c r="B104" s="213" t="s">
        <v>479</v>
      </c>
      <c r="C104" s="214">
        <v>348.29999999999995</v>
      </c>
      <c r="D104" s="214">
        <v>335</v>
      </c>
      <c r="E104" s="214">
        <v>4.9000000000000004</v>
      </c>
      <c r="F104" s="214">
        <v>8.4</v>
      </c>
      <c r="G104" s="214"/>
      <c r="H104" s="214"/>
      <c r="I104" s="214"/>
      <c r="J104" s="214"/>
      <c r="K104" s="214"/>
      <c r="L104" s="214"/>
      <c r="M104" s="214"/>
      <c r="N104" s="214"/>
      <c r="O104" s="214">
        <v>1.7</v>
      </c>
      <c r="P104" s="214"/>
      <c r="Q104" s="214"/>
      <c r="R104" s="214"/>
      <c r="S104" s="214"/>
      <c r="T104" s="214">
        <v>1.3</v>
      </c>
      <c r="U104" s="214">
        <v>5.4</v>
      </c>
      <c r="V104" s="214"/>
      <c r="W104" s="214"/>
    </row>
    <row r="105" spans="1:23" x14ac:dyDescent="0.25">
      <c r="A105" s="213">
        <v>97</v>
      </c>
      <c r="B105" s="223" t="s">
        <v>239</v>
      </c>
      <c r="C105" s="214">
        <v>1037.9000000000001</v>
      </c>
      <c r="D105" s="214">
        <v>909.8</v>
      </c>
      <c r="E105" s="214">
        <v>14.9</v>
      </c>
      <c r="F105" s="214">
        <v>113.19999999999999</v>
      </c>
      <c r="G105" s="214">
        <v>20.5</v>
      </c>
      <c r="H105" s="214">
        <v>0.6</v>
      </c>
      <c r="I105" s="214">
        <v>2.5</v>
      </c>
      <c r="J105" s="214">
        <v>9</v>
      </c>
      <c r="K105" s="214">
        <v>0.4</v>
      </c>
      <c r="L105" s="214">
        <v>0</v>
      </c>
      <c r="M105" s="214">
        <v>0</v>
      </c>
      <c r="N105" s="214">
        <v>2.2999999999999998</v>
      </c>
      <c r="O105" s="214">
        <v>1.3</v>
      </c>
      <c r="P105" s="214">
        <v>45.3</v>
      </c>
      <c r="Q105" s="214">
        <v>8.5</v>
      </c>
      <c r="R105" s="214">
        <v>5.3</v>
      </c>
      <c r="S105" s="214">
        <v>3</v>
      </c>
      <c r="T105" s="214">
        <v>1.1000000000000001</v>
      </c>
      <c r="U105" s="214">
        <v>13.4</v>
      </c>
      <c r="V105" s="214">
        <v>0</v>
      </c>
      <c r="W105" s="214">
        <v>0</v>
      </c>
    </row>
    <row r="106" spans="1:23" x14ac:dyDescent="0.25">
      <c r="A106" s="213">
        <v>98</v>
      </c>
      <c r="B106" s="213" t="s">
        <v>238</v>
      </c>
      <c r="C106" s="214">
        <v>0.8</v>
      </c>
      <c r="D106" s="214">
        <v>0.8</v>
      </c>
      <c r="E106" s="214">
        <v>0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0</v>
      </c>
      <c r="M106" s="214">
        <v>0</v>
      </c>
      <c r="N106" s="214">
        <v>0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14">
        <v>0</v>
      </c>
      <c r="V106" s="214">
        <v>0</v>
      </c>
      <c r="W106" s="214">
        <v>0</v>
      </c>
    </row>
    <row r="107" spans="1:23" x14ac:dyDescent="0.25">
      <c r="A107" s="213">
        <v>99</v>
      </c>
      <c r="B107" s="213" t="s">
        <v>477</v>
      </c>
      <c r="C107" s="214">
        <v>14.8</v>
      </c>
      <c r="D107" s="214"/>
      <c r="E107" s="214">
        <v>0</v>
      </c>
      <c r="F107" s="214">
        <v>14.8</v>
      </c>
      <c r="G107" s="214">
        <v>6.5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>
        <v>8.3000000000000007</v>
      </c>
      <c r="V107" s="214"/>
      <c r="W107" s="214"/>
    </row>
    <row r="108" spans="1:23" x14ac:dyDescent="0.25">
      <c r="A108" s="213">
        <v>100</v>
      </c>
      <c r="B108" s="213" t="s">
        <v>478</v>
      </c>
      <c r="C108" s="214">
        <v>488.7</v>
      </c>
      <c r="D108" s="214">
        <v>477.8</v>
      </c>
      <c r="E108" s="214">
        <v>6.9</v>
      </c>
      <c r="F108" s="214">
        <v>4</v>
      </c>
      <c r="G108" s="214"/>
      <c r="H108" s="214"/>
      <c r="I108" s="214"/>
      <c r="J108" s="214"/>
      <c r="K108" s="214"/>
      <c r="L108" s="214"/>
      <c r="M108" s="214"/>
      <c r="N108" s="214"/>
      <c r="O108" s="214">
        <v>0.8</v>
      </c>
      <c r="P108" s="214"/>
      <c r="Q108" s="214"/>
      <c r="R108" s="214"/>
      <c r="S108" s="214"/>
      <c r="T108" s="214">
        <v>0.6</v>
      </c>
      <c r="U108" s="214">
        <v>2.6</v>
      </c>
      <c r="V108" s="214"/>
      <c r="W108" s="214"/>
    </row>
    <row r="109" spans="1:23" x14ac:dyDescent="0.25">
      <c r="A109" s="213">
        <v>101</v>
      </c>
      <c r="B109" s="213" t="s">
        <v>240</v>
      </c>
      <c r="C109" s="214">
        <v>534.4</v>
      </c>
      <c r="D109" s="214">
        <v>432</v>
      </c>
      <c r="E109" s="214">
        <v>8</v>
      </c>
      <c r="F109" s="214">
        <v>94.399999999999991</v>
      </c>
      <c r="G109" s="214">
        <v>14</v>
      </c>
      <c r="H109" s="214">
        <v>0.6</v>
      </c>
      <c r="I109" s="214">
        <v>2.5</v>
      </c>
      <c r="J109" s="214">
        <v>9</v>
      </c>
      <c r="K109" s="214">
        <v>0.4</v>
      </c>
      <c r="L109" s="214"/>
      <c r="M109" s="214"/>
      <c r="N109" s="214">
        <v>2.2999999999999998</v>
      </c>
      <c r="O109" s="214">
        <v>0.5</v>
      </c>
      <c r="P109" s="214">
        <v>45.3</v>
      </c>
      <c r="Q109" s="214">
        <v>8.5</v>
      </c>
      <c r="R109" s="214">
        <v>5.3</v>
      </c>
      <c r="S109" s="214">
        <v>3</v>
      </c>
      <c r="T109" s="214">
        <v>0.5</v>
      </c>
      <c r="U109" s="214">
        <v>2.5</v>
      </c>
      <c r="V109" s="214"/>
      <c r="W109" s="214"/>
    </row>
    <row r="110" spans="1:23" x14ac:dyDescent="0.25">
      <c r="A110" s="213">
        <v>102</v>
      </c>
      <c r="B110" s="223" t="s">
        <v>120</v>
      </c>
      <c r="C110" s="214">
        <v>223.3</v>
      </c>
      <c r="D110" s="214">
        <v>180</v>
      </c>
      <c r="E110" s="214">
        <v>3.1</v>
      </c>
      <c r="F110" s="214">
        <v>40.199999999999996</v>
      </c>
      <c r="G110" s="214">
        <v>0</v>
      </c>
      <c r="H110" s="214">
        <v>0.2</v>
      </c>
      <c r="I110" s="214">
        <v>1.3</v>
      </c>
      <c r="J110" s="214">
        <v>0.6</v>
      </c>
      <c r="K110" s="214">
        <v>0</v>
      </c>
      <c r="L110" s="214">
        <v>0.7</v>
      </c>
      <c r="M110" s="214">
        <v>0</v>
      </c>
      <c r="N110" s="214">
        <v>0</v>
      </c>
      <c r="O110" s="214">
        <v>1</v>
      </c>
      <c r="P110" s="214">
        <v>6.6</v>
      </c>
      <c r="Q110" s="214">
        <v>2.2999999999999998</v>
      </c>
      <c r="R110" s="214">
        <v>0.8</v>
      </c>
      <c r="S110" s="214">
        <v>1.3</v>
      </c>
      <c r="T110" s="214">
        <v>3</v>
      </c>
      <c r="U110" s="214">
        <v>18.399999999999999</v>
      </c>
      <c r="V110" s="214">
        <v>0</v>
      </c>
      <c r="W110" s="214">
        <v>4</v>
      </c>
    </row>
    <row r="111" spans="1:23" x14ac:dyDescent="0.25">
      <c r="A111" s="213">
        <v>103</v>
      </c>
      <c r="B111" s="213" t="s">
        <v>238</v>
      </c>
      <c r="C111" s="214">
        <v>155.69999999999999</v>
      </c>
      <c r="D111" s="214">
        <v>153.5</v>
      </c>
      <c r="E111" s="214">
        <v>2.2000000000000002</v>
      </c>
      <c r="F111" s="214">
        <v>0</v>
      </c>
      <c r="G111" s="214">
        <v>0</v>
      </c>
      <c r="H111" s="214">
        <v>0</v>
      </c>
      <c r="I111" s="214">
        <v>0</v>
      </c>
      <c r="J111" s="214">
        <v>0</v>
      </c>
      <c r="K111" s="214">
        <v>0</v>
      </c>
      <c r="L111" s="214">
        <v>0</v>
      </c>
      <c r="M111" s="214">
        <v>0</v>
      </c>
      <c r="N111" s="214">
        <v>0</v>
      </c>
      <c r="O111" s="214">
        <v>0</v>
      </c>
      <c r="P111" s="214">
        <v>0</v>
      </c>
      <c r="Q111" s="214">
        <v>0</v>
      </c>
      <c r="R111" s="214">
        <v>0</v>
      </c>
      <c r="S111" s="214">
        <v>0</v>
      </c>
      <c r="T111" s="214">
        <v>0</v>
      </c>
      <c r="U111" s="214">
        <v>0</v>
      </c>
      <c r="V111" s="214">
        <v>0</v>
      </c>
      <c r="W111" s="214">
        <v>0</v>
      </c>
    </row>
    <row r="112" spans="1:23" x14ac:dyDescent="0.25">
      <c r="A112" s="213">
        <v>104</v>
      </c>
      <c r="B112" s="213" t="s">
        <v>477</v>
      </c>
      <c r="C112" s="214">
        <v>44.3</v>
      </c>
      <c r="D112" s="214">
        <v>3.5</v>
      </c>
      <c r="E112" s="214">
        <v>0.6</v>
      </c>
      <c r="F112" s="214">
        <v>40.199999999999996</v>
      </c>
      <c r="G112" s="214"/>
      <c r="H112" s="214">
        <v>0.2</v>
      </c>
      <c r="I112" s="214">
        <v>1.3</v>
      </c>
      <c r="J112" s="214">
        <v>0.6</v>
      </c>
      <c r="K112" s="214"/>
      <c r="L112" s="214">
        <v>0.7</v>
      </c>
      <c r="M112" s="214"/>
      <c r="N112" s="214"/>
      <c r="O112" s="214">
        <v>1</v>
      </c>
      <c r="P112" s="214">
        <v>6.6</v>
      </c>
      <c r="Q112" s="214">
        <v>2.2999999999999998</v>
      </c>
      <c r="R112" s="214">
        <v>0.8</v>
      </c>
      <c r="S112" s="214">
        <v>1.3</v>
      </c>
      <c r="T112" s="214">
        <v>3</v>
      </c>
      <c r="U112" s="214">
        <v>18.399999999999999</v>
      </c>
      <c r="V112" s="214"/>
      <c r="W112" s="214">
        <v>4</v>
      </c>
    </row>
    <row r="113" spans="1:23" x14ac:dyDescent="0.25">
      <c r="A113" s="213">
        <v>105</v>
      </c>
      <c r="B113" s="213" t="s">
        <v>479</v>
      </c>
      <c r="C113" s="214">
        <v>23.3</v>
      </c>
      <c r="D113" s="214">
        <v>23</v>
      </c>
      <c r="E113" s="214">
        <v>0.3</v>
      </c>
      <c r="F113" s="214">
        <v>0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</row>
    <row r="114" spans="1:23" x14ac:dyDescent="0.25">
      <c r="A114" s="213">
        <v>106</v>
      </c>
      <c r="B114" s="223" t="s">
        <v>121</v>
      </c>
      <c r="C114" s="214">
        <v>298.3</v>
      </c>
      <c r="D114" s="214">
        <v>242.5</v>
      </c>
      <c r="E114" s="214">
        <v>3.5</v>
      </c>
      <c r="F114" s="214">
        <v>52.3</v>
      </c>
      <c r="G114" s="214">
        <v>0</v>
      </c>
      <c r="H114" s="214">
        <v>0.1</v>
      </c>
      <c r="I114" s="214">
        <v>1.2</v>
      </c>
      <c r="J114" s="214">
        <v>3</v>
      </c>
      <c r="K114" s="214">
        <v>0</v>
      </c>
      <c r="L114" s="214">
        <v>1</v>
      </c>
      <c r="M114" s="214">
        <v>0</v>
      </c>
      <c r="N114" s="214">
        <v>0</v>
      </c>
      <c r="O114" s="214">
        <v>1.5</v>
      </c>
      <c r="P114" s="214">
        <v>7.7</v>
      </c>
      <c r="Q114" s="214">
        <v>1.5</v>
      </c>
      <c r="R114" s="214">
        <v>0.5</v>
      </c>
      <c r="S114" s="214">
        <v>1.5</v>
      </c>
      <c r="T114" s="214">
        <v>1.5</v>
      </c>
      <c r="U114" s="214">
        <v>28</v>
      </c>
      <c r="V114" s="214">
        <v>0</v>
      </c>
      <c r="W114" s="214">
        <v>4.8</v>
      </c>
    </row>
    <row r="115" spans="1:23" x14ac:dyDescent="0.25">
      <c r="A115" s="213">
        <v>107</v>
      </c>
      <c r="B115" s="213" t="s">
        <v>238</v>
      </c>
      <c r="C115" s="214">
        <v>246</v>
      </c>
      <c r="D115" s="214">
        <v>242.5</v>
      </c>
      <c r="E115" s="214">
        <v>3.5</v>
      </c>
      <c r="F115" s="214">
        <v>0</v>
      </c>
      <c r="G115" s="214">
        <v>0</v>
      </c>
      <c r="H115" s="214">
        <v>0</v>
      </c>
      <c r="I115" s="214">
        <v>0</v>
      </c>
      <c r="J115" s="214">
        <v>0</v>
      </c>
      <c r="K115" s="214">
        <v>0</v>
      </c>
      <c r="L115" s="214">
        <v>0</v>
      </c>
      <c r="M115" s="214">
        <v>0</v>
      </c>
      <c r="N115" s="214">
        <v>0</v>
      </c>
      <c r="O115" s="214">
        <v>0</v>
      </c>
      <c r="P115" s="214">
        <v>0</v>
      </c>
      <c r="Q115" s="214">
        <v>0</v>
      </c>
      <c r="R115" s="214">
        <v>0</v>
      </c>
      <c r="S115" s="214">
        <v>0</v>
      </c>
      <c r="T115" s="214">
        <v>0</v>
      </c>
      <c r="U115" s="214">
        <v>0</v>
      </c>
      <c r="V115" s="214">
        <v>0</v>
      </c>
      <c r="W115" s="214">
        <v>0</v>
      </c>
    </row>
    <row r="116" spans="1:23" x14ac:dyDescent="0.25">
      <c r="A116" s="213">
        <v>108</v>
      </c>
      <c r="B116" s="213" t="s">
        <v>477</v>
      </c>
      <c r="C116" s="214">
        <v>52.3</v>
      </c>
      <c r="D116" s="214"/>
      <c r="E116" s="214"/>
      <c r="F116" s="214">
        <v>52.3</v>
      </c>
      <c r="G116" s="214"/>
      <c r="H116" s="214">
        <v>0.1</v>
      </c>
      <c r="I116" s="214">
        <v>1.2</v>
      </c>
      <c r="J116" s="214">
        <v>3</v>
      </c>
      <c r="K116" s="214"/>
      <c r="L116" s="214">
        <v>1</v>
      </c>
      <c r="M116" s="214"/>
      <c r="N116" s="214"/>
      <c r="O116" s="214">
        <v>1.5</v>
      </c>
      <c r="P116" s="214">
        <v>7.7</v>
      </c>
      <c r="Q116" s="214">
        <v>1.5</v>
      </c>
      <c r="R116" s="214">
        <v>0.5</v>
      </c>
      <c r="S116" s="214">
        <v>1.5</v>
      </c>
      <c r="T116" s="214">
        <v>1.5</v>
      </c>
      <c r="U116" s="214">
        <v>28</v>
      </c>
      <c r="V116" s="214"/>
      <c r="W116" s="214">
        <v>4.8</v>
      </c>
    </row>
    <row r="117" spans="1:23" x14ac:dyDescent="0.25">
      <c r="A117" s="213">
        <v>109</v>
      </c>
      <c r="B117" s="213" t="s">
        <v>478</v>
      </c>
      <c r="C117" s="214">
        <v>0</v>
      </c>
      <c r="D117" s="214"/>
      <c r="E117" s="214"/>
      <c r="F117" s="214">
        <v>0</v>
      </c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</row>
    <row r="118" spans="1:23" x14ac:dyDescent="0.25">
      <c r="A118" s="213">
        <v>110</v>
      </c>
      <c r="B118" s="223" t="s">
        <v>122</v>
      </c>
      <c r="C118" s="214">
        <v>761.19999999999993</v>
      </c>
      <c r="D118" s="214">
        <v>691.69999999999993</v>
      </c>
      <c r="E118" s="214">
        <v>10</v>
      </c>
      <c r="F118" s="214">
        <v>59.5</v>
      </c>
      <c r="G118" s="214">
        <v>0</v>
      </c>
      <c r="H118" s="214">
        <v>0.4</v>
      </c>
      <c r="I118" s="214">
        <v>2.8</v>
      </c>
      <c r="J118" s="214">
        <v>2.5</v>
      </c>
      <c r="K118" s="214">
        <v>0</v>
      </c>
      <c r="L118" s="214">
        <v>0.7</v>
      </c>
      <c r="M118" s="214">
        <v>0</v>
      </c>
      <c r="N118" s="214">
        <v>0</v>
      </c>
      <c r="O118" s="214">
        <v>2</v>
      </c>
      <c r="P118" s="214">
        <v>11</v>
      </c>
      <c r="Q118" s="214">
        <v>4.5</v>
      </c>
      <c r="R118" s="214">
        <v>1.6</v>
      </c>
      <c r="S118" s="214">
        <v>2.2000000000000002</v>
      </c>
      <c r="T118" s="214">
        <v>3</v>
      </c>
      <c r="U118" s="214">
        <v>27.2</v>
      </c>
      <c r="V118" s="214">
        <v>0</v>
      </c>
      <c r="W118" s="214">
        <v>1.6</v>
      </c>
    </row>
    <row r="119" spans="1:23" x14ac:dyDescent="0.25">
      <c r="A119" s="213">
        <v>111</v>
      </c>
      <c r="B119" s="213" t="s">
        <v>238</v>
      </c>
      <c r="C119" s="214">
        <v>671.4</v>
      </c>
      <c r="D119" s="214">
        <v>661.8</v>
      </c>
      <c r="E119" s="214">
        <v>9.6</v>
      </c>
      <c r="F119" s="214">
        <v>0</v>
      </c>
      <c r="G119" s="214">
        <v>0</v>
      </c>
      <c r="H119" s="214">
        <v>0</v>
      </c>
      <c r="I119" s="214">
        <v>0</v>
      </c>
      <c r="J119" s="214">
        <v>0</v>
      </c>
      <c r="K119" s="214">
        <v>0</v>
      </c>
      <c r="L119" s="214">
        <v>0</v>
      </c>
      <c r="M119" s="214">
        <v>0</v>
      </c>
      <c r="N119" s="214">
        <v>0</v>
      </c>
      <c r="O119" s="214">
        <v>0</v>
      </c>
      <c r="P119" s="214">
        <v>0</v>
      </c>
      <c r="Q119" s="214">
        <v>0</v>
      </c>
      <c r="R119" s="214">
        <v>0</v>
      </c>
      <c r="S119" s="214">
        <v>0</v>
      </c>
      <c r="T119" s="214">
        <v>0</v>
      </c>
      <c r="U119" s="214">
        <v>0</v>
      </c>
      <c r="V119" s="214">
        <v>0</v>
      </c>
      <c r="W119" s="214">
        <v>0</v>
      </c>
    </row>
    <row r="120" spans="1:23" x14ac:dyDescent="0.25">
      <c r="A120" s="213">
        <v>112</v>
      </c>
      <c r="B120" s="213" t="s">
        <v>477</v>
      </c>
      <c r="C120" s="214">
        <v>59.5</v>
      </c>
      <c r="D120" s="214"/>
      <c r="E120" s="214"/>
      <c r="F120" s="214">
        <v>59.5</v>
      </c>
      <c r="G120" s="214"/>
      <c r="H120" s="214">
        <v>0.4</v>
      </c>
      <c r="I120" s="214">
        <v>2.8</v>
      </c>
      <c r="J120" s="214">
        <v>2.5</v>
      </c>
      <c r="K120" s="214"/>
      <c r="L120" s="214">
        <v>0.7</v>
      </c>
      <c r="M120" s="214"/>
      <c r="N120" s="214"/>
      <c r="O120" s="214">
        <v>2</v>
      </c>
      <c r="P120" s="214">
        <v>11</v>
      </c>
      <c r="Q120" s="214">
        <v>4.5</v>
      </c>
      <c r="R120" s="214">
        <v>1.6</v>
      </c>
      <c r="S120" s="214">
        <v>2.2000000000000002</v>
      </c>
      <c r="T120" s="214">
        <v>3</v>
      </c>
      <c r="U120" s="214">
        <v>27.2</v>
      </c>
      <c r="V120" s="214"/>
      <c r="W120" s="214">
        <v>1.6</v>
      </c>
    </row>
    <row r="121" spans="1:23" x14ac:dyDescent="0.25">
      <c r="A121" s="213">
        <v>113</v>
      </c>
      <c r="B121" s="213" t="s">
        <v>478</v>
      </c>
      <c r="C121" s="214">
        <v>30.299999999999997</v>
      </c>
      <c r="D121" s="214">
        <v>29.9</v>
      </c>
      <c r="E121" s="214">
        <v>0.4</v>
      </c>
      <c r="F121" s="214">
        <v>0</v>
      </c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</row>
    <row r="122" spans="1:23" x14ac:dyDescent="0.25">
      <c r="A122" s="213">
        <v>114</v>
      </c>
      <c r="B122" s="223" t="s">
        <v>198</v>
      </c>
      <c r="C122" s="214">
        <v>696.19999999999993</v>
      </c>
      <c r="D122" s="214">
        <v>413.4</v>
      </c>
      <c r="E122" s="214">
        <v>6</v>
      </c>
      <c r="F122" s="214">
        <v>276.8</v>
      </c>
      <c r="G122" s="214">
        <v>0</v>
      </c>
      <c r="H122" s="214">
        <v>0.2</v>
      </c>
      <c r="I122" s="214">
        <v>1.5</v>
      </c>
      <c r="J122" s="214">
        <v>8.6</v>
      </c>
      <c r="K122" s="214">
        <v>0</v>
      </c>
      <c r="L122" s="214">
        <v>0.4</v>
      </c>
      <c r="M122" s="214">
        <v>0</v>
      </c>
      <c r="N122" s="214">
        <v>7.4</v>
      </c>
      <c r="O122" s="214">
        <v>1.5</v>
      </c>
      <c r="P122" s="214">
        <v>72.099999999999994</v>
      </c>
      <c r="Q122" s="214">
        <v>57.6</v>
      </c>
      <c r="R122" s="214">
        <v>5.9</v>
      </c>
      <c r="S122" s="214">
        <v>3</v>
      </c>
      <c r="T122" s="214">
        <v>1.8</v>
      </c>
      <c r="U122" s="214">
        <v>106.80000000000001</v>
      </c>
      <c r="V122" s="214">
        <v>0</v>
      </c>
      <c r="W122" s="214">
        <v>10</v>
      </c>
    </row>
    <row r="123" spans="1:23" x14ac:dyDescent="0.25">
      <c r="A123" s="213">
        <v>115</v>
      </c>
      <c r="B123" s="213" t="s">
        <v>238</v>
      </c>
      <c r="C123" s="214">
        <v>541.29999999999995</v>
      </c>
      <c r="D123" s="214">
        <v>370.5</v>
      </c>
      <c r="E123" s="214">
        <v>5.4</v>
      </c>
      <c r="F123" s="214">
        <v>165.4</v>
      </c>
      <c r="G123" s="214">
        <v>0</v>
      </c>
      <c r="H123" s="214">
        <v>0.2</v>
      </c>
      <c r="I123" s="214">
        <v>1.5</v>
      </c>
      <c r="J123" s="214">
        <v>5.6</v>
      </c>
      <c r="K123" s="214">
        <v>0</v>
      </c>
      <c r="L123" s="214">
        <v>0.4</v>
      </c>
      <c r="M123" s="214">
        <v>0</v>
      </c>
      <c r="N123" s="214">
        <v>7.4</v>
      </c>
      <c r="O123" s="214">
        <v>0.5</v>
      </c>
      <c r="P123" s="214">
        <v>72.099999999999994</v>
      </c>
      <c r="Q123" s="214">
        <v>57.6</v>
      </c>
      <c r="R123" s="214">
        <v>5.9</v>
      </c>
      <c r="S123" s="214">
        <v>3</v>
      </c>
      <c r="T123" s="214">
        <v>1.8</v>
      </c>
      <c r="U123" s="214">
        <v>9.4</v>
      </c>
      <c r="V123" s="214">
        <v>0</v>
      </c>
      <c r="W123" s="214">
        <v>0</v>
      </c>
    </row>
    <row r="124" spans="1:23" x14ac:dyDescent="0.25">
      <c r="A124" s="213">
        <v>116</v>
      </c>
      <c r="B124" s="213" t="s">
        <v>477</v>
      </c>
      <c r="C124" s="214">
        <v>111.4</v>
      </c>
      <c r="D124" s="214"/>
      <c r="E124" s="214">
        <v>0</v>
      </c>
      <c r="F124" s="214">
        <v>111.4</v>
      </c>
      <c r="G124" s="214"/>
      <c r="H124" s="214"/>
      <c r="I124" s="214"/>
      <c r="J124" s="214">
        <v>3</v>
      </c>
      <c r="K124" s="214"/>
      <c r="L124" s="214"/>
      <c r="M124" s="214"/>
      <c r="N124" s="214"/>
      <c r="O124" s="214">
        <v>1</v>
      </c>
      <c r="P124" s="214"/>
      <c r="Q124" s="214"/>
      <c r="R124" s="214"/>
      <c r="S124" s="214"/>
      <c r="T124" s="214"/>
      <c r="U124" s="214">
        <v>97.4</v>
      </c>
      <c r="V124" s="214"/>
      <c r="W124" s="214">
        <v>10</v>
      </c>
    </row>
    <row r="125" spans="1:23" x14ac:dyDescent="0.25">
      <c r="A125" s="213">
        <v>117</v>
      </c>
      <c r="B125" s="213" t="s">
        <v>478</v>
      </c>
      <c r="C125" s="214">
        <v>43.5</v>
      </c>
      <c r="D125" s="214">
        <v>42.9</v>
      </c>
      <c r="E125" s="214">
        <v>0.6</v>
      </c>
      <c r="F125" s="214">
        <v>0</v>
      </c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</row>
    <row r="126" spans="1:23" x14ac:dyDescent="0.25">
      <c r="A126" s="213">
        <v>118</v>
      </c>
      <c r="B126" s="223" t="s">
        <v>123</v>
      </c>
      <c r="C126" s="214">
        <v>285.7</v>
      </c>
      <c r="D126" s="214">
        <v>243.49999999999997</v>
      </c>
      <c r="E126" s="214">
        <v>3.4999999999999996</v>
      </c>
      <c r="F126" s="214">
        <v>38.699999999999996</v>
      </c>
      <c r="G126" s="214">
        <v>0</v>
      </c>
      <c r="H126" s="214">
        <v>0</v>
      </c>
      <c r="I126" s="214">
        <v>1.1000000000000001</v>
      </c>
      <c r="J126" s="214">
        <v>0</v>
      </c>
      <c r="K126" s="214">
        <v>0</v>
      </c>
      <c r="L126" s="214">
        <v>0.6</v>
      </c>
      <c r="M126" s="214">
        <v>0</v>
      </c>
      <c r="N126" s="214">
        <v>1.4</v>
      </c>
      <c r="O126" s="214">
        <v>0.89999999999999991</v>
      </c>
      <c r="P126" s="214">
        <v>3.3</v>
      </c>
      <c r="Q126" s="214">
        <v>1.4000000000000001</v>
      </c>
      <c r="R126" s="214">
        <v>0.4</v>
      </c>
      <c r="S126" s="214">
        <v>0.2</v>
      </c>
      <c r="T126" s="214">
        <v>1.4000000000000001</v>
      </c>
      <c r="U126" s="214">
        <v>28</v>
      </c>
      <c r="V126" s="214">
        <v>0</v>
      </c>
      <c r="W126" s="214">
        <v>0</v>
      </c>
    </row>
    <row r="127" spans="1:23" x14ac:dyDescent="0.25">
      <c r="A127" s="213">
        <v>119</v>
      </c>
      <c r="B127" s="213" t="s">
        <v>238</v>
      </c>
      <c r="C127" s="214">
        <v>119.7</v>
      </c>
      <c r="D127" s="214">
        <v>98.1</v>
      </c>
      <c r="E127" s="214">
        <v>1.4</v>
      </c>
      <c r="F127" s="214">
        <v>20.2</v>
      </c>
      <c r="G127" s="214">
        <v>0</v>
      </c>
      <c r="H127" s="214">
        <v>0</v>
      </c>
      <c r="I127" s="214">
        <v>0.8</v>
      </c>
      <c r="J127" s="214">
        <v>0</v>
      </c>
      <c r="K127" s="214">
        <v>0</v>
      </c>
      <c r="L127" s="214">
        <v>0.3</v>
      </c>
      <c r="M127" s="214">
        <v>0</v>
      </c>
      <c r="N127" s="214">
        <v>1.4</v>
      </c>
      <c r="O127" s="214">
        <v>0.1</v>
      </c>
      <c r="P127" s="214">
        <v>2.9</v>
      </c>
      <c r="Q127" s="214">
        <v>1.1000000000000001</v>
      </c>
      <c r="R127" s="214">
        <v>0.1</v>
      </c>
      <c r="S127" s="214">
        <v>0.2</v>
      </c>
      <c r="T127" s="214">
        <v>0.5</v>
      </c>
      <c r="U127" s="214">
        <v>12.8</v>
      </c>
      <c r="V127" s="214">
        <v>0</v>
      </c>
      <c r="W127" s="214">
        <v>0</v>
      </c>
    </row>
    <row r="128" spans="1:23" x14ac:dyDescent="0.25">
      <c r="A128" s="213">
        <v>120</v>
      </c>
      <c r="B128" s="213" t="s">
        <v>477</v>
      </c>
      <c r="C128" s="214">
        <v>17.7</v>
      </c>
      <c r="D128" s="214"/>
      <c r="E128" s="214"/>
      <c r="F128" s="214">
        <v>17.7</v>
      </c>
      <c r="G128" s="214"/>
      <c r="H128" s="214"/>
      <c r="I128" s="214">
        <v>0.3</v>
      </c>
      <c r="J128" s="214"/>
      <c r="K128" s="214"/>
      <c r="L128" s="214">
        <v>0.3</v>
      </c>
      <c r="M128" s="214"/>
      <c r="N128" s="214"/>
      <c r="O128" s="214">
        <v>0.7</v>
      </c>
      <c r="P128" s="214">
        <v>0.4</v>
      </c>
      <c r="Q128" s="214">
        <v>0.3</v>
      </c>
      <c r="R128" s="214">
        <v>0.3</v>
      </c>
      <c r="S128" s="214"/>
      <c r="T128" s="214">
        <v>0.8</v>
      </c>
      <c r="U128" s="214">
        <v>14.6</v>
      </c>
      <c r="V128" s="214"/>
      <c r="W128" s="214"/>
    </row>
    <row r="129" spans="1:23" x14ac:dyDescent="0.25">
      <c r="A129" s="213">
        <v>121</v>
      </c>
      <c r="B129" s="213" t="s">
        <v>478</v>
      </c>
      <c r="C129" s="214">
        <v>148.29999999999998</v>
      </c>
      <c r="D129" s="214">
        <v>145.39999999999998</v>
      </c>
      <c r="E129" s="214">
        <v>2.0999999999999996</v>
      </c>
      <c r="F129" s="214">
        <v>0.8</v>
      </c>
      <c r="G129" s="214"/>
      <c r="H129" s="214"/>
      <c r="I129" s="214"/>
      <c r="J129" s="214"/>
      <c r="K129" s="214"/>
      <c r="L129" s="214"/>
      <c r="M129" s="214"/>
      <c r="N129" s="214"/>
      <c r="O129" s="214">
        <v>0.1</v>
      </c>
      <c r="P129" s="214"/>
      <c r="Q129" s="214"/>
      <c r="R129" s="214"/>
      <c r="S129" s="214"/>
      <c r="T129" s="214">
        <v>0.1</v>
      </c>
      <c r="U129" s="214">
        <v>0.6</v>
      </c>
      <c r="V129" s="214"/>
      <c r="W129" s="214"/>
    </row>
    <row r="130" spans="1:23" x14ac:dyDescent="0.25">
      <c r="A130" s="213">
        <v>122</v>
      </c>
      <c r="B130" s="215" t="s">
        <v>199</v>
      </c>
      <c r="C130" s="216">
        <v>17279.600000000002</v>
      </c>
      <c r="D130" s="216">
        <v>14865.800000000001</v>
      </c>
      <c r="E130" s="216">
        <v>218.3</v>
      </c>
      <c r="F130" s="216">
        <v>2195.5</v>
      </c>
      <c r="G130" s="216">
        <v>97.9</v>
      </c>
      <c r="H130" s="216">
        <v>5.6000000000000005</v>
      </c>
      <c r="I130" s="216">
        <v>28.699999999999996</v>
      </c>
      <c r="J130" s="216">
        <v>208.20000000000002</v>
      </c>
      <c r="K130" s="216">
        <v>1.3000000000000003</v>
      </c>
      <c r="L130" s="216">
        <v>8.6999999999999993</v>
      </c>
      <c r="M130" s="216">
        <v>0</v>
      </c>
      <c r="N130" s="216">
        <v>96.199999999999989</v>
      </c>
      <c r="O130" s="216">
        <v>57.5</v>
      </c>
      <c r="P130" s="216">
        <v>572.5</v>
      </c>
      <c r="Q130" s="216">
        <v>261.3</v>
      </c>
      <c r="R130" s="216">
        <v>55.899999999999991</v>
      </c>
      <c r="S130" s="216">
        <v>66.300000000000011</v>
      </c>
      <c r="T130" s="216">
        <v>68.699999999999989</v>
      </c>
      <c r="U130" s="216">
        <v>612.9</v>
      </c>
      <c r="V130" s="216">
        <v>0</v>
      </c>
      <c r="W130" s="216">
        <v>53.8</v>
      </c>
    </row>
    <row r="131" spans="1:23" x14ac:dyDescent="0.25">
      <c r="A131" s="213">
        <v>123</v>
      </c>
      <c r="B131" s="213" t="s">
        <v>238</v>
      </c>
      <c r="C131" s="214">
        <v>6561.0000000000009</v>
      </c>
      <c r="D131" s="214">
        <v>5125.2000000000007</v>
      </c>
      <c r="E131" s="214">
        <v>74.8</v>
      </c>
      <c r="F131" s="214">
        <v>1361</v>
      </c>
      <c r="G131" s="214">
        <v>0</v>
      </c>
      <c r="H131" s="214">
        <v>4.3000000000000007</v>
      </c>
      <c r="I131" s="214">
        <v>20.099999999999994</v>
      </c>
      <c r="J131" s="214">
        <v>164.8</v>
      </c>
      <c r="K131" s="214">
        <v>0.60000000000000009</v>
      </c>
      <c r="L131" s="214">
        <v>5</v>
      </c>
      <c r="M131" s="214">
        <v>0</v>
      </c>
      <c r="N131" s="214">
        <v>93.899999999999991</v>
      </c>
      <c r="O131" s="214">
        <v>4.8000000000000007</v>
      </c>
      <c r="P131" s="214">
        <v>499</v>
      </c>
      <c r="Q131" s="214">
        <v>239</v>
      </c>
      <c r="R131" s="214">
        <v>44.999999999999993</v>
      </c>
      <c r="S131" s="214">
        <v>58.300000000000004</v>
      </c>
      <c r="T131" s="214">
        <v>23.799999999999997</v>
      </c>
      <c r="U131" s="214">
        <v>175.00000000000003</v>
      </c>
      <c r="V131" s="214">
        <v>0</v>
      </c>
      <c r="W131" s="214">
        <v>27.4</v>
      </c>
    </row>
    <row r="132" spans="1:23" x14ac:dyDescent="0.25">
      <c r="A132" s="213">
        <v>124</v>
      </c>
      <c r="B132" s="213" t="s">
        <v>477</v>
      </c>
      <c r="C132" s="214">
        <v>558.9</v>
      </c>
      <c r="D132" s="214">
        <v>38.999999999999993</v>
      </c>
      <c r="E132" s="214">
        <v>1.1000000000000001</v>
      </c>
      <c r="F132" s="214">
        <v>518.79999999999995</v>
      </c>
      <c r="G132" s="214">
        <v>83.9</v>
      </c>
      <c r="H132" s="214">
        <v>0.7</v>
      </c>
      <c r="I132" s="214">
        <v>6.1</v>
      </c>
      <c r="J132" s="214">
        <v>34.4</v>
      </c>
      <c r="K132" s="214">
        <v>0.3</v>
      </c>
      <c r="L132" s="214">
        <v>3.7</v>
      </c>
      <c r="M132" s="214">
        <v>0</v>
      </c>
      <c r="N132" s="214">
        <v>0</v>
      </c>
      <c r="O132" s="214">
        <v>7.6</v>
      </c>
      <c r="P132" s="214">
        <v>28.200000000000003</v>
      </c>
      <c r="Q132" s="214">
        <v>13.799999999999999</v>
      </c>
      <c r="R132" s="214">
        <v>5.6000000000000005</v>
      </c>
      <c r="S132" s="214">
        <v>5</v>
      </c>
      <c r="T132" s="214">
        <v>10.600000000000001</v>
      </c>
      <c r="U132" s="214">
        <v>292.5</v>
      </c>
      <c r="V132" s="214">
        <v>0</v>
      </c>
      <c r="W132" s="214">
        <v>26.4</v>
      </c>
    </row>
    <row r="133" spans="1:23" x14ac:dyDescent="0.25">
      <c r="A133" s="213">
        <v>125</v>
      </c>
      <c r="B133" s="213" t="s">
        <v>478</v>
      </c>
      <c r="C133" s="214">
        <v>9625.2999999999993</v>
      </c>
      <c r="D133" s="214">
        <v>9269.6</v>
      </c>
      <c r="E133" s="214">
        <v>134.4</v>
      </c>
      <c r="F133" s="214">
        <v>221.29999999999995</v>
      </c>
      <c r="G133" s="214">
        <v>0</v>
      </c>
      <c r="H133" s="214">
        <v>0</v>
      </c>
      <c r="I133" s="214">
        <v>0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44.6</v>
      </c>
      <c r="P133" s="214">
        <v>0</v>
      </c>
      <c r="Q133" s="214">
        <v>0</v>
      </c>
      <c r="R133" s="214">
        <v>0</v>
      </c>
      <c r="S133" s="214">
        <v>0</v>
      </c>
      <c r="T133" s="214">
        <v>33.799999999999997</v>
      </c>
      <c r="U133" s="214">
        <v>142.9</v>
      </c>
      <c r="V133" s="214">
        <v>0</v>
      </c>
      <c r="W133" s="214">
        <v>0</v>
      </c>
    </row>
    <row r="134" spans="1:23" x14ac:dyDescent="0.25">
      <c r="A134" s="213">
        <v>126</v>
      </c>
      <c r="B134" s="213" t="s">
        <v>241</v>
      </c>
      <c r="C134" s="214">
        <v>534.4</v>
      </c>
      <c r="D134" s="214">
        <v>432</v>
      </c>
      <c r="E134" s="214">
        <v>8</v>
      </c>
      <c r="F134" s="214">
        <v>94.399999999999991</v>
      </c>
      <c r="G134" s="214">
        <v>14</v>
      </c>
      <c r="H134" s="214">
        <v>0.6</v>
      </c>
      <c r="I134" s="214">
        <v>2.5</v>
      </c>
      <c r="J134" s="214">
        <v>9</v>
      </c>
      <c r="K134" s="214">
        <v>0.4</v>
      </c>
      <c r="L134" s="214">
        <v>0</v>
      </c>
      <c r="M134" s="214">
        <v>0</v>
      </c>
      <c r="N134" s="214">
        <v>2.2999999999999998</v>
      </c>
      <c r="O134" s="214">
        <v>0.5</v>
      </c>
      <c r="P134" s="214">
        <v>45.3</v>
      </c>
      <c r="Q134" s="214">
        <v>8.5</v>
      </c>
      <c r="R134" s="214">
        <v>5.3</v>
      </c>
      <c r="S134" s="214">
        <v>3</v>
      </c>
      <c r="T134" s="214">
        <v>0.5</v>
      </c>
      <c r="U134" s="214">
        <v>2.5</v>
      </c>
      <c r="V134" s="214">
        <v>0</v>
      </c>
      <c r="W134" s="214">
        <v>0</v>
      </c>
    </row>
    <row r="135" spans="1:23" x14ac:dyDescent="0.25">
      <c r="A135" s="213">
        <v>127</v>
      </c>
      <c r="B135" s="223" t="s">
        <v>200</v>
      </c>
      <c r="C135" s="214">
        <v>612.5</v>
      </c>
      <c r="D135" s="214">
        <v>458.6</v>
      </c>
      <c r="E135" s="214">
        <v>6.6</v>
      </c>
      <c r="F135" s="214">
        <v>147.30000000000001</v>
      </c>
      <c r="G135" s="214">
        <v>0</v>
      </c>
      <c r="H135" s="214">
        <v>0</v>
      </c>
      <c r="I135" s="214">
        <v>2.4000000000000004</v>
      </c>
      <c r="J135" s="214">
        <v>8.8000000000000007</v>
      </c>
      <c r="K135" s="214">
        <v>0</v>
      </c>
      <c r="L135" s="214">
        <v>0.2</v>
      </c>
      <c r="M135" s="214">
        <v>0</v>
      </c>
      <c r="N135" s="214">
        <v>3.2</v>
      </c>
      <c r="O135" s="214">
        <v>0.6</v>
      </c>
      <c r="P135" s="214">
        <v>24.3</v>
      </c>
      <c r="Q135" s="214">
        <v>9.1999999999999993</v>
      </c>
      <c r="R135" s="214">
        <v>1</v>
      </c>
      <c r="S135" s="214">
        <v>0.6</v>
      </c>
      <c r="T135" s="214">
        <v>1.3</v>
      </c>
      <c r="U135" s="214">
        <v>95.7</v>
      </c>
      <c r="V135" s="214">
        <v>0</v>
      </c>
      <c r="W135" s="214">
        <v>0</v>
      </c>
    </row>
    <row r="136" spans="1:23" x14ac:dyDescent="0.25">
      <c r="A136" s="213">
        <v>128</v>
      </c>
      <c r="B136" s="213" t="s">
        <v>238</v>
      </c>
      <c r="C136" s="214">
        <v>589.70000000000005</v>
      </c>
      <c r="D136" s="214">
        <v>458.6</v>
      </c>
      <c r="E136" s="214">
        <v>6.6</v>
      </c>
      <c r="F136" s="214">
        <v>124.5</v>
      </c>
      <c r="G136" s="214">
        <v>0</v>
      </c>
      <c r="H136" s="214">
        <v>0</v>
      </c>
      <c r="I136" s="214">
        <v>2.2000000000000002</v>
      </c>
      <c r="J136" s="214">
        <v>4.8</v>
      </c>
      <c r="K136" s="214">
        <v>0</v>
      </c>
      <c r="L136" s="214">
        <v>0.2</v>
      </c>
      <c r="M136" s="214">
        <v>0</v>
      </c>
      <c r="N136" s="214">
        <v>3.2</v>
      </c>
      <c r="O136" s="214">
        <v>0.6</v>
      </c>
      <c r="P136" s="214">
        <v>24</v>
      </c>
      <c r="Q136" s="214">
        <v>9</v>
      </c>
      <c r="R136" s="214">
        <v>1</v>
      </c>
      <c r="S136" s="214">
        <v>0.6</v>
      </c>
      <c r="T136" s="214">
        <v>1</v>
      </c>
      <c r="U136" s="214">
        <v>77.900000000000006</v>
      </c>
      <c r="V136" s="214">
        <v>0</v>
      </c>
      <c r="W136" s="214">
        <v>0</v>
      </c>
    </row>
    <row r="137" spans="1:23" x14ac:dyDescent="0.25">
      <c r="A137" s="213">
        <v>129</v>
      </c>
      <c r="B137" s="213" t="s">
        <v>477</v>
      </c>
      <c r="C137" s="214">
        <v>22.8</v>
      </c>
      <c r="D137" s="214"/>
      <c r="E137" s="214"/>
      <c r="F137" s="214">
        <v>22.8</v>
      </c>
      <c r="G137" s="214"/>
      <c r="H137" s="214"/>
      <c r="I137" s="214">
        <v>0.2</v>
      </c>
      <c r="J137" s="214">
        <v>4</v>
      </c>
      <c r="K137" s="214"/>
      <c r="L137" s="214"/>
      <c r="M137" s="214"/>
      <c r="N137" s="214"/>
      <c r="O137" s="214"/>
      <c r="P137" s="214">
        <v>0.3</v>
      </c>
      <c r="Q137" s="214">
        <v>0.2</v>
      </c>
      <c r="R137" s="214"/>
      <c r="S137" s="214"/>
      <c r="T137" s="214">
        <v>0.3</v>
      </c>
      <c r="U137" s="214">
        <v>17.8</v>
      </c>
      <c r="V137" s="214"/>
      <c r="W137" s="214"/>
    </row>
    <row r="138" spans="1:23" x14ac:dyDescent="0.25">
      <c r="A138" s="213">
        <v>130</v>
      </c>
      <c r="B138" s="223" t="s">
        <v>125</v>
      </c>
      <c r="C138" s="214">
        <v>193.5</v>
      </c>
      <c r="D138" s="214">
        <v>154.1</v>
      </c>
      <c r="E138" s="214">
        <v>2.2000000000000002</v>
      </c>
      <c r="F138" s="214">
        <v>37.200000000000003</v>
      </c>
      <c r="G138" s="214">
        <v>0</v>
      </c>
      <c r="H138" s="214">
        <v>0</v>
      </c>
      <c r="I138" s="214">
        <v>0.4</v>
      </c>
      <c r="J138" s="214">
        <v>0</v>
      </c>
      <c r="K138" s="214">
        <v>0</v>
      </c>
      <c r="L138" s="214">
        <v>0.1</v>
      </c>
      <c r="M138" s="214">
        <v>0</v>
      </c>
      <c r="N138" s="214">
        <v>2.1</v>
      </c>
      <c r="O138" s="214">
        <v>0.2</v>
      </c>
      <c r="P138" s="214">
        <v>9</v>
      </c>
      <c r="Q138" s="214">
        <v>4.3</v>
      </c>
      <c r="R138" s="214">
        <v>0.4</v>
      </c>
      <c r="S138" s="214">
        <v>0.2</v>
      </c>
      <c r="T138" s="214">
        <v>0.2</v>
      </c>
      <c r="U138" s="214">
        <v>20.3</v>
      </c>
      <c r="V138" s="214">
        <v>0</v>
      </c>
      <c r="W138" s="214">
        <v>0</v>
      </c>
    </row>
    <row r="139" spans="1:23" x14ac:dyDescent="0.25">
      <c r="A139" s="213">
        <v>131</v>
      </c>
      <c r="B139" s="213" t="s">
        <v>238</v>
      </c>
      <c r="C139" s="214">
        <v>189.5</v>
      </c>
      <c r="D139" s="214">
        <v>154.1</v>
      </c>
      <c r="E139" s="214">
        <v>2.2000000000000002</v>
      </c>
      <c r="F139" s="214">
        <v>33.200000000000003</v>
      </c>
      <c r="G139" s="214">
        <v>0</v>
      </c>
      <c r="H139" s="214">
        <v>0</v>
      </c>
      <c r="I139" s="214">
        <v>0.4</v>
      </c>
      <c r="J139" s="214">
        <v>0</v>
      </c>
      <c r="K139" s="214">
        <v>0</v>
      </c>
      <c r="L139" s="214">
        <v>0.1</v>
      </c>
      <c r="M139" s="214">
        <v>0</v>
      </c>
      <c r="N139" s="214">
        <v>2.1</v>
      </c>
      <c r="O139" s="214">
        <v>0.2</v>
      </c>
      <c r="P139" s="214">
        <v>8.3000000000000007</v>
      </c>
      <c r="Q139" s="214">
        <v>4</v>
      </c>
      <c r="R139" s="214">
        <v>0.2</v>
      </c>
      <c r="S139" s="214">
        <v>0.2</v>
      </c>
      <c r="T139" s="214">
        <v>0.2</v>
      </c>
      <c r="U139" s="214">
        <v>17.5</v>
      </c>
      <c r="V139" s="214">
        <v>0</v>
      </c>
      <c r="W139" s="214">
        <v>0</v>
      </c>
    </row>
    <row r="140" spans="1:23" x14ac:dyDescent="0.25">
      <c r="A140" s="213">
        <v>132</v>
      </c>
      <c r="B140" s="213" t="s">
        <v>477</v>
      </c>
      <c r="C140" s="214">
        <v>3.9999999999999996</v>
      </c>
      <c r="D140" s="214"/>
      <c r="E140" s="214">
        <v>0</v>
      </c>
      <c r="F140" s="214">
        <v>3.9999999999999996</v>
      </c>
      <c r="G140" s="214"/>
      <c r="H140" s="214"/>
      <c r="I140" s="214"/>
      <c r="J140" s="214"/>
      <c r="K140" s="214"/>
      <c r="L140" s="214"/>
      <c r="M140" s="214"/>
      <c r="N140" s="214"/>
      <c r="O140" s="214"/>
      <c r="P140" s="214">
        <v>0.7</v>
      </c>
      <c r="Q140" s="214">
        <v>0.3</v>
      </c>
      <c r="R140" s="214">
        <v>0.2</v>
      </c>
      <c r="S140" s="214"/>
      <c r="T140" s="214"/>
      <c r="U140" s="214">
        <v>2.8</v>
      </c>
      <c r="V140" s="214"/>
      <c r="W140" s="214"/>
    </row>
    <row r="141" spans="1:23" x14ac:dyDescent="0.25">
      <c r="A141" s="213">
        <v>133</v>
      </c>
      <c r="B141" s="223" t="s">
        <v>126</v>
      </c>
      <c r="C141" s="214">
        <v>135.20000000000002</v>
      </c>
      <c r="D141" s="214">
        <v>99.4</v>
      </c>
      <c r="E141" s="214">
        <v>1.4</v>
      </c>
      <c r="F141" s="214">
        <v>34.399999999999991</v>
      </c>
      <c r="G141" s="214">
        <v>0</v>
      </c>
      <c r="H141" s="214">
        <v>0</v>
      </c>
      <c r="I141" s="214">
        <v>0.3</v>
      </c>
      <c r="J141" s="214">
        <v>0</v>
      </c>
      <c r="K141" s="214">
        <v>0</v>
      </c>
      <c r="L141" s="214">
        <v>0.1</v>
      </c>
      <c r="M141" s="214">
        <v>0</v>
      </c>
      <c r="N141" s="214">
        <v>2</v>
      </c>
      <c r="O141" s="214">
        <v>0.1</v>
      </c>
      <c r="P141" s="214">
        <v>6.6</v>
      </c>
      <c r="Q141" s="214">
        <v>4.5</v>
      </c>
      <c r="R141" s="214">
        <v>0.2</v>
      </c>
      <c r="S141" s="214">
        <v>0.2</v>
      </c>
      <c r="T141" s="214">
        <v>0.30000000000000004</v>
      </c>
      <c r="U141" s="214">
        <v>20.099999999999998</v>
      </c>
      <c r="V141" s="214">
        <v>0</v>
      </c>
      <c r="W141" s="214">
        <v>0</v>
      </c>
    </row>
    <row r="142" spans="1:23" x14ac:dyDescent="0.25">
      <c r="A142" s="213">
        <v>134</v>
      </c>
      <c r="B142" s="213" t="s">
        <v>238</v>
      </c>
      <c r="C142" s="214">
        <v>132.4</v>
      </c>
      <c r="D142" s="214">
        <v>99.4</v>
      </c>
      <c r="E142" s="214">
        <v>1.4</v>
      </c>
      <c r="F142" s="214">
        <v>31.599999999999994</v>
      </c>
      <c r="G142" s="214">
        <v>0</v>
      </c>
      <c r="H142" s="214">
        <v>0</v>
      </c>
      <c r="I142" s="214">
        <v>0.3</v>
      </c>
      <c r="J142" s="214">
        <v>0</v>
      </c>
      <c r="K142" s="214">
        <v>0</v>
      </c>
      <c r="L142" s="214">
        <v>0.1</v>
      </c>
      <c r="M142" s="214">
        <v>0</v>
      </c>
      <c r="N142" s="214">
        <v>2</v>
      </c>
      <c r="O142" s="214">
        <v>0.1</v>
      </c>
      <c r="P142" s="214">
        <v>6.6</v>
      </c>
      <c r="Q142" s="214">
        <v>4.5</v>
      </c>
      <c r="R142" s="214">
        <v>0.2</v>
      </c>
      <c r="S142" s="214">
        <v>0.2</v>
      </c>
      <c r="T142" s="214">
        <v>0.2</v>
      </c>
      <c r="U142" s="214">
        <v>17.399999999999999</v>
      </c>
      <c r="V142" s="214">
        <v>0</v>
      </c>
      <c r="W142" s="214">
        <v>0</v>
      </c>
    </row>
    <row r="143" spans="1:23" x14ac:dyDescent="0.25">
      <c r="A143" s="213">
        <v>135</v>
      </c>
      <c r="B143" s="213" t="s">
        <v>477</v>
      </c>
      <c r="C143" s="214">
        <v>2.8000000000000003</v>
      </c>
      <c r="D143" s="214"/>
      <c r="E143" s="214">
        <v>0</v>
      </c>
      <c r="F143" s="214">
        <v>2.8000000000000003</v>
      </c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>
        <v>0.1</v>
      </c>
      <c r="U143" s="214">
        <v>2.7</v>
      </c>
      <c r="V143" s="214"/>
      <c r="W143" s="214"/>
    </row>
    <row r="144" spans="1:23" x14ac:dyDescent="0.25">
      <c r="A144" s="213">
        <v>136</v>
      </c>
      <c r="B144" s="223" t="s">
        <v>127</v>
      </c>
      <c r="C144" s="214">
        <v>129.5</v>
      </c>
      <c r="D144" s="214">
        <v>95.6</v>
      </c>
      <c r="E144" s="214">
        <v>1.4</v>
      </c>
      <c r="F144" s="214">
        <v>32.5</v>
      </c>
      <c r="G144" s="214">
        <v>0</v>
      </c>
      <c r="H144" s="214">
        <v>0</v>
      </c>
      <c r="I144" s="214">
        <v>0.3</v>
      </c>
      <c r="J144" s="214">
        <v>0</v>
      </c>
      <c r="K144" s="214">
        <v>0</v>
      </c>
      <c r="L144" s="214">
        <v>0.1</v>
      </c>
      <c r="M144" s="214">
        <v>0</v>
      </c>
      <c r="N144" s="214">
        <v>2.1</v>
      </c>
      <c r="O144" s="214">
        <v>0.1</v>
      </c>
      <c r="P144" s="214">
        <v>3.8</v>
      </c>
      <c r="Q144" s="214">
        <v>8.2000000000000011</v>
      </c>
      <c r="R144" s="214">
        <v>0.2</v>
      </c>
      <c r="S144" s="214">
        <v>0.2</v>
      </c>
      <c r="T144" s="214">
        <v>0.2</v>
      </c>
      <c r="U144" s="214">
        <v>17.3</v>
      </c>
      <c r="V144" s="214">
        <v>0</v>
      </c>
      <c r="W144" s="214">
        <v>0</v>
      </c>
    </row>
    <row r="145" spans="1:23" x14ac:dyDescent="0.25">
      <c r="A145" s="213">
        <v>137</v>
      </c>
      <c r="B145" s="213" t="s">
        <v>238</v>
      </c>
      <c r="C145" s="214">
        <v>128.4</v>
      </c>
      <c r="D145" s="214">
        <v>95.6</v>
      </c>
      <c r="E145" s="214">
        <v>1.4</v>
      </c>
      <c r="F145" s="214">
        <v>31.4</v>
      </c>
      <c r="G145" s="214">
        <v>0</v>
      </c>
      <c r="H145" s="214">
        <v>0</v>
      </c>
      <c r="I145" s="214">
        <v>0.3</v>
      </c>
      <c r="J145" s="214">
        <v>0</v>
      </c>
      <c r="K145" s="214">
        <v>0</v>
      </c>
      <c r="L145" s="214">
        <v>0.1</v>
      </c>
      <c r="M145" s="214">
        <v>0</v>
      </c>
      <c r="N145" s="214">
        <v>2.1</v>
      </c>
      <c r="O145" s="214">
        <v>0.1</v>
      </c>
      <c r="P145" s="214">
        <v>3.8</v>
      </c>
      <c r="Q145" s="214">
        <v>8.2000000000000011</v>
      </c>
      <c r="R145" s="214">
        <v>0.2</v>
      </c>
      <c r="S145" s="214">
        <v>0.2</v>
      </c>
      <c r="T145" s="214">
        <v>0.2</v>
      </c>
      <c r="U145" s="214">
        <v>16.2</v>
      </c>
      <c r="V145" s="214">
        <v>0</v>
      </c>
      <c r="W145" s="214">
        <v>0</v>
      </c>
    </row>
    <row r="146" spans="1:23" x14ac:dyDescent="0.25">
      <c r="A146" s="213">
        <v>138</v>
      </c>
      <c r="B146" s="213" t="s">
        <v>477</v>
      </c>
      <c r="C146" s="214">
        <v>1.1000000000000001</v>
      </c>
      <c r="D146" s="214"/>
      <c r="E146" s="214">
        <v>0</v>
      </c>
      <c r="F146" s="214">
        <v>1.1000000000000001</v>
      </c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>
        <v>1.1000000000000001</v>
      </c>
      <c r="V146" s="214"/>
      <c r="W146" s="214"/>
    </row>
    <row r="147" spans="1:23" x14ac:dyDescent="0.25">
      <c r="A147" s="213">
        <v>139</v>
      </c>
      <c r="B147" s="223" t="s">
        <v>128</v>
      </c>
      <c r="C147" s="214">
        <v>85.3</v>
      </c>
      <c r="D147" s="214">
        <v>71.5</v>
      </c>
      <c r="E147" s="214">
        <v>1</v>
      </c>
      <c r="F147" s="214">
        <v>12.799999999999999</v>
      </c>
      <c r="G147" s="214">
        <v>0</v>
      </c>
      <c r="H147" s="214">
        <v>0</v>
      </c>
      <c r="I147" s="214">
        <v>0.3</v>
      </c>
      <c r="J147" s="214">
        <v>0</v>
      </c>
      <c r="K147" s="214">
        <v>0</v>
      </c>
      <c r="L147" s="214">
        <v>0.1</v>
      </c>
      <c r="M147" s="214">
        <v>0</v>
      </c>
      <c r="N147" s="214">
        <v>0</v>
      </c>
      <c r="O147" s="214">
        <v>0.1</v>
      </c>
      <c r="P147" s="214">
        <v>0</v>
      </c>
      <c r="Q147" s="214">
        <v>0</v>
      </c>
      <c r="R147" s="214">
        <v>0</v>
      </c>
      <c r="S147" s="214">
        <v>0.1</v>
      </c>
      <c r="T147" s="214">
        <v>0.2</v>
      </c>
      <c r="U147" s="214">
        <v>11.999999999999998</v>
      </c>
      <c r="V147" s="214">
        <v>0</v>
      </c>
      <c r="W147" s="214">
        <v>0</v>
      </c>
    </row>
    <row r="148" spans="1:23" x14ac:dyDescent="0.25">
      <c r="A148" s="213">
        <v>140</v>
      </c>
      <c r="B148" s="213" t="s">
        <v>238</v>
      </c>
      <c r="C148" s="214">
        <v>84.6</v>
      </c>
      <c r="D148" s="214">
        <v>71.5</v>
      </c>
      <c r="E148" s="214">
        <v>1</v>
      </c>
      <c r="F148" s="214">
        <v>12.1</v>
      </c>
      <c r="G148" s="214">
        <v>0</v>
      </c>
      <c r="H148" s="214">
        <v>0</v>
      </c>
      <c r="I148" s="214">
        <v>0.3</v>
      </c>
      <c r="J148" s="214">
        <v>0</v>
      </c>
      <c r="K148" s="214">
        <v>0</v>
      </c>
      <c r="L148" s="214">
        <v>0.1</v>
      </c>
      <c r="M148" s="214">
        <v>0</v>
      </c>
      <c r="N148" s="214">
        <v>0</v>
      </c>
      <c r="O148" s="214">
        <v>0.1</v>
      </c>
      <c r="P148" s="214">
        <v>0</v>
      </c>
      <c r="Q148" s="214">
        <v>0</v>
      </c>
      <c r="R148" s="214">
        <v>0</v>
      </c>
      <c r="S148" s="214">
        <v>0.1</v>
      </c>
      <c r="T148" s="214">
        <v>0.2</v>
      </c>
      <c r="U148" s="214">
        <v>11.299999999999999</v>
      </c>
      <c r="V148" s="214">
        <v>0</v>
      </c>
      <c r="W148" s="214">
        <v>0</v>
      </c>
    </row>
    <row r="149" spans="1:23" x14ac:dyDescent="0.25">
      <c r="A149" s="213">
        <v>141</v>
      </c>
      <c r="B149" s="213" t="s">
        <v>477</v>
      </c>
      <c r="C149" s="214">
        <v>0.7</v>
      </c>
      <c r="D149" s="214"/>
      <c r="E149" s="214">
        <v>0</v>
      </c>
      <c r="F149" s="214">
        <v>0.7</v>
      </c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>
        <v>0.7</v>
      </c>
      <c r="V149" s="214"/>
      <c r="W149" s="214"/>
    </row>
    <row r="150" spans="1:23" x14ac:dyDescent="0.25">
      <c r="A150" s="213">
        <v>142</v>
      </c>
      <c r="B150" s="223" t="s">
        <v>129</v>
      </c>
      <c r="C150" s="214">
        <v>80.199999999999989</v>
      </c>
      <c r="D150" s="214">
        <v>63.1</v>
      </c>
      <c r="E150" s="214">
        <v>0.9</v>
      </c>
      <c r="F150" s="214">
        <v>16.200000000000003</v>
      </c>
      <c r="G150" s="214">
        <v>0</v>
      </c>
      <c r="H150" s="214">
        <v>0</v>
      </c>
      <c r="I150" s="214">
        <v>0.2</v>
      </c>
      <c r="J150" s="214">
        <v>0</v>
      </c>
      <c r="K150" s="214">
        <v>0</v>
      </c>
      <c r="L150" s="214">
        <v>0.1</v>
      </c>
      <c r="M150" s="214">
        <v>0</v>
      </c>
      <c r="N150" s="214">
        <v>1.5</v>
      </c>
      <c r="O150" s="214">
        <v>0.1</v>
      </c>
      <c r="P150" s="214">
        <v>2.4</v>
      </c>
      <c r="Q150" s="214">
        <v>1.5</v>
      </c>
      <c r="R150" s="214">
        <v>0.1</v>
      </c>
      <c r="S150" s="214">
        <v>0.2</v>
      </c>
      <c r="T150" s="214">
        <v>0.2</v>
      </c>
      <c r="U150" s="214">
        <v>9.9</v>
      </c>
      <c r="V150" s="214">
        <v>0</v>
      </c>
      <c r="W150" s="214">
        <v>0</v>
      </c>
    </row>
    <row r="151" spans="1:23" x14ac:dyDescent="0.25">
      <c r="A151" s="213">
        <v>143</v>
      </c>
      <c r="B151" s="213" t="s">
        <v>238</v>
      </c>
      <c r="C151" s="214">
        <v>79.599999999999994</v>
      </c>
      <c r="D151" s="214">
        <v>63.1</v>
      </c>
      <c r="E151" s="214">
        <v>0.9</v>
      </c>
      <c r="F151" s="214">
        <v>15.600000000000001</v>
      </c>
      <c r="G151" s="214">
        <v>0</v>
      </c>
      <c r="H151" s="214">
        <v>0</v>
      </c>
      <c r="I151" s="214">
        <v>0.2</v>
      </c>
      <c r="J151" s="214">
        <v>0</v>
      </c>
      <c r="K151" s="214">
        <v>0</v>
      </c>
      <c r="L151" s="214">
        <v>0.1</v>
      </c>
      <c r="M151" s="214">
        <v>0</v>
      </c>
      <c r="N151" s="214">
        <v>1.5</v>
      </c>
      <c r="O151" s="214">
        <v>0.1</v>
      </c>
      <c r="P151" s="214">
        <v>2.4</v>
      </c>
      <c r="Q151" s="214">
        <v>1.5</v>
      </c>
      <c r="R151" s="214">
        <v>0.1</v>
      </c>
      <c r="S151" s="214">
        <v>0.2</v>
      </c>
      <c r="T151" s="214">
        <v>0.2</v>
      </c>
      <c r="U151" s="214">
        <v>9.3000000000000007</v>
      </c>
      <c r="V151" s="214">
        <v>0</v>
      </c>
      <c r="W151" s="214">
        <v>0</v>
      </c>
    </row>
    <row r="152" spans="1:23" x14ac:dyDescent="0.25">
      <c r="A152" s="213">
        <v>144</v>
      </c>
      <c r="B152" s="213" t="s">
        <v>477</v>
      </c>
      <c r="C152" s="214">
        <v>0.6</v>
      </c>
      <c r="D152" s="214"/>
      <c r="E152" s="214">
        <v>0</v>
      </c>
      <c r="F152" s="214">
        <v>0.6</v>
      </c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>
        <v>0.6</v>
      </c>
      <c r="V152" s="214"/>
      <c r="W152" s="214"/>
    </row>
    <row r="153" spans="1:23" x14ac:dyDescent="0.25">
      <c r="A153" s="213">
        <v>145</v>
      </c>
      <c r="B153" s="223" t="s">
        <v>201</v>
      </c>
      <c r="C153" s="214">
        <v>810.49999999999989</v>
      </c>
      <c r="D153" s="214">
        <v>673.8</v>
      </c>
      <c r="E153" s="214">
        <v>9.8000000000000007</v>
      </c>
      <c r="F153" s="214">
        <v>126.9</v>
      </c>
      <c r="G153" s="214">
        <v>0</v>
      </c>
      <c r="H153" s="214">
        <v>0</v>
      </c>
      <c r="I153" s="214">
        <v>12.5</v>
      </c>
      <c r="J153" s="214">
        <v>1.3</v>
      </c>
      <c r="K153" s="214">
        <v>0</v>
      </c>
      <c r="L153" s="214">
        <v>1.3</v>
      </c>
      <c r="M153" s="214">
        <v>0</v>
      </c>
      <c r="N153" s="214">
        <v>4</v>
      </c>
      <c r="O153" s="214">
        <v>0.8</v>
      </c>
      <c r="P153" s="214">
        <v>21.8</v>
      </c>
      <c r="Q153" s="214">
        <v>9.4</v>
      </c>
      <c r="R153" s="214">
        <v>1.7</v>
      </c>
      <c r="S153" s="214">
        <v>0.8</v>
      </c>
      <c r="T153" s="214">
        <v>3</v>
      </c>
      <c r="U153" s="214">
        <v>50.3</v>
      </c>
      <c r="V153" s="214">
        <v>0</v>
      </c>
      <c r="W153" s="214">
        <v>20</v>
      </c>
    </row>
    <row r="154" spans="1:23" x14ac:dyDescent="0.25">
      <c r="A154" s="213">
        <v>146</v>
      </c>
      <c r="B154" s="213" t="s">
        <v>238</v>
      </c>
      <c r="C154" s="214">
        <v>808.59999999999991</v>
      </c>
      <c r="D154" s="214">
        <v>673.8</v>
      </c>
      <c r="E154" s="214">
        <v>9.8000000000000007</v>
      </c>
      <c r="F154" s="214">
        <v>125</v>
      </c>
      <c r="G154" s="214">
        <v>0</v>
      </c>
      <c r="H154" s="214">
        <v>0</v>
      </c>
      <c r="I154" s="214">
        <v>12.5</v>
      </c>
      <c r="J154" s="214">
        <v>1.3</v>
      </c>
      <c r="K154" s="214">
        <v>0</v>
      </c>
      <c r="L154" s="214">
        <v>1.3</v>
      </c>
      <c r="M154" s="214">
        <v>0</v>
      </c>
      <c r="N154" s="214">
        <v>4</v>
      </c>
      <c r="O154" s="214">
        <v>0.8</v>
      </c>
      <c r="P154" s="214">
        <v>21.8</v>
      </c>
      <c r="Q154" s="214">
        <v>9.4</v>
      </c>
      <c r="R154" s="214">
        <v>1.7</v>
      </c>
      <c r="S154" s="214">
        <v>0.8</v>
      </c>
      <c r="T154" s="214">
        <v>2.2999999999999998</v>
      </c>
      <c r="U154" s="214">
        <v>49.099999999999994</v>
      </c>
      <c r="V154" s="214">
        <v>0</v>
      </c>
      <c r="W154" s="214">
        <v>20</v>
      </c>
    </row>
    <row r="155" spans="1:23" x14ac:dyDescent="0.25">
      <c r="A155" s="213">
        <v>147</v>
      </c>
      <c r="B155" s="213" t="s">
        <v>477</v>
      </c>
      <c r="C155" s="214">
        <v>1.9</v>
      </c>
      <c r="D155" s="214"/>
      <c r="E155" s="214">
        <v>0</v>
      </c>
      <c r="F155" s="214">
        <v>1.9</v>
      </c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>
        <v>0.7</v>
      </c>
      <c r="U155" s="214">
        <v>1.2</v>
      </c>
      <c r="V155" s="214"/>
      <c r="W155" s="214"/>
    </row>
    <row r="156" spans="1:23" x14ac:dyDescent="0.25">
      <c r="A156" s="213">
        <v>148</v>
      </c>
      <c r="B156" s="223" t="s">
        <v>131</v>
      </c>
      <c r="C156" s="214">
        <v>435.20000000000005</v>
      </c>
      <c r="D156" s="214">
        <v>311.8</v>
      </c>
      <c r="E156" s="214">
        <v>4.5</v>
      </c>
      <c r="F156" s="214">
        <v>118.89999999999998</v>
      </c>
      <c r="G156" s="214">
        <v>0</v>
      </c>
      <c r="H156" s="214">
        <v>0</v>
      </c>
      <c r="I156" s="214">
        <v>2.2000000000000002</v>
      </c>
      <c r="J156" s="214">
        <v>11.4</v>
      </c>
      <c r="K156" s="214">
        <v>0</v>
      </c>
      <c r="L156" s="214">
        <v>0.1</v>
      </c>
      <c r="M156" s="214">
        <v>0</v>
      </c>
      <c r="N156" s="214">
        <v>3</v>
      </c>
      <c r="O156" s="214">
        <v>0.4</v>
      </c>
      <c r="P156" s="214">
        <v>16.2</v>
      </c>
      <c r="Q156" s="214">
        <v>10.1</v>
      </c>
      <c r="R156" s="214">
        <v>0.8</v>
      </c>
      <c r="S156" s="214">
        <v>0.4</v>
      </c>
      <c r="T156" s="214">
        <v>1.8</v>
      </c>
      <c r="U156" s="214">
        <v>72.5</v>
      </c>
      <c r="V156" s="214">
        <v>0</v>
      </c>
      <c r="W156" s="214">
        <v>0</v>
      </c>
    </row>
    <row r="157" spans="1:23" x14ac:dyDescent="0.25">
      <c r="A157" s="213">
        <v>149</v>
      </c>
      <c r="B157" s="213" t="s">
        <v>238</v>
      </c>
      <c r="C157" s="214">
        <v>401.6</v>
      </c>
      <c r="D157" s="214">
        <v>311.8</v>
      </c>
      <c r="E157" s="214">
        <v>4.5</v>
      </c>
      <c r="F157" s="214">
        <v>85.299999999999983</v>
      </c>
      <c r="G157" s="214">
        <v>0</v>
      </c>
      <c r="H157" s="214">
        <v>0</v>
      </c>
      <c r="I157" s="214">
        <v>2.2000000000000002</v>
      </c>
      <c r="J157" s="214">
        <v>1.1000000000000001</v>
      </c>
      <c r="K157" s="214">
        <v>0</v>
      </c>
      <c r="L157" s="214">
        <v>0.1</v>
      </c>
      <c r="M157" s="214">
        <v>0</v>
      </c>
      <c r="N157" s="214">
        <v>3</v>
      </c>
      <c r="O157" s="214">
        <v>0.4</v>
      </c>
      <c r="P157" s="214">
        <v>16.2</v>
      </c>
      <c r="Q157" s="214">
        <v>10.1</v>
      </c>
      <c r="R157" s="214">
        <v>0.8</v>
      </c>
      <c r="S157" s="214">
        <v>0.4</v>
      </c>
      <c r="T157" s="214">
        <v>0.3</v>
      </c>
      <c r="U157" s="214">
        <v>50.699999999999996</v>
      </c>
      <c r="V157" s="214">
        <v>0</v>
      </c>
      <c r="W157" s="214">
        <v>0</v>
      </c>
    </row>
    <row r="158" spans="1:23" x14ac:dyDescent="0.25">
      <c r="A158" s="213">
        <v>150</v>
      </c>
      <c r="B158" s="213" t="s">
        <v>477</v>
      </c>
      <c r="C158" s="214">
        <v>33.6</v>
      </c>
      <c r="D158" s="214"/>
      <c r="E158" s="214">
        <v>0</v>
      </c>
      <c r="F158" s="214">
        <v>33.6</v>
      </c>
      <c r="G158" s="214"/>
      <c r="H158" s="214"/>
      <c r="I158" s="214"/>
      <c r="J158" s="214">
        <v>10.3</v>
      </c>
      <c r="K158" s="214"/>
      <c r="L158" s="214"/>
      <c r="M158" s="214"/>
      <c r="N158" s="214"/>
      <c r="O158" s="214"/>
      <c r="P158" s="214"/>
      <c r="Q158" s="214"/>
      <c r="R158" s="214"/>
      <c r="S158" s="214"/>
      <c r="T158" s="214">
        <v>1.5</v>
      </c>
      <c r="U158" s="214">
        <v>21.8</v>
      </c>
      <c r="V158" s="214"/>
      <c r="W158" s="214"/>
    </row>
    <row r="159" spans="1:23" x14ac:dyDescent="0.25">
      <c r="A159" s="213">
        <v>151</v>
      </c>
      <c r="B159" s="223" t="s">
        <v>132</v>
      </c>
      <c r="C159" s="214">
        <v>843.60000000000014</v>
      </c>
      <c r="D159" s="214">
        <v>711.7</v>
      </c>
      <c r="E159" s="214">
        <v>10.299999999999999</v>
      </c>
      <c r="F159" s="214">
        <v>121.6</v>
      </c>
      <c r="G159" s="214">
        <v>0</v>
      </c>
      <c r="H159" s="214">
        <v>0.5</v>
      </c>
      <c r="I159" s="214">
        <v>1.2000000000000002</v>
      </c>
      <c r="J159" s="214">
        <v>39</v>
      </c>
      <c r="K159" s="214">
        <v>5</v>
      </c>
      <c r="L159" s="214">
        <v>0</v>
      </c>
      <c r="M159" s="214">
        <v>0</v>
      </c>
      <c r="N159" s="214">
        <v>9</v>
      </c>
      <c r="O159" s="214">
        <v>0.5</v>
      </c>
      <c r="P159" s="214">
        <v>5</v>
      </c>
      <c r="Q159" s="214">
        <v>3.5</v>
      </c>
      <c r="R159" s="214">
        <v>0.7</v>
      </c>
      <c r="S159" s="214">
        <v>1.2</v>
      </c>
      <c r="T159" s="214">
        <v>0.5</v>
      </c>
      <c r="U159" s="214">
        <v>5.5</v>
      </c>
      <c r="V159" s="214">
        <v>0</v>
      </c>
      <c r="W159" s="214">
        <v>50</v>
      </c>
    </row>
    <row r="160" spans="1:23" x14ac:dyDescent="0.25">
      <c r="A160" s="213">
        <v>152</v>
      </c>
      <c r="B160" s="213" t="s">
        <v>238</v>
      </c>
      <c r="C160" s="214">
        <v>63.5</v>
      </c>
      <c r="D160" s="214">
        <v>7.5</v>
      </c>
      <c r="E160" s="214">
        <v>0.1</v>
      </c>
      <c r="F160" s="214">
        <v>55.9</v>
      </c>
      <c r="G160" s="214">
        <v>0</v>
      </c>
      <c r="H160" s="214">
        <v>0</v>
      </c>
      <c r="I160" s="214">
        <v>0.4</v>
      </c>
      <c r="J160" s="214">
        <v>0</v>
      </c>
      <c r="K160" s="214">
        <v>5</v>
      </c>
      <c r="L160" s="214">
        <v>0</v>
      </c>
      <c r="M160" s="214">
        <v>0</v>
      </c>
      <c r="N160" s="214">
        <v>0</v>
      </c>
      <c r="O160" s="214">
        <v>0</v>
      </c>
      <c r="P160" s="214">
        <v>0</v>
      </c>
      <c r="Q160" s="214">
        <v>0</v>
      </c>
      <c r="R160" s="214">
        <v>0</v>
      </c>
      <c r="S160" s="214">
        <v>0</v>
      </c>
      <c r="T160" s="214">
        <v>0</v>
      </c>
      <c r="U160" s="214">
        <v>0.5</v>
      </c>
      <c r="V160" s="214">
        <v>0</v>
      </c>
      <c r="W160" s="214">
        <v>50</v>
      </c>
    </row>
    <row r="161" spans="1:23" x14ac:dyDescent="0.25">
      <c r="A161" s="213">
        <v>153</v>
      </c>
      <c r="B161" s="213" t="s">
        <v>477</v>
      </c>
      <c r="C161" s="214">
        <v>1.2</v>
      </c>
      <c r="D161" s="214"/>
      <c r="E161" s="214">
        <v>0</v>
      </c>
      <c r="F161" s="214">
        <v>1.2</v>
      </c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>
        <v>1.2</v>
      </c>
      <c r="V161" s="214"/>
      <c r="W161" s="214"/>
    </row>
    <row r="162" spans="1:23" x14ac:dyDescent="0.25">
      <c r="A162" s="213">
        <v>154</v>
      </c>
      <c r="B162" s="213" t="s">
        <v>240</v>
      </c>
      <c r="C162" s="214">
        <v>778.90000000000009</v>
      </c>
      <c r="D162" s="214">
        <v>704.2</v>
      </c>
      <c r="E162" s="214">
        <v>10.199999999999999</v>
      </c>
      <c r="F162" s="214">
        <v>64.5</v>
      </c>
      <c r="G162" s="214"/>
      <c r="H162" s="214">
        <v>0.5</v>
      </c>
      <c r="I162" s="214">
        <v>0.8</v>
      </c>
      <c r="J162" s="214">
        <v>39</v>
      </c>
      <c r="K162" s="214"/>
      <c r="L162" s="214"/>
      <c r="M162" s="214"/>
      <c r="N162" s="214">
        <v>9</v>
      </c>
      <c r="O162" s="214">
        <v>0.5</v>
      </c>
      <c r="P162" s="214">
        <v>5</v>
      </c>
      <c r="Q162" s="214">
        <v>3.5</v>
      </c>
      <c r="R162" s="214">
        <v>0.7</v>
      </c>
      <c r="S162" s="214">
        <v>1.2</v>
      </c>
      <c r="T162" s="214">
        <v>0.5</v>
      </c>
      <c r="U162" s="214">
        <v>3.8</v>
      </c>
      <c r="V162" s="214"/>
      <c r="W162" s="214"/>
    </row>
    <row r="163" spans="1:23" x14ac:dyDescent="0.25">
      <c r="A163" s="213">
        <v>155</v>
      </c>
      <c r="B163" s="223" t="s">
        <v>202</v>
      </c>
      <c r="C163" s="214">
        <v>761.8</v>
      </c>
      <c r="D163" s="214">
        <v>540.9</v>
      </c>
      <c r="E163" s="214">
        <v>7.5</v>
      </c>
      <c r="F163" s="214">
        <v>213.39999999999998</v>
      </c>
      <c r="G163" s="214">
        <v>0</v>
      </c>
      <c r="H163" s="214">
        <v>0.4</v>
      </c>
      <c r="I163" s="214">
        <v>0.9</v>
      </c>
      <c r="J163" s="214">
        <v>3.0999999999999996</v>
      </c>
      <c r="K163" s="214">
        <v>1</v>
      </c>
      <c r="L163" s="214">
        <v>0.2</v>
      </c>
      <c r="M163" s="214">
        <v>0</v>
      </c>
      <c r="N163" s="214">
        <v>2</v>
      </c>
      <c r="O163" s="214">
        <v>0.6</v>
      </c>
      <c r="P163" s="214">
        <v>14.100000000000001</v>
      </c>
      <c r="Q163" s="214">
        <v>2.4</v>
      </c>
      <c r="R163" s="214">
        <v>2.8</v>
      </c>
      <c r="S163" s="214">
        <v>1.4</v>
      </c>
      <c r="T163" s="214">
        <v>1.2</v>
      </c>
      <c r="U163" s="214">
        <v>19.899999999999999</v>
      </c>
      <c r="V163" s="214">
        <v>163.39999999999998</v>
      </c>
      <c r="W163" s="214">
        <v>0</v>
      </c>
    </row>
    <row r="164" spans="1:23" x14ac:dyDescent="0.25">
      <c r="A164" s="213">
        <v>156</v>
      </c>
      <c r="B164" s="213" t="s">
        <v>238</v>
      </c>
      <c r="C164" s="214">
        <v>617.09999999999991</v>
      </c>
      <c r="D164" s="214">
        <v>413.7</v>
      </c>
      <c r="E164" s="214">
        <v>6</v>
      </c>
      <c r="F164" s="214">
        <v>197.39999999999998</v>
      </c>
      <c r="G164" s="214">
        <v>0</v>
      </c>
      <c r="H164" s="214">
        <v>0.2</v>
      </c>
      <c r="I164" s="214">
        <v>0.4</v>
      </c>
      <c r="J164" s="214">
        <v>2.4</v>
      </c>
      <c r="K164" s="214">
        <v>0.5</v>
      </c>
      <c r="L164" s="214">
        <v>0.1</v>
      </c>
      <c r="M164" s="214">
        <v>0</v>
      </c>
      <c r="N164" s="214">
        <v>2</v>
      </c>
      <c r="O164" s="214">
        <v>0.6</v>
      </c>
      <c r="P164" s="214">
        <v>9.8000000000000007</v>
      </c>
      <c r="Q164" s="214">
        <v>1.4</v>
      </c>
      <c r="R164" s="214">
        <v>1.7</v>
      </c>
      <c r="S164" s="214">
        <v>0.6</v>
      </c>
      <c r="T164" s="214">
        <v>0.5</v>
      </c>
      <c r="U164" s="214">
        <v>13.8</v>
      </c>
      <c r="V164" s="214">
        <v>163.39999999999998</v>
      </c>
      <c r="W164" s="214">
        <v>0</v>
      </c>
    </row>
    <row r="165" spans="1:23" x14ac:dyDescent="0.25">
      <c r="A165" s="213">
        <v>157</v>
      </c>
      <c r="B165" s="213" t="s">
        <v>477</v>
      </c>
      <c r="C165" s="214">
        <v>15.5</v>
      </c>
      <c r="D165" s="214"/>
      <c r="E165" s="214"/>
      <c r="F165" s="214">
        <v>15.5</v>
      </c>
      <c r="G165" s="214"/>
      <c r="H165" s="214">
        <v>0.2</v>
      </c>
      <c r="I165" s="214">
        <v>0.5</v>
      </c>
      <c r="J165" s="214">
        <v>0.7</v>
      </c>
      <c r="K165" s="214">
        <v>0.5</v>
      </c>
      <c r="L165" s="214">
        <v>0.1</v>
      </c>
      <c r="M165" s="214"/>
      <c r="N165" s="214"/>
      <c r="O165" s="214"/>
      <c r="P165" s="214">
        <v>4.3</v>
      </c>
      <c r="Q165" s="214">
        <v>1</v>
      </c>
      <c r="R165" s="214">
        <v>1.1000000000000001</v>
      </c>
      <c r="S165" s="214">
        <v>0.8</v>
      </c>
      <c r="T165" s="214">
        <v>0.7</v>
      </c>
      <c r="U165" s="214">
        <v>5.6</v>
      </c>
      <c r="V165" s="214"/>
      <c r="W165" s="214"/>
    </row>
    <row r="166" spans="1:23" x14ac:dyDescent="0.25">
      <c r="A166" s="213">
        <v>158</v>
      </c>
      <c r="B166" s="213" t="s">
        <v>240</v>
      </c>
      <c r="C166" s="214">
        <v>129.19999999999999</v>
      </c>
      <c r="D166" s="214">
        <v>127.2</v>
      </c>
      <c r="E166" s="214">
        <v>1.5</v>
      </c>
      <c r="F166" s="214">
        <v>0.5</v>
      </c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>
        <v>0.5</v>
      </c>
      <c r="V166" s="214"/>
      <c r="W166" s="214"/>
    </row>
    <row r="167" spans="1:23" x14ac:dyDescent="0.25">
      <c r="A167" s="213">
        <v>159</v>
      </c>
      <c r="B167" s="223" t="s">
        <v>134</v>
      </c>
      <c r="C167" s="214">
        <v>476.5</v>
      </c>
      <c r="D167" s="214">
        <v>327.5</v>
      </c>
      <c r="E167" s="214">
        <v>4.7</v>
      </c>
      <c r="F167" s="214">
        <v>144.30000000000001</v>
      </c>
      <c r="G167" s="214">
        <v>48.400000000000006</v>
      </c>
      <c r="H167" s="214">
        <v>10.700000000000001</v>
      </c>
      <c r="I167" s="214">
        <v>1.1000000000000001</v>
      </c>
      <c r="J167" s="214">
        <v>6.6000000000000005</v>
      </c>
      <c r="K167" s="214">
        <v>11.700000000000001</v>
      </c>
      <c r="L167" s="214">
        <v>0.30000000000000004</v>
      </c>
      <c r="M167" s="214">
        <v>0</v>
      </c>
      <c r="N167" s="214">
        <v>1.9</v>
      </c>
      <c r="O167" s="214">
        <v>1.8</v>
      </c>
      <c r="P167" s="214">
        <v>9.8000000000000007</v>
      </c>
      <c r="Q167" s="214">
        <v>8.5</v>
      </c>
      <c r="R167" s="214">
        <v>3.8000000000000003</v>
      </c>
      <c r="S167" s="214">
        <v>3</v>
      </c>
      <c r="T167" s="214">
        <v>1</v>
      </c>
      <c r="U167" s="214">
        <v>30.4</v>
      </c>
      <c r="V167" s="214">
        <v>0</v>
      </c>
      <c r="W167" s="214">
        <v>5.3</v>
      </c>
    </row>
    <row r="168" spans="1:23" x14ac:dyDescent="0.25">
      <c r="A168" s="213">
        <v>160</v>
      </c>
      <c r="B168" s="213" t="s">
        <v>238</v>
      </c>
      <c r="C168" s="214">
        <v>179.5</v>
      </c>
      <c r="D168" s="214">
        <v>137</v>
      </c>
      <c r="E168" s="214">
        <v>2</v>
      </c>
      <c r="F168" s="214">
        <v>40.5</v>
      </c>
      <c r="G168" s="214">
        <v>10.3</v>
      </c>
      <c r="H168" s="214">
        <v>2.2000000000000002</v>
      </c>
      <c r="I168" s="214">
        <v>0.6</v>
      </c>
      <c r="J168" s="214">
        <v>0.8</v>
      </c>
      <c r="K168" s="214">
        <v>5.8</v>
      </c>
      <c r="L168" s="214">
        <v>0.1</v>
      </c>
      <c r="M168" s="214">
        <v>0</v>
      </c>
      <c r="N168" s="214">
        <v>1.9</v>
      </c>
      <c r="O168" s="214">
        <v>0.2</v>
      </c>
      <c r="P168" s="214">
        <v>6</v>
      </c>
      <c r="Q168" s="214">
        <v>5.3</v>
      </c>
      <c r="R168" s="214">
        <v>2.7</v>
      </c>
      <c r="S168" s="214">
        <v>1.9</v>
      </c>
      <c r="T168" s="214">
        <v>0.1</v>
      </c>
      <c r="U168" s="214">
        <v>2.6</v>
      </c>
      <c r="V168" s="214">
        <v>0</v>
      </c>
      <c r="W168" s="214">
        <v>0</v>
      </c>
    </row>
    <row r="169" spans="1:23" x14ac:dyDescent="0.25">
      <c r="A169" s="213">
        <v>161</v>
      </c>
      <c r="B169" s="213" t="s">
        <v>477</v>
      </c>
      <c r="C169" s="214">
        <v>233.6</v>
      </c>
      <c r="D169" s="214">
        <v>132.69999999999999</v>
      </c>
      <c r="E169" s="214">
        <v>1.9</v>
      </c>
      <c r="F169" s="214">
        <v>99</v>
      </c>
      <c r="G169" s="214">
        <v>36.1</v>
      </c>
      <c r="H169" s="214">
        <v>8.1</v>
      </c>
      <c r="I169" s="214">
        <v>0.4</v>
      </c>
      <c r="J169" s="214">
        <v>5.4</v>
      </c>
      <c r="K169" s="214">
        <v>5.5</v>
      </c>
      <c r="L169" s="214">
        <v>0.2</v>
      </c>
      <c r="M169" s="214"/>
      <c r="N169" s="214"/>
      <c r="O169" s="214">
        <v>1.6</v>
      </c>
      <c r="P169" s="214">
        <v>3.4</v>
      </c>
      <c r="Q169" s="214">
        <v>2.8</v>
      </c>
      <c r="R169" s="214">
        <v>0.9</v>
      </c>
      <c r="S169" s="214">
        <v>1.1000000000000001</v>
      </c>
      <c r="T169" s="214">
        <v>0.8</v>
      </c>
      <c r="U169" s="214">
        <v>27.4</v>
      </c>
      <c r="V169" s="214"/>
      <c r="W169" s="214">
        <v>5.3</v>
      </c>
    </row>
    <row r="170" spans="1:23" x14ac:dyDescent="0.25">
      <c r="A170" s="213">
        <v>162</v>
      </c>
      <c r="B170" s="213" t="s">
        <v>240</v>
      </c>
      <c r="C170" s="214">
        <v>63.399999999999991</v>
      </c>
      <c r="D170" s="214">
        <v>57.8</v>
      </c>
      <c r="E170" s="214">
        <v>0.8</v>
      </c>
      <c r="F170" s="214">
        <v>4.8000000000000007</v>
      </c>
      <c r="G170" s="214">
        <v>2</v>
      </c>
      <c r="H170" s="214">
        <v>0.4</v>
      </c>
      <c r="I170" s="214">
        <v>0.1</v>
      </c>
      <c r="J170" s="214">
        <v>0.4</v>
      </c>
      <c r="K170" s="214">
        <v>0.4</v>
      </c>
      <c r="L170" s="214"/>
      <c r="M170" s="214"/>
      <c r="N170" s="214"/>
      <c r="O170" s="214"/>
      <c r="P170" s="214">
        <v>0.4</v>
      </c>
      <c r="Q170" s="214">
        <v>0.4</v>
      </c>
      <c r="R170" s="214">
        <v>0.2</v>
      </c>
      <c r="S170" s="214"/>
      <c r="T170" s="214">
        <v>0.1</v>
      </c>
      <c r="U170" s="214">
        <v>0.4</v>
      </c>
      <c r="V170" s="214"/>
      <c r="W170" s="214"/>
    </row>
    <row r="171" spans="1:23" x14ac:dyDescent="0.25">
      <c r="A171" s="213">
        <v>163</v>
      </c>
      <c r="B171" s="223" t="s">
        <v>135</v>
      </c>
      <c r="C171" s="214">
        <v>557.6</v>
      </c>
      <c r="D171" s="214">
        <v>342</v>
      </c>
      <c r="E171" s="214">
        <v>5</v>
      </c>
      <c r="F171" s="214">
        <v>210.6</v>
      </c>
      <c r="G171" s="214">
        <v>55.4</v>
      </c>
      <c r="H171" s="214">
        <v>9</v>
      </c>
      <c r="I171" s="214">
        <v>0.8</v>
      </c>
      <c r="J171" s="214">
        <v>1.6</v>
      </c>
      <c r="K171" s="214">
        <v>5.8999999999999995</v>
      </c>
      <c r="L171" s="214">
        <v>0.2</v>
      </c>
      <c r="M171" s="214">
        <v>0</v>
      </c>
      <c r="N171" s="214">
        <v>5.1000000000000005</v>
      </c>
      <c r="O171" s="214">
        <v>2.7</v>
      </c>
      <c r="P171" s="214">
        <v>12.5</v>
      </c>
      <c r="Q171" s="214">
        <v>8.1</v>
      </c>
      <c r="R171" s="214">
        <v>4.2</v>
      </c>
      <c r="S171" s="214">
        <v>3.4</v>
      </c>
      <c r="T171" s="214">
        <v>3.7</v>
      </c>
      <c r="U171" s="214">
        <v>88.5</v>
      </c>
      <c r="V171" s="214">
        <v>0</v>
      </c>
      <c r="W171" s="214">
        <v>9.5</v>
      </c>
    </row>
    <row r="172" spans="1:23" x14ac:dyDescent="0.25">
      <c r="A172" s="213">
        <v>164</v>
      </c>
      <c r="B172" s="213" t="s">
        <v>238</v>
      </c>
      <c r="C172" s="214">
        <v>225.7</v>
      </c>
      <c r="D172" s="214">
        <v>181.5</v>
      </c>
      <c r="E172" s="214">
        <v>2.6</v>
      </c>
      <c r="F172" s="214">
        <v>41.600000000000009</v>
      </c>
      <c r="G172" s="214">
        <v>16.5</v>
      </c>
      <c r="H172" s="214">
        <v>0.1</v>
      </c>
      <c r="I172" s="214">
        <v>0.3</v>
      </c>
      <c r="J172" s="214">
        <v>0.1</v>
      </c>
      <c r="K172" s="214">
        <v>0.8</v>
      </c>
      <c r="L172" s="214">
        <v>0</v>
      </c>
      <c r="M172" s="214">
        <v>0</v>
      </c>
      <c r="N172" s="214">
        <v>5.1000000000000005</v>
      </c>
      <c r="O172" s="214">
        <v>0.2</v>
      </c>
      <c r="P172" s="214">
        <v>8.1999999999999993</v>
      </c>
      <c r="Q172" s="214">
        <v>3.8</v>
      </c>
      <c r="R172" s="214">
        <v>2.2000000000000002</v>
      </c>
      <c r="S172" s="214">
        <v>2.4</v>
      </c>
      <c r="T172" s="214">
        <v>0.2</v>
      </c>
      <c r="U172" s="214">
        <v>1.7</v>
      </c>
      <c r="V172" s="214">
        <v>0</v>
      </c>
      <c r="W172" s="214">
        <v>0</v>
      </c>
    </row>
    <row r="173" spans="1:23" x14ac:dyDescent="0.25">
      <c r="A173" s="213">
        <v>165</v>
      </c>
      <c r="B173" s="213" t="s">
        <v>477</v>
      </c>
      <c r="C173" s="214">
        <v>200.60000000000002</v>
      </c>
      <c r="D173" s="214">
        <v>50.5</v>
      </c>
      <c r="E173" s="214">
        <v>0.7</v>
      </c>
      <c r="F173" s="214">
        <v>149.4</v>
      </c>
      <c r="G173" s="214">
        <v>31.9</v>
      </c>
      <c r="H173" s="214">
        <v>6.8</v>
      </c>
      <c r="I173" s="214">
        <v>0.5</v>
      </c>
      <c r="J173" s="214">
        <v>1.5</v>
      </c>
      <c r="K173" s="214">
        <v>5.0999999999999996</v>
      </c>
      <c r="L173" s="214">
        <v>0.2</v>
      </c>
      <c r="M173" s="214"/>
      <c r="N173" s="214"/>
      <c r="O173" s="214">
        <v>2</v>
      </c>
      <c r="P173" s="214">
        <v>2</v>
      </c>
      <c r="Q173" s="214">
        <v>2.4</v>
      </c>
      <c r="R173" s="214">
        <v>1.2</v>
      </c>
      <c r="S173" s="214">
        <v>1</v>
      </c>
      <c r="T173" s="214">
        <v>3.1</v>
      </c>
      <c r="U173" s="214">
        <v>82.2</v>
      </c>
      <c r="V173" s="214"/>
      <c r="W173" s="214">
        <v>9.5</v>
      </c>
    </row>
    <row r="174" spans="1:23" x14ac:dyDescent="0.25">
      <c r="A174" s="213">
        <v>166</v>
      </c>
      <c r="B174" s="213" t="s">
        <v>478</v>
      </c>
      <c r="C174" s="214">
        <v>83.7</v>
      </c>
      <c r="D174" s="214">
        <v>80</v>
      </c>
      <c r="E174" s="214">
        <v>1.2</v>
      </c>
      <c r="F174" s="214">
        <v>2.5</v>
      </c>
      <c r="G174" s="214"/>
      <c r="H174" s="214"/>
      <c r="I174" s="214"/>
      <c r="J174" s="214"/>
      <c r="K174" s="214"/>
      <c r="L174" s="214"/>
      <c r="M174" s="214"/>
      <c r="N174" s="214"/>
      <c r="O174" s="214">
        <v>0.5</v>
      </c>
      <c r="P174" s="214"/>
      <c r="Q174" s="214"/>
      <c r="R174" s="214"/>
      <c r="S174" s="214"/>
      <c r="T174" s="214">
        <v>0.4</v>
      </c>
      <c r="U174" s="214">
        <v>1.6</v>
      </c>
      <c r="V174" s="214"/>
      <c r="W174" s="214"/>
    </row>
    <row r="175" spans="1:23" x14ac:dyDescent="0.25">
      <c r="A175" s="213">
        <v>167</v>
      </c>
      <c r="B175" s="213" t="s">
        <v>240</v>
      </c>
      <c r="C175" s="214">
        <v>47.599999999999994</v>
      </c>
      <c r="D175" s="214">
        <v>30</v>
      </c>
      <c r="E175" s="214">
        <v>0.5</v>
      </c>
      <c r="F175" s="214">
        <v>17.099999999999998</v>
      </c>
      <c r="G175" s="214">
        <v>7</v>
      </c>
      <c r="H175" s="214">
        <v>2.1</v>
      </c>
      <c r="I175" s="214"/>
      <c r="J175" s="214"/>
      <c r="K175" s="214"/>
      <c r="L175" s="214"/>
      <c r="M175" s="214"/>
      <c r="N175" s="214"/>
      <c r="O175" s="214"/>
      <c r="P175" s="214">
        <v>2.2999999999999998</v>
      </c>
      <c r="Q175" s="214">
        <v>1.9</v>
      </c>
      <c r="R175" s="214">
        <v>0.8</v>
      </c>
      <c r="S175" s="214"/>
      <c r="T175" s="214"/>
      <c r="U175" s="214">
        <v>3</v>
      </c>
      <c r="V175" s="214"/>
      <c r="W175" s="214"/>
    </row>
    <row r="176" spans="1:23" x14ac:dyDescent="0.25">
      <c r="A176" s="213">
        <v>168</v>
      </c>
      <c r="B176" s="223" t="s">
        <v>203</v>
      </c>
      <c r="C176" s="214">
        <v>584.4</v>
      </c>
      <c r="D176" s="214">
        <v>405.5</v>
      </c>
      <c r="E176" s="214">
        <v>5.6999999999999993</v>
      </c>
      <c r="F176" s="214">
        <v>173.20000000000002</v>
      </c>
      <c r="G176" s="214">
        <v>51.8</v>
      </c>
      <c r="H176" s="214">
        <v>4.6999999999999993</v>
      </c>
      <c r="I176" s="214">
        <v>1.3</v>
      </c>
      <c r="J176" s="214">
        <v>6.4</v>
      </c>
      <c r="K176" s="214">
        <v>7.8999999999999995</v>
      </c>
      <c r="L176" s="214">
        <v>0.5</v>
      </c>
      <c r="M176" s="214">
        <v>0</v>
      </c>
      <c r="N176" s="214">
        <v>1.9</v>
      </c>
      <c r="O176" s="214">
        <v>1.8</v>
      </c>
      <c r="P176" s="214">
        <v>11.7</v>
      </c>
      <c r="Q176" s="214">
        <v>18.100000000000001</v>
      </c>
      <c r="R176" s="214">
        <v>4.0999999999999996</v>
      </c>
      <c r="S176" s="214">
        <v>3.5</v>
      </c>
      <c r="T176" s="214">
        <v>1.6</v>
      </c>
      <c r="U176" s="214">
        <v>54.9</v>
      </c>
      <c r="V176" s="214">
        <v>0</v>
      </c>
      <c r="W176" s="214">
        <v>3</v>
      </c>
    </row>
    <row r="177" spans="1:23" x14ac:dyDescent="0.25">
      <c r="A177" s="213">
        <v>169</v>
      </c>
      <c r="B177" s="213" t="s">
        <v>238</v>
      </c>
      <c r="C177" s="214">
        <v>331.2</v>
      </c>
      <c r="D177" s="214">
        <v>263.89999999999998</v>
      </c>
      <c r="E177" s="214">
        <v>3.8</v>
      </c>
      <c r="F177" s="214">
        <v>63.500000000000007</v>
      </c>
      <c r="G177" s="214">
        <v>30.5</v>
      </c>
      <c r="H177" s="214">
        <v>1.3</v>
      </c>
      <c r="I177" s="214">
        <v>0.1</v>
      </c>
      <c r="J177" s="214">
        <v>2.5</v>
      </c>
      <c r="K177" s="214">
        <v>2.4</v>
      </c>
      <c r="L177" s="214">
        <v>0</v>
      </c>
      <c r="M177" s="214">
        <v>0</v>
      </c>
      <c r="N177" s="214">
        <v>1.9</v>
      </c>
      <c r="O177" s="214">
        <v>0.2</v>
      </c>
      <c r="P177" s="214">
        <v>6.6</v>
      </c>
      <c r="Q177" s="214">
        <v>7.1</v>
      </c>
      <c r="R177" s="214">
        <v>3</v>
      </c>
      <c r="S177" s="214">
        <v>2.4</v>
      </c>
      <c r="T177" s="214">
        <v>0.2</v>
      </c>
      <c r="U177" s="214">
        <v>5.3</v>
      </c>
      <c r="V177" s="214">
        <v>0</v>
      </c>
      <c r="W177" s="214">
        <v>0</v>
      </c>
    </row>
    <row r="178" spans="1:23" x14ac:dyDescent="0.25">
      <c r="A178" s="213">
        <v>170</v>
      </c>
      <c r="B178" s="213" t="s">
        <v>477</v>
      </c>
      <c r="C178" s="214">
        <v>150.30000000000001</v>
      </c>
      <c r="D178" s="214">
        <v>48</v>
      </c>
      <c r="E178" s="214">
        <v>0.6</v>
      </c>
      <c r="F178" s="214">
        <v>101.7</v>
      </c>
      <c r="G178" s="214">
        <v>20.3</v>
      </c>
      <c r="H178" s="214">
        <v>2.2999999999999998</v>
      </c>
      <c r="I178" s="214">
        <v>1</v>
      </c>
      <c r="J178" s="214">
        <v>3.5</v>
      </c>
      <c r="K178" s="214">
        <v>5.2</v>
      </c>
      <c r="L178" s="214">
        <v>0.5</v>
      </c>
      <c r="M178" s="214"/>
      <c r="N178" s="214"/>
      <c r="O178" s="214">
        <v>1.1000000000000001</v>
      </c>
      <c r="P178" s="214">
        <v>4</v>
      </c>
      <c r="Q178" s="214">
        <v>10</v>
      </c>
      <c r="R178" s="214">
        <v>0.8</v>
      </c>
      <c r="S178" s="214">
        <v>0.8</v>
      </c>
      <c r="T178" s="214">
        <v>1.1000000000000001</v>
      </c>
      <c r="U178" s="214">
        <v>48.1</v>
      </c>
      <c r="V178" s="214"/>
      <c r="W178" s="214">
        <v>3</v>
      </c>
    </row>
    <row r="179" spans="1:23" x14ac:dyDescent="0.25">
      <c r="A179" s="213">
        <v>171</v>
      </c>
      <c r="B179" s="213" t="s">
        <v>478</v>
      </c>
      <c r="C179" s="214">
        <v>53.000000000000007</v>
      </c>
      <c r="D179" s="214">
        <v>50.6</v>
      </c>
      <c r="E179" s="214">
        <v>0.7</v>
      </c>
      <c r="F179" s="214">
        <v>1.7000000000000002</v>
      </c>
      <c r="G179" s="214"/>
      <c r="H179" s="214"/>
      <c r="I179" s="214"/>
      <c r="J179" s="214"/>
      <c r="K179" s="214"/>
      <c r="L179" s="214"/>
      <c r="M179" s="214"/>
      <c r="N179" s="214"/>
      <c r="O179" s="214">
        <v>0.3</v>
      </c>
      <c r="P179" s="214"/>
      <c r="Q179" s="214"/>
      <c r="R179" s="214"/>
      <c r="S179" s="214"/>
      <c r="T179" s="214">
        <v>0.3</v>
      </c>
      <c r="U179" s="214">
        <v>1.1000000000000001</v>
      </c>
      <c r="V179" s="214"/>
      <c r="W179" s="214"/>
    </row>
    <row r="180" spans="1:23" x14ac:dyDescent="0.25">
      <c r="A180" s="213">
        <v>172</v>
      </c>
      <c r="B180" s="213" t="s">
        <v>240</v>
      </c>
      <c r="C180" s="214">
        <v>49.900000000000006</v>
      </c>
      <c r="D180" s="214">
        <v>43</v>
      </c>
      <c r="E180" s="214">
        <v>0.6</v>
      </c>
      <c r="F180" s="214">
        <v>6.3000000000000007</v>
      </c>
      <c r="G180" s="214">
        <v>1</v>
      </c>
      <c r="H180" s="214">
        <v>1.1000000000000001</v>
      </c>
      <c r="I180" s="214">
        <v>0.2</v>
      </c>
      <c r="J180" s="214">
        <v>0.4</v>
      </c>
      <c r="K180" s="214">
        <v>0.3</v>
      </c>
      <c r="L180" s="214"/>
      <c r="M180" s="214"/>
      <c r="N180" s="214"/>
      <c r="O180" s="214">
        <v>0.2</v>
      </c>
      <c r="P180" s="214">
        <v>1.1000000000000001</v>
      </c>
      <c r="Q180" s="214">
        <v>1</v>
      </c>
      <c r="R180" s="214">
        <v>0.3</v>
      </c>
      <c r="S180" s="214">
        <v>0.3</v>
      </c>
      <c r="T180" s="214"/>
      <c r="U180" s="214">
        <v>0.4</v>
      </c>
      <c r="V180" s="214"/>
      <c r="W180" s="214"/>
    </row>
    <row r="181" spans="1:23" x14ac:dyDescent="0.25">
      <c r="A181" s="213">
        <v>173</v>
      </c>
      <c r="B181" s="223" t="s">
        <v>295</v>
      </c>
      <c r="C181" s="214">
        <v>992.60000000000014</v>
      </c>
      <c r="D181" s="214">
        <v>798.7</v>
      </c>
      <c r="E181" s="214">
        <v>11.299999999999999</v>
      </c>
      <c r="F181" s="214">
        <v>182.59999999999997</v>
      </c>
      <c r="G181" s="214">
        <v>88.2</v>
      </c>
      <c r="H181" s="214">
        <v>1.6</v>
      </c>
      <c r="I181" s="214">
        <v>0.7</v>
      </c>
      <c r="J181" s="214">
        <v>6.3999999999999995</v>
      </c>
      <c r="K181" s="214">
        <v>11.7</v>
      </c>
      <c r="L181" s="214">
        <v>0.1</v>
      </c>
      <c r="M181" s="214">
        <v>0</v>
      </c>
      <c r="N181" s="214">
        <v>2.4</v>
      </c>
      <c r="O181" s="214">
        <v>5.7</v>
      </c>
      <c r="P181" s="214">
        <v>13.799999999999999</v>
      </c>
      <c r="Q181" s="214">
        <v>12.799999999999999</v>
      </c>
      <c r="R181" s="214">
        <v>8.8000000000000007</v>
      </c>
      <c r="S181" s="214">
        <v>4.4000000000000004</v>
      </c>
      <c r="T181" s="214">
        <v>1</v>
      </c>
      <c r="U181" s="214">
        <v>25</v>
      </c>
      <c r="V181" s="214">
        <v>0</v>
      </c>
      <c r="W181" s="214"/>
    </row>
    <row r="182" spans="1:23" x14ac:dyDescent="0.25">
      <c r="A182" s="213">
        <v>174</v>
      </c>
      <c r="B182" s="213" t="s">
        <v>238</v>
      </c>
      <c r="C182" s="214">
        <v>677.30000000000007</v>
      </c>
      <c r="D182" s="214">
        <v>600.20000000000005</v>
      </c>
      <c r="E182" s="214">
        <v>8.6999999999999993</v>
      </c>
      <c r="F182" s="214">
        <v>68.400000000000006</v>
      </c>
      <c r="G182" s="214">
        <v>15.7</v>
      </c>
      <c r="H182" s="214">
        <v>0.3</v>
      </c>
      <c r="I182" s="214">
        <v>0.4</v>
      </c>
      <c r="J182" s="214">
        <v>3.4</v>
      </c>
      <c r="K182" s="214">
        <v>2</v>
      </c>
      <c r="L182" s="214">
        <v>0.1</v>
      </c>
      <c r="M182" s="214">
        <v>0</v>
      </c>
      <c r="N182" s="214">
        <v>2.4</v>
      </c>
      <c r="O182" s="214">
        <v>0.7</v>
      </c>
      <c r="P182" s="214">
        <v>12.2</v>
      </c>
      <c r="Q182" s="214">
        <v>11.1</v>
      </c>
      <c r="R182" s="214">
        <v>7.2</v>
      </c>
      <c r="S182" s="214">
        <v>4.4000000000000004</v>
      </c>
      <c r="T182" s="214">
        <v>1</v>
      </c>
      <c r="U182" s="214">
        <v>7.5</v>
      </c>
      <c r="V182" s="214">
        <v>0</v>
      </c>
      <c r="W182" s="214">
        <v>0</v>
      </c>
    </row>
    <row r="183" spans="1:23" x14ac:dyDescent="0.25">
      <c r="A183" s="213">
        <v>175</v>
      </c>
      <c r="B183" s="213" t="s">
        <v>242</v>
      </c>
      <c r="C183" s="214">
        <v>89.999999999999986</v>
      </c>
      <c r="D183" s="214"/>
      <c r="E183" s="214">
        <v>0</v>
      </c>
      <c r="F183" s="214">
        <v>89.999999999999986</v>
      </c>
      <c r="G183" s="214">
        <v>66.5</v>
      </c>
      <c r="H183" s="214">
        <v>1.1000000000000001</v>
      </c>
      <c r="I183" s="214">
        <v>0.3</v>
      </c>
      <c r="J183" s="214">
        <v>2.2000000000000002</v>
      </c>
      <c r="K183" s="214">
        <v>9.1999999999999993</v>
      </c>
      <c r="L183" s="214"/>
      <c r="M183" s="214"/>
      <c r="N183" s="214"/>
      <c r="O183" s="214"/>
      <c r="P183" s="214">
        <v>1.6</v>
      </c>
      <c r="Q183" s="214">
        <v>1.7</v>
      </c>
      <c r="R183" s="214">
        <v>1.6</v>
      </c>
      <c r="S183" s="214"/>
      <c r="T183" s="214"/>
      <c r="U183" s="214">
        <v>5.8</v>
      </c>
      <c r="V183" s="214"/>
      <c r="W183" s="214"/>
    </row>
    <row r="184" spans="1:23" x14ac:dyDescent="0.25">
      <c r="A184" s="213">
        <v>176</v>
      </c>
      <c r="B184" s="213" t="s">
        <v>477</v>
      </c>
      <c r="C184" s="214">
        <v>19.2</v>
      </c>
      <c r="D184" s="214"/>
      <c r="E184" s="214"/>
      <c r="F184" s="214">
        <v>19.2</v>
      </c>
      <c r="G184" s="214">
        <v>6</v>
      </c>
      <c r="H184" s="214">
        <v>0.2</v>
      </c>
      <c r="I184" s="214"/>
      <c r="J184" s="214">
        <v>0.8</v>
      </c>
      <c r="K184" s="214">
        <v>0.5</v>
      </c>
      <c r="L184" s="214"/>
      <c r="M184" s="214"/>
      <c r="N184" s="214"/>
      <c r="O184" s="214"/>
      <c r="P184" s="214"/>
      <c r="Q184" s="214"/>
      <c r="R184" s="214"/>
      <c r="S184" s="214"/>
      <c r="T184" s="214"/>
      <c r="U184" s="214">
        <v>11.7</v>
      </c>
      <c r="V184" s="214"/>
      <c r="W184" s="214"/>
    </row>
    <row r="185" spans="1:23" x14ac:dyDescent="0.25">
      <c r="A185" s="213">
        <v>177</v>
      </c>
      <c r="B185" s="213" t="s">
        <v>240</v>
      </c>
      <c r="C185" s="214">
        <v>206.1</v>
      </c>
      <c r="D185" s="214">
        <v>198.5</v>
      </c>
      <c r="E185" s="214">
        <v>2.6</v>
      </c>
      <c r="F185" s="214">
        <v>5</v>
      </c>
      <c r="G185" s="214"/>
      <c r="H185" s="214"/>
      <c r="I185" s="214"/>
      <c r="J185" s="214"/>
      <c r="K185" s="214"/>
      <c r="L185" s="214"/>
      <c r="M185" s="214"/>
      <c r="N185" s="214"/>
      <c r="O185" s="214">
        <v>5</v>
      </c>
      <c r="P185" s="214"/>
      <c r="Q185" s="214"/>
      <c r="R185" s="214"/>
      <c r="S185" s="214"/>
      <c r="T185" s="214"/>
      <c r="U185" s="214"/>
      <c r="V185" s="214"/>
      <c r="W185" s="214"/>
    </row>
    <row r="186" spans="1:23" x14ac:dyDescent="0.25">
      <c r="A186" s="213">
        <v>178</v>
      </c>
      <c r="B186" s="223" t="s">
        <v>204</v>
      </c>
      <c r="C186" s="214">
        <v>520.90000000000009</v>
      </c>
      <c r="D186" s="214">
        <v>376.3</v>
      </c>
      <c r="E186" s="214">
        <v>5.5</v>
      </c>
      <c r="F186" s="214">
        <v>139.1</v>
      </c>
      <c r="G186" s="214">
        <v>0</v>
      </c>
      <c r="H186" s="214">
        <v>0</v>
      </c>
      <c r="I186" s="214">
        <v>2.5</v>
      </c>
      <c r="J186" s="214">
        <v>8</v>
      </c>
      <c r="K186" s="214">
        <v>0</v>
      </c>
      <c r="L186" s="214">
        <v>0</v>
      </c>
      <c r="M186" s="214">
        <v>0</v>
      </c>
      <c r="N186" s="214">
        <v>0</v>
      </c>
      <c r="O186" s="214">
        <v>5</v>
      </c>
      <c r="P186" s="214">
        <v>1.7</v>
      </c>
      <c r="Q186" s="214">
        <v>2.1</v>
      </c>
      <c r="R186" s="214">
        <v>0.2</v>
      </c>
      <c r="S186" s="214">
        <v>0</v>
      </c>
      <c r="T186" s="214">
        <v>7</v>
      </c>
      <c r="U186" s="214">
        <v>112.60000000000001</v>
      </c>
      <c r="V186" s="214">
        <v>0</v>
      </c>
      <c r="W186" s="214">
        <v>0</v>
      </c>
    </row>
    <row r="187" spans="1:23" x14ac:dyDescent="0.25">
      <c r="A187" s="213">
        <v>179</v>
      </c>
      <c r="B187" s="213" t="s">
        <v>238</v>
      </c>
      <c r="C187" s="214">
        <v>36.799999999999997</v>
      </c>
      <c r="D187" s="214">
        <v>36.299999999999997</v>
      </c>
      <c r="E187" s="214">
        <v>0.5</v>
      </c>
      <c r="F187" s="214">
        <v>0</v>
      </c>
      <c r="G187" s="214">
        <v>0</v>
      </c>
      <c r="H187" s="214">
        <v>0</v>
      </c>
      <c r="I187" s="214">
        <v>0</v>
      </c>
      <c r="J187" s="214">
        <v>0</v>
      </c>
      <c r="K187" s="214">
        <v>0</v>
      </c>
      <c r="L187" s="214">
        <v>0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0</v>
      </c>
      <c r="S187" s="214">
        <v>0</v>
      </c>
      <c r="T187" s="214">
        <v>0</v>
      </c>
      <c r="U187" s="214">
        <v>0</v>
      </c>
      <c r="V187" s="214">
        <v>0</v>
      </c>
      <c r="W187" s="214">
        <v>0</v>
      </c>
    </row>
    <row r="188" spans="1:23" x14ac:dyDescent="0.25">
      <c r="A188" s="213">
        <v>180</v>
      </c>
      <c r="B188" s="213" t="s">
        <v>477</v>
      </c>
      <c r="C188" s="214">
        <v>13.899999999999999</v>
      </c>
      <c r="D188" s="214">
        <v>10.5</v>
      </c>
      <c r="E188" s="214">
        <v>0.2</v>
      </c>
      <c r="F188" s="214">
        <v>3.2</v>
      </c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>
        <v>3.2</v>
      </c>
      <c r="V188" s="214"/>
      <c r="W188" s="214"/>
    </row>
    <row r="189" spans="1:23" x14ac:dyDescent="0.25">
      <c r="A189" s="213">
        <v>181</v>
      </c>
      <c r="B189" s="213" t="s">
        <v>240</v>
      </c>
      <c r="C189" s="214">
        <v>470.20000000000005</v>
      </c>
      <c r="D189" s="214">
        <v>329.5</v>
      </c>
      <c r="E189" s="214">
        <v>4.8</v>
      </c>
      <c r="F189" s="214">
        <v>135.9</v>
      </c>
      <c r="G189" s="214"/>
      <c r="H189" s="214"/>
      <c r="I189" s="214">
        <v>2.5</v>
      </c>
      <c r="J189" s="214">
        <v>8</v>
      </c>
      <c r="K189" s="214"/>
      <c r="L189" s="214"/>
      <c r="M189" s="214"/>
      <c r="N189" s="214"/>
      <c r="O189" s="214">
        <v>5</v>
      </c>
      <c r="P189" s="214">
        <v>1.7</v>
      </c>
      <c r="Q189" s="214">
        <v>2.1</v>
      </c>
      <c r="R189" s="214">
        <v>0.2</v>
      </c>
      <c r="S189" s="214"/>
      <c r="T189" s="214">
        <v>7</v>
      </c>
      <c r="U189" s="214">
        <v>109.4</v>
      </c>
      <c r="V189" s="214"/>
      <c r="W189" s="214"/>
    </row>
    <row r="190" spans="1:23" x14ac:dyDescent="0.25">
      <c r="A190" s="213">
        <v>182</v>
      </c>
      <c r="B190" s="223" t="s">
        <v>138</v>
      </c>
      <c r="C190" s="214">
        <v>115.9</v>
      </c>
      <c r="D190" s="214">
        <v>105.9</v>
      </c>
      <c r="E190" s="214">
        <v>2.6</v>
      </c>
      <c r="F190" s="214">
        <v>7.3999999999999995</v>
      </c>
      <c r="G190" s="214">
        <v>0</v>
      </c>
      <c r="H190" s="214">
        <v>0</v>
      </c>
      <c r="I190" s="214">
        <v>0.4</v>
      </c>
      <c r="J190" s="214">
        <v>1.8</v>
      </c>
      <c r="K190" s="214">
        <v>0</v>
      </c>
      <c r="L190" s="214">
        <v>0.2</v>
      </c>
      <c r="M190" s="214">
        <v>0</v>
      </c>
      <c r="N190" s="214">
        <v>0</v>
      </c>
      <c r="O190" s="214">
        <v>1.8</v>
      </c>
      <c r="P190" s="214">
        <v>0.6</v>
      </c>
      <c r="Q190" s="214">
        <v>0.4</v>
      </c>
      <c r="R190" s="214">
        <v>0.1</v>
      </c>
      <c r="S190" s="214">
        <v>0.1</v>
      </c>
      <c r="T190" s="214">
        <v>0.2</v>
      </c>
      <c r="U190" s="214">
        <v>1.6</v>
      </c>
      <c r="V190" s="214">
        <v>0</v>
      </c>
      <c r="W190" s="214">
        <v>0.2</v>
      </c>
    </row>
    <row r="191" spans="1:23" x14ac:dyDescent="0.25">
      <c r="A191" s="213">
        <v>183</v>
      </c>
      <c r="B191" s="215" t="s">
        <v>205</v>
      </c>
      <c r="C191" s="216">
        <v>7245.2</v>
      </c>
      <c r="D191" s="216">
        <v>5536.4</v>
      </c>
      <c r="E191" s="216">
        <v>80.400000000000006</v>
      </c>
      <c r="F191" s="216">
        <v>1628.4</v>
      </c>
      <c r="G191" s="216">
        <v>177.3</v>
      </c>
      <c r="H191" s="216">
        <v>25.799999999999997</v>
      </c>
      <c r="I191" s="216">
        <v>27.200000000000003</v>
      </c>
      <c r="J191" s="216">
        <v>92.199999999999989</v>
      </c>
      <c r="K191" s="216">
        <v>34</v>
      </c>
      <c r="L191" s="216">
        <v>3.6000000000000005</v>
      </c>
      <c r="M191" s="216">
        <v>0</v>
      </c>
      <c r="N191" s="216">
        <v>40.200000000000003</v>
      </c>
      <c r="O191" s="216">
        <v>22.299999999999997</v>
      </c>
      <c r="P191" s="216">
        <v>151.69999999999999</v>
      </c>
      <c r="Q191" s="216">
        <v>101.40000000000002</v>
      </c>
      <c r="R191" s="216">
        <v>27.499999999999996</v>
      </c>
      <c r="S191" s="216">
        <v>19.7</v>
      </c>
      <c r="T191" s="216">
        <v>23.4</v>
      </c>
      <c r="U191" s="216">
        <v>630.69999999999993</v>
      </c>
      <c r="V191" s="216">
        <v>163.39999999999998</v>
      </c>
      <c r="W191" s="216">
        <v>88</v>
      </c>
    </row>
    <row r="192" spans="1:23" x14ac:dyDescent="0.25">
      <c r="A192" s="213">
        <v>184</v>
      </c>
      <c r="B192" s="213" t="s">
        <v>238</v>
      </c>
      <c r="C192" s="214">
        <v>4661.3999999999996</v>
      </c>
      <c r="D192" s="214">
        <v>3673.9</v>
      </c>
      <c r="E192" s="214">
        <v>54.1</v>
      </c>
      <c r="F192" s="214">
        <v>933.40000000000009</v>
      </c>
      <c r="G192" s="214">
        <v>73</v>
      </c>
      <c r="H192" s="214">
        <v>4.1000000000000005</v>
      </c>
      <c r="I192" s="214">
        <v>21</v>
      </c>
      <c r="J192" s="214">
        <v>18.2</v>
      </c>
      <c r="K192" s="214">
        <v>16.5</v>
      </c>
      <c r="L192" s="214">
        <v>2.6000000000000005</v>
      </c>
      <c r="M192" s="214">
        <v>0</v>
      </c>
      <c r="N192" s="214">
        <v>31.200000000000003</v>
      </c>
      <c r="O192" s="214">
        <v>6.0999999999999988</v>
      </c>
      <c r="P192" s="214">
        <v>126.49999999999999</v>
      </c>
      <c r="Q192" s="214">
        <v>75.800000000000011</v>
      </c>
      <c r="R192" s="214">
        <v>21.099999999999998</v>
      </c>
      <c r="S192" s="214">
        <v>14.499999999999998</v>
      </c>
      <c r="T192" s="214">
        <v>6.8000000000000007</v>
      </c>
      <c r="U192" s="214">
        <v>282.39999999999998</v>
      </c>
      <c r="V192" s="214">
        <v>163.39999999999998</v>
      </c>
      <c r="W192" s="214">
        <v>70.2</v>
      </c>
    </row>
    <row r="193" spans="1:23" x14ac:dyDescent="0.25">
      <c r="A193" s="213">
        <v>185</v>
      </c>
      <c r="B193" s="213" t="s">
        <v>477</v>
      </c>
      <c r="C193" s="214">
        <v>701.80000000000018</v>
      </c>
      <c r="D193" s="214">
        <v>241.7</v>
      </c>
      <c r="E193" s="214">
        <v>3.4</v>
      </c>
      <c r="F193" s="214">
        <v>456.70000000000005</v>
      </c>
      <c r="G193" s="214">
        <v>94.300000000000011</v>
      </c>
      <c r="H193" s="214">
        <v>17.599999999999998</v>
      </c>
      <c r="I193" s="214">
        <v>2.6</v>
      </c>
      <c r="J193" s="214">
        <v>26.2</v>
      </c>
      <c r="K193" s="214">
        <v>16.8</v>
      </c>
      <c r="L193" s="214">
        <v>0.99999999999999989</v>
      </c>
      <c r="M193" s="214">
        <v>0</v>
      </c>
      <c r="N193" s="214">
        <v>0</v>
      </c>
      <c r="O193" s="214">
        <v>4.7</v>
      </c>
      <c r="P193" s="214">
        <v>14.7</v>
      </c>
      <c r="Q193" s="214">
        <v>16.7</v>
      </c>
      <c r="R193" s="214">
        <v>4.2</v>
      </c>
      <c r="S193" s="214">
        <v>3.7</v>
      </c>
      <c r="T193" s="214">
        <v>8.3000000000000007</v>
      </c>
      <c r="U193" s="214">
        <v>228.09999999999997</v>
      </c>
      <c r="V193" s="214">
        <v>0</v>
      </c>
      <c r="W193" s="214">
        <v>17.8</v>
      </c>
    </row>
    <row r="194" spans="1:23" x14ac:dyDescent="0.25">
      <c r="A194" s="213">
        <v>186</v>
      </c>
      <c r="B194" s="213" t="s">
        <v>478</v>
      </c>
      <c r="C194" s="214">
        <v>136.70000000000002</v>
      </c>
      <c r="D194" s="214">
        <v>130.6</v>
      </c>
      <c r="E194" s="214">
        <v>1.9</v>
      </c>
      <c r="F194" s="214">
        <v>4.2</v>
      </c>
      <c r="G194" s="214">
        <v>0</v>
      </c>
      <c r="H194" s="214">
        <v>0</v>
      </c>
      <c r="I194" s="214">
        <v>0</v>
      </c>
      <c r="J194" s="214">
        <v>0</v>
      </c>
      <c r="K194" s="214">
        <v>0</v>
      </c>
      <c r="L194" s="214">
        <v>0</v>
      </c>
      <c r="M194" s="214">
        <v>0</v>
      </c>
      <c r="N194" s="214">
        <v>0</v>
      </c>
      <c r="O194" s="214">
        <v>0.8</v>
      </c>
      <c r="P194" s="214">
        <v>0</v>
      </c>
      <c r="Q194" s="214">
        <v>0</v>
      </c>
      <c r="R194" s="214">
        <v>0</v>
      </c>
      <c r="S194" s="214">
        <v>0</v>
      </c>
      <c r="T194" s="214">
        <v>0.7</v>
      </c>
      <c r="U194" s="214">
        <v>2.7</v>
      </c>
      <c r="V194" s="214">
        <v>0</v>
      </c>
      <c r="W194" s="214">
        <v>0</v>
      </c>
    </row>
    <row r="195" spans="1:23" x14ac:dyDescent="0.25">
      <c r="A195" s="213">
        <v>187</v>
      </c>
      <c r="B195" s="213" t="s">
        <v>240</v>
      </c>
      <c r="C195" s="214">
        <v>1745.3</v>
      </c>
      <c r="D195" s="214">
        <v>1490.2</v>
      </c>
      <c r="E195" s="214">
        <v>21</v>
      </c>
      <c r="F195" s="214">
        <v>234.10000000000002</v>
      </c>
      <c r="G195" s="214">
        <v>10</v>
      </c>
      <c r="H195" s="214">
        <v>4.0999999999999996</v>
      </c>
      <c r="I195" s="214">
        <v>3.6000000000000005</v>
      </c>
      <c r="J195" s="214">
        <v>47.8</v>
      </c>
      <c r="K195" s="214">
        <v>0.7</v>
      </c>
      <c r="L195" s="214">
        <v>0</v>
      </c>
      <c r="M195" s="214">
        <v>0</v>
      </c>
      <c r="N195" s="214">
        <v>9</v>
      </c>
      <c r="O195" s="214">
        <v>10.7</v>
      </c>
      <c r="P195" s="214">
        <v>10.5</v>
      </c>
      <c r="Q195" s="214">
        <v>8.9</v>
      </c>
      <c r="R195" s="214">
        <v>2.2000000000000002</v>
      </c>
      <c r="S195" s="214">
        <v>1.5</v>
      </c>
      <c r="T195" s="214">
        <v>7.6</v>
      </c>
      <c r="U195" s="214">
        <v>117.50000000000001</v>
      </c>
      <c r="V195" s="214">
        <v>0</v>
      </c>
      <c r="W195" s="214">
        <v>0</v>
      </c>
    </row>
    <row r="196" spans="1:23" x14ac:dyDescent="0.25">
      <c r="A196" s="213">
        <v>188</v>
      </c>
      <c r="B196" s="213" t="s">
        <v>242</v>
      </c>
      <c r="C196" s="214">
        <v>89.999999999999986</v>
      </c>
      <c r="D196" s="214">
        <v>0</v>
      </c>
      <c r="E196" s="214">
        <v>0</v>
      </c>
      <c r="F196" s="214">
        <v>89.999999999999986</v>
      </c>
      <c r="G196" s="214">
        <v>66.5</v>
      </c>
      <c r="H196" s="214">
        <v>1.1000000000000001</v>
      </c>
      <c r="I196" s="214">
        <v>0.3</v>
      </c>
      <c r="J196" s="214">
        <v>2.2000000000000002</v>
      </c>
      <c r="K196" s="214">
        <v>9.1999999999999993</v>
      </c>
      <c r="L196" s="214">
        <v>0</v>
      </c>
      <c r="M196" s="214">
        <v>0</v>
      </c>
      <c r="N196" s="214">
        <v>0</v>
      </c>
      <c r="O196" s="214">
        <v>0</v>
      </c>
      <c r="P196" s="214">
        <v>1.6</v>
      </c>
      <c r="Q196" s="214">
        <v>1.7</v>
      </c>
      <c r="R196" s="214">
        <v>1.6</v>
      </c>
      <c r="S196" s="214">
        <v>0</v>
      </c>
      <c r="T196" s="214">
        <v>0</v>
      </c>
      <c r="U196" s="214">
        <v>5.8</v>
      </c>
      <c r="V196" s="214">
        <v>0</v>
      </c>
      <c r="W196" s="214">
        <v>0</v>
      </c>
    </row>
    <row r="197" spans="1:23" x14ac:dyDescent="0.25">
      <c r="A197" s="213">
        <v>189</v>
      </c>
      <c r="B197" s="223" t="s">
        <v>206</v>
      </c>
      <c r="C197" s="214">
        <v>5993.9</v>
      </c>
      <c r="D197" s="214">
        <v>2546.3000000000002</v>
      </c>
      <c r="E197" s="214">
        <v>41.8</v>
      </c>
      <c r="F197" s="214">
        <v>3405.8</v>
      </c>
      <c r="G197" s="214">
        <v>0</v>
      </c>
      <c r="H197" s="214">
        <v>0</v>
      </c>
      <c r="I197" s="214">
        <v>26.799999999999997</v>
      </c>
      <c r="J197" s="214">
        <v>177.89999999999998</v>
      </c>
      <c r="K197" s="214">
        <v>0</v>
      </c>
      <c r="L197" s="214">
        <v>16.7</v>
      </c>
      <c r="M197" s="214">
        <v>70</v>
      </c>
      <c r="N197" s="214">
        <v>187.6</v>
      </c>
      <c r="O197" s="214">
        <v>7.7</v>
      </c>
      <c r="P197" s="214">
        <v>42.5</v>
      </c>
      <c r="Q197" s="214">
        <v>34</v>
      </c>
      <c r="R197" s="214">
        <v>3.2</v>
      </c>
      <c r="S197" s="214">
        <v>2.1</v>
      </c>
      <c r="T197" s="214">
        <v>140</v>
      </c>
      <c r="U197" s="214">
        <v>1642.3000000000002</v>
      </c>
      <c r="V197" s="214">
        <v>971</v>
      </c>
      <c r="W197" s="214">
        <v>84</v>
      </c>
    </row>
    <row r="198" spans="1:23" x14ac:dyDescent="0.25">
      <c r="A198" s="213">
        <v>190</v>
      </c>
      <c r="B198" s="213" t="s">
        <v>238</v>
      </c>
      <c r="C198" s="214">
        <v>4803.3999999999996</v>
      </c>
      <c r="D198" s="214">
        <v>2261</v>
      </c>
      <c r="E198" s="214">
        <v>37.699999999999996</v>
      </c>
      <c r="F198" s="214">
        <v>2504.6999999999998</v>
      </c>
      <c r="G198" s="214">
        <v>0</v>
      </c>
      <c r="H198" s="214">
        <v>0</v>
      </c>
      <c r="I198" s="214">
        <v>25.9</v>
      </c>
      <c r="J198" s="214">
        <v>177.7</v>
      </c>
      <c r="K198" s="214">
        <v>0</v>
      </c>
      <c r="L198" s="214">
        <v>16.5</v>
      </c>
      <c r="M198" s="214">
        <v>70</v>
      </c>
      <c r="N198" s="214">
        <v>177.9</v>
      </c>
      <c r="O198" s="214">
        <v>7.4</v>
      </c>
      <c r="P198" s="214">
        <v>29.9</v>
      </c>
      <c r="Q198" s="214">
        <v>27.1</v>
      </c>
      <c r="R198" s="214">
        <v>2.5</v>
      </c>
      <c r="S198" s="214">
        <v>2.1</v>
      </c>
      <c r="T198" s="214">
        <v>139.30000000000001</v>
      </c>
      <c r="U198" s="214">
        <v>1186.4000000000001</v>
      </c>
      <c r="V198" s="214">
        <v>558</v>
      </c>
      <c r="W198" s="214">
        <v>84</v>
      </c>
    </row>
    <row r="199" spans="1:23" x14ac:dyDescent="0.25">
      <c r="A199" s="213">
        <v>191</v>
      </c>
      <c r="B199" s="213" t="s">
        <v>477</v>
      </c>
      <c r="C199" s="214">
        <v>20.9</v>
      </c>
      <c r="D199" s="214"/>
      <c r="E199" s="214">
        <v>0</v>
      </c>
      <c r="F199" s="214">
        <v>20.9</v>
      </c>
      <c r="G199" s="214"/>
      <c r="H199" s="214"/>
      <c r="I199" s="214"/>
      <c r="J199" s="214"/>
      <c r="K199" s="214"/>
      <c r="L199" s="214"/>
      <c r="M199" s="214"/>
      <c r="N199" s="214"/>
      <c r="O199" s="214"/>
      <c r="P199" s="214">
        <v>6</v>
      </c>
      <c r="Q199" s="214">
        <v>2.9</v>
      </c>
      <c r="R199" s="214">
        <v>0.1</v>
      </c>
      <c r="S199" s="214"/>
      <c r="T199" s="214"/>
      <c r="U199" s="214">
        <v>11.9</v>
      </c>
      <c r="V199" s="214"/>
      <c r="W199" s="214"/>
    </row>
    <row r="200" spans="1:23" x14ac:dyDescent="0.25">
      <c r="A200" s="213">
        <v>192</v>
      </c>
      <c r="B200" s="213" t="s">
        <v>240</v>
      </c>
      <c r="C200" s="214">
        <v>1169.6000000000001</v>
      </c>
      <c r="D200" s="214">
        <v>285.3</v>
      </c>
      <c r="E200" s="214">
        <v>4.0999999999999996</v>
      </c>
      <c r="F200" s="214">
        <v>880.2</v>
      </c>
      <c r="G200" s="214"/>
      <c r="H200" s="214"/>
      <c r="I200" s="214">
        <v>0.9</v>
      </c>
      <c r="J200" s="214">
        <v>0.2</v>
      </c>
      <c r="K200" s="214"/>
      <c r="L200" s="214">
        <v>0.2</v>
      </c>
      <c r="M200" s="214"/>
      <c r="N200" s="214">
        <v>9.6999999999999993</v>
      </c>
      <c r="O200" s="214">
        <v>0.3</v>
      </c>
      <c r="P200" s="214">
        <v>6.6</v>
      </c>
      <c r="Q200" s="214">
        <v>4</v>
      </c>
      <c r="R200" s="214">
        <v>0.6</v>
      </c>
      <c r="S200" s="214"/>
      <c r="T200" s="214">
        <v>0.7</v>
      </c>
      <c r="U200" s="214">
        <v>444</v>
      </c>
      <c r="V200" s="214">
        <v>413</v>
      </c>
      <c r="W200" s="214"/>
    </row>
    <row r="201" spans="1:23" x14ac:dyDescent="0.25">
      <c r="A201" s="213">
        <v>193</v>
      </c>
      <c r="B201" s="223" t="s">
        <v>140</v>
      </c>
      <c r="C201" s="214">
        <v>2050.6999999999998</v>
      </c>
      <c r="D201" s="214">
        <v>390.1</v>
      </c>
      <c r="E201" s="214">
        <v>5.7</v>
      </c>
      <c r="F201" s="214">
        <v>1654.8999999999996</v>
      </c>
      <c r="G201" s="214">
        <v>0</v>
      </c>
      <c r="H201" s="214">
        <v>0</v>
      </c>
      <c r="I201" s="214">
        <v>1.8</v>
      </c>
      <c r="J201" s="214">
        <v>27.5</v>
      </c>
      <c r="K201" s="214">
        <v>0</v>
      </c>
      <c r="L201" s="214">
        <v>0.1</v>
      </c>
      <c r="M201" s="214">
        <v>739.69999999999993</v>
      </c>
      <c r="N201" s="214">
        <v>50</v>
      </c>
      <c r="O201" s="214">
        <v>0.4</v>
      </c>
      <c r="P201" s="214">
        <v>13.5</v>
      </c>
      <c r="Q201" s="214">
        <v>6.2</v>
      </c>
      <c r="R201" s="214">
        <v>0.2</v>
      </c>
      <c r="S201" s="214">
        <v>0.6</v>
      </c>
      <c r="T201" s="214">
        <v>0.3</v>
      </c>
      <c r="U201" s="214">
        <v>74.800000000000011</v>
      </c>
      <c r="V201" s="214">
        <v>733.8</v>
      </c>
      <c r="W201" s="214">
        <v>6</v>
      </c>
    </row>
    <row r="202" spans="1:23" x14ac:dyDescent="0.25">
      <c r="A202" s="213">
        <v>194</v>
      </c>
      <c r="B202" s="213" t="s">
        <v>238</v>
      </c>
      <c r="C202" s="214">
        <v>1806.3999999999999</v>
      </c>
      <c r="D202" s="214">
        <v>306.8</v>
      </c>
      <c r="E202" s="214">
        <v>4.4000000000000004</v>
      </c>
      <c r="F202" s="214">
        <v>1495.1999999999998</v>
      </c>
      <c r="G202" s="214">
        <v>0</v>
      </c>
      <c r="H202" s="214">
        <v>0</v>
      </c>
      <c r="I202" s="214">
        <v>1.8</v>
      </c>
      <c r="J202" s="214">
        <v>27.5</v>
      </c>
      <c r="K202" s="214">
        <v>0</v>
      </c>
      <c r="L202" s="214">
        <v>0.1</v>
      </c>
      <c r="M202" s="214">
        <v>739.69999999999993</v>
      </c>
      <c r="N202" s="214">
        <v>50</v>
      </c>
      <c r="O202" s="214">
        <v>0.4</v>
      </c>
      <c r="P202" s="214">
        <v>13.5</v>
      </c>
      <c r="Q202" s="214">
        <v>6.2</v>
      </c>
      <c r="R202" s="214">
        <v>0.2</v>
      </c>
      <c r="S202" s="214">
        <v>0.6</v>
      </c>
      <c r="T202" s="214">
        <v>0.3</v>
      </c>
      <c r="U202" s="214">
        <v>66.300000000000011</v>
      </c>
      <c r="V202" s="214">
        <v>582.6</v>
      </c>
      <c r="W202" s="214">
        <v>6</v>
      </c>
    </row>
    <row r="203" spans="1:23" x14ac:dyDescent="0.25">
      <c r="A203" s="213">
        <v>195</v>
      </c>
      <c r="B203" s="213" t="s">
        <v>477</v>
      </c>
      <c r="C203" s="214">
        <v>7.3</v>
      </c>
      <c r="D203" s="214"/>
      <c r="E203" s="214">
        <v>0</v>
      </c>
      <c r="F203" s="214">
        <v>7.3</v>
      </c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>
        <v>7.3</v>
      </c>
      <c r="V203" s="214"/>
      <c r="W203" s="214"/>
    </row>
    <row r="204" spans="1:23" x14ac:dyDescent="0.25">
      <c r="A204" s="213">
        <v>196</v>
      </c>
      <c r="B204" s="213" t="s">
        <v>240</v>
      </c>
      <c r="C204" s="214">
        <v>236.99999999999997</v>
      </c>
      <c r="D204" s="214">
        <v>83.3</v>
      </c>
      <c r="E204" s="214">
        <v>1.3</v>
      </c>
      <c r="F204" s="214">
        <v>152.39999999999998</v>
      </c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>
        <v>1.2</v>
      </c>
      <c r="V204" s="214">
        <v>151.19999999999999</v>
      </c>
      <c r="W204" s="214"/>
    </row>
    <row r="205" spans="1:23" x14ac:dyDescent="0.25">
      <c r="A205" s="213">
        <v>197</v>
      </c>
      <c r="B205" s="223" t="s">
        <v>141</v>
      </c>
      <c r="C205" s="214">
        <v>503.6</v>
      </c>
      <c r="D205" s="214">
        <v>194.70000000000002</v>
      </c>
      <c r="E205" s="214">
        <v>3</v>
      </c>
      <c r="F205" s="214">
        <v>305.89999999999998</v>
      </c>
      <c r="G205" s="214">
        <v>0</v>
      </c>
      <c r="H205" s="214">
        <v>0</v>
      </c>
      <c r="I205" s="214">
        <v>1.3</v>
      </c>
      <c r="J205" s="214">
        <v>10.199999999999999</v>
      </c>
      <c r="K205" s="214">
        <v>0</v>
      </c>
      <c r="L205" s="214">
        <v>0.1</v>
      </c>
      <c r="M205" s="214">
        <v>55</v>
      </c>
      <c r="N205" s="214">
        <v>1.4</v>
      </c>
      <c r="O205" s="214">
        <v>0.7</v>
      </c>
      <c r="P205" s="214">
        <v>1.8</v>
      </c>
      <c r="Q205" s="214">
        <v>0.8</v>
      </c>
      <c r="R205" s="214">
        <v>0.1</v>
      </c>
      <c r="S205" s="214">
        <v>0.2</v>
      </c>
      <c r="T205" s="214">
        <v>0.3</v>
      </c>
      <c r="U205" s="214">
        <v>4.0999999999999996</v>
      </c>
      <c r="V205" s="214">
        <v>227.70000000000002</v>
      </c>
      <c r="W205" s="214">
        <v>2.2000000000000002</v>
      </c>
    </row>
    <row r="206" spans="1:23" x14ac:dyDescent="0.25">
      <c r="A206" s="213">
        <v>198</v>
      </c>
      <c r="B206" s="213" t="s">
        <v>238</v>
      </c>
      <c r="C206" s="214">
        <v>443.70000000000005</v>
      </c>
      <c r="D206" s="214">
        <v>159.80000000000001</v>
      </c>
      <c r="E206" s="214">
        <v>2.4</v>
      </c>
      <c r="F206" s="214">
        <v>281.5</v>
      </c>
      <c r="G206" s="214">
        <v>0</v>
      </c>
      <c r="H206" s="214">
        <v>0</v>
      </c>
      <c r="I206" s="214">
        <v>1.3</v>
      </c>
      <c r="J206" s="214">
        <v>10</v>
      </c>
      <c r="K206" s="214">
        <v>0</v>
      </c>
      <c r="L206" s="214">
        <v>0.1</v>
      </c>
      <c r="M206" s="214">
        <v>55</v>
      </c>
      <c r="N206" s="214">
        <v>1.4</v>
      </c>
      <c r="O206" s="214">
        <v>0.2</v>
      </c>
      <c r="P206" s="214">
        <v>1.8</v>
      </c>
      <c r="Q206" s="214">
        <v>0.8</v>
      </c>
      <c r="R206" s="214">
        <v>0.1</v>
      </c>
      <c r="S206" s="214">
        <v>0.2</v>
      </c>
      <c r="T206" s="214">
        <v>0.3</v>
      </c>
      <c r="U206" s="214">
        <v>2</v>
      </c>
      <c r="V206" s="214">
        <v>206.10000000000002</v>
      </c>
      <c r="W206" s="214">
        <v>2.2000000000000002</v>
      </c>
    </row>
    <row r="207" spans="1:23" x14ac:dyDescent="0.25">
      <c r="A207" s="213">
        <v>199</v>
      </c>
      <c r="B207" s="213" t="s">
        <v>477</v>
      </c>
      <c r="C207" s="214">
        <v>2.2000000000000002</v>
      </c>
      <c r="D207" s="214"/>
      <c r="E207" s="214">
        <v>0</v>
      </c>
      <c r="F207" s="214">
        <v>2.2000000000000002</v>
      </c>
      <c r="G207" s="214"/>
      <c r="H207" s="214"/>
      <c r="I207" s="214"/>
      <c r="J207" s="214">
        <v>0.2</v>
      </c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>
        <v>2</v>
      </c>
      <c r="V207" s="214"/>
      <c r="W207" s="214"/>
    </row>
    <row r="208" spans="1:23" x14ac:dyDescent="0.25">
      <c r="A208" s="213">
        <v>200</v>
      </c>
      <c r="B208" s="213" t="s">
        <v>240</v>
      </c>
      <c r="C208" s="214">
        <v>57.7</v>
      </c>
      <c r="D208" s="214">
        <v>34.9</v>
      </c>
      <c r="E208" s="214">
        <v>0.6</v>
      </c>
      <c r="F208" s="214">
        <v>22.200000000000003</v>
      </c>
      <c r="G208" s="214"/>
      <c r="H208" s="214"/>
      <c r="I208" s="214"/>
      <c r="J208" s="214"/>
      <c r="K208" s="214"/>
      <c r="L208" s="214"/>
      <c r="M208" s="214"/>
      <c r="N208" s="214"/>
      <c r="O208" s="214">
        <v>0.5</v>
      </c>
      <c r="P208" s="214"/>
      <c r="Q208" s="214"/>
      <c r="R208" s="214"/>
      <c r="S208" s="214"/>
      <c r="T208" s="214"/>
      <c r="U208" s="214">
        <v>0.1</v>
      </c>
      <c r="V208" s="214">
        <v>21.6</v>
      </c>
      <c r="W208" s="214"/>
    </row>
    <row r="209" spans="1:23" x14ac:dyDescent="0.25">
      <c r="A209" s="213">
        <v>201</v>
      </c>
      <c r="B209" s="223" t="s">
        <v>142</v>
      </c>
      <c r="C209" s="214">
        <v>394</v>
      </c>
      <c r="D209" s="214">
        <v>193.7</v>
      </c>
      <c r="E209" s="214">
        <v>2.9</v>
      </c>
      <c r="F209" s="214">
        <v>197.4</v>
      </c>
      <c r="G209" s="214">
        <v>0</v>
      </c>
      <c r="H209" s="214">
        <v>0</v>
      </c>
      <c r="I209" s="214">
        <v>1.3</v>
      </c>
      <c r="J209" s="214">
        <v>13.9</v>
      </c>
      <c r="K209" s="214">
        <v>0</v>
      </c>
      <c r="L209" s="214">
        <v>0.1</v>
      </c>
      <c r="M209" s="214">
        <v>28.599999999999998</v>
      </c>
      <c r="N209" s="214">
        <v>2</v>
      </c>
      <c r="O209" s="214">
        <v>1</v>
      </c>
      <c r="P209" s="214">
        <v>12.2</v>
      </c>
      <c r="Q209" s="214">
        <v>4</v>
      </c>
      <c r="R209" s="214">
        <v>0.4</v>
      </c>
      <c r="S209" s="214">
        <v>0.4</v>
      </c>
      <c r="T209" s="214">
        <v>0.8</v>
      </c>
      <c r="U209" s="214">
        <v>4.3</v>
      </c>
      <c r="V209" s="214">
        <v>114.9</v>
      </c>
      <c r="W209" s="214">
        <v>13.5</v>
      </c>
    </row>
    <row r="210" spans="1:23" x14ac:dyDescent="0.25">
      <c r="A210" s="213">
        <v>202</v>
      </c>
      <c r="B210" s="213" t="s">
        <v>238</v>
      </c>
      <c r="C210" s="214">
        <v>341.9</v>
      </c>
      <c r="D210" s="214">
        <v>156.69999999999999</v>
      </c>
      <c r="E210" s="214">
        <v>2.2999999999999998</v>
      </c>
      <c r="F210" s="214">
        <v>182.9</v>
      </c>
      <c r="G210" s="214">
        <v>0</v>
      </c>
      <c r="H210" s="214">
        <v>0</v>
      </c>
      <c r="I210" s="214">
        <v>1.3</v>
      </c>
      <c r="J210" s="214">
        <v>11.5</v>
      </c>
      <c r="K210" s="214">
        <v>0</v>
      </c>
      <c r="L210" s="214">
        <v>0.1</v>
      </c>
      <c r="M210" s="214">
        <v>28.599999999999998</v>
      </c>
      <c r="N210" s="214">
        <v>2</v>
      </c>
      <c r="O210" s="214">
        <v>0.2</v>
      </c>
      <c r="P210" s="214">
        <v>12.2</v>
      </c>
      <c r="Q210" s="214">
        <v>4</v>
      </c>
      <c r="R210" s="214">
        <v>0.4</v>
      </c>
      <c r="S210" s="214">
        <v>0.4</v>
      </c>
      <c r="T210" s="214">
        <v>0.3</v>
      </c>
      <c r="U210" s="214">
        <v>1.9</v>
      </c>
      <c r="V210" s="214">
        <v>106.5</v>
      </c>
      <c r="W210" s="214">
        <v>13.5</v>
      </c>
    </row>
    <row r="211" spans="1:23" x14ac:dyDescent="0.25">
      <c r="A211" s="213">
        <v>203</v>
      </c>
      <c r="B211" s="213" t="s">
        <v>477</v>
      </c>
      <c r="C211" s="214">
        <v>5.3</v>
      </c>
      <c r="D211" s="214"/>
      <c r="E211" s="214">
        <v>0</v>
      </c>
      <c r="F211" s="214">
        <v>5.3</v>
      </c>
      <c r="G211" s="214"/>
      <c r="H211" s="214"/>
      <c r="I211" s="214"/>
      <c r="J211" s="214">
        <v>2.4</v>
      </c>
      <c r="K211" s="214"/>
      <c r="L211" s="214"/>
      <c r="M211" s="214"/>
      <c r="N211" s="214"/>
      <c r="O211" s="214"/>
      <c r="P211" s="214"/>
      <c r="Q211" s="214"/>
      <c r="R211" s="214"/>
      <c r="S211" s="214"/>
      <c r="T211" s="214">
        <v>0.5</v>
      </c>
      <c r="U211" s="214">
        <v>2.4</v>
      </c>
      <c r="V211" s="214"/>
      <c r="W211" s="214"/>
    </row>
    <row r="212" spans="1:23" x14ac:dyDescent="0.25">
      <c r="A212" s="213">
        <v>204</v>
      </c>
      <c r="B212" s="213" t="s">
        <v>240</v>
      </c>
      <c r="C212" s="214">
        <v>46.800000000000004</v>
      </c>
      <c r="D212" s="214">
        <v>37</v>
      </c>
      <c r="E212" s="214">
        <v>0.6</v>
      </c>
      <c r="F212" s="214">
        <v>9.2000000000000011</v>
      </c>
      <c r="G212" s="214"/>
      <c r="H212" s="214"/>
      <c r="I212" s="214"/>
      <c r="J212" s="214"/>
      <c r="K212" s="214"/>
      <c r="L212" s="214"/>
      <c r="M212" s="214"/>
      <c r="N212" s="214"/>
      <c r="O212" s="214">
        <v>0.8</v>
      </c>
      <c r="P212" s="214"/>
      <c r="Q212" s="214"/>
      <c r="R212" s="214"/>
      <c r="S212" s="214"/>
      <c r="T212" s="214"/>
      <c r="U212" s="214"/>
      <c r="V212" s="214">
        <v>8.4</v>
      </c>
      <c r="W212" s="214"/>
    </row>
    <row r="213" spans="1:23" x14ac:dyDescent="0.25">
      <c r="A213" s="213">
        <v>205</v>
      </c>
      <c r="B213" s="223" t="s">
        <v>143</v>
      </c>
      <c r="C213" s="214">
        <v>312.39999999999998</v>
      </c>
      <c r="D213" s="214">
        <v>158.10000000000002</v>
      </c>
      <c r="E213" s="214">
        <v>2.2999999999999998</v>
      </c>
      <c r="F213" s="214">
        <v>152</v>
      </c>
      <c r="G213" s="214">
        <v>0</v>
      </c>
      <c r="H213" s="214">
        <v>0</v>
      </c>
      <c r="I213" s="214">
        <v>1.3</v>
      </c>
      <c r="J213" s="214">
        <v>6.7</v>
      </c>
      <c r="K213" s="214">
        <v>0</v>
      </c>
      <c r="L213" s="214">
        <v>0.1</v>
      </c>
      <c r="M213" s="214">
        <v>40.6</v>
      </c>
      <c r="N213" s="214">
        <v>2.7</v>
      </c>
      <c r="O213" s="214">
        <v>0.7</v>
      </c>
      <c r="P213" s="214">
        <v>8.6999999999999993</v>
      </c>
      <c r="Q213" s="214">
        <v>2</v>
      </c>
      <c r="R213" s="214">
        <v>0.2</v>
      </c>
      <c r="S213" s="214">
        <v>0.2</v>
      </c>
      <c r="T213" s="214">
        <v>0.3</v>
      </c>
      <c r="U213" s="214">
        <v>8.1</v>
      </c>
      <c r="V213" s="214">
        <v>56.4</v>
      </c>
      <c r="W213" s="214">
        <v>24</v>
      </c>
    </row>
    <row r="214" spans="1:23" x14ac:dyDescent="0.25">
      <c r="A214" s="213">
        <v>206</v>
      </c>
      <c r="B214" s="213" t="s">
        <v>238</v>
      </c>
      <c r="C214" s="214">
        <v>250.99999999999997</v>
      </c>
      <c r="D214" s="214">
        <v>123.4</v>
      </c>
      <c r="E214" s="214">
        <v>1.8</v>
      </c>
      <c r="F214" s="214">
        <v>125.79999999999998</v>
      </c>
      <c r="G214" s="214">
        <v>0</v>
      </c>
      <c r="H214" s="214">
        <v>0</v>
      </c>
      <c r="I214" s="214">
        <v>1.3</v>
      </c>
      <c r="J214" s="214">
        <v>6.7</v>
      </c>
      <c r="K214" s="214">
        <v>0</v>
      </c>
      <c r="L214" s="214">
        <v>0.1</v>
      </c>
      <c r="M214" s="214">
        <v>40.6</v>
      </c>
      <c r="N214" s="214">
        <v>2.7</v>
      </c>
      <c r="O214" s="214">
        <v>0.2</v>
      </c>
      <c r="P214" s="214">
        <v>7.7</v>
      </c>
      <c r="Q214" s="214">
        <v>2</v>
      </c>
      <c r="R214" s="214">
        <v>0.2</v>
      </c>
      <c r="S214" s="214">
        <v>0.2</v>
      </c>
      <c r="T214" s="214">
        <v>0.3</v>
      </c>
      <c r="U214" s="214">
        <v>2</v>
      </c>
      <c r="V214" s="214">
        <v>37.799999999999997</v>
      </c>
      <c r="W214" s="214">
        <v>24</v>
      </c>
    </row>
    <row r="215" spans="1:23" x14ac:dyDescent="0.25">
      <c r="A215" s="213">
        <v>207</v>
      </c>
      <c r="B215" s="213" t="s">
        <v>477</v>
      </c>
      <c r="C215" s="214">
        <v>7</v>
      </c>
      <c r="D215" s="214"/>
      <c r="E215" s="214">
        <v>0</v>
      </c>
      <c r="F215" s="214">
        <v>7</v>
      </c>
      <c r="G215" s="214"/>
      <c r="H215" s="214"/>
      <c r="I215" s="214"/>
      <c r="J215" s="214"/>
      <c r="K215" s="214"/>
      <c r="L215" s="214"/>
      <c r="M215" s="214"/>
      <c r="N215" s="214"/>
      <c r="O215" s="214"/>
      <c r="P215" s="214">
        <v>1</v>
      </c>
      <c r="Q215" s="214"/>
      <c r="R215" s="214"/>
      <c r="S215" s="214"/>
      <c r="T215" s="214"/>
      <c r="U215" s="214">
        <v>6</v>
      </c>
      <c r="V215" s="214"/>
      <c r="W215" s="214"/>
    </row>
    <row r="216" spans="1:23" x14ac:dyDescent="0.25">
      <c r="A216" s="213">
        <v>208</v>
      </c>
      <c r="B216" s="213" t="s">
        <v>240</v>
      </c>
      <c r="C216" s="214">
        <v>54.400000000000006</v>
      </c>
      <c r="D216" s="214">
        <v>34.700000000000003</v>
      </c>
      <c r="E216" s="214">
        <v>0.5</v>
      </c>
      <c r="F216" s="214">
        <v>19.200000000000003</v>
      </c>
      <c r="G216" s="214"/>
      <c r="H216" s="214"/>
      <c r="I216" s="214"/>
      <c r="J216" s="214"/>
      <c r="K216" s="214"/>
      <c r="L216" s="214"/>
      <c r="M216" s="214"/>
      <c r="N216" s="214"/>
      <c r="O216" s="214">
        <v>0.5</v>
      </c>
      <c r="P216" s="214"/>
      <c r="Q216" s="214"/>
      <c r="R216" s="214"/>
      <c r="S216" s="214"/>
      <c r="T216" s="214"/>
      <c r="U216" s="214">
        <v>0.1</v>
      </c>
      <c r="V216" s="214">
        <v>18.600000000000001</v>
      </c>
      <c r="W216" s="214"/>
    </row>
    <row r="217" spans="1:23" x14ac:dyDescent="0.25">
      <c r="A217" s="213">
        <v>209</v>
      </c>
      <c r="B217" s="223" t="s">
        <v>144</v>
      </c>
      <c r="C217" s="214">
        <v>441.09999999999991</v>
      </c>
      <c r="D217" s="214">
        <v>172.60000000000002</v>
      </c>
      <c r="E217" s="214">
        <v>2.5</v>
      </c>
      <c r="F217" s="214">
        <v>266</v>
      </c>
      <c r="G217" s="214">
        <v>0</v>
      </c>
      <c r="H217" s="214">
        <v>0</v>
      </c>
      <c r="I217" s="214">
        <v>1.3</v>
      </c>
      <c r="J217" s="214">
        <v>8.4</v>
      </c>
      <c r="K217" s="214">
        <v>0</v>
      </c>
      <c r="L217" s="214">
        <v>0.1</v>
      </c>
      <c r="M217" s="214">
        <v>44.300000000000004</v>
      </c>
      <c r="N217" s="214">
        <v>1.4</v>
      </c>
      <c r="O217" s="214">
        <v>0.89999999999999991</v>
      </c>
      <c r="P217" s="214">
        <v>2</v>
      </c>
      <c r="Q217" s="214">
        <v>1</v>
      </c>
      <c r="R217" s="214">
        <v>0.2</v>
      </c>
      <c r="S217" s="214">
        <v>0.30000000000000004</v>
      </c>
      <c r="T217" s="214">
        <v>0.3</v>
      </c>
      <c r="U217" s="214">
        <v>4.8000000000000007</v>
      </c>
      <c r="V217" s="214">
        <v>143</v>
      </c>
      <c r="W217" s="214">
        <v>58</v>
      </c>
    </row>
    <row r="218" spans="1:23" x14ac:dyDescent="0.25">
      <c r="A218" s="213">
        <v>210</v>
      </c>
      <c r="B218" s="213" t="s">
        <v>238</v>
      </c>
      <c r="C218" s="214">
        <v>381.79999999999995</v>
      </c>
      <c r="D218" s="214">
        <v>131.30000000000001</v>
      </c>
      <c r="E218" s="214">
        <v>1.9</v>
      </c>
      <c r="F218" s="214">
        <v>248.6</v>
      </c>
      <c r="G218" s="214">
        <v>0</v>
      </c>
      <c r="H218" s="214">
        <v>0</v>
      </c>
      <c r="I218" s="214">
        <v>1.3</v>
      </c>
      <c r="J218" s="214">
        <v>8.4</v>
      </c>
      <c r="K218" s="214">
        <v>0</v>
      </c>
      <c r="L218" s="214">
        <v>0.1</v>
      </c>
      <c r="M218" s="214">
        <v>44.300000000000004</v>
      </c>
      <c r="N218" s="214">
        <v>1.4</v>
      </c>
      <c r="O218" s="214">
        <v>0.2</v>
      </c>
      <c r="P218" s="214">
        <v>2</v>
      </c>
      <c r="Q218" s="214">
        <v>1</v>
      </c>
      <c r="R218" s="214">
        <v>0.2</v>
      </c>
      <c r="S218" s="214">
        <v>0.30000000000000004</v>
      </c>
      <c r="T218" s="214">
        <v>0.3</v>
      </c>
      <c r="U218" s="214">
        <v>1.6</v>
      </c>
      <c r="V218" s="214">
        <v>129.5</v>
      </c>
      <c r="W218" s="214">
        <v>58</v>
      </c>
    </row>
    <row r="219" spans="1:23" x14ac:dyDescent="0.25">
      <c r="A219" s="213">
        <v>211</v>
      </c>
      <c r="B219" s="213" t="s">
        <v>477</v>
      </c>
      <c r="C219" s="214">
        <v>3.2</v>
      </c>
      <c r="D219" s="214"/>
      <c r="E219" s="214">
        <v>0</v>
      </c>
      <c r="F219" s="214">
        <v>3.2</v>
      </c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>
        <v>3.2</v>
      </c>
      <c r="V219" s="214"/>
      <c r="W219" s="214"/>
    </row>
    <row r="220" spans="1:23" x14ac:dyDescent="0.25">
      <c r="A220" s="213">
        <v>212</v>
      </c>
      <c r="B220" s="213" t="s">
        <v>240</v>
      </c>
      <c r="C220" s="214">
        <v>56.099999999999994</v>
      </c>
      <c r="D220" s="214">
        <v>41.3</v>
      </c>
      <c r="E220" s="214">
        <v>0.6</v>
      </c>
      <c r="F220" s="214">
        <v>14.2</v>
      </c>
      <c r="G220" s="214"/>
      <c r="H220" s="214"/>
      <c r="I220" s="214"/>
      <c r="J220" s="214"/>
      <c r="K220" s="214"/>
      <c r="L220" s="214"/>
      <c r="M220" s="214"/>
      <c r="N220" s="214"/>
      <c r="O220" s="214">
        <v>0.7</v>
      </c>
      <c r="P220" s="214"/>
      <c r="Q220" s="214"/>
      <c r="R220" s="214"/>
      <c r="S220" s="214"/>
      <c r="T220" s="214"/>
      <c r="U220" s="214"/>
      <c r="V220" s="214">
        <v>13.5</v>
      </c>
      <c r="W220" s="214"/>
    </row>
    <row r="221" spans="1:23" x14ac:dyDescent="0.25">
      <c r="A221" s="213">
        <v>213</v>
      </c>
      <c r="B221" s="223" t="s">
        <v>145</v>
      </c>
      <c r="C221" s="214">
        <v>304.5</v>
      </c>
      <c r="D221" s="214">
        <v>153.69999999999999</v>
      </c>
      <c r="E221" s="214">
        <v>2.2999999999999998</v>
      </c>
      <c r="F221" s="214">
        <v>148.5</v>
      </c>
      <c r="G221" s="214">
        <v>0</v>
      </c>
      <c r="H221" s="214">
        <v>0</v>
      </c>
      <c r="I221" s="214">
        <v>1.3</v>
      </c>
      <c r="J221" s="214">
        <v>3.4</v>
      </c>
      <c r="K221" s="214">
        <v>0</v>
      </c>
      <c r="L221" s="214">
        <v>0.1</v>
      </c>
      <c r="M221" s="214">
        <v>33.9</v>
      </c>
      <c r="N221" s="214">
        <v>1.6</v>
      </c>
      <c r="O221" s="214">
        <v>0.7</v>
      </c>
      <c r="P221" s="214">
        <v>9.4</v>
      </c>
      <c r="Q221" s="214">
        <v>2.6</v>
      </c>
      <c r="R221" s="214">
        <v>0.4</v>
      </c>
      <c r="S221" s="214">
        <v>0.30000000000000004</v>
      </c>
      <c r="T221" s="214">
        <v>0.3</v>
      </c>
      <c r="U221" s="214">
        <v>2.9</v>
      </c>
      <c r="V221" s="214">
        <v>87.600000000000009</v>
      </c>
      <c r="W221" s="214">
        <v>4</v>
      </c>
    </row>
    <row r="222" spans="1:23" x14ac:dyDescent="0.25">
      <c r="A222" s="213">
        <v>214</v>
      </c>
      <c r="B222" s="213" t="s">
        <v>238</v>
      </c>
      <c r="C222" s="214">
        <v>254.79999999999998</v>
      </c>
      <c r="D222" s="214">
        <v>119.1</v>
      </c>
      <c r="E222" s="214">
        <v>1.8</v>
      </c>
      <c r="F222" s="214">
        <v>133.9</v>
      </c>
      <c r="G222" s="214">
        <v>0</v>
      </c>
      <c r="H222" s="214">
        <v>0</v>
      </c>
      <c r="I222" s="214">
        <v>1.3</v>
      </c>
      <c r="J222" s="214">
        <v>3.4</v>
      </c>
      <c r="K222" s="214">
        <v>0</v>
      </c>
      <c r="L222" s="214">
        <v>0.1</v>
      </c>
      <c r="M222" s="214">
        <v>33.9</v>
      </c>
      <c r="N222" s="214">
        <v>1.6</v>
      </c>
      <c r="O222" s="214">
        <v>0.2</v>
      </c>
      <c r="P222" s="214">
        <v>9</v>
      </c>
      <c r="Q222" s="214">
        <v>2.2000000000000002</v>
      </c>
      <c r="R222" s="214">
        <v>0.2</v>
      </c>
      <c r="S222" s="214">
        <v>0.30000000000000004</v>
      </c>
      <c r="T222" s="214">
        <v>0.3</v>
      </c>
      <c r="U222" s="214">
        <v>2.1999999999999997</v>
      </c>
      <c r="V222" s="214">
        <v>75.2</v>
      </c>
      <c r="W222" s="214">
        <v>4</v>
      </c>
    </row>
    <row r="223" spans="1:23" x14ac:dyDescent="0.25">
      <c r="A223" s="213">
        <v>215</v>
      </c>
      <c r="B223" s="213" t="s">
        <v>477</v>
      </c>
      <c r="C223" s="214">
        <v>1.6</v>
      </c>
      <c r="D223" s="214"/>
      <c r="E223" s="214">
        <v>0</v>
      </c>
      <c r="F223" s="214">
        <v>1.6</v>
      </c>
      <c r="G223" s="214"/>
      <c r="H223" s="214"/>
      <c r="I223" s="214"/>
      <c r="J223" s="214"/>
      <c r="K223" s="214"/>
      <c r="L223" s="214"/>
      <c r="M223" s="214"/>
      <c r="N223" s="214"/>
      <c r="O223" s="214"/>
      <c r="P223" s="214">
        <v>0.4</v>
      </c>
      <c r="Q223" s="214">
        <v>0.4</v>
      </c>
      <c r="R223" s="214">
        <v>0.2</v>
      </c>
      <c r="S223" s="214"/>
      <c r="T223" s="214"/>
      <c r="U223" s="214">
        <v>0.6</v>
      </c>
      <c r="V223" s="214"/>
      <c r="W223" s="214"/>
    </row>
    <row r="224" spans="1:23" x14ac:dyDescent="0.25">
      <c r="A224" s="213">
        <v>216</v>
      </c>
      <c r="B224" s="213" t="s">
        <v>240</v>
      </c>
      <c r="C224" s="214">
        <v>48.1</v>
      </c>
      <c r="D224" s="214">
        <v>34.6</v>
      </c>
      <c r="E224" s="214">
        <v>0.5</v>
      </c>
      <c r="F224" s="214">
        <v>13</v>
      </c>
      <c r="G224" s="214"/>
      <c r="H224" s="214"/>
      <c r="I224" s="214"/>
      <c r="J224" s="214"/>
      <c r="K224" s="214"/>
      <c r="L224" s="214"/>
      <c r="M224" s="214"/>
      <c r="N224" s="214"/>
      <c r="O224" s="214">
        <v>0.5</v>
      </c>
      <c r="P224" s="214"/>
      <c r="Q224" s="214"/>
      <c r="R224" s="214"/>
      <c r="S224" s="214"/>
      <c r="T224" s="214"/>
      <c r="U224" s="214">
        <v>0.1</v>
      </c>
      <c r="V224" s="214">
        <v>12.4</v>
      </c>
      <c r="W224" s="214"/>
    </row>
    <row r="225" spans="1:23" x14ac:dyDescent="0.25">
      <c r="A225" s="213">
        <v>217</v>
      </c>
      <c r="B225" s="223" t="s">
        <v>146</v>
      </c>
      <c r="C225" s="214">
        <v>249</v>
      </c>
      <c r="D225" s="214">
        <v>114.3</v>
      </c>
      <c r="E225" s="214">
        <v>1.8</v>
      </c>
      <c r="F225" s="214">
        <v>132.9</v>
      </c>
      <c r="G225" s="214">
        <v>0</v>
      </c>
      <c r="H225" s="214">
        <v>0</v>
      </c>
      <c r="I225" s="214">
        <v>1.3</v>
      </c>
      <c r="J225" s="214">
        <v>6.6</v>
      </c>
      <c r="K225" s="214">
        <v>0</v>
      </c>
      <c r="L225" s="214">
        <v>0.1</v>
      </c>
      <c r="M225" s="214">
        <v>23.400000000000002</v>
      </c>
      <c r="N225" s="214">
        <v>1.4</v>
      </c>
      <c r="O225" s="214">
        <v>0.6</v>
      </c>
      <c r="P225" s="214">
        <v>4.4000000000000004</v>
      </c>
      <c r="Q225" s="214">
        <v>1.2</v>
      </c>
      <c r="R225" s="214">
        <v>0.2</v>
      </c>
      <c r="S225" s="214">
        <v>0.2</v>
      </c>
      <c r="T225" s="214">
        <v>0.2</v>
      </c>
      <c r="U225" s="214">
        <v>2.7</v>
      </c>
      <c r="V225" s="214">
        <v>78.7</v>
      </c>
      <c r="W225" s="214">
        <v>11.899999999999999</v>
      </c>
    </row>
    <row r="226" spans="1:23" x14ac:dyDescent="0.25">
      <c r="A226" s="213">
        <v>218</v>
      </c>
      <c r="B226" s="213" t="s">
        <v>238</v>
      </c>
      <c r="C226" s="214">
        <v>212.7</v>
      </c>
      <c r="D226" s="214">
        <v>85.3</v>
      </c>
      <c r="E226" s="214">
        <v>1.3</v>
      </c>
      <c r="F226" s="214">
        <v>126.1</v>
      </c>
      <c r="G226" s="214">
        <v>0</v>
      </c>
      <c r="H226" s="214">
        <v>0</v>
      </c>
      <c r="I226" s="214">
        <v>1.3</v>
      </c>
      <c r="J226" s="214">
        <v>6.6</v>
      </c>
      <c r="K226" s="214">
        <v>0</v>
      </c>
      <c r="L226" s="214">
        <v>0.1</v>
      </c>
      <c r="M226" s="214">
        <v>23.400000000000002</v>
      </c>
      <c r="N226" s="214">
        <v>1.4</v>
      </c>
      <c r="O226" s="214">
        <v>0.1</v>
      </c>
      <c r="P226" s="214">
        <v>4.4000000000000004</v>
      </c>
      <c r="Q226" s="214">
        <v>1.2</v>
      </c>
      <c r="R226" s="214">
        <v>0.2</v>
      </c>
      <c r="S226" s="214">
        <v>0.2</v>
      </c>
      <c r="T226" s="214">
        <v>0.2</v>
      </c>
      <c r="U226" s="214">
        <v>1.7</v>
      </c>
      <c r="V226" s="214">
        <v>73.400000000000006</v>
      </c>
      <c r="W226" s="214">
        <v>11.899999999999999</v>
      </c>
    </row>
    <row r="227" spans="1:23" x14ac:dyDescent="0.25">
      <c r="A227" s="213">
        <v>219</v>
      </c>
      <c r="B227" s="213" t="s">
        <v>477</v>
      </c>
      <c r="C227" s="214">
        <v>1</v>
      </c>
      <c r="D227" s="214"/>
      <c r="E227" s="214"/>
      <c r="F227" s="214">
        <v>1</v>
      </c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>
        <v>1</v>
      </c>
      <c r="V227" s="214"/>
      <c r="W227" s="214"/>
    </row>
    <row r="228" spans="1:23" x14ac:dyDescent="0.25">
      <c r="A228" s="213">
        <v>220</v>
      </c>
      <c r="B228" s="213" t="s">
        <v>240</v>
      </c>
      <c r="C228" s="214">
        <v>35.299999999999997</v>
      </c>
      <c r="D228" s="214">
        <v>29</v>
      </c>
      <c r="E228" s="214">
        <v>0.5</v>
      </c>
      <c r="F228" s="214">
        <v>5.8</v>
      </c>
      <c r="G228" s="214"/>
      <c r="H228" s="214"/>
      <c r="I228" s="214"/>
      <c r="J228" s="214"/>
      <c r="K228" s="214"/>
      <c r="L228" s="214"/>
      <c r="M228" s="214"/>
      <c r="N228" s="214"/>
      <c r="O228" s="214">
        <v>0.5</v>
      </c>
      <c r="P228" s="214"/>
      <c r="Q228" s="214"/>
      <c r="R228" s="214"/>
      <c r="S228" s="214"/>
      <c r="T228" s="214"/>
      <c r="U228" s="214"/>
      <c r="V228" s="214">
        <v>5.3</v>
      </c>
      <c r="W228" s="214"/>
    </row>
    <row r="229" spans="1:23" x14ac:dyDescent="0.25">
      <c r="A229" s="213">
        <v>221</v>
      </c>
      <c r="B229" s="223" t="s">
        <v>147</v>
      </c>
      <c r="C229" s="214">
        <v>303.29999999999995</v>
      </c>
      <c r="D229" s="214">
        <v>147.19999999999999</v>
      </c>
      <c r="E229" s="214">
        <v>2.2999999999999998</v>
      </c>
      <c r="F229" s="214">
        <v>153.79999999999998</v>
      </c>
      <c r="G229" s="214">
        <v>0</v>
      </c>
      <c r="H229" s="214">
        <v>0</v>
      </c>
      <c r="I229" s="214">
        <v>1.3</v>
      </c>
      <c r="J229" s="214">
        <v>6.1</v>
      </c>
      <c r="K229" s="214">
        <v>0</v>
      </c>
      <c r="L229" s="214">
        <v>0.1</v>
      </c>
      <c r="M229" s="214">
        <v>24.4</v>
      </c>
      <c r="N229" s="214">
        <v>3.3</v>
      </c>
      <c r="O229" s="214">
        <v>0.7</v>
      </c>
      <c r="P229" s="214">
        <v>2.2000000000000002</v>
      </c>
      <c r="Q229" s="214">
        <v>1</v>
      </c>
      <c r="R229" s="214">
        <v>0.2</v>
      </c>
      <c r="S229" s="214">
        <v>0.30000000000000004</v>
      </c>
      <c r="T229" s="214">
        <v>0.2</v>
      </c>
      <c r="U229" s="214">
        <v>3.4</v>
      </c>
      <c r="V229" s="214">
        <v>60.400000000000006</v>
      </c>
      <c r="W229" s="214">
        <v>50.2</v>
      </c>
    </row>
    <row r="230" spans="1:23" x14ac:dyDescent="0.25">
      <c r="A230" s="213">
        <v>222</v>
      </c>
      <c r="B230" s="213" t="s">
        <v>238</v>
      </c>
      <c r="C230" s="214">
        <v>266.29999999999995</v>
      </c>
      <c r="D230" s="214">
        <v>119.6</v>
      </c>
      <c r="E230" s="214">
        <v>1.8</v>
      </c>
      <c r="F230" s="214">
        <v>144.9</v>
      </c>
      <c r="G230" s="214">
        <v>0</v>
      </c>
      <c r="H230" s="214">
        <v>0</v>
      </c>
      <c r="I230" s="214">
        <v>1.3</v>
      </c>
      <c r="J230" s="214">
        <v>6.1</v>
      </c>
      <c r="K230" s="214">
        <v>0</v>
      </c>
      <c r="L230" s="214">
        <v>0.1</v>
      </c>
      <c r="M230" s="214">
        <v>24.4</v>
      </c>
      <c r="N230" s="214">
        <v>3.3</v>
      </c>
      <c r="O230" s="214">
        <v>0.2</v>
      </c>
      <c r="P230" s="214">
        <v>2.2000000000000002</v>
      </c>
      <c r="Q230" s="214">
        <v>1</v>
      </c>
      <c r="R230" s="214">
        <v>0.2</v>
      </c>
      <c r="S230" s="214">
        <v>0.30000000000000004</v>
      </c>
      <c r="T230" s="214">
        <v>0.2</v>
      </c>
      <c r="U230" s="214">
        <v>1.7</v>
      </c>
      <c r="V230" s="214">
        <v>53.7</v>
      </c>
      <c r="W230" s="214">
        <v>50.2</v>
      </c>
    </row>
    <row r="231" spans="1:23" x14ac:dyDescent="0.25">
      <c r="A231" s="213">
        <v>223</v>
      </c>
      <c r="B231" s="213" t="s">
        <v>477</v>
      </c>
      <c r="C231" s="214">
        <v>1.7</v>
      </c>
      <c r="D231" s="214"/>
      <c r="E231" s="214">
        <v>0</v>
      </c>
      <c r="F231" s="214">
        <v>1.7</v>
      </c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>
        <v>1.7</v>
      </c>
      <c r="V231" s="214"/>
      <c r="W231" s="214"/>
    </row>
    <row r="232" spans="1:23" x14ac:dyDescent="0.25">
      <c r="A232" s="213">
        <v>224</v>
      </c>
      <c r="B232" s="213" t="s">
        <v>240</v>
      </c>
      <c r="C232" s="214">
        <v>35.300000000000004</v>
      </c>
      <c r="D232" s="214">
        <v>27.6</v>
      </c>
      <c r="E232" s="214">
        <v>0.5</v>
      </c>
      <c r="F232" s="214">
        <v>7.2</v>
      </c>
      <c r="G232" s="214"/>
      <c r="H232" s="214"/>
      <c r="I232" s="214"/>
      <c r="J232" s="214"/>
      <c r="K232" s="214"/>
      <c r="L232" s="214"/>
      <c r="M232" s="214"/>
      <c r="N232" s="214"/>
      <c r="O232" s="214">
        <v>0.5</v>
      </c>
      <c r="P232" s="214"/>
      <c r="Q232" s="214"/>
      <c r="R232" s="214"/>
      <c r="S232" s="214"/>
      <c r="T232" s="214"/>
      <c r="U232" s="214"/>
      <c r="V232" s="214">
        <v>6.7</v>
      </c>
      <c r="W232" s="214"/>
    </row>
    <row r="233" spans="1:23" x14ac:dyDescent="0.25">
      <c r="A233" s="213">
        <v>225</v>
      </c>
      <c r="B233" s="223" t="s">
        <v>148</v>
      </c>
      <c r="C233" s="214">
        <v>327.60000000000002</v>
      </c>
      <c r="D233" s="214">
        <v>162.19999999999999</v>
      </c>
      <c r="E233" s="214">
        <v>2.4</v>
      </c>
      <c r="F233" s="214">
        <v>163</v>
      </c>
      <c r="G233" s="214">
        <v>0</v>
      </c>
      <c r="H233" s="214">
        <v>0</v>
      </c>
      <c r="I233" s="214">
        <v>1.3</v>
      </c>
      <c r="J233" s="214">
        <v>7.8</v>
      </c>
      <c r="K233" s="214">
        <v>0</v>
      </c>
      <c r="L233" s="214">
        <v>0.1</v>
      </c>
      <c r="M233" s="214">
        <v>25.8</v>
      </c>
      <c r="N233" s="214">
        <v>2.2000000000000002</v>
      </c>
      <c r="O233" s="214">
        <v>0.89999999999999991</v>
      </c>
      <c r="P233" s="214">
        <v>8.9</v>
      </c>
      <c r="Q233" s="214">
        <v>5</v>
      </c>
      <c r="R233" s="214">
        <v>0.2</v>
      </c>
      <c r="S233" s="214">
        <v>0.30000000000000004</v>
      </c>
      <c r="T233" s="214">
        <v>0.3</v>
      </c>
      <c r="U233" s="214">
        <v>3.8000000000000003</v>
      </c>
      <c r="V233" s="214">
        <v>99.9</v>
      </c>
      <c r="W233" s="214">
        <v>6.5</v>
      </c>
    </row>
    <row r="234" spans="1:23" x14ac:dyDescent="0.25">
      <c r="A234" s="213">
        <v>226</v>
      </c>
      <c r="B234" s="213" t="s">
        <v>238</v>
      </c>
      <c r="C234" s="214">
        <v>273.3</v>
      </c>
      <c r="D234" s="214">
        <v>122.8</v>
      </c>
      <c r="E234" s="214">
        <v>1.8</v>
      </c>
      <c r="F234" s="214">
        <v>148.70000000000002</v>
      </c>
      <c r="G234" s="214">
        <v>0</v>
      </c>
      <c r="H234" s="214">
        <v>0</v>
      </c>
      <c r="I234" s="214">
        <v>1.3</v>
      </c>
      <c r="J234" s="214">
        <v>7.8</v>
      </c>
      <c r="K234" s="214">
        <v>0</v>
      </c>
      <c r="L234" s="214">
        <v>0.1</v>
      </c>
      <c r="M234" s="214">
        <v>25.8</v>
      </c>
      <c r="N234" s="214">
        <v>2.2000000000000002</v>
      </c>
      <c r="O234" s="214">
        <v>0.2</v>
      </c>
      <c r="P234" s="214">
        <v>8.4</v>
      </c>
      <c r="Q234" s="214">
        <v>5</v>
      </c>
      <c r="R234" s="214">
        <v>0.2</v>
      </c>
      <c r="S234" s="214">
        <v>0.30000000000000004</v>
      </c>
      <c r="T234" s="214">
        <v>0.3</v>
      </c>
      <c r="U234" s="214">
        <v>2.2000000000000002</v>
      </c>
      <c r="V234" s="214">
        <v>88.4</v>
      </c>
      <c r="W234" s="214">
        <v>6.5</v>
      </c>
    </row>
    <row r="235" spans="1:23" x14ac:dyDescent="0.25">
      <c r="A235" s="213">
        <v>227</v>
      </c>
      <c r="B235" s="213" t="s">
        <v>477</v>
      </c>
      <c r="C235" s="214">
        <v>2.1</v>
      </c>
      <c r="D235" s="214"/>
      <c r="E235" s="214">
        <v>0</v>
      </c>
      <c r="F235" s="214">
        <v>2.1</v>
      </c>
      <c r="G235" s="214"/>
      <c r="H235" s="214"/>
      <c r="I235" s="214"/>
      <c r="J235" s="214"/>
      <c r="K235" s="214"/>
      <c r="L235" s="214"/>
      <c r="M235" s="214"/>
      <c r="N235" s="214"/>
      <c r="O235" s="214"/>
      <c r="P235" s="214">
        <v>0.5</v>
      </c>
      <c r="Q235" s="214"/>
      <c r="R235" s="214"/>
      <c r="S235" s="214"/>
      <c r="T235" s="214"/>
      <c r="U235" s="214">
        <v>1.6</v>
      </c>
      <c r="V235" s="214"/>
      <c r="W235" s="214"/>
    </row>
    <row r="236" spans="1:23" x14ac:dyDescent="0.25">
      <c r="A236" s="213">
        <v>228</v>
      </c>
      <c r="B236" s="213" t="s">
        <v>240</v>
      </c>
      <c r="C236" s="214">
        <v>52.2</v>
      </c>
      <c r="D236" s="214">
        <v>39.4</v>
      </c>
      <c r="E236" s="214">
        <v>0.6</v>
      </c>
      <c r="F236" s="214">
        <v>12.2</v>
      </c>
      <c r="G236" s="214"/>
      <c r="H236" s="214"/>
      <c r="I236" s="214"/>
      <c r="J236" s="214"/>
      <c r="K236" s="214"/>
      <c r="L236" s="214"/>
      <c r="M236" s="214"/>
      <c r="N236" s="214"/>
      <c r="O236" s="214">
        <v>0.7</v>
      </c>
      <c r="P236" s="214"/>
      <c r="Q236" s="214"/>
      <c r="R236" s="214"/>
      <c r="S236" s="214"/>
      <c r="T236" s="214"/>
      <c r="U236" s="214"/>
      <c r="V236" s="214">
        <v>11.5</v>
      </c>
      <c r="W236" s="214"/>
    </row>
    <row r="237" spans="1:23" x14ac:dyDescent="0.25">
      <c r="A237" s="213">
        <v>229</v>
      </c>
      <c r="B237" s="223" t="s">
        <v>149</v>
      </c>
      <c r="C237" s="214">
        <v>268.10000000000002</v>
      </c>
      <c r="D237" s="214">
        <v>145.30000000000001</v>
      </c>
      <c r="E237" s="214">
        <v>2.2000000000000002</v>
      </c>
      <c r="F237" s="214">
        <v>120.60000000000001</v>
      </c>
      <c r="G237" s="214">
        <v>0</v>
      </c>
      <c r="H237" s="214">
        <v>0</v>
      </c>
      <c r="I237" s="214">
        <v>1.3</v>
      </c>
      <c r="J237" s="214">
        <v>8.4</v>
      </c>
      <c r="K237" s="214">
        <v>0</v>
      </c>
      <c r="L237" s="214">
        <v>0.1</v>
      </c>
      <c r="M237" s="214">
        <v>33.1</v>
      </c>
      <c r="N237" s="214">
        <v>4.0999999999999996</v>
      </c>
      <c r="O237" s="214">
        <v>1</v>
      </c>
      <c r="P237" s="214">
        <v>3.1</v>
      </c>
      <c r="Q237" s="214">
        <v>1</v>
      </c>
      <c r="R237" s="214">
        <v>0.1</v>
      </c>
      <c r="S237" s="214">
        <v>0.2</v>
      </c>
      <c r="T237" s="214">
        <v>0.2</v>
      </c>
      <c r="U237" s="214">
        <v>4.3</v>
      </c>
      <c r="V237" s="214">
        <v>60.7</v>
      </c>
      <c r="W237" s="214">
        <v>3</v>
      </c>
    </row>
    <row r="238" spans="1:23" x14ac:dyDescent="0.25">
      <c r="A238" s="213">
        <v>230</v>
      </c>
      <c r="B238" s="213" t="s">
        <v>238</v>
      </c>
      <c r="C238" s="214">
        <v>220.2</v>
      </c>
      <c r="D238" s="214">
        <v>106.8</v>
      </c>
      <c r="E238" s="214">
        <v>1.6</v>
      </c>
      <c r="F238" s="214">
        <v>111.80000000000001</v>
      </c>
      <c r="G238" s="214">
        <v>0</v>
      </c>
      <c r="H238" s="214">
        <v>0</v>
      </c>
      <c r="I238" s="214">
        <v>1.3</v>
      </c>
      <c r="J238" s="214">
        <v>8.4</v>
      </c>
      <c r="K238" s="214">
        <v>0</v>
      </c>
      <c r="L238" s="214">
        <v>0.1</v>
      </c>
      <c r="M238" s="214">
        <v>33.1</v>
      </c>
      <c r="N238" s="214">
        <v>4.0999999999999996</v>
      </c>
      <c r="O238" s="214">
        <v>0.2</v>
      </c>
      <c r="P238" s="214">
        <v>3.1</v>
      </c>
      <c r="Q238" s="214">
        <v>1</v>
      </c>
      <c r="R238" s="214">
        <v>0.1</v>
      </c>
      <c r="S238" s="214">
        <v>0.2</v>
      </c>
      <c r="T238" s="214">
        <v>0.2</v>
      </c>
      <c r="U238" s="214">
        <v>1.7</v>
      </c>
      <c r="V238" s="214">
        <v>55.300000000000004</v>
      </c>
      <c r="W238" s="214">
        <v>3</v>
      </c>
    </row>
    <row r="239" spans="1:23" x14ac:dyDescent="0.25">
      <c r="A239" s="213">
        <v>231</v>
      </c>
      <c r="B239" s="213" t="s">
        <v>477</v>
      </c>
      <c r="C239" s="214">
        <v>2.5</v>
      </c>
      <c r="D239" s="214"/>
      <c r="E239" s="214">
        <v>0</v>
      </c>
      <c r="F239" s="214">
        <v>2.5</v>
      </c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>
        <v>2.5</v>
      </c>
      <c r="V239" s="214"/>
      <c r="W239" s="214"/>
    </row>
    <row r="240" spans="1:23" x14ac:dyDescent="0.25">
      <c r="A240" s="213">
        <v>232</v>
      </c>
      <c r="B240" s="213" t="s">
        <v>240</v>
      </c>
      <c r="C240" s="214">
        <v>45.400000000000006</v>
      </c>
      <c r="D240" s="214">
        <v>38.5</v>
      </c>
      <c r="E240" s="214">
        <v>0.6</v>
      </c>
      <c r="F240" s="214">
        <v>6.3000000000000007</v>
      </c>
      <c r="G240" s="214"/>
      <c r="H240" s="214"/>
      <c r="I240" s="214"/>
      <c r="J240" s="214"/>
      <c r="K240" s="214"/>
      <c r="L240" s="214"/>
      <c r="M240" s="214"/>
      <c r="N240" s="214"/>
      <c r="O240" s="214">
        <v>0.8</v>
      </c>
      <c r="P240" s="214"/>
      <c r="Q240" s="214"/>
      <c r="R240" s="214"/>
      <c r="S240" s="214"/>
      <c r="T240" s="214"/>
      <c r="U240" s="214">
        <v>0.1</v>
      </c>
      <c r="V240" s="214">
        <v>5.4</v>
      </c>
      <c r="W240" s="214"/>
    </row>
    <row r="241" spans="1:23" x14ac:dyDescent="0.25">
      <c r="A241" s="213">
        <v>233</v>
      </c>
      <c r="B241" s="223" t="s">
        <v>150</v>
      </c>
      <c r="C241" s="214">
        <v>469.80000000000007</v>
      </c>
      <c r="D241" s="214">
        <v>257.60000000000002</v>
      </c>
      <c r="E241" s="214">
        <v>3.7</v>
      </c>
      <c r="F241" s="214">
        <v>208.5</v>
      </c>
      <c r="G241" s="214">
        <v>0</v>
      </c>
      <c r="H241" s="214">
        <v>0</v>
      </c>
      <c r="I241" s="214">
        <v>1.3</v>
      </c>
      <c r="J241" s="214">
        <v>10.199999999999999</v>
      </c>
      <c r="K241" s="214">
        <v>0</v>
      </c>
      <c r="L241" s="214">
        <v>0.1</v>
      </c>
      <c r="M241" s="214">
        <v>44.4</v>
      </c>
      <c r="N241" s="214">
        <v>3.8</v>
      </c>
      <c r="O241" s="214">
        <v>1.2</v>
      </c>
      <c r="P241" s="214">
        <v>36.1</v>
      </c>
      <c r="Q241" s="214">
        <v>10.6</v>
      </c>
      <c r="R241" s="214">
        <v>11.899999999999999</v>
      </c>
      <c r="S241" s="214">
        <v>0.2</v>
      </c>
      <c r="T241" s="214">
        <v>0.4</v>
      </c>
      <c r="U241" s="214">
        <v>2.9</v>
      </c>
      <c r="V241" s="214">
        <v>85.4</v>
      </c>
      <c r="W241" s="214">
        <v>0</v>
      </c>
    </row>
    <row r="242" spans="1:23" x14ac:dyDescent="0.25">
      <c r="A242" s="213">
        <v>234</v>
      </c>
      <c r="B242" s="213" t="s">
        <v>238</v>
      </c>
      <c r="C242" s="214">
        <v>395.40000000000003</v>
      </c>
      <c r="D242" s="214">
        <v>202.9</v>
      </c>
      <c r="E242" s="214">
        <v>2.9</v>
      </c>
      <c r="F242" s="214">
        <v>189.6</v>
      </c>
      <c r="G242" s="214">
        <v>0</v>
      </c>
      <c r="H242" s="214">
        <v>0</v>
      </c>
      <c r="I242" s="214">
        <v>1.3</v>
      </c>
      <c r="J242" s="214">
        <v>10.199999999999999</v>
      </c>
      <c r="K242" s="214">
        <v>0</v>
      </c>
      <c r="L242" s="214">
        <v>0.1</v>
      </c>
      <c r="M242" s="214">
        <v>44.4</v>
      </c>
      <c r="N242" s="214">
        <v>3.8</v>
      </c>
      <c r="O242" s="214">
        <v>0.2</v>
      </c>
      <c r="P242" s="214">
        <v>36.1</v>
      </c>
      <c r="Q242" s="214">
        <v>10.6</v>
      </c>
      <c r="R242" s="214">
        <v>11.899999999999999</v>
      </c>
      <c r="S242" s="214">
        <v>0.2</v>
      </c>
      <c r="T242" s="214">
        <v>0.4</v>
      </c>
      <c r="U242" s="214">
        <v>2.6999999999999997</v>
      </c>
      <c r="V242" s="214">
        <v>67.7</v>
      </c>
      <c r="W242" s="214">
        <v>0</v>
      </c>
    </row>
    <row r="243" spans="1:23" x14ac:dyDescent="0.25">
      <c r="A243" s="213">
        <v>235</v>
      </c>
      <c r="B243" s="213" t="s">
        <v>477</v>
      </c>
      <c r="C243" s="214">
        <v>0.1</v>
      </c>
      <c r="D243" s="214"/>
      <c r="E243" s="214">
        <v>0</v>
      </c>
      <c r="F243" s="214">
        <v>0.1</v>
      </c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>
        <v>0.1</v>
      </c>
      <c r="V243" s="214"/>
      <c r="W243" s="214"/>
    </row>
    <row r="244" spans="1:23" x14ac:dyDescent="0.25">
      <c r="A244" s="213">
        <v>236</v>
      </c>
      <c r="B244" s="213" t="s">
        <v>240</v>
      </c>
      <c r="C244" s="214">
        <v>74.3</v>
      </c>
      <c r="D244" s="214">
        <v>54.7</v>
      </c>
      <c r="E244" s="214">
        <v>0.8</v>
      </c>
      <c r="F244" s="214">
        <v>18.8</v>
      </c>
      <c r="G244" s="214"/>
      <c r="H244" s="214"/>
      <c r="I244" s="214"/>
      <c r="J244" s="214"/>
      <c r="K244" s="214"/>
      <c r="L244" s="214"/>
      <c r="M244" s="214"/>
      <c r="N244" s="214"/>
      <c r="O244" s="214">
        <v>1</v>
      </c>
      <c r="P244" s="214"/>
      <c r="Q244" s="214"/>
      <c r="R244" s="214"/>
      <c r="S244" s="214"/>
      <c r="T244" s="214"/>
      <c r="U244" s="214">
        <v>0.1</v>
      </c>
      <c r="V244" s="214">
        <v>17.7</v>
      </c>
      <c r="W244" s="214"/>
    </row>
    <row r="245" spans="1:23" ht="43.5" x14ac:dyDescent="0.25">
      <c r="A245" s="213">
        <v>237</v>
      </c>
      <c r="B245" s="224" t="s">
        <v>209</v>
      </c>
      <c r="C245" s="214">
        <v>11618</v>
      </c>
      <c r="D245" s="214">
        <v>4635.8</v>
      </c>
      <c r="E245" s="214">
        <v>72.899999999999991</v>
      </c>
      <c r="F245" s="214">
        <v>6909.2999999999993</v>
      </c>
      <c r="G245" s="214">
        <v>0</v>
      </c>
      <c r="H245" s="214">
        <v>0</v>
      </c>
      <c r="I245" s="214">
        <v>41.6</v>
      </c>
      <c r="J245" s="214">
        <v>287.09999999999997</v>
      </c>
      <c r="K245" s="214">
        <v>0</v>
      </c>
      <c r="L245" s="214">
        <v>17.8</v>
      </c>
      <c r="M245" s="214">
        <v>1163.2</v>
      </c>
      <c r="N245" s="214">
        <v>261.5</v>
      </c>
      <c r="O245" s="214">
        <v>16.5</v>
      </c>
      <c r="P245" s="214">
        <v>144.80000000000001</v>
      </c>
      <c r="Q245" s="214">
        <v>69.400000000000006</v>
      </c>
      <c r="R245" s="214">
        <v>17.299999999999994</v>
      </c>
      <c r="S245" s="214">
        <v>5.3000000000000007</v>
      </c>
      <c r="T245" s="214">
        <v>143.6</v>
      </c>
      <c r="U245" s="214">
        <v>1758.4</v>
      </c>
      <c r="V245" s="214">
        <v>2719.5</v>
      </c>
      <c r="W245" s="214">
        <v>263.29999999999995</v>
      </c>
    </row>
    <row r="246" spans="1:23" x14ac:dyDescent="0.25">
      <c r="A246" s="213">
        <v>238</v>
      </c>
      <c r="B246" s="213" t="s">
        <v>238</v>
      </c>
      <c r="C246" s="214">
        <v>9650.9</v>
      </c>
      <c r="D246" s="214">
        <v>3895.5</v>
      </c>
      <c r="E246" s="214">
        <v>61.699999999999996</v>
      </c>
      <c r="F246" s="214">
        <v>5693.7</v>
      </c>
      <c r="G246" s="214">
        <v>0</v>
      </c>
      <c r="H246" s="214">
        <v>0</v>
      </c>
      <c r="I246" s="214">
        <v>40.700000000000003</v>
      </c>
      <c r="J246" s="214">
        <v>284.29999999999995</v>
      </c>
      <c r="K246" s="214">
        <v>0</v>
      </c>
      <c r="L246" s="214">
        <v>17.600000000000001</v>
      </c>
      <c r="M246" s="214">
        <v>1163.2</v>
      </c>
      <c r="N246" s="214">
        <v>251.8</v>
      </c>
      <c r="O246" s="214">
        <v>9.6999999999999993</v>
      </c>
      <c r="P246" s="214">
        <v>130.30000000000001</v>
      </c>
      <c r="Q246" s="214">
        <v>62.1</v>
      </c>
      <c r="R246" s="214">
        <v>16.399999999999991</v>
      </c>
      <c r="S246" s="214">
        <v>5.3000000000000007</v>
      </c>
      <c r="T246" s="214">
        <v>142.4</v>
      </c>
      <c r="U246" s="214">
        <v>1272.4000000000001</v>
      </c>
      <c r="V246" s="214">
        <v>2034.2</v>
      </c>
      <c r="W246" s="214">
        <v>263.29999999999995</v>
      </c>
    </row>
    <row r="247" spans="1:23" x14ac:dyDescent="0.25">
      <c r="A247" s="213">
        <v>239</v>
      </c>
      <c r="B247" s="213" t="s">
        <v>477</v>
      </c>
      <c r="C247" s="214">
        <v>54.9</v>
      </c>
      <c r="D247" s="214">
        <v>0</v>
      </c>
      <c r="E247" s="214">
        <v>0</v>
      </c>
      <c r="F247" s="214">
        <v>54.9</v>
      </c>
      <c r="G247" s="214">
        <v>0</v>
      </c>
      <c r="H247" s="214">
        <v>0</v>
      </c>
      <c r="I247" s="214">
        <v>0</v>
      </c>
      <c r="J247" s="214">
        <v>2.6</v>
      </c>
      <c r="K247" s="214">
        <v>0</v>
      </c>
      <c r="L247" s="214">
        <v>0</v>
      </c>
      <c r="M247" s="214">
        <v>0</v>
      </c>
      <c r="N247" s="214">
        <v>0</v>
      </c>
      <c r="O247" s="214">
        <v>0</v>
      </c>
      <c r="P247" s="214">
        <v>7.9</v>
      </c>
      <c r="Q247" s="214">
        <v>3.3</v>
      </c>
      <c r="R247" s="214">
        <v>0.30000000000000004</v>
      </c>
      <c r="S247" s="214">
        <v>0</v>
      </c>
      <c r="T247" s="214">
        <v>0.5</v>
      </c>
      <c r="U247" s="214">
        <v>40.299999999999997</v>
      </c>
      <c r="V247" s="214">
        <v>0</v>
      </c>
      <c r="W247" s="214">
        <v>0</v>
      </c>
    </row>
    <row r="248" spans="1:23" x14ac:dyDescent="0.25">
      <c r="A248" s="213">
        <v>240</v>
      </c>
      <c r="B248" s="213" t="s">
        <v>240</v>
      </c>
      <c r="C248" s="214">
        <v>1912.2000000000003</v>
      </c>
      <c r="D248" s="214">
        <v>740.3</v>
      </c>
      <c r="E248" s="214">
        <v>11.2</v>
      </c>
      <c r="F248" s="214">
        <v>1160.7</v>
      </c>
      <c r="G248" s="214">
        <v>0</v>
      </c>
      <c r="H248" s="214">
        <v>0</v>
      </c>
      <c r="I248" s="214">
        <v>0.9</v>
      </c>
      <c r="J248" s="214">
        <v>0.2</v>
      </c>
      <c r="K248" s="214">
        <v>0</v>
      </c>
      <c r="L248" s="214">
        <v>0.2</v>
      </c>
      <c r="M248" s="214">
        <v>0</v>
      </c>
      <c r="N248" s="214">
        <v>9.6999999999999993</v>
      </c>
      <c r="O248" s="214">
        <v>6.8</v>
      </c>
      <c r="P248" s="214">
        <v>6.6</v>
      </c>
      <c r="Q248" s="214">
        <v>4</v>
      </c>
      <c r="R248" s="214">
        <v>0.6</v>
      </c>
      <c r="S248" s="214">
        <v>0</v>
      </c>
      <c r="T248" s="214">
        <v>0.7</v>
      </c>
      <c r="U248" s="214">
        <v>445.7</v>
      </c>
      <c r="V248" s="214">
        <v>685.3</v>
      </c>
      <c r="W248" s="214">
        <v>0</v>
      </c>
    </row>
    <row r="249" spans="1:23" ht="30" x14ac:dyDescent="0.25">
      <c r="A249" s="213">
        <v>241</v>
      </c>
      <c r="B249" s="217" t="s">
        <v>443</v>
      </c>
      <c r="C249" s="214">
        <v>21.5</v>
      </c>
      <c r="D249" s="214">
        <v>0</v>
      </c>
      <c r="E249" s="214">
        <v>0</v>
      </c>
      <c r="F249" s="214">
        <v>21.5</v>
      </c>
      <c r="G249" s="214">
        <v>0</v>
      </c>
      <c r="H249" s="214">
        <v>0</v>
      </c>
      <c r="I249" s="214">
        <v>0</v>
      </c>
      <c r="J249" s="214">
        <v>0</v>
      </c>
      <c r="K249" s="214">
        <v>0</v>
      </c>
      <c r="L249" s="214">
        <v>0</v>
      </c>
      <c r="M249" s="214">
        <v>0</v>
      </c>
      <c r="N249" s="214">
        <v>0</v>
      </c>
      <c r="O249" s="214">
        <v>0</v>
      </c>
      <c r="P249" s="214">
        <v>0</v>
      </c>
      <c r="Q249" s="214">
        <v>0</v>
      </c>
      <c r="R249" s="214">
        <v>0</v>
      </c>
      <c r="S249" s="214">
        <v>0</v>
      </c>
      <c r="T249" s="214">
        <v>0</v>
      </c>
      <c r="U249" s="214">
        <v>21.5</v>
      </c>
      <c r="V249" s="214"/>
      <c r="W249" s="214"/>
    </row>
    <row r="250" spans="1:23" ht="30" x14ac:dyDescent="0.25">
      <c r="A250" s="213">
        <v>242</v>
      </c>
      <c r="B250" s="217" t="s">
        <v>444</v>
      </c>
      <c r="C250" s="214">
        <v>250</v>
      </c>
      <c r="D250" s="214">
        <v>0</v>
      </c>
      <c r="E250" s="214">
        <v>0</v>
      </c>
      <c r="F250" s="214">
        <v>250</v>
      </c>
      <c r="G250" s="214">
        <v>0</v>
      </c>
      <c r="H250" s="214">
        <v>0</v>
      </c>
      <c r="I250" s="214">
        <v>0</v>
      </c>
      <c r="J250" s="214">
        <v>0</v>
      </c>
      <c r="K250" s="214">
        <v>0</v>
      </c>
      <c r="L250" s="214">
        <v>0</v>
      </c>
      <c r="M250" s="214">
        <v>0</v>
      </c>
      <c r="N250" s="214">
        <v>0</v>
      </c>
      <c r="O250" s="214">
        <v>0</v>
      </c>
      <c r="P250" s="214">
        <v>0</v>
      </c>
      <c r="Q250" s="214">
        <v>0</v>
      </c>
      <c r="R250" s="214">
        <v>0</v>
      </c>
      <c r="S250" s="214">
        <v>0</v>
      </c>
      <c r="T250" s="214">
        <v>0</v>
      </c>
      <c r="U250" s="214">
        <v>250</v>
      </c>
      <c r="V250" s="214"/>
      <c r="W250" s="214"/>
    </row>
    <row r="251" spans="1:23" ht="30" x14ac:dyDescent="0.25">
      <c r="A251" s="213">
        <v>243</v>
      </c>
      <c r="B251" s="217" t="s">
        <v>445</v>
      </c>
      <c r="C251" s="214">
        <v>600</v>
      </c>
      <c r="D251" s="214">
        <v>0</v>
      </c>
      <c r="E251" s="214">
        <v>0</v>
      </c>
      <c r="F251" s="214">
        <v>600</v>
      </c>
      <c r="G251" s="214">
        <v>0</v>
      </c>
      <c r="H251" s="214">
        <v>0</v>
      </c>
      <c r="I251" s="214">
        <v>0</v>
      </c>
      <c r="J251" s="214">
        <v>0</v>
      </c>
      <c r="K251" s="214">
        <v>0</v>
      </c>
      <c r="L251" s="214">
        <v>0</v>
      </c>
      <c r="M251" s="214">
        <v>0</v>
      </c>
      <c r="N251" s="214">
        <v>0</v>
      </c>
      <c r="O251" s="214">
        <v>0</v>
      </c>
      <c r="P251" s="214">
        <v>0</v>
      </c>
      <c r="Q251" s="214">
        <v>0</v>
      </c>
      <c r="R251" s="214">
        <v>0</v>
      </c>
      <c r="S251" s="214">
        <v>0</v>
      </c>
      <c r="T251" s="214">
        <v>0</v>
      </c>
      <c r="U251" s="214">
        <v>600</v>
      </c>
      <c r="V251" s="214"/>
      <c r="W251" s="214"/>
    </row>
    <row r="252" spans="1:23" ht="30" x14ac:dyDescent="0.25">
      <c r="A252" s="213">
        <v>244</v>
      </c>
      <c r="B252" s="217" t="s">
        <v>251</v>
      </c>
      <c r="C252" s="214">
        <v>50</v>
      </c>
      <c r="D252" s="214">
        <v>0</v>
      </c>
      <c r="E252" s="214">
        <v>0</v>
      </c>
      <c r="F252" s="214">
        <v>50</v>
      </c>
      <c r="G252" s="214">
        <v>0</v>
      </c>
      <c r="H252" s="214">
        <v>0</v>
      </c>
      <c r="I252" s="214">
        <v>0</v>
      </c>
      <c r="J252" s="214">
        <v>0</v>
      </c>
      <c r="K252" s="214">
        <v>0</v>
      </c>
      <c r="L252" s="214">
        <v>0</v>
      </c>
      <c r="M252" s="214">
        <v>0</v>
      </c>
      <c r="N252" s="214">
        <v>0</v>
      </c>
      <c r="O252" s="214">
        <v>0</v>
      </c>
      <c r="P252" s="214">
        <v>0</v>
      </c>
      <c r="Q252" s="214">
        <v>0</v>
      </c>
      <c r="R252" s="214">
        <v>0</v>
      </c>
      <c r="S252" s="214">
        <v>0</v>
      </c>
      <c r="T252" s="214">
        <v>0</v>
      </c>
      <c r="U252" s="214">
        <v>50</v>
      </c>
      <c r="V252" s="214"/>
      <c r="W252" s="214"/>
    </row>
    <row r="253" spans="1:23" ht="45" x14ac:dyDescent="0.25">
      <c r="A253" s="213">
        <v>245</v>
      </c>
      <c r="B253" s="217" t="s">
        <v>276</v>
      </c>
      <c r="C253" s="214">
        <v>70.5</v>
      </c>
      <c r="D253" s="214">
        <v>0</v>
      </c>
      <c r="E253" s="214">
        <v>0</v>
      </c>
      <c r="F253" s="214">
        <v>70.5</v>
      </c>
      <c r="G253" s="214">
        <v>0</v>
      </c>
      <c r="H253" s="214">
        <v>0</v>
      </c>
      <c r="I253" s="214">
        <v>0</v>
      </c>
      <c r="J253" s="214">
        <v>0</v>
      </c>
      <c r="K253" s="214">
        <v>0</v>
      </c>
      <c r="L253" s="214">
        <v>0</v>
      </c>
      <c r="M253" s="214">
        <v>0</v>
      </c>
      <c r="N253" s="214">
        <v>0</v>
      </c>
      <c r="O253" s="214">
        <v>0</v>
      </c>
      <c r="P253" s="214">
        <v>0</v>
      </c>
      <c r="Q253" s="214">
        <v>0</v>
      </c>
      <c r="R253" s="214">
        <v>0</v>
      </c>
      <c r="S253" s="214">
        <v>0</v>
      </c>
      <c r="T253" s="214">
        <v>0</v>
      </c>
      <c r="U253" s="214">
        <v>70.5</v>
      </c>
      <c r="V253" s="214"/>
      <c r="W253" s="214"/>
    </row>
    <row r="254" spans="1:23" ht="45" x14ac:dyDescent="0.25">
      <c r="A254" s="213">
        <v>246</v>
      </c>
      <c r="B254" s="217" t="s">
        <v>446</v>
      </c>
      <c r="C254" s="214">
        <v>25</v>
      </c>
      <c r="D254" s="214">
        <v>0</v>
      </c>
      <c r="E254" s="214">
        <v>0</v>
      </c>
      <c r="F254" s="214">
        <v>25</v>
      </c>
      <c r="G254" s="214">
        <v>0</v>
      </c>
      <c r="H254" s="214">
        <v>0</v>
      </c>
      <c r="I254" s="214">
        <v>0</v>
      </c>
      <c r="J254" s="214">
        <v>0</v>
      </c>
      <c r="K254" s="214">
        <v>0</v>
      </c>
      <c r="L254" s="214">
        <v>0</v>
      </c>
      <c r="M254" s="214">
        <v>0</v>
      </c>
      <c r="N254" s="214">
        <v>0</v>
      </c>
      <c r="O254" s="214">
        <v>0</v>
      </c>
      <c r="P254" s="214">
        <v>0</v>
      </c>
      <c r="Q254" s="214">
        <v>0</v>
      </c>
      <c r="R254" s="214">
        <v>0</v>
      </c>
      <c r="S254" s="214">
        <v>0</v>
      </c>
      <c r="T254" s="214">
        <v>0</v>
      </c>
      <c r="U254" s="214">
        <v>25</v>
      </c>
      <c r="V254" s="214"/>
      <c r="W254" s="214"/>
    </row>
    <row r="255" spans="1:23" x14ac:dyDescent="0.25">
      <c r="A255" s="213">
        <v>247</v>
      </c>
      <c r="B255" s="213" t="s">
        <v>447</v>
      </c>
      <c r="C255" s="214">
        <v>14</v>
      </c>
      <c r="D255" s="214">
        <v>0</v>
      </c>
      <c r="E255" s="214">
        <v>0</v>
      </c>
      <c r="F255" s="214">
        <v>14</v>
      </c>
      <c r="G255" s="214">
        <v>0</v>
      </c>
      <c r="H255" s="214">
        <v>0</v>
      </c>
      <c r="I255" s="214">
        <v>0</v>
      </c>
      <c r="J255" s="214">
        <v>0</v>
      </c>
      <c r="K255" s="214">
        <v>0</v>
      </c>
      <c r="L255" s="214">
        <v>0</v>
      </c>
      <c r="M255" s="214">
        <v>0</v>
      </c>
      <c r="N255" s="214">
        <v>0</v>
      </c>
      <c r="O255" s="214">
        <v>0</v>
      </c>
      <c r="P255" s="214">
        <v>0</v>
      </c>
      <c r="Q255" s="214">
        <v>0</v>
      </c>
      <c r="R255" s="214">
        <v>0</v>
      </c>
      <c r="S255" s="214">
        <v>0</v>
      </c>
      <c r="T255" s="214">
        <v>0</v>
      </c>
      <c r="U255" s="214">
        <v>14</v>
      </c>
      <c r="V255" s="214"/>
      <c r="W255" s="214"/>
    </row>
    <row r="256" spans="1:23" ht="30" x14ac:dyDescent="0.25">
      <c r="A256" s="213">
        <v>248</v>
      </c>
      <c r="B256" s="217" t="s">
        <v>448</v>
      </c>
      <c r="C256" s="214">
        <v>400</v>
      </c>
      <c r="D256" s="214">
        <v>0</v>
      </c>
      <c r="E256" s="214">
        <v>0</v>
      </c>
      <c r="F256" s="214">
        <v>400</v>
      </c>
      <c r="G256" s="214">
        <v>0</v>
      </c>
      <c r="H256" s="214">
        <v>0</v>
      </c>
      <c r="I256" s="214">
        <v>0</v>
      </c>
      <c r="J256" s="214">
        <v>0</v>
      </c>
      <c r="K256" s="214">
        <v>0</v>
      </c>
      <c r="L256" s="214">
        <v>0</v>
      </c>
      <c r="M256" s="214">
        <v>0</v>
      </c>
      <c r="N256" s="214">
        <v>0</v>
      </c>
      <c r="O256" s="214">
        <v>0</v>
      </c>
      <c r="P256" s="214">
        <v>0</v>
      </c>
      <c r="Q256" s="214">
        <v>0</v>
      </c>
      <c r="R256" s="214">
        <v>0</v>
      </c>
      <c r="S256" s="214">
        <v>0</v>
      </c>
      <c r="T256" s="214">
        <v>0</v>
      </c>
      <c r="U256" s="214">
        <v>400</v>
      </c>
      <c r="V256" s="214"/>
      <c r="W256" s="214"/>
    </row>
    <row r="257" spans="1:23" ht="30" x14ac:dyDescent="0.25">
      <c r="A257" s="213">
        <v>249</v>
      </c>
      <c r="B257" s="217" t="s">
        <v>449</v>
      </c>
      <c r="C257" s="214">
        <v>25</v>
      </c>
      <c r="D257" s="214">
        <v>0</v>
      </c>
      <c r="E257" s="214">
        <v>0</v>
      </c>
      <c r="F257" s="214">
        <v>25</v>
      </c>
      <c r="G257" s="214">
        <v>0</v>
      </c>
      <c r="H257" s="214">
        <v>0</v>
      </c>
      <c r="I257" s="214">
        <v>0</v>
      </c>
      <c r="J257" s="214">
        <v>0</v>
      </c>
      <c r="K257" s="214">
        <v>0</v>
      </c>
      <c r="L257" s="214">
        <v>0</v>
      </c>
      <c r="M257" s="214">
        <v>0</v>
      </c>
      <c r="N257" s="214">
        <v>0</v>
      </c>
      <c r="O257" s="214">
        <v>0</v>
      </c>
      <c r="P257" s="214">
        <v>0</v>
      </c>
      <c r="Q257" s="214">
        <v>0</v>
      </c>
      <c r="R257" s="214">
        <v>0</v>
      </c>
      <c r="S257" s="214">
        <v>0</v>
      </c>
      <c r="T257" s="214">
        <v>0</v>
      </c>
      <c r="U257" s="214">
        <v>25</v>
      </c>
      <c r="V257" s="214"/>
      <c r="W257" s="214"/>
    </row>
    <row r="258" spans="1:23" ht="45" x14ac:dyDescent="0.25">
      <c r="A258" s="213">
        <v>250</v>
      </c>
      <c r="B258" s="217" t="s">
        <v>450</v>
      </c>
      <c r="C258" s="214">
        <v>20</v>
      </c>
      <c r="D258" s="214">
        <v>0</v>
      </c>
      <c r="E258" s="214">
        <v>0</v>
      </c>
      <c r="F258" s="214">
        <v>20</v>
      </c>
      <c r="G258" s="214">
        <v>0</v>
      </c>
      <c r="H258" s="214">
        <v>0</v>
      </c>
      <c r="I258" s="214">
        <v>0</v>
      </c>
      <c r="J258" s="214">
        <v>0</v>
      </c>
      <c r="K258" s="214">
        <v>0</v>
      </c>
      <c r="L258" s="214">
        <v>0</v>
      </c>
      <c r="M258" s="214">
        <v>0</v>
      </c>
      <c r="N258" s="214">
        <v>0</v>
      </c>
      <c r="O258" s="214">
        <v>0</v>
      </c>
      <c r="P258" s="214">
        <v>0</v>
      </c>
      <c r="Q258" s="214">
        <v>0</v>
      </c>
      <c r="R258" s="214">
        <v>0</v>
      </c>
      <c r="S258" s="214">
        <v>0</v>
      </c>
      <c r="T258" s="214">
        <v>0</v>
      </c>
      <c r="U258" s="214">
        <v>20</v>
      </c>
      <c r="V258" s="214"/>
      <c r="W258" s="214"/>
    </row>
    <row r="259" spans="1:23" ht="30" x14ac:dyDescent="0.25">
      <c r="A259" s="213">
        <v>251</v>
      </c>
      <c r="B259" s="217" t="s">
        <v>451</v>
      </c>
      <c r="C259" s="214">
        <v>40</v>
      </c>
      <c r="D259" s="214">
        <v>0</v>
      </c>
      <c r="E259" s="214">
        <v>0</v>
      </c>
      <c r="F259" s="214">
        <v>40</v>
      </c>
      <c r="G259" s="214">
        <v>0</v>
      </c>
      <c r="H259" s="214">
        <v>0</v>
      </c>
      <c r="I259" s="214">
        <v>0</v>
      </c>
      <c r="J259" s="214">
        <v>0</v>
      </c>
      <c r="K259" s="214">
        <v>0</v>
      </c>
      <c r="L259" s="214">
        <v>0</v>
      </c>
      <c r="M259" s="214">
        <v>0</v>
      </c>
      <c r="N259" s="214">
        <v>0</v>
      </c>
      <c r="O259" s="214">
        <v>0</v>
      </c>
      <c r="P259" s="214">
        <v>0</v>
      </c>
      <c r="Q259" s="214">
        <v>0</v>
      </c>
      <c r="R259" s="214">
        <v>0</v>
      </c>
      <c r="S259" s="214">
        <v>0</v>
      </c>
      <c r="T259" s="214">
        <v>0</v>
      </c>
      <c r="U259" s="214">
        <v>40</v>
      </c>
      <c r="V259" s="214"/>
      <c r="W259" s="214"/>
    </row>
    <row r="260" spans="1:23" ht="30" x14ac:dyDescent="0.25">
      <c r="A260" s="213">
        <v>252</v>
      </c>
      <c r="B260" s="217" t="s">
        <v>452</v>
      </c>
      <c r="C260" s="214">
        <v>15.3</v>
      </c>
      <c r="D260" s="214">
        <v>0</v>
      </c>
      <c r="E260" s="214">
        <v>0</v>
      </c>
      <c r="F260" s="214">
        <v>15.3</v>
      </c>
      <c r="G260" s="214">
        <v>0</v>
      </c>
      <c r="H260" s="214">
        <v>0</v>
      </c>
      <c r="I260" s="214">
        <v>0</v>
      </c>
      <c r="J260" s="214">
        <v>0</v>
      </c>
      <c r="K260" s="214">
        <v>0</v>
      </c>
      <c r="L260" s="214">
        <v>0</v>
      </c>
      <c r="M260" s="214">
        <v>0</v>
      </c>
      <c r="N260" s="214">
        <v>0</v>
      </c>
      <c r="O260" s="214">
        <v>0</v>
      </c>
      <c r="P260" s="214">
        <v>0</v>
      </c>
      <c r="Q260" s="214">
        <v>0</v>
      </c>
      <c r="R260" s="214">
        <v>0</v>
      </c>
      <c r="S260" s="214">
        <v>0</v>
      </c>
      <c r="T260" s="214">
        <v>0</v>
      </c>
      <c r="U260" s="214">
        <v>15.3</v>
      </c>
      <c r="V260" s="214"/>
      <c r="W260" s="214"/>
    </row>
    <row r="261" spans="1:23" ht="30" x14ac:dyDescent="0.25">
      <c r="A261" s="213">
        <v>253</v>
      </c>
      <c r="B261" s="217" t="s">
        <v>453</v>
      </c>
      <c r="C261" s="214">
        <v>40</v>
      </c>
      <c r="D261" s="214">
        <v>0</v>
      </c>
      <c r="E261" s="214">
        <v>0</v>
      </c>
      <c r="F261" s="214">
        <v>40</v>
      </c>
      <c r="G261" s="214">
        <v>0</v>
      </c>
      <c r="H261" s="214">
        <v>0</v>
      </c>
      <c r="I261" s="214">
        <v>0</v>
      </c>
      <c r="J261" s="214">
        <v>0</v>
      </c>
      <c r="K261" s="214">
        <v>0</v>
      </c>
      <c r="L261" s="214">
        <v>0</v>
      </c>
      <c r="M261" s="214">
        <v>0</v>
      </c>
      <c r="N261" s="214">
        <v>0</v>
      </c>
      <c r="O261" s="214">
        <v>0</v>
      </c>
      <c r="P261" s="214">
        <v>0</v>
      </c>
      <c r="Q261" s="214">
        <v>0</v>
      </c>
      <c r="R261" s="214">
        <v>0</v>
      </c>
      <c r="S261" s="214">
        <v>0</v>
      </c>
      <c r="T261" s="214">
        <v>0</v>
      </c>
      <c r="U261" s="214">
        <v>40</v>
      </c>
      <c r="V261" s="214"/>
      <c r="W261" s="214"/>
    </row>
    <row r="262" spans="1:23" ht="60" x14ac:dyDescent="0.25">
      <c r="A262" s="213">
        <v>254</v>
      </c>
      <c r="B262" s="217" t="s">
        <v>454</v>
      </c>
      <c r="C262" s="214">
        <v>8.5</v>
      </c>
      <c r="D262" s="214">
        <v>0</v>
      </c>
      <c r="E262" s="214">
        <v>0</v>
      </c>
      <c r="F262" s="214">
        <v>8.5</v>
      </c>
      <c r="G262" s="214">
        <v>0</v>
      </c>
      <c r="H262" s="214">
        <v>0</v>
      </c>
      <c r="I262" s="214">
        <v>0</v>
      </c>
      <c r="J262" s="214">
        <v>0</v>
      </c>
      <c r="K262" s="214">
        <v>0</v>
      </c>
      <c r="L262" s="214">
        <v>0</v>
      </c>
      <c r="M262" s="214">
        <v>0</v>
      </c>
      <c r="N262" s="214">
        <v>0</v>
      </c>
      <c r="O262" s="214">
        <v>0</v>
      </c>
      <c r="P262" s="214">
        <v>0</v>
      </c>
      <c r="Q262" s="214">
        <v>0</v>
      </c>
      <c r="R262" s="214">
        <v>0</v>
      </c>
      <c r="S262" s="214">
        <v>0</v>
      </c>
      <c r="T262" s="214">
        <v>0</v>
      </c>
      <c r="U262" s="214">
        <v>8.5</v>
      </c>
      <c r="V262" s="214"/>
      <c r="W262" s="214"/>
    </row>
    <row r="263" spans="1:23" ht="60" x14ac:dyDescent="0.25">
      <c r="A263" s="213">
        <v>255</v>
      </c>
      <c r="B263" s="217" t="s">
        <v>455</v>
      </c>
      <c r="C263" s="214">
        <v>18</v>
      </c>
      <c r="D263" s="214">
        <v>0</v>
      </c>
      <c r="E263" s="214">
        <v>0</v>
      </c>
      <c r="F263" s="214">
        <v>18</v>
      </c>
      <c r="G263" s="214">
        <v>0</v>
      </c>
      <c r="H263" s="214">
        <v>0</v>
      </c>
      <c r="I263" s="214">
        <v>0</v>
      </c>
      <c r="J263" s="214">
        <v>0</v>
      </c>
      <c r="K263" s="214">
        <v>0</v>
      </c>
      <c r="L263" s="214">
        <v>0</v>
      </c>
      <c r="M263" s="214">
        <v>0</v>
      </c>
      <c r="N263" s="214">
        <v>0</v>
      </c>
      <c r="O263" s="214">
        <v>0</v>
      </c>
      <c r="P263" s="214">
        <v>0</v>
      </c>
      <c r="Q263" s="214">
        <v>0</v>
      </c>
      <c r="R263" s="214">
        <v>0</v>
      </c>
      <c r="S263" s="214">
        <v>0</v>
      </c>
      <c r="T263" s="214">
        <v>0</v>
      </c>
      <c r="U263" s="214">
        <v>18</v>
      </c>
      <c r="V263" s="214"/>
      <c r="W263" s="214"/>
    </row>
    <row r="264" spans="1:23" ht="60" x14ac:dyDescent="0.25">
      <c r="A264" s="213">
        <v>256</v>
      </c>
      <c r="B264" s="217" t="s">
        <v>456</v>
      </c>
      <c r="C264" s="214">
        <v>13.5</v>
      </c>
      <c r="D264" s="214">
        <v>0</v>
      </c>
      <c r="E264" s="214">
        <v>0</v>
      </c>
      <c r="F264" s="214">
        <v>13.5</v>
      </c>
      <c r="G264" s="214">
        <v>0</v>
      </c>
      <c r="H264" s="214">
        <v>0</v>
      </c>
      <c r="I264" s="214">
        <v>0</v>
      </c>
      <c r="J264" s="214">
        <v>0</v>
      </c>
      <c r="K264" s="214">
        <v>0</v>
      </c>
      <c r="L264" s="214">
        <v>0</v>
      </c>
      <c r="M264" s="214">
        <v>0</v>
      </c>
      <c r="N264" s="214">
        <v>0</v>
      </c>
      <c r="O264" s="214">
        <v>0</v>
      </c>
      <c r="P264" s="214">
        <v>0</v>
      </c>
      <c r="Q264" s="214">
        <v>0</v>
      </c>
      <c r="R264" s="214">
        <v>0</v>
      </c>
      <c r="S264" s="214">
        <v>0</v>
      </c>
      <c r="T264" s="214">
        <v>0</v>
      </c>
      <c r="U264" s="214">
        <v>13.5</v>
      </c>
      <c r="V264" s="214"/>
      <c r="W264" s="214"/>
    </row>
    <row r="265" spans="1:23" ht="60" x14ac:dyDescent="0.25">
      <c r="A265" s="213">
        <v>257</v>
      </c>
      <c r="B265" s="217" t="s">
        <v>457</v>
      </c>
      <c r="C265" s="214">
        <v>4.4000000000000004</v>
      </c>
      <c r="D265" s="214">
        <v>0</v>
      </c>
      <c r="E265" s="214">
        <v>0</v>
      </c>
      <c r="F265" s="214">
        <v>4.4000000000000004</v>
      </c>
      <c r="G265" s="214">
        <v>0</v>
      </c>
      <c r="H265" s="214">
        <v>0</v>
      </c>
      <c r="I265" s="214">
        <v>0</v>
      </c>
      <c r="J265" s="214">
        <v>0</v>
      </c>
      <c r="K265" s="214">
        <v>0</v>
      </c>
      <c r="L265" s="214">
        <v>0</v>
      </c>
      <c r="M265" s="214">
        <v>0</v>
      </c>
      <c r="N265" s="214">
        <v>0</v>
      </c>
      <c r="O265" s="214">
        <v>0</v>
      </c>
      <c r="P265" s="214">
        <v>0</v>
      </c>
      <c r="Q265" s="214">
        <v>0</v>
      </c>
      <c r="R265" s="214">
        <v>0</v>
      </c>
      <c r="S265" s="214">
        <v>0</v>
      </c>
      <c r="T265" s="214">
        <v>0</v>
      </c>
      <c r="U265" s="214">
        <v>4.4000000000000004</v>
      </c>
      <c r="V265" s="214"/>
      <c r="W265" s="214"/>
    </row>
    <row r="266" spans="1:23" ht="60" x14ac:dyDescent="0.25">
      <c r="A266" s="213">
        <v>258</v>
      </c>
      <c r="B266" s="217" t="s">
        <v>458</v>
      </c>
      <c r="C266" s="214">
        <v>18.600000000000001</v>
      </c>
      <c r="D266" s="214">
        <v>0</v>
      </c>
      <c r="E266" s="214">
        <v>0</v>
      </c>
      <c r="F266" s="214">
        <v>18.600000000000001</v>
      </c>
      <c r="G266" s="214">
        <v>0</v>
      </c>
      <c r="H266" s="214">
        <v>0</v>
      </c>
      <c r="I266" s="214">
        <v>0</v>
      </c>
      <c r="J266" s="214">
        <v>0</v>
      </c>
      <c r="K266" s="214">
        <v>0</v>
      </c>
      <c r="L266" s="214">
        <v>0</v>
      </c>
      <c r="M266" s="214">
        <v>0</v>
      </c>
      <c r="N266" s="214">
        <v>0</v>
      </c>
      <c r="O266" s="214">
        <v>0</v>
      </c>
      <c r="P266" s="214">
        <v>0</v>
      </c>
      <c r="Q266" s="214">
        <v>0</v>
      </c>
      <c r="R266" s="214">
        <v>0</v>
      </c>
      <c r="S266" s="214">
        <v>0</v>
      </c>
      <c r="T266" s="214">
        <v>0</v>
      </c>
      <c r="U266" s="214">
        <v>18.600000000000001</v>
      </c>
      <c r="V266" s="214"/>
      <c r="W266" s="214"/>
    </row>
    <row r="267" spans="1:23" ht="75" x14ac:dyDescent="0.25">
      <c r="A267" s="213">
        <v>259</v>
      </c>
      <c r="B267" s="217" t="s">
        <v>459</v>
      </c>
      <c r="C267" s="214">
        <v>30</v>
      </c>
      <c r="D267" s="214">
        <v>0</v>
      </c>
      <c r="E267" s="214">
        <v>0</v>
      </c>
      <c r="F267" s="214">
        <v>30</v>
      </c>
      <c r="G267" s="214">
        <v>0</v>
      </c>
      <c r="H267" s="214">
        <v>0</v>
      </c>
      <c r="I267" s="214">
        <v>0</v>
      </c>
      <c r="J267" s="214">
        <v>0</v>
      </c>
      <c r="K267" s="214">
        <v>0</v>
      </c>
      <c r="L267" s="214">
        <v>0</v>
      </c>
      <c r="M267" s="214">
        <v>0</v>
      </c>
      <c r="N267" s="214">
        <v>0</v>
      </c>
      <c r="O267" s="214">
        <v>0</v>
      </c>
      <c r="P267" s="214">
        <v>0</v>
      </c>
      <c r="Q267" s="214">
        <v>0</v>
      </c>
      <c r="R267" s="214">
        <v>0</v>
      </c>
      <c r="S267" s="214">
        <v>0</v>
      </c>
      <c r="T267" s="214">
        <v>0</v>
      </c>
      <c r="U267" s="214">
        <v>30</v>
      </c>
      <c r="V267" s="214"/>
      <c r="W267" s="214"/>
    </row>
    <row r="268" spans="1:23" ht="60" x14ac:dyDescent="0.25">
      <c r="A268" s="213">
        <v>260</v>
      </c>
      <c r="B268" s="217" t="s">
        <v>460</v>
      </c>
      <c r="C268" s="214">
        <v>42.3</v>
      </c>
      <c r="D268" s="214">
        <v>0</v>
      </c>
      <c r="E268" s="214">
        <v>0</v>
      </c>
      <c r="F268" s="214">
        <v>42.3</v>
      </c>
      <c r="G268" s="214">
        <v>0</v>
      </c>
      <c r="H268" s="214">
        <v>0</v>
      </c>
      <c r="I268" s="214">
        <v>0</v>
      </c>
      <c r="J268" s="214">
        <v>0</v>
      </c>
      <c r="K268" s="214">
        <v>0</v>
      </c>
      <c r="L268" s="214">
        <v>0</v>
      </c>
      <c r="M268" s="214">
        <v>0</v>
      </c>
      <c r="N268" s="214">
        <v>0</v>
      </c>
      <c r="O268" s="214">
        <v>0</v>
      </c>
      <c r="P268" s="214">
        <v>0</v>
      </c>
      <c r="Q268" s="214">
        <v>0</v>
      </c>
      <c r="R268" s="214">
        <v>0</v>
      </c>
      <c r="S268" s="214">
        <v>0</v>
      </c>
      <c r="T268" s="214">
        <v>0</v>
      </c>
      <c r="U268" s="214">
        <v>42.3</v>
      </c>
      <c r="V268" s="214"/>
      <c r="W268" s="214"/>
    </row>
    <row r="269" spans="1:23" ht="75" x14ac:dyDescent="0.25">
      <c r="A269" s="213">
        <v>261</v>
      </c>
      <c r="B269" s="217" t="s">
        <v>397</v>
      </c>
      <c r="C269" s="214">
        <v>50</v>
      </c>
      <c r="D269" s="214">
        <v>0</v>
      </c>
      <c r="E269" s="214">
        <v>0</v>
      </c>
      <c r="F269" s="214">
        <v>50</v>
      </c>
      <c r="G269" s="214">
        <v>0</v>
      </c>
      <c r="H269" s="214">
        <v>0</v>
      </c>
      <c r="I269" s="214">
        <v>0</v>
      </c>
      <c r="J269" s="214">
        <v>0</v>
      </c>
      <c r="K269" s="214">
        <v>0</v>
      </c>
      <c r="L269" s="214">
        <v>0</v>
      </c>
      <c r="M269" s="214">
        <v>0</v>
      </c>
      <c r="N269" s="214">
        <v>0</v>
      </c>
      <c r="O269" s="214">
        <v>0</v>
      </c>
      <c r="P269" s="214">
        <v>0</v>
      </c>
      <c r="Q269" s="214">
        <v>0</v>
      </c>
      <c r="R269" s="214">
        <v>0</v>
      </c>
      <c r="S269" s="214">
        <v>0</v>
      </c>
      <c r="T269" s="214">
        <v>0</v>
      </c>
      <c r="U269" s="214">
        <v>50</v>
      </c>
      <c r="V269" s="214"/>
      <c r="W269" s="214"/>
    </row>
    <row r="270" spans="1:23" ht="60" x14ac:dyDescent="0.25">
      <c r="A270" s="213">
        <v>262</v>
      </c>
      <c r="B270" s="217" t="s">
        <v>461</v>
      </c>
      <c r="C270" s="214">
        <v>10.3</v>
      </c>
      <c r="D270" s="214">
        <v>0</v>
      </c>
      <c r="E270" s="214">
        <v>0</v>
      </c>
      <c r="F270" s="214">
        <v>10.3</v>
      </c>
      <c r="G270" s="214">
        <v>0</v>
      </c>
      <c r="H270" s="214">
        <v>0</v>
      </c>
      <c r="I270" s="214">
        <v>0</v>
      </c>
      <c r="J270" s="214">
        <v>0</v>
      </c>
      <c r="K270" s="214">
        <v>0</v>
      </c>
      <c r="L270" s="214">
        <v>0</v>
      </c>
      <c r="M270" s="214">
        <v>0</v>
      </c>
      <c r="N270" s="214">
        <v>0</v>
      </c>
      <c r="O270" s="214">
        <v>0</v>
      </c>
      <c r="P270" s="214">
        <v>0</v>
      </c>
      <c r="Q270" s="214">
        <v>0</v>
      </c>
      <c r="R270" s="214">
        <v>0</v>
      </c>
      <c r="S270" s="214">
        <v>0</v>
      </c>
      <c r="T270" s="214">
        <v>0</v>
      </c>
      <c r="U270" s="214">
        <v>10.3</v>
      </c>
      <c r="V270" s="214"/>
      <c r="W270" s="214"/>
    </row>
    <row r="271" spans="1:23" ht="45" x14ac:dyDescent="0.25">
      <c r="A271" s="213">
        <v>263</v>
      </c>
      <c r="B271" s="217" t="s">
        <v>462</v>
      </c>
      <c r="C271" s="214">
        <v>10.5</v>
      </c>
      <c r="D271" s="214">
        <v>0</v>
      </c>
      <c r="E271" s="214">
        <v>0</v>
      </c>
      <c r="F271" s="214">
        <v>10.5</v>
      </c>
      <c r="G271" s="214">
        <v>0</v>
      </c>
      <c r="H271" s="214">
        <v>0</v>
      </c>
      <c r="I271" s="214">
        <v>0</v>
      </c>
      <c r="J271" s="214">
        <v>0</v>
      </c>
      <c r="K271" s="214">
        <v>0</v>
      </c>
      <c r="L271" s="214">
        <v>0</v>
      </c>
      <c r="M271" s="214">
        <v>0</v>
      </c>
      <c r="N271" s="214">
        <v>0</v>
      </c>
      <c r="O271" s="214">
        <v>0</v>
      </c>
      <c r="P271" s="214">
        <v>0</v>
      </c>
      <c r="Q271" s="214">
        <v>0</v>
      </c>
      <c r="R271" s="214">
        <v>0</v>
      </c>
      <c r="S271" s="214">
        <v>0</v>
      </c>
      <c r="T271" s="214">
        <v>0</v>
      </c>
      <c r="U271" s="214">
        <v>10.5</v>
      </c>
      <c r="V271" s="214"/>
      <c r="W271" s="214"/>
    </row>
    <row r="272" spans="1:23" ht="45" x14ac:dyDescent="0.25">
      <c r="A272" s="213">
        <v>264</v>
      </c>
      <c r="B272" s="217" t="s">
        <v>463</v>
      </c>
      <c r="C272" s="214">
        <v>68</v>
      </c>
      <c r="D272" s="214">
        <v>0</v>
      </c>
      <c r="E272" s="214">
        <v>0</v>
      </c>
      <c r="F272" s="214">
        <v>68</v>
      </c>
      <c r="G272" s="214">
        <v>0</v>
      </c>
      <c r="H272" s="214">
        <v>0</v>
      </c>
      <c r="I272" s="214">
        <v>0</v>
      </c>
      <c r="J272" s="214">
        <v>0</v>
      </c>
      <c r="K272" s="214">
        <v>0</v>
      </c>
      <c r="L272" s="214">
        <v>0</v>
      </c>
      <c r="M272" s="214">
        <v>0</v>
      </c>
      <c r="N272" s="214">
        <v>0</v>
      </c>
      <c r="O272" s="214">
        <v>0</v>
      </c>
      <c r="P272" s="214">
        <v>0</v>
      </c>
      <c r="Q272" s="214">
        <v>0</v>
      </c>
      <c r="R272" s="214">
        <v>0</v>
      </c>
      <c r="S272" s="214">
        <v>0</v>
      </c>
      <c r="T272" s="214">
        <v>0</v>
      </c>
      <c r="U272" s="214">
        <v>68</v>
      </c>
      <c r="V272" s="214"/>
      <c r="W272" s="214"/>
    </row>
    <row r="273" spans="1:23" ht="30" x14ac:dyDescent="0.25">
      <c r="A273" s="213">
        <v>265</v>
      </c>
      <c r="B273" s="217" t="s">
        <v>464</v>
      </c>
      <c r="C273" s="214">
        <v>85</v>
      </c>
      <c r="D273" s="214">
        <v>0</v>
      </c>
      <c r="E273" s="214">
        <v>0</v>
      </c>
      <c r="F273" s="214">
        <v>85</v>
      </c>
      <c r="G273" s="214">
        <v>0</v>
      </c>
      <c r="H273" s="214">
        <v>0</v>
      </c>
      <c r="I273" s="214">
        <v>0</v>
      </c>
      <c r="J273" s="214">
        <v>0</v>
      </c>
      <c r="K273" s="214">
        <v>0</v>
      </c>
      <c r="L273" s="214">
        <v>0</v>
      </c>
      <c r="M273" s="214">
        <v>0</v>
      </c>
      <c r="N273" s="214">
        <v>0</v>
      </c>
      <c r="O273" s="214">
        <v>0</v>
      </c>
      <c r="P273" s="214">
        <v>0</v>
      </c>
      <c r="Q273" s="214">
        <v>0</v>
      </c>
      <c r="R273" s="214">
        <v>0</v>
      </c>
      <c r="S273" s="214">
        <v>0</v>
      </c>
      <c r="T273" s="214">
        <v>0</v>
      </c>
      <c r="U273" s="214">
        <v>85</v>
      </c>
      <c r="V273" s="214"/>
      <c r="W273" s="214"/>
    </row>
    <row r="274" spans="1:23" ht="30" x14ac:dyDescent="0.25">
      <c r="A274" s="213">
        <v>266</v>
      </c>
      <c r="B274" s="217" t="s">
        <v>465</v>
      </c>
      <c r="C274" s="214">
        <v>40</v>
      </c>
      <c r="D274" s="214">
        <v>0</v>
      </c>
      <c r="E274" s="214">
        <v>0</v>
      </c>
      <c r="F274" s="214">
        <v>40</v>
      </c>
      <c r="G274" s="214">
        <v>0</v>
      </c>
      <c r="H274" s="214">
        <v>0</v>
      </c>
      <c r="I274" s="214">
        <v>0</v>
      </c>
      <c r="J274" s="214">
        <v>0</v>
      </c>
      <c r="K274" s="214">
        <v>0</v>
      </c>
      <c r="L274" s="214">
        <v>0</v>
      </c>
      <c r="M274" s="214">
        <v>0</v>
      </c>
      <c r="N274" s="214">
        <v>0</v>
      </c>
      <c r="O274" s="214">
        <v>0</v>
      </c>
      <c r="P274" s="214">
        <v>0</v>
      </c>
      <c r="Q274" s="214">
        <v>0</v>
      </c>
      <c r="R274" s="214">
        <v>0</v>
      </c>
      <c r="S274" s="214">
        <v>0</v>
      </c>
      <c r="T274" s="214">
        <v>0</v>
      </c>
      <c r="U274" s="214">
        <v>40</v>
      </c>
      <c r="V274" s="214"/>
      <c r="W274" s="214"/>
    </row>
    <row r="275" spans="1:23" ht="30" x14ac:dyDescent="0.25">
      <c r="A275" s="213">
        <v>267</v>
      </c>
      <c r="B275" s="217" t="s">
        <v>253</v>
      </c>
      <c r="C275" s="214">
        <v>52</v>
      </c>
      <c r="D275" s="214">
        <v>0</v>
      </c>
      <c r="E275" s="214">
        <v>0</v>
      </c>
      <c r="F275" s="214">
        <v>52</v>
      </c>
      <c r="G275" s="214">
        <v>0</v>
      </c>
      <c r="H275" s="214">
        <v>0</v>
      </c>
      <c r="I275" s="214">
        <v>0</v>
      </c>
      <c r="J275" s="214">
        <v>0</v>
      </c>
      <c r="K275" s="214">
        <v>0</v>
      </c>
      <c r="L275" s="214">
        <v>0</v>
      </c>
      <c r="M275" s="214">
        <v>0</v>
      </c>
      <c r="N275" s="214">
        <v>0</v>
      </c>
      <c r="O275" s="214">
        <v>0</v>
      </c>
      <c r="P275" s="214">
        <v>0</v>
      </c>
      <c r="Q275" s="214">
        <v>0</v>
      </c>
      <c r="R275" s="214">
        <v>0</v>
      </c>
      <c r="S275" s="214">
        <v>0</v>
      </c>
      <c r="T275" s="214">
        <v>0</v>
      </c>
      <c r="U275" s="214">
        <v>52</v>
      </c>
      <c r="V275" s="214"/>
      <c r="W275" s="214"/>
    </row>
    <row r="276" spans="1:23" ht="45" x14ac:dyDescent="0.25">
      <c r="A276" s="213">
        <v>268</v>
      </c>
      <c r="B276" s="217" t="s">
        <v>466</v>
      </c>
      <c r="C276" s="214">
        <v>55</v>
      </c>
      <c r="D276" s="214">
        <v>0</v>
      </c>
      <c r="E276" s="214">
        <v>0</v>
      </c>
      <c r="F276" s="214">
        <v>55</v>
      </c>
      <c r="G276" s="214">
        <v>0</v>
      </c>
      <c r="H276" s="214">
        <v>0</v>
      </c>
      <c r="I276" s="214">
        <v>0</v>
      </c>
      <c r="J276" s="214">
        <v>0</v>
      </c>
      <c r="K276" s="214">
        <v>0</v>
      </c>
      <c r="L276" s="214">
        <v>0</v>
      </c>
      <c r="M276" s="214">
        <v>0</v>
      </c>
      <c r="N276" s="214">
        <v>0</v>
      </c>
      <c r="O276" s="214">
        <v>0</v>
      </c>
      <c r="P276" s="214">
        <v>0</v>
      </c>
      <c r="Q276" s="214">
        <v>0</v>
      </c>
      <c r="R276" s="214">
        <v>0</v>
      </c>
      <c r="S276" s="214">
        <v>0</v>
      </c>
      <c r="T276" s="214">
        <v>0</v>
      </c>
      <c r="U276" s="214">
        <v>55</v>
      </c>
      <c r="V276" s="214"/>
      <c r="W276" s="214"/>
    </row>
    <row r="277" spans="1:23" ht="30" x14ac:dyDescent="0.25">
      <c r="A277" s="213">
        <v>269</v>
      </c>
      <c r="B277" s="217" t="s">
        <v>467</v>
      </c>
      <c r="C277" s="214">
        <v>22.4</v>
      </c>
      <c r="D277" s="214">
        <v>0</v>
      </c>
      <c r="E277" s="214">
        <v>0</v>
      </c>
      <c r="F277" s="214">
        <v>22.4</v>
      </c>
      <c r="G277" s="214">
        <v>0</v>
      </c>
      <c r="H277" s="214">
        <v>0</v>
      </c>
      <c r="I277" s="214">
        <v>0</v>
      </c>
      <c r="J277" s="214">
        <v>0</v>
      </c>
      <c r="K277" s="214">
        <v>0</v>
      </c>
      <c r="L277" s="214">
        <v>0</v>
      </c>
      <c r="M277" s="214">
        <v>0</v>
      </c>
      <c r="N277" s="214">
        <v>0</v>
      </c>
      <c r="O277" s="214">
        <v>0</v>
      </c>
      <c r="P277" s="214">
        <v>0</v>
      </c>
      <c r="Q277" s="214">
        <v>0</v>
      </c>
      <c r="R277" s="214">
        <v>0</v>
      </c>
      <c r="S277" s="214">
        <v>0</v>
      </c>
      <c r="T277" s="214">
        <v>0</v>
      </c>
      <c r="U277" s="214">
        <v>22.4</v>
      </c>
      <c r="V277" s="214"/>
      <c r="W277" s="214"/>
    </row>
    <row r="278" spans="1:23" ht="45" x14ac:dyDescent="0.25">
      <c r="A278" s="213">
        <v>270</v>
      </c>
      <c r="B278" s="217" t="s">
        <v>263</v>
      </c>
      <c r="C278" s="214">
        <v>16</v>
      </c>
      <c r="D278" s="214">
        <v>0</v>
      </c>
      <c r="E278" s="214">
        <v>0</v>
      </c>
      <c r="F278" s="214">
        <v>16</v>
      </c>
      <c r="G278" s="214">
        <v>0</v>
      </c>
      <c r="H278" s="214">
        <v>0</v>
      </c>
      <c r="I278" s="214">
        <v>0</v>
      </c>
      <c r="J278" s="214">
        <v>0</v>
      </c>
      <c r="K278" s="214">
        <v>0</v>
      </c>
      <c r="L278" s="214">
        <v>0</v>
      </c>
      <c r="M278" s="214">
        <v>0</v>
      </c>
      <c r="N278" s="214">
        <v>0</v>
      </c>
      <c r="O278" s="214">
        <v>0</v>
      </c>
      <c r="P278" s="214">
        <v>0</v>
      </c>
      <c r="Q278" s="214">
        <v>0</v>
      </c>
      <c r="R278" s="214">
        <v>0</v>
      </c>
      <c r="S278" s="214">
        <v>0</v>
      </c>
      <c r="T278" s="214">
        <v>0</v>
      </c>
      <c r="U278" s="214">
        <v>16</v>
      </c>
      <c r="V278" s="214"/>
      <c r="W278" s="214"/>
    </row>
    <row r="279" spans="1:23" ht="30" x14ac:dyDescent="0.25">
      <c r="A279" s="213">
        <v>271</v>
      </c>
      <c r="B279" s="217" t="s">
        <v>468</v>
      </c>
      <c r="C279" s="214">
        <v>19</v>
      </c>
      <c r="D279" s="214">
        <v>0</v>
      </c>
      <c r="E279" s="214">
        <v>0</v>
      </c>
      <c r="F279" s="214">
        <v>19</v>
      </c>
      <c r="G279" s="214">
        <v>0</v>
      </c>
      <c r="H279" s="214">
        <v>0</v>
      </c>
      <c r="I279" s="214">
        <v>0</v>
      </c>
      <c r="J279" s="214">
        <v>0</v>
      </c>
      <c r="K279" s="214">
        <v>0</v>
      </c>
      <c r="L279" s="214">
        <v>0</v>
      </c>
      <c r="M279" s="214">
        <v>0</v>
      </c>
      <c r="N279" s="214">
        <v>0</v>
      </c>
      <c r="O279" s="214">
        <v>0</v>
      </c>
      <c r="P279" s="214">
        <v>0</v>
      </c>
      <c r="Q279" s="214">
        <v>0</v>
      </c>
      <c r="R279" s="214">
        <v>0</v>
      </c>
      <c r="S279" s="214">
        <v>0</v>
      </c>
      <c r="T279" s="214">
        <v>0</v>
      </c>
      <c r="U279" s="214">
        <v>19</v>
      </c>
      <c r="V279" s="214"/>
      <c r="W279" s="214"/>
    </row>
    <row r="280" spans="1:23" ht="45" x14ac:dyDescent="0.25">
      <c r="A280" s="213">
        <v>272</v>
      </c>
      <c r="B280" s="217" t="s">
        <v>469</v>
      </c>
      <c r="C280" s="214">
        <v>44</v>
      </c>
      <c r="D280" s="214">
        <v>0</v>
      </c>
      <c r="E280" s="214">
        <v>0</v>
      </c>
      <c r="F280" s="214">
        <v>44</v>
      </c>
      <c r="G280" s="214">
        <v>0</v>
      </c>
      <c r="H280" s="214">
        <v>0</v>
      </c>
      <c r="I280" s="214">
        <v>0</v>
      </c>
      <c r="J280" s="214">
        <v>0</v>
      </c>
      <c r="K280" s="214">
        <v>0</v>
      </c>
      <c r="L280" s="214">
        <v>0</v>
      </c>
      <c r="M280" s="214">
        <v>0</v>
      </c>
      <c r="N280" s="214">
        <v>0</v>
      </c>
      <c r="O280" s="214">
        <v>0</v>
      </c>
      <c r="P280" s="214">
        <v>0</v>
      </c>
      <c r="Q280" s="214">
        <v>0</v>
      </c>
      <c r="R280" s="214">
        <v>0</v>
      </c>
      <c r="S280" s="214">
        <v>0</v>
      </c>
      <c r="T280" s="214">
        <v>0</v>
      </c>
      <c r="U280" s="214">
        <v>44</v>
      </c>
      <c r="V280" s="214"/>
      <c r="W280" s="214"/>
    </row>
    <row r="281" spans="1:23" ht="45" x14ac:dyDescent="0.25">
      <c r="A281" s="213">
        <v>273</v>
      </c>
      <c r="B281" s="217" t="s">
        <v>470</v>
      </c>
      <c r="C281" s="214">
        <v>8.1999999999999993</v>
      </c>
      <c r="D281" s="214"/>
      <c r="E281" s="214"/>
      <c r="F281" s="214">
        <v>8.1999999999999993</v>
      </c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>
        <v>8.1999999999999993</v>
      </c>
      <c r="V281" s="214"/>
      <c r="W281" s="214"/>
    </row>
    <row r="282" spans="1:23" ht="45" x14ac:dyDescent="0.25">
      <c r="A282" s="213">
        <v>274</v>
      </c>
      <c r="B282" s="217" t="s">
        <v>258</v>
      </c>
      <c r="C282" s="214">
        <v>14.9</v>
      </c>
      <c r="D282" s="214">
        <v>0</v>
      </c>
      <c r="E282" s="214">
        <v>0</v>
      </c>
      <c r="F282" s="214">
        <v>14.9</v>
      </c>
      <c r="G282" s="214">
        <v>0</v>
      </c>
      <c r="H282" s="214">
        <v>0</v>
      </c>
      <c r="I282" s="214">
        <v>0</v>
      </c>
      <c r="J282" s="214">
        <v>0</v>
      </c>
      <c r="K282" s="214">
        <v>0</v>
      </c>
      <c r="L282" s="214">
        <v>0</v>
      </c>
      <c r="M282" s="214">
        <v>0</v>
      </c>
      <c r="N282" s="214">
        <v>0</v>
      </c>
      <c r="O282" s="214">
        <v>0</v>
      </c>
      <c r="P282" s="214">
        <v>0</v>
      </c>
      <c r="Q282" s="214">
        <v>0</v>
      </c>
      <c r="R282" s="214">
        <v>0</v>
      </c>
      <c r="S282" s="214">
        <v>0</v>
      </c>
      <c r="T282" s="214">
        <v>0</v>
      </c>
      <c r="U282" s="214">
        <v>14.9</v>
      </c>
      <c r="V282" s="214"/>
      <c r="W282" s="214"/>
    </row>
    <row r="283" spans="1:23" ht="45" x14ac:dyDescent="0.25">
      <c r="A283" s="213">
        <v>275</v>
      </c>
      <c r="B283" s="217" t="s">
        <v>471</v>
      </c>
      <c r="C283" s="214">
        <v>1.4</v>
      </c>
      <c r="D283" s="214">
        <v>0</v>
      </c>
      <c r="E283" s="214">
        <v>0</v>
      </c>
      <c r="F283" s="214">
        <v>1.4</v>
      </c>
      <c r="G283" s="214">
        <v>0</v>
      </c>
      <c r="H283" s="214">
        <v>0</v>
      </c>
      <c r="I283" s="214">
        <v>0</v>
      </c>
      <c r="J283" s="214">
        <v>0</v>
      </c>
      <c r="K283" s="214">
        <v>0</v>
      </c>
      <c r="L283" s="214">
        <v>0</v>
      </c>
      <c r="M283" s="214">
        <v>0</v>
      </c>
      <c r="N283" s="214">
        <v>0</v>
      </c>
      <c r="O283" s="214">
        <v>0</v>
      </c>
      <c r="P283" s="214">
        <v>0</v>
      </c>
      <c r="Q283" s="214">
        <v>0</v>
      </c>
      <c r="R283" s="214">
        <v>0</v>
      </c>
      <c r="S283" s="214">
        <v>0</v>
      </c>
      <c r="T283" s="214">
        <v>0</v>
      </c>
      <c r="U283" s="214">
        <v>1.4</v>
      </c>
      <c r="V283" s="214"/>
      <c r="W283" s="214"/>
    </row>
    <row r="284" spans="1:23" x14ac:dyDescent="0.25">
      <c r="A284" s="213">
        <v>276</v>
      </c>
      <c r="B284" s="213" t="s">
        <v>472</v>
      </c>
      <c r="C284" s="214">
        <v>4863.5</v>
      </c>
      <c r="D284" s="214">
        <v>0</v>
      </c>
      <c r="E284" s="214">
        <v>0</v>
      </c>
      <c r="F284" s="214">
        <v>4863.5</v>
      </c>
      <c r="G284" s="214">
        <v>0</v>
      </c>
      <c r="H284" s="214">
        <v>0</v>
      </c>
      <c r="I284" s="214">
        <v>0</v>
      </c>
      <c r="J284" s="214">
        <v>0</v>
      </c>
      <c r="K284" s="214">
        <v>0</v>
      </c>
      <c r="L284" s="214">
        <v>0</v>
      </c>
      <c r="M284" s="214">
        <v>0</v>
      </c>
      <c r="N284" s="214">
        <v>0</v>
      </c>
      <c r="O284" s="214">
        <v>0</v>
      </c>
      <c r="P284" s="214">
        <v>0</v>
      </c>
      <c r="Q284" s="214">
        <v>0</v>
      </c>
      <c r="R284" s="214">
        <v>0</v>
      </c>
      <c r="S284" s="214">
        <v>0</v>
      </c>
      <c r="T284" s="214">
        <v>0</v>
      </c>
      <c r="U284" s="214">
        <v>4863.5</v>
      </c>
      <c r="V284" s="214"/>
      <c r="W284" s="214"/>
    </row>
    <row r="285" spans="1:23" x14ac:dyDescent="0.25">
      <c r="A285" s="213">
        <v>277</v>
      </c>
      <c r="B285" s="213" t="s">
        <v>153</v>
      </c>
      <c r="C285" s="214">
        <v>51</v>
      </c>
      <c r="D285" s="214"/>
      <c r="E285" s="214"/>
      <c r="F285" s="214">
        <v>51</v>
      </c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>
        <v>51</v>
      </c>
      <c r="V285" s="214"/>
      <c r="W285" s="214"/>
    </row>
    <row r="286" spans="1:23" x14ac:dyDescent="0.25">
      <c r="A286" s="213">
        <v>278</v>
      </c>
      <c r="B286" s="213" t="s">
        <v>21</v>
      </c>
      <c r="C286" s="214">
        <v>894.2</v>
      </c>
      <c r="D286" s="214"/>
      <c r="E286" s="214"/>
      <c r="F286" s="214">
        <v>894.2</v>
      </c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>
        <v>894.2</v>
      </c>
      <c r="V286" s="214"/>
      <c r="W286" s="214"/>
    </row>
    <row r="287" spans="1:23" x14ac:dyDescent="0.25">
      <c r="A287" s="213">
        <v>279</v>
      </c>
      <c r="B287" s="213" t="s">
        <v>480</v>
      </c>
      <c r="C287" s="214">
        <v>261.60000000000002</v>
      </c>
      <c r="D287" s="214"/>
      <c r="E287" s="214"/>
      <c r="F287" s="214">
        <v>261.60000000000002</v>
      </c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>
        <v>261.60000000000002</v>
      </c>
      <c r="V287" s="214"/>
      <c r="W287" s="214"/>
    </row>
    <row r="288" spans="1:23" ht="30" x14ac:dyDescent="0.25">
      <c r="A288" s="213">
        <v>280</v>
      </c>
      <c r="B288" s="217" t="s">
        <v>298</v>
      </c>
      <c r="C288" s="214">
        <v>743.3</v>
      </c>
      <c r="D288" s="214"/>
      <c r="E288" s="214"/>
      <c r="F288" s="214">
        <v>743.3</v>
      </c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>
        <v>743.3</v>
      </c>
      <c r="V288" s="214"/>
      <c r="W288" s="214"/>
    </row>
    <row r="289" spans="1:23" x14ac:dyDescent="0.25">
      <c r="A289" s="213">
        <v>281</v>
      </c>
      <c r="B289" s="213" t="s">
        <v>481</v>
      </c>
      <c r="C289" s="214">
        <v>9282.1</v>
      </c>
      <c r="D289" s="214"/>
      <c r="E289" s="214"/>
      <c r="F289" s="214">
        <v>9282.1</v>
      </c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>
        <v>9282.1</v>
      </c>
      <c r="V289" s="214"/>
      <c r="W289" s="214"/>
    </row>
    <row r="290" spans="1:23" x14ac:dyDescent="0.25">
      <c r="A290" s="213">
        <v>282</v>
      </c>
      <c r="B290" s="213" t="s">
        <v>277</v>
      </c>
      <c r="C290" s="214">
        <v>1030.5999999999999</v>
      </c>
      <c r="D290" s="214"/>
      <c r="E290" s="214"/>
      <c r="F290" s="214">
        <v>1030.5999999999999</v>
      </c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>
        <v>1030.5999999999999</v>
      </c>
      <c r="V290" s="214"/>
      <c r="W290" s="214"/>
    </row>
    <row r="291" spans="1:23" ht="30" x14ac:dyDescent="0.25">
      <c r="A291" s="213">
        <v>283</v>
      </c>
      <c r="B291" s="217" t="s">
        <v>278</v>
      </c>
      <c r="C291" s="214">
        <v>350.6</v>
      </c>
      <c r="D291" s="214"/>
      <c r="E291" s="214"/>
      <c r="F291" s="214">
        <v>350.6</v>
      </c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>
        <v>350.6</v>
      </c>
      <c r="V291" s="214"/>
      <c r="W291" s="214"/>
    </row>
    <row r="292" spans="1:23" x14ac:dyDescent="0.25">
      <c r="A292" s="213">
        <v>284</v>
      </c>
      <c r="B292" s="215" t="s">
        <v>91</v>
      </c>
      <c r="C292" s="216">
        <v>60438.299999999996</v>
      </c>
      <c r="D292" s="216">
        <v>28793.200000000004</v>
      </c>
      <c r="E292" s="216">
        <v>425.8</v>
      </c>
      <c r="F292" s="216">
        <v>31219.299999999996</v>
      </c>
      <c r="G292" s="216">
        <v>588.1</v>
      </c>
      <c r="H292" s="216">
        <v>33</v>
      </c>
      <c r="I292" s="216">
        <v>104.3</v>
      </c>
      <c r="J292" s="216">
        <v>589</v>
      </c>
      <c r="K292" s="216">
        <v>40.500000000000007</v>
      </c>
      <c r="L292" s="216">
        <v>30.9</v>
      </c>
      <c r="M292" s="216">
        <v>1163.2</v>
      </c>
      <c r="N292" s="216">
        <v>416.6</v>
      </c>
      <c r="O292" s="216">
        <v>110.4</v>
      </c>
      <c r="P292" s="216">
        <v>1001.8999999999999</v>
      </c>
      <c r="Q292" s="216">
        <v>492.1</v>
      </c>
      <c r="R292" s="216">
        <v>128.09999999999997</v>
      </c>
      <c r="S292" s="216">
        <v>119.7</v>
      </c>
      <c r="T292" s="216">
        <v>253.8</v>
      </c>
      <c r="U292" s="216">
        <v>22847.500000000004</v>
      </c>
      <c r="V292" s="216">
        <v>2882.8999999999996</v>
      </c>
      <c r="W292" s="216">
        <v>417.29999999999995</v>
      </c>
    </row>
    <row r="293" spans="1:23" x14ac:dyDescent="0.25">
      <c r="A293" s="213">
        <v>285</v>
      </c>
      <c r="B293" s="223" t="s">
        <v>243</v>
      </c>
      <c r="C293" s="216">
        <v>30500.600000000002</v>
      </c>
      <c r="D293" s="216">
        <v>14835.2</v>
      </c>
      <c r="E293" s="216">
        <v>221.5</v>
      </c>
      <c r="F293" s="216">
        <v>15443.899999999998</v>
      </c>
      <c r="G293" s="216">
        <v>73</v>
      </c>
      <c r="H293" s="216">
        <v>10</v>
      </c>
      <c r="I293" s="216">
        <v>88.6</v>
      </c>
      <c r="J293" s="216">
        <v>468.09999999999997</v>
      </c>
      <c r="K293" s="216">
        <v>19.3</v>
      </c>
      <c r="L293" s="216">
        <v>26</v>
      </c>
      <c r="M293" s="216">
        <v>1163.2</v>
      </c>
      <c r="N293" s="216">
        <v>395.6</v>
      </c>
      <c r="O293" s="216">
        <v>22.9</v>
      </c>
      <c r="P293" s="216">
        <v>887.09999999999991</v>
      </c>
      <c r="Q293" s="216">
        <v>436.90000000000003</v>
      </c>
      <c r="R293" s="216">
        <v>108.89999999999998</v>
      </c>
      <c r="S293" s="216">
        <v>106.5</v>
      </c>
      <c r="T293" s="216">
        <v>179.4</v>
      </c>
      <c r="U293" s="216">
        <v>8892.4000000000015</v>
      </c>
      <c r="V293" s="216">
        <v>2197.6</v>
      </c>
      <c r="W293" s="216">
        <v>368.4</v>
      </c>
    </row>
    <row r="294" spans="1:23" x14ac:dyDescent="0.25">
      <c r="A294" s="213">
        <v>286</v>
      </c>
      <c r="B294" s="223" t="s">
        <v>21</v>
      </c>
      <c r="C294" s="216">
        <v>894.2</v>
      </c>
      <c r="D294" s="216">
        <v>0</v>
      </c>
      <c r="E294" s="216">
        <v>0</v>
      </c>
      <c r="F294" s="216">
        <v>894.2</v>
      </c>
      <c r="G294" s="216">
        <v>0</v>
      </c>
      <c r="H294" s="216">
        <v>0</v>
      </c>
      <c r="I294" s="216">
        <v>0</v>
      </c>
      <c r="J294" s="216">
        <v>0</v>
      </c>
      <c r="K294" s="216">
        <v>0</v>
      </c>
      <c r="L294" s="216">
        <v>0</v>
      </c>
      <c r="M294" s="216">
        <v>0</v>
      </c>
      <c r="N294" s="216">
        <v>0</v>
      </c>
      <c r="O294" s="216">
        <v>0</v>
      </c>
      <c r="P294" s="216">
        <v>0</v>
      </c>
      <c r="Q294" s="216"/>
      <c r="R294" s="216">
        <v>0</v>
      </c>
      <c r="S294" s="216">
        <v>0</v>
      </c>
      <c r="T294" s="216">
        <v>0</v>
      </c>
      <c r="U294" s="216">
        <v>894.2</v>
      </c>
      <c r="V294" s="216">
        <v>0</v>
      </c>
      <c r="W294" s="216"/>
    </row>
    <row r="295" spans="1:23" x14ac:dyDescent="0.25">
      <c r="A295" s="213">
        <v>287</v>
      </c>
      <c r="B295" s="223" t="s">
        <v>477</v>
      </c>
      <c r="C295" s="216">
        <v>1725.2</v>
      </c>
      <c r="D295" s="216">
        <v>280.7</v>
      </c>
      <c r="E295" s="216">
        <v>4.5</v>
      </c>
      <c r="F295" s="216">
        <v>1440</v>
      </c>
      <c r="G295" s="216">
        <v>491.1</v>
      </c>
      <c r="H295" s="216">
        <v>18.299999999999997</v>
      </c>
      <c r="I295" s="216">
        <v>8.6999999999999993</v>
      </c>
      <c r="J295" s="216">
        <v>63.900000000000006</v>
      </c>
      <c r="K295" s="216">
        <v>20.100000000000001</v>
      </c>
      <c r="L295" s="216">
        <v>4.7</v>
      </c>
      <c r="M295" s="216">
        <v>0</v>
      </c>
      <c r="N295" s="216">
        <v>0</v>
      </c>
      <c r="O295" s="216">
        <v>12.3</v>
      </c>
      <c r="P295" s="216">
        <v>52.400000000000006</v>
      </c>
      <c r="Q295" s="216">
        <v>33.799999999999997</v>
      </c>
      <c r="R295" s="216">
        <v>11.100000000000001</v>
      </c>
      <c r="S295" s="216">
        <v>8.6999999999999993</v>
      </c>
      <c r="T295" s="216">
        <v>22.1</v>
      </c>
      <c r="U295" s="216">
        <v>643.9</v>
      </c>
      <c r="V295" s="216">
        <v>0</v>
      </c>
      <c r="W295" s="216">
        <v>48.900000000000006</v>
      </c>
    </row>
    <row r="296" spans="1:23" x14ac:dyDescent="0.25">
      <c r="A296" s="213">
        <v>288</v>
      </c>
      <c r="B296" s="223" t="s">
        <v>478</v>
      </c>
      <c r="C296" s="216">
        <v>11458.2</v>
      </c>
      <c r="D296" s="216">
        <v>11014.800000000001</v>
      </c>
      <c r="E296" s="216">
        <v>159.60000000000002</v>
      </c>
      <c r="F296" s="216">
        <v>283.79999999999995</v>
      </c>
      <c r="G296" s="216">
        <v>0</v>
      </c>
      <c r="H296" s="216">
        <v>0</v>
      </c>
      <c r="I296" s="216">
        <v>0</v>
      </c>
      <c r="J296" s="216">
        <v>0</v>
      </c>
      <c r="K296" s="216">
        <v>0</v>
      </c>
      <c r="L296" s="216">
        <v>0</v>
      </c>
      <c r="M296" s="216">
        <v>0</v>
      </c>
      <c r="N296" s="216">
        <v>0</v>
      </c>
      <c r="O296" s="216">
        <v>57.2</v>
      </c>
      <c r="P296" s="216">
        <v>0</v>
      </c>
      <c r="Q296" s="216"/>
      <c r="R296" s="216">
        <v>0</v>
      </c>
      <c r="S296" s="216">
        <v>0</v>
      </c>
      <c r="T296" s="216">
        <v>43.5</v>
      </c>
      <c r="U296" s="216">
        <v>183.1</v>
      </c>
      <c r="V296" s="216">
        <v>0</v>
      </c>
      <c r="W296" s="216"/>
    </row>
    <row r="297" spans="1:23" ht="72" x14ac:dyDescent="0.25">
      <c r="A297" s="213">
        <v>289</v>
      </c>
      <c r="B297" s="218" t="s">
        <v>482</v>
      </c>
      <c r="C297" s="216">
        <v>3657.5</v>
      </c>
      <c r="D297" s="216">
        <v>2230.5</v>
      </c>
      <c r="E297" s="216">
        <v>32.200000000000003</v>
      </c>
      <c r="F297" s="216">
        <v>1394.8000000000002</v>
      </c>
      <c r="G297" s="216">
        <v>10</v>
      </c>
      <c r="H297" s="216">
        <v>4.0999999999999996</v>
      </c>
      <c r="I297" s="216">
        <v>4.5000000000000009</v>
      </c>
      <c r="J297" s="216">
        <v>48</v>
      </c>
      <c r="K297" s="216">
        <v>0.7</v>
      </c>
      <c r="L297" s="216">
        <v>0.2</v>
      </c>
      <c r="M297" s="216">
        <v>0</v>
      </c>
      <c r="N297" s="216">
        <v>18.7</v>
      </c>
      <c r="O297" s="216">
        <v>17.5</v>
      </c>
      <c r="P297" s="216">
        <v>17.100000000000001</v>
      </c>
      <c r="Q297" s="216">
        <v>12.9</v>
      </c>
      <c r="R297" s="216">
        <v>2.8000000000000003</v>
      </c>
      <c r="S297" s="216">
        <v>1.5</v>
      </c>
      <c r="T297" s="216">
        <v>8.2999999999999989</v>
      </c>
      <c r="U297" s="216">
        <v>563.20000000000005</v>
      </c>
      <c r="V297" s="216">
        <v>685.3</v>
      </c>
      <c r="W297" s="216"/>
    </row>
    <row r="298" spans="1:23" ht="29.25" x14ac:dyDescent="0.25">
      <c r="A298" s="213">
        <v>290</v>
      </c>
      <c r="B298" s="218" t="s">
        <v>241</v>
      </c>
      <c r="C298" s="216">
        <v>534.4</v>
      </c>
      <c r="D298" s="216">
        <v>432</v>
      </c>
      <c r="E298" s="216">
        <v>8</v>
      </c>
      <c r="F298" s="216">
        <v>94.399999999999991</v>
      </c>
      <c r="G298" s="216">
        <v>14</v>
      </c>
      <c r="H298" s="216">
        <v>0.6</v>
      </c>
      <c r="I298" s="216">
        <v>2.5</v>
      </c>
      <c r="J298" s="216">
        <v>9</v>
      </c>
      <c r="K298" s="216">
        <v>0.4</v>
      </c>
      <c r="L298" s="216">
        <v>0</v>
      </c>
      <c r="M298" s="216">
        <v>0</v>
      </c>
      <c r="N298" s="216">
        <v>2.2999999999999998</v>
      </c>
      <c r="O298" s="216">
        <v>0.5</v>
      </c>
      <c r="P298" s="216">
        <v>45.3</v>
      </c>
      <c r="Q298" s="216">
        <v>8.5</v>
      </c>
      <c r="R298" s="216">
        <v>5.3</v>
      </c>
      <c r="S298" s="216">
        <v>3</v>
      </c>
      <c r="T298" s="216">
        <v>0.5</v>
      </c>
      <c r="U298" s="216">
        <v>2.5</v>
      </c>
      <c r="V298" s="216">
        <v>0</v>
      </c>
      <c r="W298" s="216">
        <v>0</v>
      </c>
    </row>
    <row r="299" spans="1:23" ht="29.25" x14ac:dyDescent="0.25">
      <c r="A299" s="213">
        <v>291</v>
      </c>
      <c r="B299" s="218" t="s">
        <v>278</v>
      </c>
      <c r="C299" s="216">
        <v>350.6</v>
      </c>
      <c r="D299" s="216"/>
      <c r="E299" s="216"/>
      <c r="F299" s="216">
        <v>350.6</v>
      </c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>
        <v>350.6</v>
      </c>
      <c r="V299" s="216"/>
      <c r="W299" s="216"/>
    </row>
    <row r="300" spans="1:23" x14ac:dyDescent="0.25">
      <c r="A300" s="213">
        <v>292</v>
      </c>
      <c r="B300" s="223" t="s">
        <v>277</v>
      </c>
      <c r="C300" s="216">
        <v>1030.5999999999999</v>
      </c>
      <c r="D300" s="216"/>
      <c r="E300" s="216"/>
      <c r="F300" s="216">
        <v>1030.5999999999999</v>
      </c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>
        <v>1030.5999999999999</v>
      </c>
      <c r="V300" s="216"/>
      <c r="W300" s="216"/>
    </row>
    <row r="301" spans="1:23" ht="29.25" x14ac:dyDescent="0.25">
      <c r="A301" s="213">
        <v>293</v>
      </c>
      <c r="B301" s="218" t="s">
        <v>298</v>
      </c>
      <c r="C301" s="216">
        <v>743.3</v>
      </c>
      <c r="D301" s="216"/>
      <c r="E301" s="216"/>
      <c r="F301" s="216">
        <v>743.3</v>
      </c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>
        <v>743.3</v>
      </c>
      <c r="V301" s="216"/>
      <c r="W301" s="216"/>
    </row>
    <row r="302" spans="1:23" ht="29.25" x14ac:dyDescent="0.25">
      <c r="A302" s="213">
        <v>294</v>
      </c>
      <c r="B302" s="218" t="s">
        <v>480</v>
      </c>
      <c r="C302" s="216">
        <v>261.60000000000002</v>
      </c>
      <c r="D302" s="216"/>
      <c r="E302" s="216"/>
      <c r="F302" s="216">
        <v>261.60000000000002</v>
      </c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>
        <v>261.60000000000002</v>
      </c>
      <c r="V302" s="216"/>
      <c r="W302" s="216"/>
    </row>
    <row r="303" spans="1:23" x14ac:dyDescent="0.25">
      <c r="A303" s="213">
        <v>295</v>
      </c>
      <c r="B303" s="223" t="s">
        <v>481</v>
      </c>
      <c r="C303" s="216">
        <v>9282.1</v>
      </c>
      <c r="D303" s="216"/>
      <c r="E303" s="216"/>
      <c r="F303" s="216">
        <v>9282.1</v>
      </c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>
        <v>9282.1</v>
      </c>
      <c r="V303" s="216"/>
      <c r="W303" s="216"/>
    </row>
  </sheetData>
  <pageMargins left="0.70866141732283472" right="0" top="0.15748031496062992" bottom="0" header="0" footer="0"/>
  <pageSetup paperSize="8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Įvardytieji diapazonai</vt:lpstr>
      </vt:variant>
      <vt:variant>
        <vt:i4>12</vt:i4>
      </vt:variant>
    </vt:vector>
  </HeadingPairs>
  <TitlesOfParts>
    <vt:vector size="19" baseType="lpstr">
      <vt:lpstr>Nr 1</vt:lpstr>
      <vt:lpstr>Nr 2</vt:lpstr>
      <vt:lpstr>Nr 3</vt:lpstr>
      <vt:lpstr>Nr 4</vt:lpstr>
      <vt:lpstr>Nr 5</vt:lpstr>
      <vt:lpstr>Nr 6</vt:lpstr>
      <vt:lpstr>Nr 7</vt:lpstr>
      <vt:lpstr>'Nr 1'!Print_Area</vt:lpstr>
      <vt:lpstr>'Nr 2'!Print_Area</vt:lpstr>
      <vt:lpstr>'Nr 3'!Print_Area</vt:lpstr>
      <vt:lpstr>'Nr 5'!Print_Area</vt:lpstr>
      <vt:lpstr>'Nr 6'!Print_Area</vt:lpstr>
      <vt:lpstr>'Nr 7'!Print_Area</vt:lpstr>
      <vt:lpstr>'Nr 1'!Print_Titles</vt:lpstr>
      <vt:lpstr>'Nr 2'!Print_Titles</vt:lpstr>
      <vt:lpstr>'Nr 3'!Print_Titles</vt:lpstr>
      <vt:lpstr>'Nr 4'!Print_Titles</vt:lpstr>
      <vt:lpstr>'Nr 5'!Print_Titles</vt:lpstr>
      <vt:lpstr>'Nr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2019-03-01T14:29:41Z</dcterms:modified>
</cp:coreProperties>
</file>