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380" tabRatio="988" activeTab="0"/>
  </bookViews>
  <sheets>
    <sheet name="01šviet." sheetId="1" r:id="rId1"/>
    <sheet name="02sveikat." sheetId="2" r:id="rId2"/>
    <sheet name="03social." sheetId="3" r:id="rId3"/>
    <sheet name="03 progr. 02.01.09" sheetId="4" r:id="rId4"/>
    <sheet name="04sport." sheetId="5" r:id="rId5"/>
    <sheet name="05kultura" sheetId="6" r:id="rId6"/>
    <sheet name="06turizm_paveld" sheetId="7" r:id="rId7"/>
    <sheet name="07Infrastr." sheetId="8" r:id="rId8"/>
    <sheet name="08aplinkosauga" sheetId="9" r:id="rId9"/>
    <sheet name="09ž.ū." sheetId="10" r:id="rId10"/>
    <sheet name="10verslas" sheetId="11" r:id="rId11"/>
    <sheet name="11valdym." sheetId="12" r:id="rId12"/>
    <sheet name="Lešu poreikis iš viso" sheetId="13" r:id="rId13"/>
  </sheets>
  <definedNames>
    <definedName name="_xlnm.Print_Area" localSheetId="0">'01šviet.'!$A$1:$N$91</definedName>
    <definedName name="_xlnm.Print_Area" localSheetId="1">'02sveikat.'!$A$1:$N$85</definedName>
    <definedName name="_xlnm.Print_Area" localSheetId="3">'03 progr. 02.01.09'!$A$1:$A$82</definedName>
    <definedName name="_xlnm.Print_Area" localSheetId="2">'03social.'!$A$1:$N$91</definedName>
    <definedName name="_xlnm.Print_Area" localSheetId="4">'04sport.'!$A$1:$N$92</definedName>
    <definedName name="_xlnm.Print_Area" localSheetId="5">'05kultura'!$A$1:$N$109</definedName>
    <definedName name="_xlnm.Print_Area" localSheetId="6">'06turizm_paveld'!$A$1:$N$97</definedName>
    <definedName name="_xlnm.Print_Area" localSheetId="7">'07Infrastr.'!$A$1:$N$196</definedName>
    <definedName name="_xlnm.Print_Area" localSheetId="8">'08aplinkosauga'!$A$1:$N$62</definedName>
    <definedName name="_xlnm.Print_Area" localSheetId="9">'09ž.ū.'!$A$1:$N$46</definedName>
    <definedName name="_xlnm.Print_Area" localSheetId="10">'10verslas'!$A$1:$N$37</definedName>
    <definedName name="_xlnm.Print_Area" localSheetId="11">'11valdym.'!$A$1:$N$83</definedName>
    <definedName name="_xlnm.Print_Area" localSheetId="12">'Lešu poreikis iš viso'!$A$1:$J$24</definedName>
    <definedName name="_xlnm.Print_Titles" localSheetId="7">'07Infrastr.'!$4:$8</definedName>
  </definedNames>
  <calcPr fullCalcOnLoad="1"/>
</workbook>
</file>

<file path=xl/sharedStrings.xml><?xml version="1.0" encoding="utf-8"?>
<sst xmlns="http://schemas.openxmlformats.org/spreadsheetml/2006/main" count="3338" uniqueCount="1034">
  <si>
    <t>KT</t>
  </si>
  <si>
    <t>Likviduoti avarinius židinius</t>
  </si>
  <si>
    <t>SB</t>
  </si>
  <si>
    <t>14</t>
  </si>
  <si>
    <t>ES</t>
  </si>
  <si>
    <t>VB</t>
  </si>
  <si>
    <t>16</t>
  </si>
  <si>
    <t>17</t>
  </si>
  <si>
    <t>18</t>
  </si>
  <si>
    <t>19</t>
  </si>
  <si>
    <t>15</t>
  </si>
  <si>
    <t>20</t>
  </si>
  <si>
    <t>24</t>
  </si>
  <si>
    <t>22</t>
  </si>
  <si>
    <t>23</t>
  </si>
  <si>
    <t>PR</t>
  </si>
  <si>
    <t>SK</t>
  </si>
  <si>
    <t>21</t>
  </si>
  <si>
    <t>KPP</t>
  </si>
  <si>
    <t>SBVB</t>
  </si>
  <si>
    <t>KITOS LĖŠOS</t>
  </si>
  <si>
    <t>SAVIVALDYBĖS LĖŠOS</t>
  </si>
  <si>
    <t>13</t>
  </si>
  <si>
    <t>ĮP</t>
  </si>
  <si>
    <t xml:space="preserve">Rekonstruoti Žydų gatvę </t>
  </si>
  <si>
    <t>Atlikti Savivaldybės pastato ir jo aplinkos sutvarkymo darbus</t>
  </si>
  <si>
    <t>Pastatyti Akademijos gimnazijos priestatą</t>
  </si>
  <si>
    <t>Rekonstruoti Kėdainių kultūros centrą</t>
  </si>
  <si>
    <t>Atlikti Sirutiškio dvaro kapinaičių tvarkybos darbus</t>
  </si>
  <si>
    <t>Atlikti Šėtos kultūros centro vidaus remonto darbus</t>
  </si>
  <si>
    <t>03.01</t>
  </si>
  <si>
    <t>03.02</t>
  </si>
  <si>
    <t>03.04</t>
  </si>
  <si>
    <t>03.05</t>
  </si>
  <si>
    <t xml:space="preserve">Dalyvauti energinio efektyvumo didinimo daugiabučiuose namuose programoje, kompensuojant Savivaldybei priklausančių būstų renovacijos išlaidas </t>
  </si>
  <si>
    <t>Bendrojo ugdymo mokyklas lankančiųjų mokinių skaičius</t>
  </si>
  <si>
    <t>Atnaujinti Krakių M.Katkaus gimnazijos  sporto aikštyną</t>
  </si>
  <si>
    <t>Įgyvendinamų projektų skaičius</t>
  </si>
  <si>
    <t>Iškeldinti Miegėnų medicinos punktą į kitas patalpas</t>
  </si>
  <si>
    <t>Teikti išmokas vaikams</t>
  </si>
  <si>
    <t>Teikti transporto išlaidų ir automobilio pritaikymo neįgaliesiems kompensacijas</t>
  </si>
  <si>
    <t xml:space="preserve">Organizuoti socialinės reabilitacijos paslaugų neįgaliesiems bendruomenėje projektų konkursus </t>
  </si>
  <si>
    <t>Organizuoti ir dalinai kompensuoti būsto pritaikymą neįgaliesiems</t>
  </si>
  <si>
    <t xml:space="preserve">Rekonstruoti Šėtos socialinio ir ugdymo centrą </t>
  </si>
  <si>
    <t xml:space="preserve">Atlikti turto inventorizavimą, teisinę registraciją, parengti  dokumentus turto privatizavimui </t>
  </si>
  <si>
    <t>Remontuoti viešųjų ir biudžetinių įstaigų stogus</t>
  </si>
  <si>
    <t>Atlikti Rezgių senųjų kapinių komplekso tvarkybos darbus</t>
  </si>
  <si>
    <t xml:space="preserve">Pritaikyti viešąją  infrastruktūrą  sveikatos gerinimo poreikiams </t>
  </si>
  <si>
    <t>Atnaujinti ir modernizuoti sveikatos paslaugas teikiančias  įstaigas</t>
  </si>
  <si>
    <t xml:space="preserve">Pritaikyti viešąją  infrastruktūrą  švietimo ir ugdymo poreikiams </t>
  </si>
  <si>
    <t>Modernizuoti ugdymo įstaigas, sukuriant saugią, sveiką ir modernią ugdymosi aplinką</t>
  </si>
  <si>
    <t>Finansuoti programas, užtikrinančias vaikų jaunimo neformalaus ugdymo plėtrą</t>
  </si>
  <si>
    <t>Finansuotų projektų skaičius</t>
  </si>
  <si>
    <t>03 uždavinys. Atnaujinti, išplėsti, rekonstruoti miesto ir rajono gatvių, gyvenviečių apšvietimo tinklus</t>
  </si>
  <si>
    <t>04 uždavinys. Tiesti, taisyti, prižiūrėti ir plėtoti vietinės reikšmės kelius ir gatves bei užtikrinti saugų eismą</t>
  </si>
  <si>
    <t xml:space="preserve">Modernizuoti Kėdainių Šviesiosios gimnazijos pastatą Kėdainiuose, Didžioji g. 60 </t>
  </si>
  <si>
    <t>Asmenų gaunančių šalpos išmokas, skaičius</t>
  </si>
  <si>
    <t>Asmenų gaunančių išmokas vaikams, skaičius</t>
  </si>
  <si>
    <t>Asmenų gaunančių kompensacijas, skaičius</t>
  </si>
  <si>
    <t>Neįgaliųjų, gavusių paslaugas skaičius</t>
  </si>
  <si>
    <t>Pritaikyti būstų neįgaliesiems skaičius</t>
  </si>
  <si>
    <t>4400</t>
  </si>
  <si>
    <t xml:space="preserve">Įrengti Šviesos ir Pievų gatves individualių gyvenamųjų namų Babėnų II kvartale </t>
  </si>
  <si>
    <t>03.07</t>
  </si>
  <si>
    <t>03.08</t>
  </si>
  <si>
    <t>03.09</t>
  </si>
  <si>
    <t>Rajoninių, respublikinių ir tarptautinių kūno kultūros ir sporto renginių skaičius</t>
  </si>
  <si>
    <t>Pritaikyti viešąją  infrastruktūrą  kūno kultūros ir sporto poreikiams</t>
  </si>
  <si>
    <t>Modernizuoti sporto objektų materialinę bazę</t>
  </si>
  <si>
    <t>Pritaikyti viešąją  infrastruktūrą  visuomenės turizmo ir rekreacijos poreikiams</t>
  </si>
  <si>
    <t>Išsaugoti istorinį bei kultūros paveldą, didinti jo patrauklumą</t>
  </si>
  <si>
    <t>Plėtoti viešąją infrastruktūrą, atsižvelgiant į turizmo plėtros ir rekreacijos poreikius</t>
  </si>
  <si>
    <t>Pagerinti gyvenamąją aplinką, mažinti aplinkos taršą ir užterštumą</t>
  </si>
  <si>
    <t>Kompensuoti komunalines išlaidas neįgaliesiems</t>
  </si>
  <si>
    <t>Užtikrinti transporto lengvatų, numatytų Lietuvos Respublikos transporto lengvatų įstatyme, taikymą</t>
  </si>
  <si>
    <t>Neįgaliųjų, gavusių kompensacijas skaičius</t>
  </si>
  <si>
    <t>Teikti kompensacijas ginkluoto pasipriešinimo dalyvių šeimoms, sovietinėje armijoje sužalotiems asmenims bei žuvusiųjų šeimoms</t>
  </si>
  <si>
    <t>Asmenų, gavusių kompensacijas skaičius</t>
  </si>
  <si>
    <t>Seniūnijų skaičius, kuriose įgyvendinamos želdynų ir želdinių apsaugos, tvarkymo, būklės stebėsenos, želdynų kūrimo, želdinių veisimo ir inventorizavimo priemones</t>
  </si>
  <si>
    <t>Užtikrinti Visuomenės sveikatos biuro veiklą, vykdant visuomenės sveikatos priežiūros funkcijas</t>
  </si>
  <si>
    <t xml:space="preserve">Palaikyti viešąją tvarką ir saugumą </t>
  </si>
  <si>
    <t>Vykdyti mobilizacijos administravimą</t>
  </si>
  <si>
    <t>Teikti valstybines šalpos išmokas</t>
  </si>
  <si>
    <t>01 tikslas. Pritaikyti viešąją inžinerinę infrastruktūrą šiuolaikiniams poreikiams</t>
  </si>
  <si>
    <t xml:space="preserve">Iš viso SB </t>
  </si>
  <si>
    <t>Iš viso ES</t>
  </si>
  <si>
    <t>Iš viso PR</t>
  </si>
  <si>
    <t>Iš viso AA</t>
  </si>
  <si>
    <t>Finansuoti VšĮ Kėdainių turizmo ir verslo informacijos centro turizmo veiklos programą</t>
  </si>
  <si>
    <t>Įsteigti stacionarią vaikų ir jaunimo stovyklą Pajieslyje</t>
  </si>
  <si>
    <t>Remontuoti biudžetinių įstaigų kiemus</t>
  </si>
  <si>
    <t>Įgyvendintų prevencinių priemonių skaičius</t>
  </si>
  <si>
    <t>Teikti ir administruoti socialines išmokas ir kompensacijas (būsto šildymo išlaidų, išlaidų šaltam bei nuotekoms ir išlaidų karštam vandeniui)</t>
  </si>
  <si>
    <t xml:space="preserve">Iš viso 01 uždaviniui </t>
  </si>
  <si>
    <t>Inventorizuotų nekilnojamojo turto objektų skaičius</t>
  </si>
  <si>
    <t xml:space="preserve">02 uždavinys. Užtikrinti inžinerinio aprūpinimo (vandentiekio, nuotekų tinklų ir kt.) sistemų atnaujinimą ir plėtrą </t>
  </si>
  <si>
    <t>Paklota vandentiekio ir nuotekų tinklų, m</t>
  </si>
  <si>
    <t xml:space="preserve">Iš viso 02 uždaviniui </t>
  </si>
  <si>
    <t xml:space="preserve">Iš viso 03 uždaviniui </t>
  </si>
  <si>
    <t xml:space="preserve">Iš viso 04 uždaviniui </t>
  </si>
  <si>
    <t>Paklota buitinių nuotekų tinklų, m</t>
  </si>
  <si>
    <t xml:space="preserve">Gyvenviečių skaičius, kuriose atlikti drenažo remonto darbai </t>
  </si>
  <si>
    <t>Remontuotų objektų skaičius</t>
  </si>
  <si>
    <t>Atlikta darbų, proc.</t>
  </si>
  <si>
    <t>Vykdyti VšĮ Kėdainių ligoninės vaikų slaugos  programą</t>
  </si>
  <si>
    <t xml:space="preserve">Iš viso 05 uždaviniui </t>
  </si>
  <si>
    <t>Seniūnijų skaičius, kuriose vykdyta gatvių apšvietimo tinklų priežiūra ir remontas</t>
  </si>
  <si>
    <t>Atlikta laboratorinių kelių ir gatvių dangos kokybės kontrolinių tyrimų, vnt.</t>
  </si>
  <si>
    <t>Remontuotų daugiabučių namų kiemų skaičius</t>
  </si>
  <si>
    <t>Remontuotų biudžetinių įstaigų kiemų skaičius</t>
  </si>
  <si>
    <t>Atlikta numatytų darbų, proc.</t>
  </si>
  <si>
    <t>Pastatų, kurių stogai remontuoti, skaičius</t>
  </si>
  <si>
    <t>Vykdyti turizmui palankaus įvaizdžio kūrimo priemonių planą</t>
  </si>
  <si>
    <t>Įgyvendinti paslaugų prieinamumo, kokybės gerinimo ir rajono gyventojų sveikatos skirtumų mažinimo programą  „Ambulatorija  ant ratų“</t>
  </si>
  <si>
    <t xml:space="preserve">Įteiktas Metų medicinos darbuotojo apdovanojimas  </t>
  </si>
  <si>
    <t>Organizuoti ir užtikrinti sporto metodininko veiklą kaimiškosiose seniūnijose</t>
  </si>
  <si>
    <t>Daugiabučių namų skaičius, dalyvaujančių energinio efektyvumo didinimo programoje (iš viso)</t>
  </si>
  <si>
    <t>Siekiant pritraukti investuotojus, vykdyti Kėdainių rajono investicinės aplinkos rinkodarą</t>
  </si>
  <si>
    <t>Didinti Kėdainių rajono pramoninį patrauklumą</t>
  </si>
  <si>
    <t>Kastruotų bešeimininkių kačių skaičius</t>
  </si>
  <si>
    <t>Organizuoti Lietuvos Respublikos teisės aktuose numatytos paramos bei paslaugų asmenims ir šeimoms teikimą</t>
  </si>
  <si>
    <t>Vykdyti rinkodarinę Kėdainių LEZ veiklą, dalyvaujant verslo misijose, susitikimuose, parodose ir pan.</t>
  </si>
  <si>
    <t xml:space="preserve">Vykdyti ugdymo programų įgyvendinimą ir užtikrinti tinkamą ugdymo(si) aplinką </t>
  </si>
  <si>
    <t>Teikti kvalifikuotą pagalbą mokiniui, mokytojui, mokyklai</t>
  </si>
  <si>
    <t>Finansuoti ikimokyklinio ir priešmokyklinio ugdymo formų įvairoves</t>
  </si>
  <si>
    <t>Teikti socialinę globą asmenims su sunkia negalia</t>
  </si>
  <si>
    <t>Organizuoti  nemokamą socialiai remtinų vaikų maitinimą ikimokyklinėse įstaigose</t>
  </si>
  <si>
    <t>Kompensuoti nemokamo mokinių maitinimo kainą bendrojo lavinimo mokyklose</t>
  </si>
  <si>
    <t>Kompensuoti kelionės išlaidas už lengvatinį keleivių vežimą</t>
  </si>
  <si>
    <t>Teikti socialinę priežiūrą socialinės rizikos šeimoms</t>
  </si>
  <si>
    <t>Dengti kainų skirtumą gyventojams už šildymą</t>
  </si>
  <si>
    <t>Kompensuoti  karšto ir šalto vandens pardavimo kainą socialiai remtiniems  asmenims</t>
  </si>
  <si>
    <t>Užtikrinti paslaugų teikimą Kėdainių bendruomenės socialiniame centre</t>
  </si>
  <si>
    <t>Užtikrinti paslaugų teikimą Dotnuvos slaugos namuose</t>
  </si>
  <si>
    <t>Užtikrinti paslaugų teikimą Josvainių socialinio ir ugdymo centre</t>
  </si>
  <si>
    <t>Užtikrinti paslaugų teikimą Šėtos socialinio ir ugdymo centre</t>
  </si>
  <si>
    <t>01 tikslas. Sudaryti tinkamas sąlygas įgyvendinti valstybinę ir savivaldybės bendruomeninę kūno kultūros ir sporto politiką rajone</t>
  </si>
  <si>
    <t>Organizuoti, vykdyti ir dalyvauti sveikatingumo, „Sportas visiems“ renginiuose, šventėse, konkursuose seniūnijose</t>
  </si>
  <si>
    <t>Pasiruošti, dalyvauti ir vykdyti rajoninius, respublikinius, tarptautinius kūno kultūros ir sporto renginius pagal federacijų kvietimus</t>
  </si>
  <si>
    <t>Finansuoti perspektyvius sportininkus ir sporto šakų rinktines</t>
  </si>
  <si>
    <t>Finansuoti kitus kūno kultūros ir sporto veiklos projektus</t>
  </si>
  <si>
    <t>Finansuoti kultūrinės veiklos projektus</t>
  </si>
  <si>
    <t>Teikti Krašto kultūros premiją</t>
  </si>
  <si>
    <t xml:space="preserve">Sudaryti sąlygas mėgėjų meno plėtotei </t>
  </si>
  <si>
    <t>Plėtoti tarptautinius kultūros mainus</t>
  </si>
  <si>
    <t>Finansuoti jaunimo veiklos projektus</t>
  </si>
  <si>
    <t>Rengti, leisti ir platinti Kėdainius, kultūros paveldą pristatančius leidinius, suvenyrus</t>
  </si>
  <si>
    <t>Parengti Nekilnojamųjų kultūros vertybių vertinimo medžiagą ir pristatyti nekilnojamojo kultūros paveldo vertinimo tarybai</t>
  </si>
  <si>
    <t>Įgyvendinti  prevencinės priemones, kuriomis siekiama išvengti medžiojamųjų gyvūnų daromos žalos miškui</t>
  </si>
  <si>
    <t>Įsigyti priemonių, susijusių su visuomenės informavimu ir ekologiniu švietimu</t>
  </si>
  <si>
    <t>Tvarkyti komunalines atliekas</t>
  </si>
  <si>
    <t>Prižiūrėti ir tvarkyti bendro naudojimo teritorijas</t>
  </si>
  <si>
    <t>Vykdyti žemės ūkio funkcijas</t>
  </si>
  <si>
    <t>KT (FL)</t>
  </si>
  <si>
    <t>Organizuoti Savivaldybės tarybos ir Savivaldybės administracijos darbą</t>
  </si>
  <si>
    <t>Organizuoti Savivaldybės kontrolės ir audito tarnybos veiklą</t>
  </si>
  <si>
    <t>Organizuoti seniūnijų darbą</t>
  </si>
  <si>
    <t>Vykdyti gyventojų registrų tvarkymo ir duomenų valstybės registrui teikimo funkciją</t>
  </si>
  <si>
    <t>Tvarkyti archyvinius dokumentus</t>
  </si>
  <si>
    <t>Registruoti civilinės būklės aktus</t>
  </si>
  <si>
    <t>Organizuoti civilinę saugą</t>
  </si>
  <si>
    <t>Vykdyti valstybinės kalbos vartojimo ir taisyklingumo kontrolę</t>
  </si>
  <si>
    <t>Teikti pirminę teisinę pagalbą</t>
  </si>
  <si>
    <t>Teikti duomenis Valstybės suteiktos pagalbos registrui</t>
  </si>
  <si>
    <t>Vykdyti valstybinės žemės ir kito turto valdymo, naudojimo ir disponavimo juo patikėjimo teise, funkciją</t>
  </si>
  <si>
    <t>Vykdyti gyvenamosios vietos deklaravimo funkciją</t>
  </si>
  <si>
    <t>Grąžinti paskolas, skolas, palūkanas</t>
  </si>
  <si>
    <t>Skleisti informaciją apie Savivaldybės veiklą per žiniasklaidos priemones</t>
  </si>
  <si>
    <t>Dalyvauti Lietuvos savivaldybių asociacijos veikloje</t>
  </si>
  <si>
    <t>Dalyvauti Kauno regiono plėtros agentūros veikloje</t>
  </si>
  <si>
    <t>Skatinti ir plėtoti veteranų, neįgaliųjų kūno kultūrą ir sportą</t>
  </si>
  <si>
    <t xml:space="preserve">Įgyvendinti Aplinkos apsaugos rėmimo specialiosios programos finansuojamas priemones </t>
  </si>
  <si>
    <t>Gerinti aplinkos kokybę ir apsaugą</t>
  </si>
  <si>
    <t>Finansuotos medžiojamų gyvūnų daromos žalos prevencijos ir kitos priemonės (paraiškų sk.)</t>
  </si>
  <si>
    <t>Surengtų akcijų, seminarų skaičius</t>
  </si>
  <si>
    <t>Kurti švarią ir subalansuotą gyvenamąją aplinką</t>
  </si>
  <si>
    <t>Tinkamai tvarkyti komunalines atliekas, palaikyti tvarką ir švarą rajono bendrojo naudojimo teritorijose</t>
  </si>
  <si>
    <t>Garantuoti tinkamą  Savivaldybės funkcijų atlikimą</t>
  </si>
  <si>
    <t>Priimtų tarybos sprendimų skaičius</t>
  </si>
  <si>
    <t>Gautų gyventojų prašymų ir pateiktų atsakymų santykis, proc.</t>
  </si>
  <si>
    <t>Atliktų auditų skaičius pagal patvirtintą metų planą (proc.)</t>
  </si>
  <si>
    <t>Užtikrinti kokybišką valstybinių (perduotų Savivaldybėms) funkcijų vykdymą</t>
  </si>
  <si>
    <t>Duomenų teikimo skaičius</t>
  </si>
  <si>
    <t>Išduotų pažymų skaičius</t>
  </si>
  <si>
    <t>Užregistruota civilinės būklės aktų skaičius</t>
  </si>
  <si>
    <t>Prevencinių priemonių plano vykdymo procentas</t>
  </si>
  <si>
    <t>Atliktų patikrinimų (įmonių, įstaigų, organizacijų) skaičius</t>
  </si>
  <si>
    <t>Parengtų mobilizacijos planų skaičius</t>
  </si>
  <si>
    <t>Grąžintų į šeimas vaikų skaičius</t>
  </si>
  <si>
    <t>Vykdyti jaunimo  teisių apsaugą</t>
  </si>
  <si>
    <t>Aktyvaus jaunimo dalis, proc. nuo bendro rajono jaunimo skaičiaus</t>
  </si>
  <si>
    <t>Suteiktos teisinės pagalbos atvejų skaičius</t>
  </si>
  <si>
    <t>Funkciją įgyvendinančių institucijų skaičius</t>
  </si>
  <si>
    <t>Užtikrinti finansavimą nenumatytoms išlaidoms dengti bei valdyti prisiimtus finansinius įsipareigojimus</t>
  </si>
  <si>
    <t>Rezervo panaudojimo proc.</t>
  </si>
  <si>
    <t>Fondo panaudojimo proc.</t>
  </si>
  <si>
    <t xml:space="preserve">Kompensuoti UAB "Kėdbusas" nuostolingus  maršrutus </t>
  </si>
  <si>
    <t>Patvirtintų pavėžėjimo išlaidų kompensavimas</t>
  </si>
  <si>
    <t>Vykdant savarankiškąsias savivaldybės funkcijas teikti informaciją bendruomenės nariams, palaikyti ir stiprinti Kėdainių rajono įvaizdį</t>
  </si>
  <si>
    <t>Užtikrinti savivaldybės veiklos viešumą</t>
  </si>
  <si>
    <t>Plėtojant  dalykinius santykius ir ryšius su tarptautinėmis ir vietinėmis institucijomis bei organizacijomis, stiprinti rajono įvaizdį</t>
  </si>
  <si>
    <t>Miestų – partnerių skaičius</t>
  </si>
  <si>
    <t>Užtikrinti rajono gyventojų viešąją tvarką ir saugumą</t>
  </si>
  <si>
    <t>Paraiškų už papildomą bičių maitinimą skaičius</t>
  </si>
  <si>
    <t>Išmokų už karves žindenes, ėriavedes žemės ūkio subjektų skaičius (bendras)</t>
  </si>
  <si>
    <t>Stiprinti savivaldybės institucijų ir verslo įmonių bendradarbiavimą rengiant, įgyvendinant bendrus projektus</t>
  </si>
  <si>
    <t>2</t>
  </si>
  <si>
    <t>Dengti išlaidas  už įsigytus produktus, mokinio reikmenis, administruoti socialinę paramą mokiniams</t>
  </si>
  <si>
    <t>Organizuoti ir užtikrinti muziejaus ir jo skyrių veiklą</t>
  </si>
  <si>
    <t>Remontuoti objektus pagal administracijos direktoriaus įsakymus</t>
  </si>
  <si>
    <t>03.11</t>
  </si>
  <si>
    <t>03.12</t>
  </si>
  <si>
    <t>03.13</t>
  </si>
  <si>
    <t xml:space="preserve">Organizuoti ir užtikrinti kultūros centrų ir jų skyrių veiklą </t>
  </si>
  <si>
    <t>Dalyvauti nekilnojamojo kultūros paveldo pažinimo sklaidos ir atgaivinimo programoje</t>
  </si>
  <si>
    <t>Rengti specialiuosius, detaliuosius, geodezinius planus bei  topografines nuotraukas</t>
  </si>
  <si>
    <t xml:space="preserve">Rekonstruoti Kėdainių miesto stadioną ir atsarginių futbolo, aktyvaus poilsio aikštes bei mašinų stovėjimo aikštelę šalia stadiono </t>
  </si>
  <si>
    <t>Asfaltuoti daugiabučių gyvenamųjų namų kiemus</t>
  </si>
  <si>
    <t>Teikti kokybiškas švietimo paslaugas, kurti vaikų ir jaunimo šiuolaikinius poreikius atitinkančią ugdymo aplinką</t>
  </si>
  <si>
    <t>Užtikrinti efektyvią ugdymo įstaigų veiklą</t>
  </si>
  <si>
    <t>Vaikų skaičius priešmokyklinio ugdymo grupėse</t>
  </si>
  <si>
    <t>Užtikrinti valstybinės švietimo politikos įgyvendinimą Kėdainių rajone</t>
  </si>
  <si>
    <t>Vykdyti švietimo viešąjį administravimą</t>
  </si>
  <si>
    <t>Mokinių, kuriems skirti piniginiai prizai, skaičius</t>
  </si>
  <si>
    <t>Iš viso  tikslui</t>
  </si>
  <si>
    <r>
      <t>Savivaldybės biudžetas</t>
    </r>
    <r>
      <rPr>
        <b/>
        <sz val="10"/>
        <rFont val="Times New Roman"/>
        <family val="1"/>
      </rPr>
      <t xml:space="preserve"> SB</t>
    </r>
  </si>
  <si>
    <r>
      <t xml:space="preserve">Aplinkos apsaugos rėmimo specialiosios programos lėšos </t>
    </r>
    <r>
      <rPr>
        <b/>
        <sz val="10"/>
        <rFont val="Times New Roman"/>
        <family val="1"/>
      </rPr>
      <t>AA</t>
    </r>
  </si>
  <si>
    <r>
      <t xml:space="preserve">Iš pajamų už suteiktas paslaugas lėšos </t>
    </r>
    <r>
      <rPr>
        <b/>
        <sz val="10"/>
        <rFont val="Times New Roman"/>
        <family val="1"/>
      </rPr>
      <t>ĮP</t>
    </r>
  </si>
  <si>
    <r>
      <t xml:space="preserve">Europos Sąjungos lėšos, užsienio fondų lėšos </t>
    </r>
    <r>
      <rPr>
        <b/>
        <sz val="10"/>
        <rFont val="Times New Roman"/>
        <family val="1"/>
      </rPr>
      <t>ES</t>
    </r>
  </si>
  <si>
    <r>
      <t xml:space="preserve">Valstybės biudžeto lėšos </t>
    </r>
    <r>
      <rPr>
        <b/>
        <sz val="10"/>
        <rFont val="Times New Roman"/>
        <family val="1"/>
      </rPr>
      <t>VB</t>
    </r>
  </si>
  <si>
    <r>
      <t>Skolintos lėšos</t>
    </r>
    <r>
      <rPr>
        <b/>
        <sz val="10"/>
        <rFont val="Times New Roman"/>
        <family val="1"/>
      </rPr>
      <t xml:space="preserve"> SK</t>
    </r>
  </si>
  <si>
    <r>
      <t xml:space="preserve">Kelių priežiūros ir plėtros programos lėšos </t>
    </r>
    <r>
      <rPr>
        <b/>
        <sz val="10"/>
        <rFont val="Times New Roman"/>
        <family val="1"/>
      </rPr>
      <t>KPP</t>
    </r>
  </si>
  <si>
    <r>
      <t xml:space="preserve">Privačios – investuotojų lėšos </t>
    </r>
    <r>
      <rPr>
        <b/>
        <sz val="10"/>
        <rFont val="Times New Roman"/>
        <family val="1"/>
      </rPr>
      <t>PR</t>
    </r>
  </si>
  <si>
    <r>
      <t xml:space="preserve">Kiti finansavimo šaltiniai </t>
    </r>
    <r>
      <rPr>
        <b/>
        <sz val="10"/>
        <rFont val="Times New Roman"/>
        <family val="1"/>
      </rPr>
      <t>KT</t>
    </r>
  </si>
  <si>
    <t>Stiprinti visuomenės sveikatos priežiūrą, ugdyti sveiką visuomenę</t>
  </si>
  <si>
    <t>Skatinti visuomenės aktyvumą sveikatinimo veikloje</t>
  </si>
  <si>
    <t>Priartinti visuomenės sveikatos priežiūrą prie savivaldybės gyventojų</t>
  </si>
  <si>
    <t>Visuomenės sveikatos biuro vykdomų priemonių / dalyvavusiųjų skaičius</t>
  </si>
  <si>
    <t>Iš viso  uždaviniui</t>
  </si>
  <si>
    <t>Gerinti sveikatos priežiūros paslaugų kokybę ir  prieinamumą, plėsti paslaugų spektrą</t>
  </si>
  <si>
    <t xml:space="preserve">Diegti E sveikatos paslaugas asmens sveikatos įstaigose </t>
  </si>
  <si>
    <t>Finansuoti sveikatos priežiūros paslaugų teikimą įgyvendinant programas</t>
  </si>
  <si>
    <t xml:space="preserve">Pacientų, patenkintų odontologinės priežiūros paslaugų kokybe, didėjimas proc. </t>
  </si>
  <si>
    <t>Vaikų otolorinologų suteiktų paslaugų skaičius</t>
  </si>
  <si>
    <t>Asmenų, gaunančių socialinę pašalpą ir kompensacijas skaičius</t>
  </si>
  <si>
    <t>Mokinių, gaunančių nemokamą maitinimą, skaičius</t>
  </si>
  <si>
    <t>Mokinių gaunančių būtiniausius mokinio reikmenis skaičius</t>
  </si>
  <si>
    <t>Globojamų asmenų skaičius</t>
  </si>
  <si>
    <t>Vaikų, gaunančių nemokamą maitinimą skaičius</t>
  </si>
  <si>
    <t>Asmenų, gaunančių savivaldybės paramą, skaičius</t>
  </si>
  <si>
    <t>Parduotų su nuolaida bilietų skaičius (tūkst.)</t>
  </si>
  <si>
    <t>Socialinių darbuotojų darbui su socialinės rizikos šeimomis skaičius</t>
  </si>
  <si>
    <t>Asmenų, kuriems dengiamas kainų skirtumas, skaičius</t>
  </si>
  <si>
    <t>Asmenų, gaunančių kompensaciją, skaičius</t>
  </si>
  <si>
    <t>Asmenų gaunančių socialines paslaugas skaičius</t>
  </si>
  <si>
    <t>Užtikrinti paslaugų teikimą VšĮ "Gyvenimo namai sutrikusio intelekto asmenims"</t>
  </si>
  <si>
    <t xml:space="preserve">Ugdyti sveiką, aktyvų, savimi ir savo gebėjimais pasitikinti pilietį bei gerinti gyventojų fizinio aktyvumo ir sveikatos stiprinimo sąlygas </t>
  </si>
  <si>
    <t xml:space="preserve">Užtikrinti sporto šakų plėtotę ir didelio meistriškumo sportininkų pasirengimą </t>
  </si>
  <si>
    <t>Sportininkų skaičius</t>
  </si>
  <si>
    <t>Finansuojamų projektų skaičius</t>
  </si>
  <si>
    <t>Užtikrinti efektyvią Mikalojaus Daukšos  viešosios bibliotekos veiklą</t>
  </si>
  <si>
    <t>Išduotų leidinių skaičius per metus (tūkst.)</t>
  </si>
  <si>
    <t>Išsaugoti istorinę atmintį</t>
  </si>
  <si>
    <t>Užtikrinti efektyvią Kėdainių krašto muziejaus veiklą</t>
  </si>
  <si>
    <t>Muziejaus lankytojų skaičius (tūkst.)</t>
  </si>
  <si>
    <t>Gerinti kultūros paslaugų įvairovę ir kokybę</t>
  </si>
  <si>
    <t>Užtikrinti efektyvią rajono kultūros centrų veiklą</t>
  </si>
  <si>
    <t>Sudaryti sąlygas kultūros plėtrai rajone</t>
  </si>
  <si>
    <t>Suorganizuotų renginių skaičius</t>
  </si>
  <si>
    <t>Finansuotų  projektų skaičius</t>
  </si>
  <si>
    <t>Kultūros premijos laureatų skaičius</t>
  </si>
  <si>
    <t>Formuoti bei įgyvendinti jaunimo politiką rajone, vykdyti veiklas, skirtas jaunimo situacijai gerinti</t>
  </si>
  <si>
    <t>Formuoti ir plėtoti jaunimo politiką rajono savivaldybėje</t>
  </si>
  <si>
    <t>Saugoti kultūros paveldą, skleisti žinią apie jį</t>
  </si>
  <si>
    <t>Įgyvendintų programos priemonių skaičius</t>
  </si>
  <si>
    <t>Rekonstruoti VšĮ Kėdainių ligoninės laboratorinio-stomatologinio korpusą</t>
  </si>
  <si>
    <t>Įgyvendinti priemones, finansuojamas iš Savivaldybės administracijos direktoriaus rezervo</t>
  </si>
  <si>
    <t xml:space="preserve">Įgyvendinti priemones, finansuojamas iš Savivaldybės mero fondo </t>
  </si>
  <si>
    <t>Parengti Kėdainių senamiesčio paveldotvarkos projektą</t>
  </si>
  <si>
    <t>Likviduoti apleistus (bešeimininkius) pastatus ir kitus aplinką žalojančius objektus</t>
  </si>
  <si>
    <t>Finansavimo šaltinis</t>
  </si>
  <si>
    <t>Programos tikslo kodas</t>
  </si>
  <si>
    <t>Uždavinio kodas</t>
  </si>
  <si>
    <t>Priemonės kodas</t>
  </si>
  <si>
    <t>Priemonės  pavadinimas</t>
  </si>
  <si>
    <t>Vertinimo kriterijai</t>
  </si>
  <si>
    <t>Pavadinimas</t>
  </si>
  <si>
    <t>Iš viso uždaviniui</t>
  </si>
  <si>
    <t>Iš viso tikslui</t>
  </si>
  <si>
    <t>Iš viso programai</t>
  </si>
  <si>
    <t>Finansavimo šaltiniai</t>
  </si>
  <si>
    <t xml:space="preserve">Finansuoti prevencinę programą „Saugios aplinkos kūrimas ir bendruomenės teisėtvarkos kūrimas" </t>
  </si>
  <si>
    <t>Užtikrinti savivaldybės priešgaisrinės tarnybos veiklą</t>
  </si>
  <si>
    <t>Įgyvendinti aplinkos monitoringo, prevencines, aplinkos atkūrimo priemones</t>
  </si>
  <si>
    <t xml:space="preserve">Organizuoti valstybinių, profesinių švenčių, atmintinų dienų minėjimus, įvairius renginius bendruomenės poreikiams tenkinti </t>
  </si>
  <si>
    <t>Eksploatuoti, prižiūrėti ir remontuoti gatvių apšvietimo tinklus seniūnijose</t>
  </si>
  <si>
    <t>Įgyvendinti želdynų ir želdinių apsaugos, tvarkymo, būklės stebėsenos, želdynų kūrimo, želdinių veisimo ir inventorizavimo priemones</t>
  </si>
  <si>
    <t>Vykdyti vaikų  teisių apsaugą</t>
  </si>
  <si>
    <t>01</t>
  </si>
  <si>
    <t>02</t>
  </si>
  <si>
    <t>03</t>
  </si>
  <si>
    <t>04</t>
  </si>
  <si>
    <t>05</t>
  </si>
  <si>
    <t>06</t>
  </si>
  <si>
    <t>07</t>
  </si>
  <si>
    <t>08</t>
  </si>
  <si>
    <t>09</t>
  </si>
  <si>
    <t>10</t>
  </si>
  <si>
    <t>11</t>
  </si>
  <si>
    <t>12</t>
  </si>
  <si>
    <t>AA</t>
  </si>
  <si>
    <t>Iš viso 01 tikslui</t>
  </si>
  <si>
    <t>Tvarkyti Kėdainių karinio aerodromo pagrindinę kuro bazę ir jos teritoriją</t>
  </si>
  <si>
    <t xml:space="preserve">Suprojektuoti ir įrengti inžinerinius tinklus Kėdainių miesto vakariniame kvartale </t>
  </si>
  <si>
    <t xml:space="preserve">Atnaujinti Kėdainių krašto muziejaus, Didžioji g. 19, ekspozicijas (ekspozicijų ir saugyklų įrangos įsigijimas, ekspozicijos ir saugyklos įrengimas) </t>
  </si>
  <si>
    <t>2018 -ieji m.</t>
  </si>
  <si>
    <t>iš jų:</t>
  </si>
  <si>
    <t>Atnaujinti Lietuvos sporto universiteto Kėdainių  „Aušros“ progimnaziją, kuriant modernias ir saugias erdves</t>
  </si>
  <si>
    <t>Kompensuoti būsto nuomos ar išperkamosios būsto nuomos mokesčių dalį</t>
  </si>
  <si>
    <t>Įgyvendinti neformaliojo suaugusiųjų švietimo ir tęstinio mokymosi veiksmų planą</t>
  </si>
  <si>
    <t>Pritaikyti Kėdainių miesto Šėtos g. 93 namą socialinio būsto paskirčiai</t>
  </si>
  <si>
    <t>Modernizuoti Kėdainių bendruomenės socialinio centro nakvynės namus, esančius Šėtos g. 91, Kėdainiuose</t>
  </si>
  <si>
    <t>Organizuoti ir užtikrinti Sporto ir turizmo skyriaus veiklą kūno kultūros srityje</t>
  </si>
  <si>
    <t>Finansuoti Neįgaliųjų socialinės integracijos per kūno kultūrą ir sportą projektus</t>
  </si>
  <si>
    <t>Atnaujinti/įrengti vaikų sporto ir žaidimų aikšteles Kėdainių mieste</t>
  </si>
  <si>
    <t xml:space="preserve">Organizuoti ir užtikrinti Švietimo ir kultūros skyriaus specialistų darbą švietimo ir ugdymo srityje </t>
  </si>
  <si>
    <t xml:space="preserve">Organizuoti ir užtikrinti Švietimo ir kultūros skyriaus specialistų darbą kultūros srityje </t>
  </si>
  <si>
    <t>Remontuoti Evangelikų reformatų bažnyčią ir varpinę</t>
  </si>
  <si>
    <t>Kompleksiškai sutvarkyti Kėdainių miesto maudymvietes ir poilsio zonas</t>
  </si>
  <si>
    <t>Atnaujinti Kėdainių rajono teritorijos bendrąjį planą</t>
  </si>
  <si>
    <t>05 uždavinys. Atnaujinti Savivaldybės viešuosius pastatus, modernizuoti gyvenamąjį fondą ir aplinką</t>
  </si>
  <si>
    <t>Iš viso VB</t>
  </si>
  <si>
    <t>Kompleksiškai sutvarkyti Kėdainių miesto upių prieigas, sukuriant patrauklias viešąsias erdves bendruomenei ir verslui</t>
  </si>
  <si>
    <t>Išplėsti  buitinių  nuotekų tinklus Labūnavos gyvenvietėje, Nevėžio g, ir Vainikų g.</t>
  </si>
  <si>
    <t>Įgyvendinti aplinkos kokybės gerinimo ir apsaugos priemones</t>
  </si>
  <si>
    <t>Įgyvendinti aplinkos apsaugos švietimo programos priemones</t>
  </si>
  <si>
    <t>Rengti projektus ir remontuoti gyvenviečių lietaus kanalizacijos-drenažų sistemas</t>
  </si>
  <si>
    <t>Užtikrinti gyventojų saugumą, diegiant vaizdo stebėjimo ir saugumo priemones</t>
  </si>
  <si>
    <t>Atnaujinti šilumos ūkio specialųjį planą</t>
  </si>
  <si>
    <t xml:space="preserve">Įrengti Topolių gatvę individualių gyvenamųjų namų Janušavos II kvartale </t>
  </si>
  <si>
    <t xml:space="preserve">Įrengti gatves Vakariniame kvartale   </t>
  </si>
  <si>
    <t xml:space="preserve">Įrengti/modernizuoti viešuosius tualetus turistų lankomose vietose </t>
  </si>
  <si>
    <t>Gerinti Kėdainių rajono savivaldybėje teikiamų paslaugų ir asmenų aptarnavimo kokybę</t>
  </si>
  <si>
    <t>Dalyvauti tyrime  "Sveikatos ir olimpinio ugdymo programos poveikis mokinių sveikatai ir gyvensenai"</t>
  </si>
  <si>
    <t>Remontuoti Kėdainių "Ryto" progimnaziją, kuriant šiuolaikines mokymosi erdves</t>
  </si>
  <si>
    <t>Šalinti higienos normų reikalavimų trūkumus, sudarant saugias ugdymo sąlygas įstaigose, vykdančiose ugdymo programas</t>
  </si>
  <si>
    <t>Atnaujinti Kėdainių "Ryto" progimnazijos stadioną ir sporto aikštyną</t>
  </si>
  <si>
    <t>Atnaujinti Lietuvos sporto universiteto Kėdainių  „Aušros“ progimnazijos stadioną</t>
  </si>
  <si>
    <t>Finansuoti  konkursą  "Gražiausiai tvarkoma aplinka"</t>
  </si>
  <si>
    <t>Rekonstruoti Dotnuvos seniūnijos Kruostos upės Vaidatonių užtvanką</t>
  </si>
  <si>
    <t>Gerinti hidrotechninių statinių ir kitų melioracijos sistemų būklę</t>
  </si>
  <si>
    <t>Finansuoti smulkaus verslo subjektus iš esamų Smulkaus verslo rėmimo fondo lėšų</t>
  </si>
  <si>
    <t>Gydytojo specialisto suteiktų paslaugų (konsultacija su kolonoskopija) skaičius</t>
  </si>
  <si>
    <t>70</t>
  </si>
  <si>
    <t>1/            600</t>
  </si>
  <si>
    <t>1/              600</t>
  </si>
  <si>
    <t>Atnaujinti ikimokyklinio ugdymo įstaigų lauko inventorių</t>
  </si>
  <si>
    <t>Išplėsti vandentiekį į Josvainių miestelio  kapines</t>
  </si>
  <si>
    <t>Steigti universalų daugiafunkcinį centrą Tiskūnuose</t>
  </si>
  <si>
    <t>Sudaryti sąlygas bendruomeninių organizacijų veiklai</t>
  </si>
  <si>
    <t>Rekonstruoti ir plėsti Kėdainių miesto paviršinių nuotekų tinklus</t>
  </si>
  <si>
    <t>Atnaujinti Josvainių socialinio ir ugdymo centrą bei įkurti savarankiško gyvenimo namus jame</t>
  </si>
  <si>
    <t>Plėsti vandentiekio ir nuotekų tinklus Pagirių  miestelyje</t>
  </si>
  <si>
    <t>Plėsti  vandentiekio ir buitinių nuotekų tinklus Miegėnų kaime</t>
  </si>
  <si>
    <t>Plėsti vandentiekio ir nuotekų tinklus Šlapaberžės kaime</t>
  </si>
  <si>
    <t xml:space="preserve">Plėsti vandentiekio ir buitinių nuotekų tinklus Kalnaberžės kaime </t>
  </si>
  <si>
    <t xml:space="preserve">Įrengti ir išplėsti vandentiekio ir buitinių nuotekų tinklus Surviliškio kaime </t>
  </si>
  <si>
    <t xml:space="preserve">Finansuoti VšĮ Kėdainių turizmo ir verslo informacijos centro verslo veiklos programą                                                                           </t>
  </si>
  <si>
    <r>
      <t xml:space="preserve">Valstybės biudžeto specialiosios tikslinės dotacijos lėšos </t>
    </r>
    <r>
      <rPr>
        <b/>
        <sz val="10"/>
        <rFont val="Times New Roman"/>
        <family val="1"/>
      </rPr>
      <t>SBVB</t>
    </r>
  </si>
  <si>
    <t>Organizuoti ir užtikrinti socialinę paramą</t>
  </si>
  <si>
    <t>Užtikrinti socialinių paslaugų teikimą</t>
  </si>
  <si>
    <t>Gerinti socialines paslaugas teikiančių įstaigų ir socialinio būsto infrastruktūrą</t>
  </si>
  <si>
    <t>Asmenų, gavusių būsto nuomos ar išperkamosios būsto nuomos mokesčių dalies kompensaciją, skaičius iš bendro asmenų, turinčių teisę į paramą būstui išsinuomoti ir įrašytų  į sąrašus, skaičiaus, proc.</t>
  </si>
  <si>
    <t>Užtikrinti Sporto ir turizmo skyriaus veiklą</t>
  </si>
  <si>
    <t>Veteranų sporto šakų, neįgaliųjų kūno kultūros ir sporto klubų, sporto sekcijų skaičius</t>
  </si>
  <si>
    <t>Finansuoti projektų skaičius</t>
  </si>
  <si>
    <t xml:space="preserve">Metodininkų, besirūpinančių sportine veikla seniūnijose, skaičius </t>
  </si>
  <si>
    <t xml:space="preserve">Organizuoti ir užtikrinti Mikalojaus Daukšos bibliotekos bei jos filialų veiklą </t>
  </si>
  <si>
    <t>Kultūros centrų lankytojų ir dalyvių skaičius (tūkst.)</t>
  </si>
  <si>
    <t>Pritaikyti viešąją  infrastruktūrą  kultūriniams ir bendruomeniniams poreikiams</t>
  </si>
  <si>
    <t>Gerinti kultūros paskirties viešąją infrastruktūrą</t>
  </si>
  <si>
    <t>Suorganizuotų renginių skaičius kultūros centruose ir jų skyriuose</t>
  </si>
  <si>
    <t>Organizuotų tarptautinių mainų skaičius</t>
  </si>
  <si>
    <t xml:space="preserve">Programų veiklose 
dalyvavusiųjų jaunų žmonių skaičius 
</t>
  </si>
  <si>
    <t>Išleistų skirtingos tematikos leidinių skaičius</t>
  </si>
  <si>
    <t>Parengtų projektų skaičius</t>
  </si>
  <si>
    <t xml:space="preserve">Atlikti Ambraziūnų piliakalnio su gyvenviete konservavimo darbus </t>
  </si>
  <si>
    <t>1/0</t>
  </si>
  <si>
    <t>Atlikta einamaisiais metais numatytų tvarkybos darbų, proc.</t>
  </si>
  <si>
    <t>Suremontuotų objektų skaičius</t>
  </si>
  <si>
    <t>Restauruotų objektų skaičius</t>
  </si>
  <si>
    <t>Atlikta einamaisiais metais numatytų konservavimo darbų, proc.</t>
  </si>
  <si>
    <t xml:space="preserve">Įrengta dviračių takų, m  </t>
  </si>
  <si>
    <t>Atlikta einamaisiais metais numatytų darbų, proc.</t>
  </si>
  <si>
    <t>100</t>
  </si>
  <si>
    <t>01 uždavinys.  Rengiant teritorijų planavimo ir kitus dokumentus, sudaryti sąlygas infrastruktūros plėtrai</t>
  </si>
  <si>
    <t>Atnaujintų specialiųjų planų skaičius</t>
  </si>
  <si>
    <t>Parengtų specialiųjų, detaliųjų, geodezinių planų skaičius</t>
  </si>
  <si>
    <t>Rekonstruota vandentiekio  tinklų, m</t>
  </si>
  <si>
    <t>Paklota nuotekų tinklų, m</t>
  </si>
  <si>
    <t>Objektų skaičius, kuriuose likviduoti avariniai židiniai</t>
  </si>
  <si>
    <t>Įrengta inžinerinių tinklų, m</t>
  </si>
  <si>
    <t>40</t>
  </si>
  <si>
    <t>Gyvenviečių skaičius, kuriose rekonstruoti, išplėsti ir įrengti apšvietimo tinklai</t>
  </si>
  <si>
    <t>Lėšų dalis, tenkanti Miesto seniūnijos kelių  ir gatvių tvarkymui, plėtojimui nuo bendros Kelių priežiūros ir plėtros programos lėšų, proc.</t>
  </si>
  <si>
    <t>Lėšų dalis, tenkanti rajono kaimiškųjų seniūnijų kelių  ir gatvių tvarkymui, plėtojimui nuo bendros Kelių priežiūros ir plėtros programos lėšų, proc.</t>
  </si>
  <si>
    <t>Rekonstruota gatvė, m.</t>
  </si>
  <si>
    <t>1</t>
  </si>
  <si>
    <t>Įrengtos gatvės dalis, m</t>
  </si>
  <si>
    <t>Rekonstruotos gatvės dalis, m</t>
  </si>
  <si>
    <t>Rekonstruotų gatvių ir šaligatvių dalis, m</t>
  </si>
  <si>
    <t>5</t>
  </si>
  <si>
    <t>Įsigytų draugiškų aplinkai viešojo transporto priemonių skaičius</t>
  </si>
  <si>
    <t>Kompleksiškai atnaujintų kvartalų skaičius</t>
  </si>
  <si>
    <t>Atnaujintų seniūnijų pastatų skaičius</t>
  </si>
  <si>
    <t xml:space="preserve"> Vykdyti žalos aplinkai prevenciją</t>
  </si>
  <si>
    <t xml:space="preserve">Iš viso uždaviniui </t>
  </si>
  <si>
    <t>Atnaujintų rajono teritorijos bendrųjų planų skaičius</t>
  </si>
  <si>
    <t>Likviduotų apleistų bešeimininkių pastatų skaičius</t>
  </si>
  <si>
    <t>Įgyvendintų priemonių skaičius</t>
  </si>
  <si>
    <t>Prenumeruojamų leidinių skaičius</t>
  </si>
  <si>
    <t>Išrinktų gražiausiai besitvarkančių aplinką savininkų skaičius</t>
  </si>
  <si>
    <t>Surinktų atliekų (bendras) kiekis, tūkst. t.</t>
  </si>
  <si>
    <t>Įgyvendinti Savivaldybės teritorijoje valstybės politiką kaimo plėtros, žemės ūkio ir melioracijos srityse</t>
  </si>
  <si>
    <t>Vykdyti valstybines (perduotas savivaldybėms) funkcijas  žemės ūkio srityje</t>
  </si>
  <si>
    <t>Vykdyti valstybines (perduotas savivaldybėms) funkcijas  melioracijos srityje</t>
  </si>
  <si>
    <t>Rekonstruotų užtvankų skaičius (vnt.)</t>
  </si>
  <si>
    <t>Remontuojamų, prižiūrimų melioracijos griovių ilgis, km</t>
  </si>
  <si>
    <t>Skatinti smulkaus ir vidutinio verslo kūrimąsi ir plėtojimą, skatinti verslumą bei SVV subjektų konkurencingumą</t>
  </si>
  <si>
    <t>Suteiktų  informacinių, konsultacinių paslaugų ūkio subjektams ir asmenims pagal paklausimus skaičius</t>
  </si>
  <si>
    <t>Įsipareigojimų vykdymo proc.</t>
  </si>
  <si>
    <t>Organizuoti savivaldybės veiklą vadovaujantis šiuolaikiniais vadybos principais, tobulinti darbuotojų kompetenciją</t>
  </si>
  <si>
    <t>Atnaujintos IT  įrangos skaičius</t>
  </si>
  <si>
    <t>Įgyvendinta projekto veiklų, proc.</t>
  </si>
  <si>
    <t>Įsigytos tradicinių amatų puoselėjimui reikalingos įrangos komplektų skaičius</t>
  </si>
  <si>
    <t>Atnaujintų viešosios paskirties pastatų skaičius</t>
  </si>
  <si>
    <t>Finansuotų bendruomeninių organizacijų skaičius</t>
  </si>
  <si>
    <t>Įgyvendinta einamaisiais metais numatomų atlikti projekto veiklų proc.</t>
  </si>
  <si>
    <t>Įrengtų/modernizuotų tualetų skaičius</t>
  </si>
  <si>
    <t>Atnaujintų/įrengtų vaikų sporto ir žaidimų aikštelių skaičius</t>
  </si>
  <si>
    <t>Parengtos techninės dokumentacijos skaičius</t>
  </si>
  <si>
    <t xml:space="preserve">Parengtos techninės dokumentacijos skaičius </t>
  </si>
  <si>
    <t>Socialinio būsto paskirčiai pritaikytų butų skaičius</t>
  </si>
  <si>
    <t>Atnaujintų viešųjų pastatų skaičius</t>
  </si>
  <si>
    <t>Atliktų remontų skaičius</t>
  </si>
  <si>
    <t>Įgyvendintas projekto veiklų proc.</t>
  </si>
  <si>
    <t>Suremontuotų pastatų skaičius</t>
  </si>
  <si>
    <t>Įsigytų "ambulatorijų ant ratų" skaičius</t>
  </si>
  <si>
    <t>Naujose patalpose įkurtų medicinos punktų skaičius</t>
  </si>
  <si>
    <t>Brandos egzaminus laikančiųjų skaičius</t>
  </si>
  <si>
    <t>Įteiktų apdovanojimų skaičius</t>
  </si>
  <si>
    <r>
      <t>Savivaldybės biudžetas</t>
    </r>
    <r>
      <rPr>
        <b/>
        <sz val="10"/>
        <rFont val="Times New Roman"/>
        <family val="1"/>
      </rPr>
      <t xml:space="preserve"> SB</t>
    </r>
  </si>
  <si>
    <r>
      <t xml:space="preserve">Valstybės biudžeto specialiosios tikslinės dotacijos lėšos </t>
    </r>
    <r>
      <rPr>
        <b/>
        <sz val="10"/>
        <rFont val="Times New Roman"/>
        <family val="1"/>
      </rPr>
      <t>SBVB</t>
    </r>
  </si>
  <si>
    <r>
      <t xml:space="preserve">Aplinkos apsaugos rėmimo specialiosios programos lėšos </t>
    </r>
    <r>
      <rPr>
        <b/>
        <sz val="10"/>
        <rFont val="Times New Roman"/>
        <family val="1"/>
      </rPr>
      <t>AA</t>
    </r>
  </si>
  <si>
    <r>
      <t xml:space="preserve">Iš pajamų už suteiktas paslaugas lėšos </t>
    </r>
    <r>
      <rPr>
        <b/>
        <sz val="10"/>
        <rFont val="Times New Roman"/>
        <family val="1"/>
      </rPr>
      <t>ĮP</t>
    </r>
  </si>
  <si>
    <r>
      <t>Skolintos lėšos</t>
    </r>
    <r>
      <rPr>
        <b/>
        <sz val="10"/>
        <rFont val="Times New Roman"/>
        <family val="1"/>
      </rPr>
      <t xml:space="preserve"> SK</t>
    </r>
  </si>
  <si>
    <r>
      <t xml:space="preserve">Kelių priežiūros ir plėtros programos lėšos </t>
    </r>
    <r>
      <rPr>
        <b/>
        <sz val="10"/>
        <rFont val="Times New Roman"/>
        <family val="1"/>
      </rPr>
      <t>KPP</t>
    </r>
  </si>
  <si>
    <r>
      <t xml:space="preserve">Europos Sąjungos lėšos, užsienio fondų lėšos </t>
    </r>
    <r>
      <rPr>
        <b/>
        <sz val="10"/>
        <rFont val="Times New Roman"/>
        <family val="1"/>
      </rPr>
      <t>ES</t>
    </r>
  </si>
  <si>
    <r>
      <t xml:space="preserve">Valstybės biudžeto lėšos </t>
    </r>
    <r>
      <rPr>
        <b/>
        <sz val="10"/>
        <rFont val="Times New Roman"/>
        <family val="1"/>
      </rPr>
      <t>VB</t>
    </r>
  </si>
  <si>
    <r>
      <t xml:space="preserve">Privačios – investuotojų lėšos </t>
    </r>
    <r>
      <rPr>
        <b/>
        <sz val="10"/>
        <rFont val="Times New Roman"/>
        <family val="1"/>
      </rPr>
      <t>PR</t>
    </r>
  </si>
  <si>
    <r>
      <t xml:space="preserve">Kiti finansavimo šaltiniai </t>
    </r>
    <r>
      <rPr>
        <b/>
        <sz val="10"/>
        <rFont val="Times New Roman"/>
        <family val="1"/>
      </rPr>
      <t>KT</t>
    </r>
  </si>
  <si>
    <t>Einamaisiais metais atlikta numatytų darbų, proc.</t>
  </si>
  <si>
    <t>Įstaigų skaičius, kuriose atlikti remonto darbai</t>
  </si>
  <si>
    <t>Atnaujintų įstaigų skaičius</t>
  </si>
  <si>
    <t xml:space="preserve">Organizuotų kvalifikacijos tobulinimo renginių skaičius </t>
  </si>
  <si>
    <t>Įgyvendinamų programų skaičius</t>
  </si>
  <si>
    <t>Užtikrinti socialines paslaugas teikiančių įstaigų veiklą ir socialinių paslaugų teikimą</t>
  </si>
  <si>
    <t>Atlikta tvarkybos darbų, proc.</t>
  </si>
  <si>
    <t>Savivaldybei patikėjimo teise perduotų valstybinės žemės sklypų skaičius</t>
  </si>
  <si>
    <t>Sudaryti sąlygas ilgalaikei rajono nevyriausybinių organizacijų (įskaitant ir vietos bendruomenines organizacijas) plėtrai</t>
  </si>
  <si>
    <t>Užtikrinti rajono nevyriausybinių organizacijų (įskaitant bendruomenines organizacijas) plėtrą</t>
  </si>
  <si>
    <t>Kuruojamų švietimo įstaigų skaičius</t>
  </si>
  <si>
    <t>Įgyvendintų veiklų, modernizuojant edukacines erdves, proc.</t>
  </si>
  <si>
    <t>Įsigytos įrangos skaičius/ atliktų ortopedų-traumatologų ir urologų atliktų operacijų skaičius</t>
  </si>
  <si>
    <t>Pritaikyti viešąją aplinką neįgaliųjų poreikiams</t>
  </si>
  <si>
    <t>Finansuoti Atvirųjų jaunimo erdvių veiklos projektus</t>
  </si>
  <si>
    <t>Kurti palankią aplinką rajono nevyriausybinėms organizacijoms (įskaitant ir vietos bendruomenines organizacijas), užtikrinant tinkamas jų veiklos ir plėtros sąlygas</t>
  </si>
  <si>
    <t>Atnaujinti Kėdainių Juozo Paukštelio progimnazijos stadioną</t>
  </si>
  <si>
    <t>Programų, kuriose dalyvauja Savivaldybė, skaičius</t>
  </si>
  <si>
    <t>Objektų, pritaikytų neįgaliųjų poreikiams, skaičius</t>
  </si>
  <si>
    <t>Iš viso KPP</t>
  </si>
  <si>
    <t xml:space="preserve">Užtikrinti socialinio būsto fondo plėtrą Kėdainiuose </t>
  </si>
  <si>
    <t>Įsigytų socialinės paskirties butų skaičius</t>
  </si>
  <si>
    <t>Finansuoti vaikų vasaros poilsio ir užimtumo  programas</t>
  </si>
  <si>
    <t>Koordinuojamų, organizuojamų sportinių renginių, projektų skaičius</t>
  </si>
  <si>
    <t>Skaičius objektų, esančių Kultūros vertybių registre, kuriems bus tikslinami duomenys ir skaičius objektų, kurie planuojami įrašyti į Kultūros vertybių registrą</t>
  </si>
  <si>
    <t>Administracijos teikiamų elektroninių paslaugų skaičius</t>
  </si>
  <si>
    <t>Administracinės naštos mažinimo priemonių, įgyvendinamų pagal patvirtintą planą, skaičius</t>
  </si>
  <si>
    <t>Didėjantis patikrintų tikslinės grupės moterų skaičius, procentais</t>
  </si>
  <si>
    <t>Suremontuotų Viešosios bibliotekos filialų skaičius</t>
  </si>
  <si>
    <t xml:space="preserve">Koncertinius kostiumų komplektus/instrumentus atsinaujinusių kolektyvų skaičius </t>
  </si>
  <si>
    <t>Rekonstruotų/naujai paklotų vandentiekio ir nuotekų tinklų, km</t>
  </si>
  <si>
    <t>Remontuoti Surviliškio V.Svirskio pagrindinę mokyklą</t>
  </si>
  <si>
    <t>Dalyvauti Žydų kultūros paveldo kelio asociacijos veikloje</t>
  </si>
  <si>
    <t>Įgyvendinamų programų/priemonių/renginių skaičius</t>
  </si>
  <si>
    <t>Atnaujinti ir plėsti komunalinių atliekų tvarkymo infrastruktūrą Kėdainių rajono savivaldybėje</t>
  </si>
  <si>
    <t>Tvarkomos užterštos teritorijos plotas, ha</t>
  </si>
  <si>
    <t>Atnaujinti Kėdainių vietinio susisiekimo viešojo transporto priemonių parką</t>
  </si>
  <si>
    <t>Apšviesti senamiesčio objektų fasadus</t>
  </si>
  <si>
    <t>Finansuoti inžinerinių tinklų perkėlimo išlaidas, tvarkant miesto bei rajono gatves</t>
  </si>
  <si>
    <t>Rekonstruoti Krakių mstl. Laisvės aikštę</t>
  </si>
  <si>
    <t>Rekonstruotų aikščių skaičius</t>
  </si>
  <si>
    <t xml:space="preserve">Įrengti elektromobilių įkrovimo prieigas Kėdainių mieste           </t>
  </si>
  <si>
    <t>Įrengtų elektromobilių įkrovimo prieigų skaičius</t>
  </si>
  <si>
    <t>Įgyvendinamų priemonių skaičius</t>
  </si>
  <si>
    <t>Teikti Metų mokytojo apdovanojimą</t>
  </si>
  <si>
    <t>Teikti Metų medicinos darbuotojo apdovanojimą</t>
  </si>
  <si>
    <t>Teikti Metų socialinio darbuotojo apdovanojimą</t>
  </si>
  <si>
    <t>Atnaujintų/parengtų turizmo maršrutų skaičius</t>
  </si>
  <si>
    <t>Parodų, mugių, kuriuose dalyvauta, skaičius</t>
  </si>
  <si>
    <t>Didėjantis turistų skaičius (TVIC informacija), proc.</t>
  </si>
  <si>
    <t>Rekonstruotų šaligatvių dalis, m</t>
  </si>
  <si>
    <t>~200</t>
  </si>
  <si>
    <t>~550</t>
  </si>
  <si>
    <t>~870</t>
  </si>
  <si>
    <t>~470</t>
  </si>
  <si>
    <t>~400</t>
  </si>
  <si>
    <t>Mokinių sveikatos rodiklių stebėsena (tyrimas)</t>
  </si>
  <si>
    <t>01.01</t>
  </si>
  <si>
    <t>01.02</t>
  </si>
  <si>
    <t>01.03</t>
  </si>
  <si>
    <t>Plėtoti sporto šakas pagal parengtus sportinės veiklos projektus/programas</t>
  </si>
  <si>
    <t>Finansuoti  prioritetinių sporto šakų  projektus/programas, iš jų:</t>
  </si>
  <si>
    <t>Finansuotų sporto šakų projektų"/programų"" skaičius</t>
  </si>
  <si>
    <t>tūkst. Eur</t>
  </si>
  <si>
    <t>Numatomi 2019-ųjų m. asignavimai</t>
  </si>
  <si>
    <t>Vykdyti neformaliojo vaikų švietimo programas</t>
  </si>
  <si>
    <t>Finansuotų vaikų vasaros poilsio ir užimtumo programų skaičius</t>
  </si>
  <si>
    <t>Remontuoti Šėtos gimnazijos vidaus patalpas</t>
  </si>
  <si>
    <t>Remontuoti Kėdainių muzikos mokyklos pastato fasadą, laiptus į rūsį, vidaus patalpas</t>
  </si>
  <si>
    <t>2019 -ieji m.</t>
  </si>
  <si>
    <t>Savanorių ugniagesių veikloje dalyvaujančių gyventojų skaičius</t>
  </si>
  <si>
    <t>Viešojo pastato plotas, kuriame įgyvendintos pastato išorės energijos efektyvumo priemonės, m2</t>
  </si>
  <si>
    <t>3395</t>
  </si>
  <si>
    <t>Remontuoti Truskavos pagrindinės mokyklos sporto salę</t>
  </si>
  <si>
    <t>Įstaigų skaičius, kuriose atnaujinamas lauko inventorius</t>
  </si>
  <si>
    <t xml:space="preserve">Nominuoti geriausius Kėdainių rajono verslo atstovus  </t>
  </si>
  <si>
    <t>Peržiūrėti neveiksniais pripažintų asmenų būklę</t>
  </si>
  <si>
    <t>Įteiktas Metų socialinio darbuotojo apdovanojimas</t>
  </si>
  <si>
    <t>Įsigytų kompiuterių darbo vietoms bei vartotojams skaičius</t>
  </si>
  <si>
    <t>Suorganizuotų renginių, edukacinių pamokų  muziejuje ir jo skyriuose  skaičius</t>
  </si>
  <si>
    <t>Finansuoti Kėdainių rajono vietos veiklos grupės teritorijos vietos plėtros 2015-2023 m. strategijos įgyvendinimą</t>
  </si>
  <si>
    <t>Atnaujinti Krakių miestelio kultūros centrą, pritaikant jį kaimo bendruomenės poreikiams</t>
  </si>
  <si>
    <t>Išplėsti Kėdainių rajono Truskavos seniūnijos pastatą, pritaikant jį kaimo bendruomenės poreikiams bei kultūrinei veiklai</t>
  </si>
  <si>
    <t>Remontuoti Kėdainių Juozo Paukštelio progimnazijos vidaus patalpas</t>
  </si>
  <si>
    <t>01.04</t>
  </si>
  <si>
    <t>Paslaugas gavusių asmenų skaičius</t>
  </si>
  <si>
    <t>Atnaujinti Akademijos gimnazijos stadioną</t>
  </si>
  <si>
    <t>Atnaujinti Šėtos gimnazijos stadioną</t>
  </si>
  <si>
    <t>Atnaujinti Josvainių gimnazijos stadioną</t>
  </si>
  <si>
    <t>Sutvarkyti/sukurti atviras viešąsias erdves Gudžiūnų seniūnijoje, pritaikant jas kaimo bendruomenės poreikiams bei laisvalaikiui (Miegėnai, Alksnėnai)</t>
  </si>
  <si>
    <t>Sutvarkyti/sukurti atviras viešąsias erdves Dotnuvos seniūnijoje, pritaikant jas kaimo bendruomenės poreikiams bei laisvalaikiui (Dotnuva, Volučiai)</t>
  </si>
  <si>
    <t>Atnaujintų/įrengtų vaikų sporto ir/ar žaidimų aikštelių skaičius</t>
  </si>
  <si>
    <t>Sutvarkyti/sukurti atviras viešąsias erdves Josvainių ir Krakių seniūnijoje, pritaikant jas kaimo bendruomenės poreikiams bei laisvalaikiui (Angiriai, Kunionys, Pajieslys)</t>
  </si>
  <si>
    <t>Sutvarkyti/sukurti atviras viešąsias erdves Šėtos  seniūnijoje, pritaikant jas kaimo bendruomenės poreikiams bei laisvalaikiui (Šėta)</t>
  </si>
  <si>
    <t>Sutvarkyti/sukurti atviras viešąsias erdves Surviliškio seniūnijoje, pritaikant jas kaimo bendruomenės poreikiams bei laisvalaikiui (Sirutiškis, Kalnaberžė)</t>
  </si>
  <si>
    <t>Sportuojančių vaikų skaičius</t>
  </si>
  <si>
    <t>Apsilankymų bibliotekose skaičius (tūkst. kartų)</t>
  </si>
  <si>
    <t>Teikti integralią pagalbą į namus  Kėdainių rajone</t>
  </si>
  <si>
    <t>VšĮ "Sporto perspektyvos" programai</t>
  </si>
  <si>
    <t>Kėdainių bokso federacijos programai</t>
  </si>
  <si>
    <t>VšĮ "Sporto perspektyvos" vaikų ir jaunimo futbolo plėtros programai</t>
  </si>
  <si>
    <t>Sutvarkyti atvirais kasiniais pažeistas žemes Kėdainių rajone</t>
  </si>
  <si>
    <t>Kėdainių LEZ įsikūrusių įmonių skaičius (iš viso)</t>
  </si>
  <si>
    <t xml:space="preserve"> Visuomenės sveikatos rėmimo specialiosios programos įgyvendinimas, proc.</t>
  </si>
  <si>
    <r>
      <t xml:space="preserve">Vykdyti Visuomenės sveikatos rėmimo specialiosios programos priemones </t>
    </r>
    <r>
      <rPr>
        <i/>
        <sz val="10"/>
        <rFont val="Times New Roman"/>
        <family val="1"/>
      </rPr>
      <t>(Psichikos sveikatos stiprinimas, Bendruomenės sveikatos stiprinimas, Lėtinių neinfekcinių ligų ir traumų profilaktika, Užkrečiamųjų ligų profilaktika</t>
    </r>
    <r>
      <rPr>
        <sz val="10"/>
        <rFont val="Times New Roman"/>
        <family val="1"/>
      </rPr>
      <t>)</t>
    </r>
  </si>
  <si>
    <t>Slaugos lovų (lovadienių) skaičius/vaikų, kuriems reikalinga slauga, skaičius</t>
  </si>
  <si>
    <t xml:space="preserve">Vykdyti Kėdainių rajono tuberkuliozės prevencijos, ankstyvosios diagnostikos, gydymo ir kontrolės 2017–2022 m. programą </t>
  </si>
  <si>
    <t>Vykdyti Ultragarsinių diagnostinių paslaugų teikimo efektyvumo gerinimo Kėdainių rajono savivaldybėje 2017–2022 m. programą</t>
  </si>
  <si>
    <t>Atnaujinti Dotnuvos seniūnijos Akademijos miestelio visuomeninės paskirties pastatą, pritaikant jį kaimo bendruomenės poreikiams</t>
  </si>
  <si>
    <t>Įsigytos  įrangos skaičius (lizingas)/atliktų tyrimų ir paslaugų  sk.</t>
  </si>
  <si>
    <t>1/  1400</t>
  </si>
  <si>
    <t xml:space="preserve">Užtikrinti efektyvią VšĮ Kėdainių turizmo ir verslo informacijos centro veiklą turizmo srityje </t>
  </si>
  <si>
    <t>Įgyvendinti projektą "Jonavos, Kėdainių ir Raseinių rajonų savivaldybes jungiančių trasų ir turizmo maršrutų informacinės infrastruktūros plėtra"</t>
  </si>
  <si>
    <t xml:space="preserve">Įrengti informacines lenteles prie neveikiančių ir prie veikiančių rajono kapinių,  atnaujinti užrašus ant paminklų </t>
  </si>
  <si>
    <t>Įrengtų informacinių lentelių, atnaujintų užrašų skaičius</t>
  </si>
  <si>
    <t>Įgyvendinti Kėdainių rajono savivaldybės bažnyčių rėmimo programą</t>
  </si>
  <si>
    <t>Atlikti Paberžės klebonijos, svirno ir bažnyčios tvoros restauravimo ir remonto darbus</t>
  </si>
  <si>
    <t xml:space="preserve">Atlikti archeologiniams tyrinėjimams kultūros paveldo teritorijose </t>
  </si>
  <si>
    <t>Einamaisiais metais numatomų atlikti tyrinėjimų</t>
  </si>
  <si>
    <t>Sutvarkytų objektų skaičius</t>
  </si>
  <si>
    <t>Remontuoti Minareto fasadą</t>
  </si>
  <si>
    <t>Atnaujinti Kėdainių miesto teritorijos bendrąjį planą</t>
  </si>
  <si>
    <t>Įrengti dviračių takus dešiniuoju Nevėžio upės krantu ties Tilto, Č. Milošo gatvėmis Kėdainių mieste</t>
  </si>
  <si>
    <t>Einamaisiais metais įgyvendinta projekto veiklų, proc.</t>
  </si>
  <si>
    <t>7</t>
  </si>
  <si>
    <t>Pastatytų įrenginių skaičius</t>
  </si>
  <si>
    <t>Įrengti vandens gerinimo stotį Kampų kaime</t>
  </si>
  <si>
    <t>Įrengti vandens gerinimo stotį Sangailų kaime</t>
  </si>
  <si>
    <t>Įrengti gatves Kėdainių miesto II Janušavoje (Janušavos g., Gluosnių g.)</t>
  </si>
  <si>
    <t>~355</t>
  </si>
  <si>
    <t>Projektuoti valymo įrenginius ir nuotekų tinklus Skaisgirių kaime ir atlikti darbus</t>
  </si>
  <si>
    <t>Įrengti lietaus nuotekų tinklus Pavermenio kaime (Likėnų g.)</t>
  </si>
  <si>
    <t>03.03</t>
  </si>
  <si>
    <t>03.06</t>
  </si>
  <si>
    <t>Rekonstruoti Lakštingalų g., įrengiant šaligatvį</t>
  </si>
  <si>
    <t>Parengtos techninės dokumentacijos skaičius/paklota nuotekų ir vandentiekio tinklų, m</t>
  </si>
  <si>
    <t>Įrengti Lipliūnų kaimo Dobilų gatvę ir atkarpą nuo Lipliūnų k. iki kelio Kėdainiai-Krakės</t>
  </si>
  <si>
    <t>~430</t>
  </si>
  <si>
    <t>Įgyvendinti Lietuvos valstybės atkūrimo šimtmečio minėjimo planą Kėdainių rajono savivaldybėje</t>
  </si>
  <si>
    <t>Atnaujintos ir E. Sveikatos IS funkcionalumui pritaikytos įrangos skaičius</t>
  </si>
  <si>
    <t xml:space="preserve">Parengti ikimokyklinio ugdymo įstaigų ("Puriena", "Varpelis", "Aviliukas", "Obelėlė", "Vyturėlis") atnaujinimo techninius projektus </t>
  </si>
  <si>
    <t xml:space="preserve">Pacientų, patenkintų pirminės asmens sveikatos priežiūros paslaugų kokybe, skaičiaus didėjimas (proc.). </t>
  </si>
  <si>
    <r>
      <t>Atnaujinti/išplėsti apšvietimo inžinerinius tinklus  Pernaravos, Gudžiūnų, Vilainių, Krakių ir Surviliškio seniūnijose (</t>
    </r>
    <r>
      <rPr>
        <i/>
        <sz val="9"/>
        <rFont val="Times New Roman"/>
        <family val="1"/>
      </rPr>
      <t>Pavinkšniai, Rugėnai, Langakiai, Devynduoniai, Žilvičiai, Gudžiūnų glž, stotis, Gineitai, Šeteniai, Pilsupiai, Deveikiškės, Bakainiai, Urbeliai, Kutiškiai</t>
    </r>
    <r>
      <rPr>
        <sz val="10"/>
        <rFont val="Times New Roman"/>
        <family val="1"/>
      </rPr>
      <t>)</t>
    </r>
  </si>
  <si>
    <r>
      <t>Atnaujinti/išplėsti apšvietimo inžinerinius tinklus  Pelėdnagių seniūnijoje (</t>
    </r>
    <r>
      <rPr>
        <i/>
        <sz val="10"/>
        <rFont val="Times New Roman"/>
        <family val="1"/>
      </rPr>
      <t>Labūnava</t>
    </r>
    <r>
      <rPr>
        <sz val="10"/>
        <rFont val="Times New Roman"/>
        <family val="1"/>
      </rPr>
      <t>)</t>
    </r>
  </si>
  <si>
    <r>
      <t xml:space="preserve">Atnaujinti/išplėsti apšvietimo inžinerinius tinklus  Dotnuvos seniūnijoje </t>
    </r>
    <r>
      <rPr>
        <i/>
        <sz val="9"/>
        <rFont val="Times New Roman"/>
        <family val="1"/>
      </rPr>
      <t>(Akademijos mstl., Bokštai)</t>
    </r>
  </si>
  <si>
    <r>
      <t xml:space="preserve">Atnaujinti/išplėsti apšvietimo inžinerinius tinklus  Šėtos seniūnijoje </t>
    </r>
    <r>
      <rPr>
        <i/>
        <sz val="9"/>
        <rFont val="Times New Roman"/>
        <family val="1"/>
      </rPr>
      <t>(A. ir Ž. Kapliai, Sangailai, Mauliai, Pagiriai)</t>
    </r>
  </si>
  <si>
    <t xml:space="preserve">Išplėsti vandentiekio ir nuotekų tinklus Dotnuvos miestelio Vytauto g. </t>
  </si>
  <si>
    <t>Atnaujinti Kėdainių rajono Krakių  seniūnijos Ažytėnų kaimo visuomenės paskirties pastatą, pritaikant jį kaimo bendruomenės poreikiams bei kultūrinei veiklai</t>
  </si>
  <si>
    <t>Finansiškai paremtų bažnyčių skaičius</t>
  </si>
  <si>
    <t xml:space="preserve">Rekultivuotų atvirais kasiniais pažeistų žemių skaičius </t>
  </si>
  <si>
    <t>Finansuotų daugiabučių namų  skaičius</t>
  </si>
  <si>
    <t>Finansuoti rajono savivaldybės renginius ir kultūrines iniciatyvas</t>
  </si>
  <si>
    <t>Gerinti viešosios kultūrinės informacijos teikimą ir prieinamumą</t>
  </si>
  <si>
    <t>Modernizuoti lopšelio-darželio "Žilvitis" pastatą</t>
  </si>
  <si>
    <t>Įrengti vaikų žaidimo aikštelę Vainotiškių k.</t>
  </si>
  <si>
    <t>Įrengtų vaikų žaidimų aikštelių skaičius</t>
  </si>
  <si>
    <t>Teikti Česlavo Milošo premiją</t>
  </si>
  <si>
    <t>Finansuoti daugiabučių gyvenamųjų namų savininkų bendrijų rėmimo programą</t>
  </si>
  <si>
    <t>1 / 0</t>
  </si>
  <si>
    <t>Parengtos techninės dokumentacijos skaičius/Objektų, prie kurių įrengtas fasadų apšvietimas, skaičius</t>
  </si>
  <si>
    <t>1/1</t>
  </si>
  <si>
    <t xml:space="preserve">Rengti infrastruktūros objektų tvarkymo investicinius projektus, paraiškas, kitą techninę dokumentaciją  Europos Sąjungos fondų paramai gauti </t>
  </si>
  <si>
    <t>Sudaryti sąlygas kokybiškai įgyvendinti Savivaldybės funkcijas, mažinant administracinę naštą</t>
  </si>
  <si>
    <t xml:space="preserve">Gerinti savivaldybės administracijos darbo kokybę, </t>
  </si>
  <si>
    <t>Įgyvendinti programą "Projektas MAP. Mobilus meno paviljonas"</t>
  </si>
  <si>
    <t>Vykdyti E. sveikatos informacinės sistemos diegimo,  palaikymo ir tobulinimo VšĮ Kėdainių PSPC ir VšĮ Kėdainių ligoninėje 2016–2019 m. programą</t>
  </si>
  <si>
    <t>Vykdyti krūties vėžio prevencijos efektyvumo didinimo Kėdainių rajono savivaldybėje 2013–2018 m. programą</t>
  </si>
  <si>
    <t>Vykdyti storosios žarnos vėžio ankstyvosios diagnostikos  efektyvumo didinimo Kėdainių rajono savivaldybėje 2014–2019 m.  programą</t>
  </si>
  <si>
    <t>Vykdyti traumatologinės pagalbos kokybės gerinimo Kėdainių rajono savivaldybės gyventojams 2016–2021 m. programą</t>
  </si>
  <si>
    <t>Asmenų, kurių neveiksnumas peržiūrėtas, skaičius</t>
  </si>
  <si>
    <t>Parengtos techninės dokumentacijos skaičius/Pastatytų įrenginių skaičius</t>
  </si>
  <si>
    <t>1 / 1</t>
  </si>
  <si>
    <t>Numatomi   2019-ųjų m. asignavimai</t>
  </si>
  <si>
    <t>Sutvarkyti Babėnų šilą, sudarant sąlygas rekreaciniam poilsiui</t>
  </si>
  <si>
    <t>Kaimiškųjų seniūnijų kelių ir gatvių rekonstrukcijai</t>
  </si>
  <si>
    <t>Kaimiškųjų seniūnijų kelių ir gatvių priežiūrai ir remontui bei eismo saugumo priemonėms</t>
  </si>
  <si>
    <t>Lėšų dalis, tenkanti kaimiškųjų seniūnijų kelių ir gatvių rekonstrukcijai, proc.</t>
  </si>
  <si>
    <t>Lėšų dalis, tenkanti rajono kaimiškųjų seniūnijų kelių  ir gatvių priežiūrai, remontui bei eismo saugumo priemonėms, proc.</t>
  </si>
  <si>
    <t>Užtikrinti informacinių technologijų plėtrą savivaldybės administracijoje, kelti elektroninių paslaugų brandos lygį, naudoti elektroninį parašą</t>
  </si>
  <si>
    <t>Sutvarkyti/sukurti atviras viešąsias erdves Pernaravos, Pelėdnagių, Vilainių ir Truskavos  seniūnijose, pritaikant jas kaimo bendruomenės poreikiams bei laisvalaikiui (Pernarava, Paobelys, Šventybrastis, Apytalaukis, Petkūnai)</t>
  </si>
  <si>
    <t>Paramos-labdaros fondo "Krepšinio angelai" programai</t>
  </si>
  <si>
    <t>01 ŠVIETIMAS IR UGDYMAS</t>
  </si>
  <si>
    <t>02 SVEIKATOS APSAUGA</t>
  </si>
  <si>
    <t>Gerinti pirminės asmens sveikatos priežiūros paslaugų teikimo prieinamumą tuberkuliozės srityje</t>
  </si>
  <si>
    <t>03 SOCIALINĖS APSAUGOS PLĖTOJIMAS</t>
  </si>
  <si>
    <t>04 KŪNO KULTŪRA IR SPORTAS</t>
  </si>
  <si>
    <t>05 KULTŪROS VEIKLOS PLĖTRA</t>
  </si>
  <si>
    <t>08 APLINKOS APSAUGA</t>
  </si>
  <si>
    <t>Parengta techninė dokumentacija / Įrengtų/atnaujintų požeminių, pusiau požeminių ir antžeminių konteinerių aikštelių skaičius</t>
  </si>
  <si>
    <t>09 ŽEMĖS ŪKIO PLĖTRA IR MELIORACIJA</t>
  </si>
  <si>
    <t>10 PARAMA VERSLUI IR VERSLO PLĖTRA</t>
  </si>
  <si>
    <t>11 SAVIVALDYBĖS VALDYMO TOBULINIMAS</t>
  </si>
  <si>
    <t>06 KULTŪROS PAVELDO IŠSAUGOJIMAS, TURIZMO SKATINIMAS IR VYSTYMAS</t>
  </si>
  <si>
    <t>07 INFRASTRUKTŪROS OBJEKTŲ PRIEŽIŪRA IR PLĖTRA</t>
  </si>
  <si>
    <t>Parengtų projektinių pasiūlymų, paraiškų skaičius</t>
  </si>
  <si>
    <t>Vandentiekio ir buitinių nuotekų infrastruktūros rekonstrukcija ir plėtra Šėtos miestelyje, Kunionių kaime bei Kėdainių mieste</t>
  </si>
  <si>
    <t>Paklota nuotekų tinklų / drenažo m</t>
  </si>
  <si>
    <t>Parengta techninė dokumentacija /Paklota nuotekų tinklų, m</t>
  </si>
  <si>
    <t>Parengtos techninės dokumentacijos skaičius / įrengtos gatvės dalis, m</t>
  </si>
  <si>
    <t>350</t>
  </si>
  <si>
    <t>Organizuoti  socialinės paramos ir paslaugų teikimą Lietuvos Respublikos įstatymuose nenumatytais atvejais</t>
  </si>
  <si>
    <t>Pritaikyti socialinę infrastruktūrą gyventojų poreikiams</t>
  </si>
  <si>
    <t>Parengta techninė dokumentacija / Atnaujintos/įrengtos ženklinimo infrastruktūros objektų skaičius Kėdainiuose</t>
  </si>
  <si>
    <t>1/            149</t>
  </si>
  <si>
    <t>Rekonstruoti Kėdainių rajono savivaldybės pastatą, esantį Didžiosios Rinkos a.4, Kėdainiuose, įrengiant Mikalojaus Daukšos viešosios bibliotekos vaikų ir jaunimo skyrių</t>
  </si>
  <si>
    <t>Rekonstruoti Didžiosios Rinkos aikštę</t>
  </si>
  <si>
    <t>Modernizuoti lopšelio-darželio "Vaikystė" infrastruktūrą</t>
  </si>
  <si>
    <t>Modernizuoti lopšelio-darželio "Žilvitis" infrastruktūrą</t>
  </si>
  <si>
    <t>Parengti Surviliškio V.Svirskio ir Miegėnų pagrindinių mokyklų atnaujinimo techninius projektus</t>
  </si>
  <si>
    <t xml:space="preserve">Įrengti pėsčiųjų ir dviračių takus Pramonės g. Kėdainių mieste  </t>
  </si>
  <si>
    <t>~10</t>
  </si>
  <si>
    <t>Paklota/rekonstruota paviršinių  nuotekų tinklų, km</t>
  </si>
  <si>
    <t>~25</t>
  </si>
  <si>
    <t>Pakeistų atramų/šviestuvų skaičius</t>
  </si>
  <si>
    <t>1/100</t>
  </si>
  <si>
    <t>Kompleksiškai atnaujinti daugiabučių namų kvartalus (II etapas)</t>
  </si>
  <si>
    <t>Kompleksiškai atnaujinti daugiabučių namų kvartalus (I etapas)</t>
  </si>
  <si>
    <t>Suprojektuotos g. dalis /įrengtos gatvės dalis, m</t>
  </si>
  <si>
    <t xml:space="preserve">Įgyvendinti projektą "Kėdainių miesto A. Kanapinsko, P. Lukšio, Mindaugo, Pavasario ir Žemaitės gatvių rekonstrukcija"     </t>
  </si>
  <si>
    <t xml:space="preserve">Rekonstruoti Kėdainių miesto Pramonės g. </t>
  </si>
  <si>
    <t xml:space="preserve">Rekonstruoti Kėdainių miesto Nuokalnės g. </t>
  </si>
  <si>
    <t>~320</t>
  </si>
  <si>
    <t>Informacinių straipsnių, skelbimų apie Savivaldybės veiklą, spausdinimo plotas, kv. cm</t>
  </si>
  <si>
    <t xml:space="preserve">Parengtos techninės dokumentacijos skaičius / įrengtos (rekonstruotos) gatvės dalis, m </t>
  </si>
  <si>
    <t>Įgyvendinta projekto veiklų proc.</t>
  </si>
  <si>
    <t>~170</t>
  </si>
  <si>
    <t>Pastatytų kryžių skaičius</t>
  </si>
  <si>
    <t>IŠ VISO PROGRAMOMS</t>
  </si>
  <si>
    <t>Teikti savivaldybės paramą neįgaliesiems, senyvo amžiaus asmenims, vaikams ir daugiavaikėms, skurdžiai gyvenančioms, nuo stichinių nelaimių nukentėjusioms šeimoms, pirkti socialines paslaugas</t>
  </si>
  <si>
    <t>Užtikrinti stacionarių ir nestacionarių socialinių paslaugų teikimą Kėdainių pagalbos šeimai centre</t>
  </si>
  <si>
    <t>Įrengti, rekonstruoti, išplėsti vandentiekio ir nuotekų tinklus Kėdainių mieste (Minareto g., Kanapinsko g., Algirdo g., Parakinės g., Rūtų g.)</t>
  </si>
  <si>
    <t>Kurti Vinco Svirskio kryžių kelią Kėdainių krašte</t>
  </si>
  <si>
    <t>2020 -ieji m.</t>
  </si>
  <si>
    <t>Numatomi 2020-ųjų m. asignavimai</t>
  </si>
  <si>
    <t>Numatomi   2020-ųjų m. asignavimai</t>
  </si>
  <si>
    <t>1 priedas</t>
  </si>
  <si>
    <t>1 lentelė. 2018–2020 m. Švietimo ir ugdymo programos (01) tikslai, uždaviniai, priemonės, asignavimai ir vertinimo kriterijai</t>
  </si>
  <si>
    <t>2 lentelė. 2018–2020 m. Sveikatos apsaugos (02) programos tikslai, uždaviniai, priemonės, asignavimai ir vertinimo kriterijai</t>
  </si>
  <si>
    <t>3 lentelė.  2018–2020 m. Socialinės apsaugos plėtojimo programos (03) tikslai, uždaviniai, priemonės, asignavimai ir vertinimo kriterijai</t>
  </si>
  <si>
    <t>4 lentelė. 2018–2020 m. Kūno kultūros ir sporto programos (04) tikslai, uždaviniai, priemonės, asignavimai ir vertinimo kriterijai</t>
  </si>
  <si>
    <t>5 lentelė.  2018–2020 m. Kultūros veiklos plėtros programos (05) tikslai, uždaviniai, priemonės, asignavimai ir vertinimo kriterijai</t>
  </si>
  <si>
    <t>6 lentelė.2018–2020 m. Kultūros paveldo išsaugojimo, turizmo skatinimo ir vystymo  programos (06) tikslai, uždaviniai, priemonės, asignavimai ir vertinimo kriterijai</t>
  </si>
  <si>
    <t>8 lentelė. 2018–2020 m.  Aplinkos apsaugos  programos (08) tikslai, uždaviniai, priemonės, asignavimai ir vertinimo kriterijai</t>
  </si>
  <si>
    <t>9 lentelė.2018–2020 m. Žemės ūkio plėtros ir melioracijos programos (09) tikslai, uždaviniai, priemonės, asignavimai ir vertinimo kriterijai</t>
  </si>
  <si>
    <t>10 lentelė. 2018–2020 m. Paramos verslui bei verslo plėtros programos (10)  tikslai, uždaviniai, priemonės, asignavimai ir vertinimo kriterijai</t>
  </si>
  <si>
    <t>11 lentelė. 2018–2020 m. Savivaldybės valdymo tobulinimo programos (11) tikslai, uždaviniai, priemonės, asignavimai ir vertinimo kriterijai</t>
  </si>
  <si>
    <t>Finansavimo poreikis 2018–2020 m. strateginio veiklos plano programų vykdymui</t>
  </si>
  <si>
    <t>Atnaujintų grupių skaičius</t>
  </si>
  <si>
    <t>Atlikti mokyklos-darželio "Obelėlė" vidaus remonto darbus</t>
  </si>
  <si>
    <t>2600/          39000</t>
  </si>
  <si>
    <t>Tikslinių grupių asmenys, kurie dalyvavo informavimo, švietimo ir mokymo renginiuose bei sveikatos raštingumą didinančiose veiklose</t>
  </si>
  <si>
    <t>Organizuoti konkursą bešeimininkių gyvūnų mažinimui ir prevencijai įgyvendinti</t>
  </si>
  <si>
    <t>Įsigytos įrangos komplektų  skaičius</t>
  </si>
  <si>
    <t>Atnaujinti Krakių M.Katkaus gimnazijos "Bitutės" skyriaus  pastatą, apšiltinant lauko sienas</t>
  </si>
  <si>
    <t>Įgyvendinta programa</t>
  </si>
  <si>
    <t>Atnaujintų viešųjų erdvių skaičius / tūkst. m2</t>
  </si>
  <si>
    <t>3 /       16,7</t>
  </si>
  <si>
    <t xml:space="preserve">7 / 13,2 </t>
  </si>
  <si>
    <t>2 priedas</t>
  </si>
  <si>
    <t xml:space="preserve">  </t>
  </si>
  <si>
    <t>Sportuojančiųjų skaičius/ medalių skaičius</t>
  </si>
  <si>
    <t>50/16</t>
  </si>
  <si>
    <t>70/16</t>
  </si>
  <si>
    <t>70/  16</t>
  </si>
  <si>
    <t>Užimta vieta LFF I - os lygos pirmenybėse / patekta į LFF taurės 3 etapą</t>
  </si>
  <si>
    <t>4 priedas</t>
  </si>
  <si>
    <t>8 priedas</t>
  </si>
  <si>
    <t>6500</t>
  </si>
  <si>
    <t xml:space="preserve">Teikti šeimoms kompleksines paslaugas </t>
  </si>
  <si>
    <t>Parengti projektą ir remontuoti Daugiakultūrį centrą</t>
  </si>
  <si>
    <t xml:space="preserve">Remontuoti savivaldybės ir socialinį būstą </t>
  </si>
  <si>
    <t>39</t>
  </si>
  <si>
    <t>9 priedas</t>
  </si>
  <si>
    <t>10 priedas</t>
  </si>
  <si>
    <t>11 priedas</t>
  </si>
  <si>
    <t>Vaizdo stebėjimo ir saugumo priemonių skaičius</t>
  </si>
  <si>
    <t>6 priedas</t>
  </si>
  <si>
    <t xml:space="preserve">Rengti nekilnojamųjų kultūros paveldo objektų, vietovių  individualius apsaugos reglamentus </t>
  </si>
  <si>
    <t>Objektų skaičius, kuriems parengti individualūs apsaugos reglamentai</t>
  </si>
  <si>
    <t>Įgyvendinti priemones, skirtas Lietuvos Nepriklausomybės ir Lietuvos kariuomenės 100-osioms metinėms</t>
  </si>
  <si>
    <t>37</t>
  </si>
  <si>
    <t>32</t>
  </si>
  <si>
    <t>Atlikti Kalnaberžės dvaro sodybos rūmų (unikalus kodas kultūros vertybių registre 35338) stogo ir fasado  (remonto, restauravimo, apsaugos techninių priemonių įrengimas) bei vidaus tvarkybos darbus</t>
  </si>
  <si>
    <t>Atlikti paveldo objektams parengtų tvarkybos projektų ekspertizę</t>
  </si>
  <si>
    <t>Ekspertuotų projektų skaičius</t>
  </si>
  <si>
    <t>Tvarkomų objektų skaičius</t>
  </si>
  <si>
    <t>25</t>
  </si>
  <si>
    <t>Asmenų, kuriems suteiktos paslaugos skaičius</t>
  </si>
  <si>
    <t>Įgyvendintų veiklų, atnaujinant progimnaziją bei modernizuojant edukacines erdves, proc.</t>
  </si>
  <si>
    <t>Viešąsias sveikatos priežiūros paslaugas teikiančių įstaigų, kuriose pagerinta paslaugų teikimo infrastruktūra, skaičius / Gyventojų, pasinaudojusių pagerintomis paslaugomis, skaičius tūkst.</t>
  </si>
  <si>
    <t>Sutvarkyti  seniūnijų administracinius  pastatus</t>
  </si>
  <si>
    <t>Remontuoti ventiliacijos bei šildymo sistemą Josvainių kultūros centre</t>
  </si>
  <si>
    <t xml:space="preserve">Remontuoti Viešąją biblioteką ir jos filialus </t>
  </si>
  <si>
    <t>Rekonstruoti/įrengti/modernizuoti Kėdainių rajono gatvių apšvietimą</t>
  </si>
  <si>
    <t>~13,5</t>
  </si>
  <si>
    <t>Atnaujinti mokyklos darželio "Obelėlė" sporto aikštyną</t>
  </si>
  <si>
    <t>Panaudoti       2017-ųjų m. asignavimai</t>
  </si>
  <si>
    <t>Panaudoti         2017-ųjų m. asignavimai</t>
  </si>
  <si>
    <t>Atnaujinti viešosios bibliotekos filialų IT įrangą, žaislotekas, įsigyti baldų/įrangos užimtumo centrams</t>
  </si>
  <si>
    <t>5 priedas</t>
  </si>
  <si>
    <t>~700</t>
  </si>
  <si>
    <t>~1939</t>
  </si>
  <si>
    <t>Įrengti buitinių nuotekų tinklus Aušros k. Ąžuolaičių g. ir Volučių g.</t>
  </si>
  <si>
    <t>1/760</t>
  </si>
  <si>
    <t>~290</t>
  </si>
  <si>
    <t>~184</t>
  </si>
  <si>
    <t>~864/   1009</t>
  </si>
  <si>
    <t xml:space="preserve">Išplėsti vandentiekio ir nuotekų tinklus Lipliūnų k. Greisupio g. </t>
  </si>
  <si>
    <t>1/~       370</t>
  </si>
  <si>
    <t xml:space="preserve">Išplėsti vandentiekio ir nuotekų tinklus Dotnuvos miestelio Tilto ir  Vingio g. </t>
  </si>
  <si>
    <t>26</t>
  </si>
  <si>
    <t>27</t>
  </si>
  <si>
    <t>Parengtos techninės dokumentacijos skaičius/paklota nuotekų tinklų, m</t>
  </si>
  <si>
    <t>1/~       325</t>
  </si>
  <si>
    <t>28</t>
  </si>
  <si>
    <t>1/177</t>
  </si>
  <si>
    <t xml:space="preserve">Įrengti lietaus kanalizaciją prie Liepų al. 3 namo stovėjimo aikštelės </t>
  </si>
  <si>
    <t>Paklotas lietaus nuotekų vamzdis, m</t>
  </si>
  <si>
    <t>29</t>
  </si>
  <si>
    <t>~250</t>
  </si>
  <si>
    <t>Suteiktų geriausio metų verslo atstovo nominacijų skaičius</t>
  </si>
  <si>
    <t>Parengti Kėdainių rajono strateginį plėtros planą iki 2030 metų</t>
  </si>
  <si>
    <t>Parengtų  planų skaičius</t>
  </si>
  <si>
    <t>~1040</t>
  </si>
  <si>
    <t>~337</t>
  </si>
  <si>
    <t>~620</t>
  </si>
  <si>
    <t>Seniūnijų skaičius</t>
  </si>
  <si>
    <t>7 priedas</t>
  </si>
  <si>
    <t>Atlikti kultūros paveldo objektų tvarkybos darbus seniūnijose</t>
  </si>
  <si>
    <t>Surinktų beglobių gyvūnų skaičius/šviečiamojo ir informacinio pobūdžio renginių skaičius</t>
  </si>
  <si>
    <t>150/     12</t>
  </si>
  <si>
    <t>150/    12</t>
  </si>
  <si>
    <t>150/                12</t>
  </si>
  <si>
    <t xml:space="preserve">Atnaujinti Kėdainių miesto rotušę </t>
  </si>
  <si>
    <t>Atnaujintų pastatų skaičius</t>
  </si>
  <si>
    <t>~70</t>
  </si>
  <si>
    <t>240/     240</t>
  </si>
  <si>
    <t>Rekonstruotų šaligatvių dalis, m/ įrengtų darnaus judumo priemonių skaičius</t>
  </si>
  <si>
    <r>
      <t xml:space="preserve">Rekonstruoti miesto gatvių šaligatvius </t>
    </r>
    <r>
      <rPr>
        <i/>
        <sz val="9"/>
        <rFont val="Times New Roman"/>
        <family val="1"/>
      </rPr>
      <t>(S. Jaugelio Telegos g., dalis Skongalio g., Liaudies g., S.Dariaus ir Girėno g., Rasos g, Aušros g., Liepų al, Sporto takas)</t>
    </r>
  </si>
  <si>
    <t>~540</t>
  </si>
  <si>
    <t>~1210</t>
  </si>
  <si>
    <t>~1260/1</t>
  </si>
  <si>
    <t>~1720</t>
  </si>
  <si>
    <t>~490</t>
  </si>
  <si>
    <t>~2042</t>
  </si>
  <si>
    <t>~380</t>
  </si>
  <si>
    <t>~26</t>
  </si>
  <si>
    <t>~20</t>
  </si>
  <si>
    <t>Panaudoti        2017-ųjų m. asignavimai</t>
  </si>
  <si>
    <t>Parengti ritualinio skerdiko namo tvoros ir vartų su saulės laikrodžiu pamatų konservavimo ir vartų atstatymo projektą ir atlikti darbus</t>
  </si>
  <si>
    <t>Atlikta atstatomųjų darbų, proc.</t>
  </si>
  <si>
    <t>Parengti projektus ir remontuoti koplytėles ir koplytstulpius (Labūnavos, Pilionių, Šėtos, Aukupėnų)</t>
  </si>
  <si>
    <t>Suremontuotų koplytėlių skaičius</t>
  </si>
  <si>
    <t xml:space="preserve">Išplėsti nuotekų ir rekonstruoti tinklus Nociūnų kaime </t>
  </si>
  <si>
    <t>Įrengti vandens gerinimo stotį ir rekonstruoti vandentiekio tinklus Beržų kaime</t>
  </si>
  <si>
    <t>Rekonstruotų vandentiekio tinklų m</t>
  </si>
  <si>
    <t>Įrengti vandens gerinimo stotį Pilionių - Jaunakaimio  kaime</t>
  </si>
  <si>
    <t>~600</t>
  </si>
  <si>
    <t xml:space="preserve">Išplėsti vandentiekio ir nuotekų tinklus miesto Akacijų ir Jazminų akligatviuose </t>
  </si>
  <si>
    <t>30</t>
  </si>
  <si>
    <t>31</t>
  </si>
  <si>
    <t>33</t>
  </si>
  <si>
    <t>34</t>
  </si>
  <si>
    <t>35</t>
  </si>
  <si>
    <t>36</t>
  </si>
  <si>
    <t>Sužiedinti vandentiekio tinklus Aušros-Palangos g. ir III kėlimo siurblinė</t>
  </si>
  <si>
    <t>Sužiedinti vandentiekio tinklus Respublikos-Liaudies-Janušavos g.</t>
  </si>
  <si>
    <t xml:space="preserve">Plėsti buitinių nuotekų tinklus Miškininkų g. </t>
  </si>
  <si>
    <t>38</t>
  </si>
  <si>
    <t>Plėsti buitinių nuotekų tinklus buvusiame Dotnuvos Geležinkelio kvartale</t>
  </si>
  <si>
    <t>Išplėsta nuotekų tinklų  m</t>
  </si>
  <si>
    <t>50/50</t>
  </si>
  <si>
    <t>~270</t>
  </si>
  <si>
    <t>~90</t>
  </si>
  <si>
    <t>Tobulinti Kėdainių sporto centro infrastruktūrą (Parko g. 4, Vilainiai)</t>
  </si>
  <si>
    <t xml:space="preserve">Rekonstruoti šaligatvius, įgyvendinant projektą "Kėdainių miesto J.Basanavičiaus, Birutės, Dotnuvos, Kauno ir  Šėtos gatvių rekonstrukcija" </t>
  </si>
  <si>
    <t>~1230</t>
  </si>
  <si>
    <t>Vykdyti Dienos stacionaro ir diagnostinės pagalbos reanimacijos skyriuje kokybės gerinimo Kėdainių rajono savivaldybės gyventojams 2018 m. programą</t>
  </si>
  <si>
    <r>
      <t>Atnaujinti/išplėsti apšvietimo inžinerinius tinklus  Truskavos ir Josvainių seniūnijose (</t>
    </r>
    <r>
      <rPr>
        <i/>
        <sz val="9"/>
        <rFont val="Times New Roman"/>
        <family val="1"/>
      </rPr>
      <t>Petkūnai, Pevermenys, Juodkaimiai, Sviliai, Paliepiai, Graužai, Bajėnai)</t>
    </r>
  </si>
  <si>
    <t>Projektų skaičius</t>
  </si>
  <si>
    <t xml:space="preserve">Įrengti vandentiekio ir nuotekų tinklus Pajieslio k. Žemdirbių, Alyvų ir Jieslos gatvėse   </t>
  </si>
  <si>
    <t>~300</t>
  </si>
  <si>
    <r>
      <t>Parengti Babėnų kvartalo gatvių įrengimo projektus ir įrengti gatves (II etapas) (</t>
    </r>
    <r>
      <rPr>
        <i/>
        <sz val="9"/>
        <rFont val="Times New Roman"/>
        <family val="1"/>
      </rPr>
      <t xml:space="preserve">Pergalės g., Žilvyčių g., Saulėlydžio g., Draugystės g., Alksnių g., Daumantų g., Karklų g., Vyšnių sk., Jubiliejaus ir Kosmonautų g. akligatviai) </t>
    </r>
  </si>
  <si>
    <t xml:space="preserve">Įrengti nuotekų tinklus Babėnų g. </t>
  </si>
  <si>
    <t>Įrengta nuotekų tinklų  m</t>
  </si>
  <si>
    <t>03.14</t>
  </si>
  <si>
    <t>Skatinti  rajono gabius mokinius</t>
  </si>
  <si>
    <t>Organizuoti paslaugos pirkimą Gyvūnų globos organizacijų rengiamų bešeimininkių kačių kastravimo programų įgyvendinimui</t>
  </si>
  <si>
    <t>Vykdyti odontologinės priežiūros/ pagalbos kokybės gerinimo Kėdainių rajono savivaldybės gyventojams 2011–2020 m. programą</t>
  </si>
  <si>
    <t>Vykdyti pirminės asmens sveikatos priežiūros paslaugų prieinamumo ir kokybės užtikrinimo Kėdainių rajono kaimiškųjų vietovių gyventojams 2017–2020 m. programą</t>
  </si>
  <si>
    <t>Rekonstruoti vandentiekio tinklus ir pastatyti vandens gerinimo įrenginį Truskavos gyvenvietėje</t>
  </si>
  <si>
    <t>Įgyvendinti projektą "Sveikos gyvensenos skatinimas Kėdainių rajone"</t>
  </si>
  <si>
    <t>Gerinti visuomenės informavimą ir ekologinį švietimą</t>
  </si>
  <si>
    <t>Įgyvendinti potvynių rizikos mažinimo priemones Kėdainių rajone</t>
  </si>
  <si>
    <t>1/    1400</t>
  </si>
  <si>
    <t>Finansuoti Kėdainių miesto vietos veiklos grupės 2016–2022 metų vietos plėtros strategijos įgyvendinimą</t>
  </si>
  <si>
    <t>Remti bendruomenių veiklą savivaldybėje</t>
  </si>
  <si>
    <t>Įgyvendinti projektą "Tradicinio Amatų centro Arnetų name plėtra" ir atlikti remonto darbus</t>
  </si>
  <si>
    <t>Sutvarkyti pėsčiųjų taką nuo Pavasario g. iki Lauko g.</t>
  </si>
  <si>
    <t>Sutvarkyta tako dalis, m</t>
  </si>
  <si>
    <t>Įregistruotų žemės ūkio valdų skaičius (įregistravimas, išregistravimas, kasmetinis duomenų atnaujinimas)</t>
  </si>
  <si>
    <t>Paramos už žemės ūkio naudmenas ir kitus plotus bei gyvulius priimtų paraiškų skaičius (pasėlių deklaracijos pildymas, deklaruojamų laukų įbraižymas, duomenų keitimas, pasikeitusių KŽS ribų aprašymas)</t>
  </si>
  <si>
    <t>Prašymų dėl medžiojamųjų gyvūnų padarytos žalos nustatymo skaičius (pasėliams, miškui padarytos žalos įvertinimas vietoje ir apžiūros aktų surašymas, sprendimų paruošimas)</t>
  </si>
  <si>
    <t>Pateiktų paraiškų dalies draudimo įmokų kompensacijai gauti skaičius (augalų draudimas nuo nepalankių oro sąlygų; paraiškų priėmimas, duomenų sutikrinimas, kompensuojamos sumos apskaičiavimas, duomenų suvedimas į ŽŪMIS ir KOTIS)</t>
  </si>
  <si>
    <t>Paramos paraiškų pagal Lietuvos kaimo plėtros 2014–2020 metų programos priemonės „Rizikos valdymas“ veiklos srities ,,Pasėlių, gyvūnų ir augalų draudimo įmokos“, susijusios su pasėlių ir augalų, ūkinių gyvūnų draudimo įmokų kompensavimu skaičius</t>
  </si>
  <si>
    <t>Pieno gamybos ir realizavimo metinių deklaracijų skaičius</t>
  </si>
  <si>
    <t>Paraiškų atlyginti nuostolius, kuriuos patyrė gyvūnų savininkai vykdydami gyvūnų užkrečiamųjų ligų židinių likvidavimo ir dėl šių ligų taikomas veterinarinės sanitarijos priemones skaičius(afrikinis kiaulių maras ir kt.)</t>
  </si>
  <si>
    <t>Aptarnaujamos žemės ūkio technikos, įregistruotos rajone, skaičius</t>
  </si>
  <si>
    <t>Atliktų techninių apžiūrų skaičius</t>
  </si>
  <si>
    <t>Surinkta valstybės rinkliavos už technines apžiūras ir registravimą suma Eur</t>
  </si>
  <si>
    <t>Remontuoti Kėdainių specialiąją mokyklą</t>
  </si>
  <si>
    <t>Vykdyti vaikų otorinolaringologinės pagalbos kokybės gerinimo Kėdainių rajono savivaldybės gyventojams 2011–2020 m. programą</t>
  </si>
  <si>
    <t xml:space="preserve"> Kompleksiškai sutvarkyti ir pritaikyti bendruomenei ir verslui Kėdainių miesto viešąsias erdves (Kėdainių miesto, Vytauto parko, universalaus daugiafunkcio aikštyno, lauko teniso kortų prieigas)</t>
  </si>
  <si>
    <t>03.10</t>
  </si>
  <si>
    <t>Tuberkulioze sergančių pacientų, kuriems buvo suteiktos socialinės paramos priemonės tuberkuliozės gydymo metu (iš viso)</t>
  </si>
  <si>
    <t>Subjektų skaičius, kuriems suteiktos paskolos,dengtos palūkanos, skirta kompensacija</t>
  </si>
  <si>
    <t>Įgyvendinti Kėdainių rajono savivaldybės užimtumo didinimo programą</t>
  </si>
  <si>
    <t>Remontuoti privažiavimą prie ligoninės nuo Priėmimo skyriaus</t>
  </si>
  <si>
    <t>Sutvarkyta privažiavimo dalis</t>
  </si>
  <si>
    <t>Apmokėti Europos Sąjungos projektų,  kuriems taikomas apmokėjimas kompensavimo būdu, išlaidas</t>
  </si>
  <si>
    <t>8 / 1000</t>
  </si>
  <si>
    <t>7 /1100</t>
  </si>
  <si>
    <t>6 / 1200</t>
  </si>
  <si>
    <t>3 priedas</t>
  </si>
  <si>
    <t>Užimta vieta LKL čempionate, patekta į Fiba Europa Cup aštuntfinalį/ žiūrovų stebinčių rungtines skaičiaus vidurkis</t>
  </si>
  <si>
    <t>&gt;350</t>
  </si>
  <si>
    <t>&gt;200</t>
  </si>
  <si>
    <t>&gt;900</t>
  </si>
  <si>
    <t>&gt;40</t>
  </si>
  <si>
    <t>&gt;100</t>
  </si>
  <si>
    <t>&gt;1100</t>
  </si>
  <si>
    <t>&gt; 220</t>
  </si>
  <si>
    <t>Rekonstruotas aikštės plotas, m2</t>
  </si>
  <si>
    <t>Einamaisiais metais atlikta numatytų tvarkybos darbų, proc.</t>
  </si>
  <si>
    <t>Kompleksiškai sutvarkyti Kėdainių Sinagogą (Smilgos g. 5A, Kėdainiai), pritaikant kultūrinėms bei kitoms reikmėms</t>
  </si>
  <si>
    <t>Įrengtų/atnaujintų dviračių/pėsčiųjų takų, km</t>
  </si>
  <si>
    <t>7 lentelė. 2018–2020 m. Infrastruktūros objektų priežiūros ir plėtros programos (07) tikslai, uždaviniai, priemonės, asignavimai ir vertinimo kriterijai</t>
  </si>
  <si>
    <t>~1487 /2</t>
  </si>
  <si>
    <t>12 priedas</t>
  </si>
  <si>
    <t>Rekonstruoti/įrengti/modernizuoti Kėdainių miesto gatvių apšvietimą (Mindaugo, Pavasario, Šermukšnių, Šilelio, Kruopinių, Vilniaus,  Kanapinsko, Respublikos, Rasos, Liaudies, Janušavos, Gedimino, Pavasario, J.Basanavičiaus, Josvainių, Smilgos, Tilto, Janušavos, Lauko,  J.Telegos, Knypavos, Kęstučio, Daukšos, Dariaus ir Girėno,  Liepų al., Šėtos, Kauno  gatvės ir kt.)</t>
  </si>
  <si>
    <t xml:space="preserve">Suteiktų dantų protezavimo paslaugų, finansuojamų savivaldybės biudžeto lėšomis, skaičius </t>
  </si>
  <si>
    <t>Vykdyti VšĮ Kėdainių ligoninės dantų protezavimo  programą</t>
  </si>
  <si>
    <t>** Patikslinti         2018-ųjų m. asignavimai</t>
  </si>
  <si>
    <t>Vaikų, lankančių neformaliojo vaikų švietimo įstaigas skaičius / mokinių, lankančių formalųjį švietimą  papildančio ugdymo programas, skaičius</t>
  </si>
  <si>
    <t>1650 / 925</t>
  </si>
  <si>
    <t>1600 / 915</t>
  </si>
  <si>
    <t>1580 / 900</t>
  </si>
  <si>
    <t>Vaikų skaičius ikimokyklinio ugdymo grupėse</t>
  </si>
  <si>
    <t>Nelankančių bendrojo ugdymo mokyklų vaikų iki 16 metų skaičius</t>
  </si>
  <si>
    <t xml:space="preserve">Modernizuoti Truskavos pagrindinės mokyklos pastatą Gaisų g. 1, Pavermenio k., Kėdainių r. </t>
  </si>
  <si>
    <t xml:space="preserve">Remontuoti Josvainių gimnazijos pastatą </t>
  </si>
  <si>
    <t>Atliktų echoskopijų skaičius per metus</t>
  </si>
  <si>
    <t>Įgyvendinti projektą "Elgsenos keitimo iniciatyvos Kėdainių rajono vaikams"</t>
  </si>
  <si>
    <t xml:space="preserve">Didinti pirminės asmens sveikatos priežiūros veiklos efektyvumą VšĮ Kėdainių pirminės sveikatos priežiūros centre </t>
  </si>
  <si>
    <t xml:space="preserve">Didinti pirminės asmens sveikatos priežiūros veiklos efektyvumą UAB „Kėdainių šeimos klinika“ </t>
  </si>
  <si>
    <t>1 /5,1</t>
  </si>
  <si>
    <t>Asmenų, kuriems suteiktos paslaugos, skaičius</t>
  </si>
  <si>
    <t>Aktualizuoti Kėdainių krašto muziejų, padidinant kultūros paveldo aktualumą, lankomumą ir žinomumą</t>
  </si>
  <si>
    <t>Aktualizuotų objektų skaičius</t>
  </si>
  <si>
    <t>Remontuoti Kėdainių kultūros centro Vilainių skyriaus aktų salę</t>
  </si>
  <si>
    <t>Parengti Bakainių piliakalnio ekspertizės aktą ir apsaugos techninių priemonių ir neatideliotinų darbų projektą</t>
  </si>
  <si>
    <t>~100</t>
  </si>
  <si>
    <t>~120</t>
  </si>
  <si>
    <t>~635</t>
  </si>
  <si>
    <t>Prijungti privačius namus prie nuotekų surinkimo infrastruktūros Kėdainių miesto aglomeracijoje</t>
  </si>
  <si>
    <t>41</t>
  </si>
  <si>
    <t xml:space="preserve">Prie nuotekų surinkimo infrastruktūros prijungtų būstų, aglomeracijose didesnėse kaip 2000 gyventojų, skaičius </t>
  </si>
  <si>
    <t>Kompleksiškai sutvarkyti Pelėdnagių kaimo viešąsias erdves</t>
  </si>
  <si>
    <t>Kompleksiškai sutvarkyti Vilainių kaimo viešąsias erdves</t>
  </si>
  <si>
    <t>1/                 ~800</t>
  </si>
  <si>
    <t>1/          ~600</t>
  </si>
  <si>
    <t>~780</t>
  </si>
  <si>
    <t>Organizuoti ir vykdyti mokymosi pasiekimų patikrinimus</t>
  </si>
  <si>
    <t xml:space="preserve">Naujai nutiesti gatvės dalį Kėdainių mieste </t>
  </si>
  <si>
    <t>Naujai nutiestos g. dalis, m</t>
  </si>
  <si>
    <t>Įrengti nuotekų tinklus iki Truskavos pagrindinės mokyklos</t>
  </si>
  <si>
    <t>42</t>
  </si>
  <si>
    <t>Rekonstruotų valymo įrenginių skaičius</t>
  </si>
  <si>
    <t xml:space="preserve">Remontuoti VšĮ Kėdainių Neurologijos ir Priėmimo – skubios pagalbos skyrius  </t>
  </si>
  <si>
    <t>Parengtos dokumentacijos skaičius</t>
  </si>
  <si>
    <t>Individualioms namų valdoms perduotų pakuočių atliekų surinkimo konteinerių skaičius</t>
  </si>
  <si>
    <t xml:space="preserve">Tikslinės grupės (didesnės rizikos vaikų ir jaunimo iki 29 metų) skaičius </t>
  </si>
  <si>
    <t>100/     146</t>
  </si>
  <si>
    <t xml:space="preserve">  ~420</t>
  </si>
  <si>
    <t>Aprūpinti pakuočių atliekų surinkimo konteineriais   individualias namų valdas (dotacija)</t>
  </si>
  <si>
    <t xml:space="preserve">                        </t>
  </si>
  <si>
    <t>Atlikti vietinės reikšmės kelių ir gatvių  inventorizaciją</t>
  </si>
  <si>
    <t>503/ 48</t>
  </si>
  <si>
    <t>503/           48</t>
  </si>
  <si>
    <t xml:space="preserve">Finansuoti dienos socialinės globos paslaugas Kėdainių socialinės globos namuose </t>
  </si>
  <si>
    <t xml:space="preserve">Užtikrinti veiklą Dailės, Kalbų, Muzikos mokyklose bei Sporto centre bei finansuoti šiose įstaigose formalųjį švietimą papildančio ugdymo programas  </t>
  </si>
  <si>
    <t>*Patvirtinti  2018-ųjų m. asignavimai</t>
  </si>
  <si>
    <t>*Patvirtinta 2018 m. vasario 15 d. tarybos sprendimu Nr.TS-1</t>
  </si>
  <si>
    <t>** Atsižvelgiant į 2018 m. vasario 15  d. sprendimą Nr.TS-2 su visais pakeitimais</t>
  </si>
  <si>
    <t>*Patvirtinti         2018-ųjų m. asignavimai</t>
  </si>
  <si>
    <t>**Patikslinti 2018-ųjų m. asignavimai</t>
  </si>
  <si>
    <t>*Patvirtinti 2018-ųjų m. asignavimai</t>
  </si>
  <si>
    <t>1 /44</t>
  </si>
  <si>
    <t>Įgyvendinta projektų veiklų proc..</t>
  </si>
  <si>
    <t>Parengti projektus ir rekonstruoti/ remontuoti Dotnuvos g., Lauko g., Vasaros sk., Kruopinių g., Elevatoriaus g. (nuo pervažos ties įmonėmis), Janonio g., Aušros, Liepų al., Birutės  gatves)</t>
  </si>
  <si>
    <t>Įrengti buitinių nuotekų tinklus Sirutiškio kaimo Sodų, Vilties, Daškonių gatvėse</t>
  </si>
  <si>
    <t>Išplėsti nuotekų tinklus Aukštųjų Kaplių k. Liepų g. ir įrengti siurblinę</t>
  </si>
  <si>
    <t xml:space="preserve">Rekonstruoti nuotekų valymo įrenginius Tiskūnuose </t>
  </si>
  <si>
    <t xml:space="preserve">Rekonstruoti nuotekų valymo įrenginius Labūnavoje </t>
  </si>
  <si>
    <t>Rekonstruoti vandentiekio tinklus J.Basanavičiaus-Rasos-Gegučių-Kanapinsko g. kvartale</t>
  </si>
  <si>
    <t>Rekonstruotų vandentiekio tinklų  m</t>
  </si>
  <si>
    <t>Rekonstruoti vandentiekio tinklus Chemikų-Respublikos g. kvartale</t>
  </si>
  <si>
    <t>Rekonstruoti buitinių nuotekų tinklus nuo Mindaugo g. 19 iki "Giraitės" prekyvietės</t>
  </si>
  <si>
    <t>Rekonstruotų nuotekų tinklų  m</t>
  </si>
  <si>
    <t>Rekonstruoti buitinių nuotekų tinklus nuo Lukšio g. 18 iki Smilgos upelio</t>
  </si>
  <si>
    <t>Atlikta numatytų darbų proc.</t>
  </si>
  <si>
    <r>
      <t xml:space="preserve">Tvarkyti ir plėtoti </t>
    </r>
    <r>
      <rPr>
        <u val="single"/>
        <sz val="10"/>
        <rFont val="Times New Roman"/>
        <family val="1"/>
      </rPr>
      <t>kaimiškųjų seniūnijų</t>
    </r>
    <r>
      <rPr>
        <sz val="10"/>
        <rFont val="Times New Roman"/>
        <family val="1"/>
      </rPr>
      <t xml:space="preserve"> kelius ir gatves, atlikti kelių ir gatvių kokybės kontrolę, techninę priežiūrą, techninių projektų ekspertizę, eismo saugumo auditus </t>
    </r>
  </si>
  <si>
    <r>
      <t xml:space="preserve">Rekonstruoti, tvarkyti ir vykdyti gatvių priežiūrą  </t>
    </r>
    <r>
      <rPr>
        <u val="single"/>
        <sz val="10"/>
        <rFont val="Times New Roman"/>
        <family val="1"/>
      </rPr>
      <t>mieste,</t>
    </r>
    <r>
      <rPr>
        <sz val="10"/>
        <rFont val="Times New Roman"/>
        <family val="1"/>
      </rPr>
      <t xml:space="preserve"> atlikti kelių ir gatvių kokybės kontrolę, techninę priežiūrą, techninių projektų ekspertizę, eismo saugumo auditus                                                                   </t>
    </r>
    <r>
      <rPr>
        <b/>
        <sz val="10"/>
        <rFont val="Times New Roman"/>
        <family val="1"/>
      </rPr>
      <t>iš jų:</t>
    </r>
  </si>
  <si>
    <t>I SKYRIUS</t>
  </si>
  <si>
    <t>BENDROJI DALIS</t>
  </si>
  <si>
    <t>1. Valstybės biudžetinė įstaiga Kėdainių socialinės globos namai (toliau – globos namai) įregistruota valstybės įmonės Registrų centro juridinių asmenų registre.</t>
  </si>
  <si>
    <t>1.1. Įstaigos kodas − 190793648. Adresas:  Stoties g. 2, Šlapaberžės k. Dotnuvos sen. LT-58319, Kėdainių raj.</t>
  </si>
  <si>
    <t xml:space="preserve">1.2. Tel. Nr. (8 347) 60144; el. p.: kedainiu.sgn@ksgn.lt </t>
  </si>
  <si>
    <t>2.  Globos namai savo veikloje vadovaujasi Lietuvos Respublikos Konstitucija, Lietuvos Respublikos tarptautinėmis sutartimis, Lietuvos Respublikos socialinių paslaugų įstatymu, kitais Lietuvos Respublikos Seimo priimtais teisės aktais, Lietuvos Respublikos Prezidento dekretais, Lietuvos Respublikos Vyriausybės nutarimais, Ministro Pirmininko potvarkiais, Lietuvos Respublikos socialinės apsaugos ir darbo ministro įsakymais, kitais socialinės globos teikimą reglamentuojančiais teisės aktais, globos namų nuostatais.</t>
  </si>
  <si>
    <t xml:space="preserve">  4. Globos namų veiklos tikslas – socialinė globa suaugusiems asmenims su proto/psichikos negalia. Globos namai - ne pelno siekianti įstaiga.</t>
  </si>
  <si>
    <t xml:space="preserve">II SKYRIUS </t>
  </si>
  <si>
    <t>SITUACIJOS ANALIZĖ</t>
  </si>
  <si>
    <r>
      <t>5. 2018 m. kovo 27 d. Kėdainių socialinės globos namams išduota licenzija Nr. L000000765 teikti institucinę socialinę globą (dienos) suaugusiems asmenims su negalia, senyvo amžiaus asmenims.</t>
    </r>
    <r>
      <rPr>
        <b/>
        <sz val="12"/>
        <rFont val="Times New Roman"/>
        <family val="1"/>
      </rPr>
      <t xml:space="preserve"> </t>
    </r>
    <r>
      <rPr>
        <sz val="12"/>
        <rFont val="Times New Roman"/>
        <family val="1"/>
      </rPr>
      <t xml:space="preserve">Dienos socialinė globa institucijoje (toliau - Dienos Centras) – tai visuma paslaugų, kuriomis suaugusiam asmeniui su proto/psichikos negalia, teikiama kompleksinė nuolatinės specialistų priežiūros reikalaujanti pagalba dienos metu.  Dienos Centre įrengtos 12 -kai asmenų su negalia užimtumo, darbo ir poilsio bei laivalaikio, maisto ruošimo ir maitinimo patalpos. Darbuotojų skaičius – 4.5 etato. </t>
    </r>
  </si>
  <si>
    <t xml:space="preserve"> 6. Dienos Centre paslaugos teikiamos  nuo 5 iki 8 val. per dieną, penkias dienas per savaitę.</t>
  </si>
  <si>
    <t xml:space="preserve"> 7. Dienos Centro veikla ir vykdomos priemonės skirtos įgyvendinti veiklos tikslus ir uždavinius, vykdyti bei plėtoti Dienos Centro funkcijas.</t>
  </si>
  <si>
    <t xml:space="preserve"> 8. Vienas svarbiausių uždavinių – vykdyti dienos socialinės globos paslaugų asmenims ir pagalbos jų šeimos nariams programą.</t>
  </si>
  <si>
    <t>9. Dienos Centre teikiamos socialinio darbo ir dienos užimtumo paslaugos asmenims su proto/psichikos negalia, sudarytos klientų vystymosi sutrikimus atitinkančios optimalios materialinės, socialinės, ugdymo sąlygos. Atsižvelgiant į klientų poreikius, organizuojama darbinė veikla, atitinkanti jų fizinius ir protinius gebėjimus, formuojami ir palaikomi klientų adaptacijos bendruomenėje įgūdžiai. Dienos Centro klientams sudaromos sąlygos sportuoti, dalyvauti meno, muzikos, dailės, rankų darbų užsiėmimuose. Organizuojamos ekskursijos, išvykos, paskaitos, seminarai,  praktinių užsiėmimų  ciklai specialistams, Dienos Centro klientų tėvams (artimiesiems) ir  globėjams (rūpintojams). Teikiamos informavimo, konsultavimo ir tarpininkavimo paslaugos klientams ir jų šeimų nariams. Organizuojama Dienos Centro klientų racionali mitybą ir sveikatos priežiūra.</t>
  </si>
  <si>
    <t xml:space="preserve">11. Dienos Centro klientams ir jų šeimos nariams yra sudarytos palankios ir optimalios, žmogaus orumo nežeminančios ir jų poreikius atitinkančios paslaugos. </t>
  </si>
  <si>
    <t xml:space="preserve">III SKYRIUS </t>
  </si>
  <si>
    <t>PROGRAMOS VEIKLOS KRYPTYS</t>
  </si>
  <si>
    <r>
      <t>13. Dienos Centro veiklos</t>
    </r>
    <r>
      <rPr>
        <b/>
        <sz val="12"/>
        <rFont val="Times New Roman"/>
        <family val="1"/>
      </rPr>
      <t xml:space="preserve"> kryptys – </t>
    </r>
    <r>
      <rPr>
        <sz val="12"/>
        <rFont val="Times New Roman"/>
        <family val="1"/>
      </rPr>
      <t xml:space="preserve">žmonių su proto/psichikos negalia dienos socialinė globa institucijoje. </t>
    </r>
  </si>
  <si>
    <t xml:space="preserve">IV SKYRIUS </t>
  </si>
  <si>
    <t>PROGRAMOS TIKSLAS</t>
  </si>
  <si>
    <r>
      <t xml:space="preserve">14. </t>
    </r>
    <r>
      <rPr>
        <b/>
        <sz val="12"/>
        <rFont val="Times New Roman"/>
        <family val="1"/>
      </rPr>
      <t xml:space="preserve">Tikslas – </t>
    </r>
    <r>
      <rPr>
        <sz val="12"/>
        <rFont val="Times New Roman"/>
        <family val="1"/>
      </rPr>
      <t>teikti suaugusiems asmenims su proto ir psichine negalia dienos socialinės globos paslaugas, užtikrinančias įvairiapusiškus poreikius ir  geriausią interesą, suteikti galimybę šeimoms, kuriose gyvena paslaugų gavėjai, dirbti bei teikti joms pagalbą.</t>
    </r>
  </si>
  <si>
    <t>PROGRAMOS UŽDAVINIAI</t>
  </si>
  <si>
    <t xml:space="preserve">15. Teikti dienos socialinės globos paslaugas, Kėdainių rajono savivaldybės gyventojams.  </t>
  </si>
  <si>
    <t>16. Suteikti galimybę šeimoms, kuriose gyvena paslaugų gavėjai, dirbti bei teikti joms pagalbą.</t>
  </si>
  <si>
    <t>17. Užimtumo, buitinių, darbinių, laisvalaikio praleidimo gebėjimų organizavimas, savarankiškumo įgūdžių formavimas ir įtvirtinimas neįgaliesiems.</t>
  </si>
  <si>
    <t>18. Teikti Dienos Centro klientams ir jų šeimos nariams informavimo, konsultavimo, tarpininkavimo paslaugas.</t>
  </si>
  <si>
    <t>19. Koncertų, teatro, parodų lankymo, išvykų į įvairius renginius, ekskursijas organizavimas, valstybinių ir religinių švenčių šventimas.</t>
  </si>
  <si>
    <t>20. Visuomenės informavimas apie Dienos Centrą ir jo veiklą, siekiant formuoti humanišką požiūrį į žmones, turinčius proto/psichikos negalią, atkreipiant dėmesį į jų gebėjimus.</t>
  </si>
  <si>
    <t xml:space="preserve">VI SKYRIUS </t>
  </si>
  <si>
    <t>NUMATOMI  REZULTATAI</t>
  </si>
  <si>
    <t>21. Įgyvendinant Programą bus suteikta pagalba tiems asmenims, kurių gebėjimas pasirūpinti savimi yra nepakankamas. Žmonėms su proto/psichikos negalia bus teikiamos bendrosios ir specialiosios socialinės paslaugos, gerinama jų gyvenimo kokybė.</t>
  </si>
  <si>
    <t>22. Neįgalieji bus aktyvinami, skatinami užsiimti jiems priimtina veikla.</t>
  </si>
  <si>
    <t>23. Aktyvus žmonių su negalia ir jų šeimos narių dalyvavimas, sprendžiant įvairius visuomenės gyvenimo klausimus leis pasiekti teigiamų rezultatų jų pačių socialiniame gyvenime.</t>
  </si>
  <si>
    <t xml:space="preserve">24. Bus skatinama žmonių su negalia socialinių paslaugų teikimo, sporto, aktyvaus poilsio veikla. </t>
  </si>
  <si>
    <t xml:space="preserve">25. Šeimoms, kuriose gyvena paslaugų gavėjai, bus suteikiama galimybė dirbti, užsiimti socialine ir kultūrine veikla bei teikti joms pagalbą. </t>
  </si>
  <si>
    <t>VII SKYRIUS</t>
  </si>
  <si>
    <t xml:space="preserve">  VERTINIMO  KRITERIJAI</t>
  </si>
  <si>
    <t>26. Dienos Centro klientų skaičius per dieną – 5 neįgalūs asmenys, iš jų 4 asmenims su sunkia negalia ir 1 asmuo su negalia.</t>
  </si>
  <si>
    <t>27. Paslaugas teiks – 5 darbuotojai.</t>
  </si>
  <si>
    <t xml:space="preserve">VIII SKYRIUS </t>
  </si>
  <si>
    <t>PROGRAMOS  ĮGYVENDINIMAS</t>
  </si>
  <si>
    <t>28. Programa apima šias neįgaliųjų socialinės integracijos sistemos sritis:</t>
  </si>
  <si>
    <t>28.1. visuomenės švietimą;</t>
  </si>
  <si>
    <t>28.2. socialines paslaugas;</t>
  </si>
  <si>
    <t>28.3. aplinkos pritaikymą, transporto paslaugas;</t>
  </si>
  <si>
    <t>28.4. švietimą, ugdymą;</t>
  </si>
  <si>
    <t>28.5. kultūrą, poilsį;</t>
  </si>
  <si>
    <t>28.6. sportą.</t>
  </si>
  <si>
    <t>29. Programos įgyvendinimo laikotarpis 2018 m. lapkričio 1 d. – gruodžio 31 d.</t>
  </si>
  <si>
    <t xml:space="preserve">30. Už programos įgyvendinimą atsakingas Kėdainių socialinės globos namų direktorius. </t>
  </si>
  <si>
    <t>31. Programos finansavimo šaltiniai, iš viso 4748 Eur, iš jų:</t>
  </si>
  <si>
    <t>31.1.  Valstybės biudžeto dotacija Kėdainių rajono savivaldybės biudžetui  – 4120 Eur.</t>
  </si>
  <si>
    <t>31.2. Savivaldybės biudžeto lėšos – 628 Eur.</t>
  </si>
  <si>
    <t>3. Globos namų savininkė yra valstybė. Globos namų savininko teises ir pareigas įgyvendina Lietuvos Respublikos socialinės apsaugos ir darbo ministerija. Lietuvos Respublikos socialinės apsaugos ir darbo ministerijos kompetenciją, įgyvendinant globos namų savininko teises ir pareigas, nustato Lietuvos Respublikos biudžetinių įstaigų įstatymas ir kiti Lietuvos Respublikos teisės aktai.</t>
  </si>
  <si>
    <t>10. Dienos Centro veikla orientuota į kokybiškų paslaugų teikimą asmenims su proto/psichikos negalia ir jų šeimos nariams.</t>
  </si>
  <si>
    <r>
      <t xml:space="preserve">       </t>
    </r>
    <r>
      <rPr>
        <b/>
        <sz val="12"/>
        <rFont val="Times New Roman"/>
        <family val="1"/>
      </rPr>
      <t xml:space="preserve">V SKYRIUS </t>
    </r>
  </si>
  <si>
    <t>KĖDAINIŲ SOCIALINĖS GLOBOS NAMŲ DIENOS SOCIALINĖS GLOBOS PASLAUGŲ TEIKIMO 2018 M. PROGRMOS PARAIŠKA</t>
  </si>
  <si>
    <t xml:space="preserve">Kėdainių socialinės globos namų direktorė                            Audronė Kasperavičienė </t>
  </si>
  <si>
    <t>Programą parengė Kėdainių socialinės globos namų socialinio darbo padalinio vadovė            Danguolė Masaitienė</t>
  </si>
  <si>
    <t>32. Dienos socialinės globos kaina 2018 m. nustatyta vadovaujantis KSGN direktoriaus 2018 m. birželio 25 d. įsakymu  Nr. T-66.</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</si>
</sst>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0"/>
    <numFmt numFmtId="173" formatCode="0.000"/>
    <numFmt numFmtId="174" formatCode="0.0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27]yyyy\ &quot;m.&quot;\ mmmm\ d\ &quot;d.&quot;"/>
    <numFmt numFmtId="181" formatCode="#,##0.0"/>
    <numFmt numFmtId="182" formatCode="0.0000000"/>
    <numFmt numFmtId="183" formatCode="0.0%"/>
    <numFmt numFmtId="184" formatCode="0.00000000"/>
    <numFmt numFmtId="185" formatCode="0.000000"/>
    <numFmt numFmtId="186" formatCode="#,##0.000"/>
    <numFmt numFmtId="187" formatCode="#,##0_ ;\-#,##0\ "/>
    <numFmt numFmtId="188" formatCode="#,##0\ &quot;€&quot;"/>
    <numFmt numFmtId="189" formatCode="#,##0\ _€"/>
    <numFmt numFmtId="190" formatCode="[$€-2]\ ###,000_);[Red]\([$€-2]\ ###,000\)"/>
    <numFmt numFmtId="191" formatCode="_-* #,##0.0\ _L_t_-;\-* #,##0.0\ _L_t_-;_-* &quot;-&quot;??\ _L_t_-;_-@_-"/>
    <numFmt numFmtId="192" formatCode="#,##0.0000"/>
    <numFmt numFmtId="193" formatCode="#,##0.00000"/>
    <numFmt numFmtId="194" formatCode="_-* #,##0.0\ _€_-;\-* #,##0.0\ _€_-;_-* &quot;-&quot;?\ _€_-;_-@_-"/>
    <numFmt numFmtId="195" formatCode="0.0000000000"/>
    <numFmt numFmtId="196" formatCode="0.00000000000"/>
    <numFmt numFmtId="197" formatCode="0.000000000"/>
    <numFmt numFmtId="198" formatCode="#,##0.00\ _€"/>
    <numFmt numFmtId="199" formatCode="#,##0.0\ _€"/>
  </numFmts>
  <fonts count="73">
    <font>
      <sz val="10"/>
      <name val="Arial"/>
      <family val="0"/>
    </font>
    <font>
      <u val="single"/>
      <sz val="10"/>
      <color indexed="36"/>
      <name val="Arial"/>
      <family val="2"/>
    </font>
    <font>
      <u val="single"/>
      <sz val="10"/>
      <color indexed="12"/>
      <name val="Arial"/>
      <family val="2"/>
    </font>
    <font>
      <sz val="10"/>
      <name val="Times New Roman"/>
      <family val="1"/>
    </font>
    <font>
      <sz val="9"/>
      <name val="Times New Roman"/>
      <family val="1"/>
    </font>
    <font>
      <b/>
      <sz val="9"/>
      <name val="Times New Roman"/>
      <family val="1"/>
    </font>
    <font>
      <b/>
      <sz val="12"/>
      <name val="Times New Roman"/>
      <family val="1"/>
    </font>
    <font>
      <sz val="8"/>
      <name val="Times New Roman"/>
      <family val="1"/>
    </font>
    <font>
      <b/>
      <sz val="10"/>
      <name val="Times New Roman"/>
      <family val="1"/>
    </font>
    <font>
      <i/>
      <sz val="9"/>
      <name val="Times New Roman"/>
      <family val="1"/>
    </font>
    <font>
      <i/>
      <sz val="10"/>
      <name val="Times New Roman"/>
      <family val="1"/>
    </font>
    <font>
      <b/>
      <sz val="11"/>
      <name val="Times New Roman"/>
      <family val="1"/>
    </font>
    <font>
      <b/>
      <sz val="8"/>
      <name val="Times New Roman"/>
      <family val="1"/>
    </font>
    <font>
      <sz val="12"/>
      <name val="Times New Roman"/>
      <family val="1"/>
    </font>
    <font>
      <b/>
      <sz val="10"/>
      <name val="Arial"/>
      <family val="2"/>
    </font>
    <font>
      <i/>
      <sz val="10"/>
      <name val="Arial"/>
      <family val="2"/>
    </font>
    <font>
      <i/>
      <sz val="8"/>
      <name val="Arial"/>
      <family val="2"/>
    </font>
    <font>
      <sz val="8"/>
      <name val="Arial"/>
      <family val="2"/>
    </font>
    <font>
      <b/>
      <sz val="7"/>
      <name val="Times New Roman"/>
      <family val="1"/>
    </font>
    <font>
      <sz val="11"/>
      <name val="Times New Roman"/>
      <family val="1"/>
    </font>
    <font>
      <sz val="6"/>
      <name val="Times New Roman"/>
      <family val="1"/>
    </font>
    <font>
      <sz val="8.5"/>
      <name val="Times New Roman"/>
      <family val="1"/>
    </font>
    <font>
      <i/>
      <sz val="8"/>
      <name val="Times New Roman"/>
      <family val="1"/>
    </font>
    <font>
      <sz val="11"/>
      <name val="Arial"/>
      <family val="2"/>
    </font>
    <font>
      <sz val="7"/>
      <name val="Times New Roman"/>
      <family val="1"/>
    </font>
    <font>
      <u val="single"/>
      <sz val="10"/>
      <name val="Times New Roman"/>
      <family val="1"/>
    </font>
    <font>
      <b/>
      <sz val="14"/>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10"/>
      <name val="Arial"/>
      <family val="2"/>
    </font>
    <font>
      <sz val="10"/>
      <color indexed="10"/>
      <name val="Times New Roman"/>
      <family val="1"/>
    </font>
    <font>
      <sz val="9"/>
      <color indexed="10"/>
      <name val="Times New Roman"/>
      <family val="1"/>
    </font>
    <font>
      <sz val="10"/>
      <color indexed="40"/>
      <name val="Arial"/>
      <family val="2"/>
    </font>
    <font>
      <sz val="9"/>
      <color indexed="40"/>
      <name val="Times New Roman"/>
      <family val="1"/>
    </font>
    <font>
      <sz val="10"/>
      <color indexed="4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Arial"/>
      <family val="2"/>
    </font>
    <font>
      <sz val="10"/>
      <color rgb="FFFF0000"/>
      <name val="Times New Roman"/>
      <family val="1"/>
    </font>
    <font>
      <sz val="9"/>
      <color rgb="FFFF0000"/>
      <name val="Times New Roman"/>
      <family val="1"/>
    </font>
    <font>
      <sz val="10"/>
      <color rgb="FF00B0F0"/>
      <name val="Arial"/>
      <family val="2"/>
    </font>
    <font>
      <sz val="9"/>
      <color rgb="FF00B0F0"/>
      <name val="Times New Roman"/>
      <family val="1"/>
    </font>
    <font>
      <sz val="10"/>
      <color rgb="FF00B0F0"/>
      <name val="Times New Roman"/>
      <family val="1"/>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right style="thin"/>
      <top>
        <color indexed="63"/>
      </top>
      <bottom style="thin"/>
    </border>
    <border>
      <left style="thin">
        <color indexed="8"/>
      </left>
      <right style="thin"/>
      <top style="thin">
        <color indexed="8"/>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color indexed="63"/>
      </left>
      <right>
        <color indexed="63"/>
      </right>
      <top>
        <color indexed="63"/>
      </top>
      <bottom style="thin">
        <color indexed="8"/>
      </bottom>
    </border>
    <border>
      <left style="medium"/>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3" fillId="0" borderId="3" applyNumberFormat="0" applyFill="0" applyAlignment="0" applyProtection="0"/>
    <xf numFmtId="0" fontId="53" fillId="0" borderId="0" applyNumberFormat="0" applyFill="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19" borderId="0" applyNumberFormat="0" applyBorder="0" applyAlignment="0" applyProtection="0"/>
    <xf numFmtId="0" fontId="57" fillId="20" borderId="0" applyNumberFormat="0" applyBorder="0" applyAlignment="0" applyProtection="0"/>
    <xf numFmtId="0" fontId="2" fillId="0" borderId="0" applyNumberFormat="0" applyFill="0" applyBorder="0" applyAlignment="0" applyProtection="0"/>
    <xf numFmtId="0" fontId="0" fillId="0" borderId="0">
      <alignment/>
      <protection/>
    </xf>
    <xf numFmtId="0" fontId="3" fillId="0" borderId="0">
      <alignment/>
      <protection/>
    </xf>
    <xf numFmtId="0" fontId="58" fillId="0" borderId="0" applyNumberFormat="0" applyFill="0" applyBorder="0" applyAlignment="0" applyProtection="0"/>
    <xf numFmtId="0" fontId="59" fillId="21" borderId="4" applyNumberFormat="0" applyAlignment="0" applyProtection="0"/>
    <xf numFmtId="0" fontId="60" fillId="22"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1" fillId="23"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0" fillId="30" borderId="6" applyNumberFormat="0" applyFont="0" applyAlignment="0" applyProtection="0"/>
    <xf numFmtId="0" fontId="6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3" fillId="21" borderId="5" applyNumberFormat="0" applyAlignment="0" applyProtection="0"/>
    <xf numFmtId="0" fontId="64" fillId="0" borderId="7" applyNumberFormat="0" applyFill="0" applyAlignment="0" applyProtection="0"/>
    <xf numFmtId="0" fontId="65" fillId="0" borderId="8" applyNumberFormat="0" applyFill="0" applyAlignment="0" applyProtection="0"/>
    <xf numFmtId="0" fontId="66" fillId="31"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00">
    <xf numFmtId="0" fontId="0" fillId="0" borderId="0" xfId="0" applyAlignment="1">
      <alignment/>
    </xf>
    <xf numFmtId="49" fontId="4" fillId="0" borderId="10" xfId="0" applyNumberFormat="1" applyFont="1" applyFill="1" applyBorder="1" applyAlignment="1">
      <alignment horizontal="left" vertical="top" wrapText="1"/>
    </xf>
    <xf numFmtId="0" fontId="4"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4" fillId="32" borderId="10" xfId="0" applyFont="1" applyFill="1" applyBorder="1" applyAlignment="1">
      <alignment horizontal="left" vertical="top" wrapText="1"/>
    </xf>
    <xf numFmtId="49" fontId="4" fillId="32" borderId="10" xfId="0" applyNumberFormat="1" applyFont="1" applyFill="1" applyBorder="1" applyAlignment="1">
      <alignment horizontal="left" vertical="top" wrapText="1"/>
    </xf>
    <xf numFmtId="0" fontId="4" fillId="32" borderId="10" xfId="0" applyFont="1" applyFill="1" applyBorder="1" applyAlignment="1">
      <alignment vertical="top" wrapText="1"/>
    </xf>
    <xf numFmtId="172" fontId="4" fillId="0" borderId="10" xfId="0" applyNumberFormat="1" applyFont="1" applyFill="1" applyBorder="1" applyAlignment="1">
      <alignment horizontal="left" vertical="top" wrapText="1"/>
    </xf>
    <xf numFmtId="49" fontId="4" fillId="0" borderId="10" xfId="0" applyNumberFormat="1" applyFont="1" applyFill="1" applyBorder="1" applyAlignment="1">
      <alignment vertical="top" wrapText="1"/>
    </xf>
    <xf numFmtId="172" fontId="4" fillId="32" borderId="10" xfId="0" applyNumberFormat="1" applyFont="1" applyFill="1" applyBorder="1" applyAlignment="1">
      <alignment horizontal="left" vertical="top" wrapText="1"/>
    </xf>
    <xf numFmtId="0" fontId="3" fillId="0" borderId="10" xfId="0" applyFont="1" applyBorder="1" applyAlignment="1">
      <alignment vertical="top" wrapText="1"/>
    </xf>
    <xf numFmtId="49" fontId="4" fillId="0" borderId="10" xfId="0" applyNumberFormat="1" applyFont="1" applyBorder="1" applyAlignment="1">
      <alignment horizontal="center" vertical="top" wrapText="1"/>
    </xf>
    <xf numFmtId="0" fontId="0" fillId="0" borderId="0" xfId="0" applyFont="1" applyAlignment="1">
      <alignment/>
    </xf>
    <xf numFmtId="0" fontId="3" fillId="0" borderId="0" xfId="0" applyFont="1" applyAlignment="1">
      <alignment/>
    </xf>
    <xf numFmtId="0" fontId="4" fillId="0" borderId="0" xfId="0" applyFont="1" applyAlignment="1">
      <alignment horizontal="left" vertical="top" wrapText="1"/>
    </xf>
    <xf numFmtId="49" fontId="8" fillId="0" borderId="10" xfId="0" applyNumberFormat="1" applyFont="1" applyFill="1" applyBorder="1" applyAlignment="1">
      <alignment horizontal="left" vertical="top" wrapText="1"/>
    </xf>
    <xf numFmtId="0" fontId="4" fillId="0" borderId="10" xfId="0" applyFont="1" applyFill="1" applyBorder="1" applyAlignment="1">
      <alignment horizontal="right" vertical="top" wrapText="1"/>
    </xf>
    <xf numFmtId="0" fontId="4" fillId="0" borderId="0" xfId="0" applyFont="1" applyFill="1" applyAlignment="1">
      <alignment vertical="top" wrapText="1"/>
    </xf>
    <xf numFmtId="49" fontId="8" fillId="0" borderId="10" xfId="0" applyNumberFormat="1" applyFont="1" applyFill="1" applyBorder="1" applyAlignment="1">
      <alignment horizontal="right" vertical="top" wrapText="1"/>
    </xf>
    <xf numFmtId="0" fontId="5"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49" fontId="5" fillId="0" borderId="10" xfId="0" applyNumberFormat="1" applyFont="1" applyFill="1" applyBorder="1" applyAlignment="1">
      <alignment vertical="top" wrapText="1"/>
    </xf>
    <xf numFmtId="0" fontId="4" fillId="0" borderId="0" xfId="0" applyFont="1" applyFill="1" applyBorder="1" applyAlignment="1">
      <alignment vertical="top" wrapText="1"/>
    </xf>
    <xf numFmtId="0" fontId="4" fillId="0" borderId="0" xfId="0" applyFont="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0" fontId="5" fillId="0" borderId="0" xfId="0" applyFont="1" applyFill="1" applyBorder="1" applyAlignment="1">
      <alignment wrapText="1"/>
    </xf>
    <xf numFmtId="0" fontId="4" fillId="0" borderId="0" xfId="0" applyFont="1" applyFill="1" applyBorder="1" applyAlignment="1">
      <alignment wrapText="1"/>
    </xf>
    <xf numFmtId="1" fontId="4" fillId="0" borderId="10" xfId="0" applyNumberFormat="1" applyFont="1" applyFill="1" applyBorder="1" applyAlignment="1">
      <alignment horizontal="right" vertical="top" wrapText="1"/>
    </xf>
    <xf numFmtId="0" fontId="4" fillId="0" borderId="10" xfId="0" applyNumberFormat="1" applyFont="1" applyFill="1" applyBorder="1" applyAlignment="1">
      <alignment horizontal="left" vertical="top" wrapText="1"/>
    </xf>
    <xf numFmtId="0" fontId="4" fillId="32" borderId="10" xfId="0" applyNumberFormat="1" applyFont="1" applyFill="1" applyBorder="1" applyAlignment="1">
      <alignment horizontal="left" vertical="top" wrapText="1"/>
    </xf>
    <xf numFmtId="0" fontId="4" fillId="32" borderId="10" xfId="0" applyNumberFormat="1" applyFont="1" applyFill="1" applyBorder="1" applyAlignment="1">
      <alignment vertical="top" wrapText="1"/>
    </xf>
    <xf numFmtId="0" fontId="3" fillId="32" borderId="10" xfId="0" applyNumberFormat="1" applyFont="1" applyFill="1" applyBorder="1" applyAlignment="1">
      <alignment vertical="top" wrapText="1"/>
    </xf>
    <xf numFmtId="49" fontId="4" fillId="0" borderId="0" xfId="0" applyNumberFormat="1" applyFont="1" applyBorder="1" applyAlignment="1">
      <alignment wrapText="1"/>
    </xf>
    <xf numFmtId="0" fontId="4" fillId="0" borderId="0" xfId="0" applyFont="1" applyAlignment="1">
      <alignment vertical="top" wrapText="1"/>
    </xf>
    <xf numFmtId="0" fontId="5" fillId="0" borderId="0" xfId="0" applyFont="1" applyAlignment="1">
      <alignment vertical="top" wrapText="1"/>
    </xf>
    <xf numFmtId="0" fontId="5" fillId="0" borderId="0" xfId="0" applyFont="1" applyFill="1" applyAlignment="1">
      <alignment vertical="top" wrapText="1"/>
    </xf>
    <xf numFmtId="49" fontId="4" fillId="0" borderId="0" xfId="0" applyNumberFormat="1" applyFont="1" applyFill="1" applyAlignment="1">
      <alignment vertical="top" wrapText="1"/>
    </xf>
    <xf numFmtId="49" fontId="4" fillId="0" borderId="0" xfId="0" applyNumberFormat="1" applyFont="1" applyAlignment="1">
      <alignmen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Border="1" applyAlignment="1">
      <alignment horizontal="left" vertical="top" wrapText="1"/>
    </xf>
    <xf numFmtId="49" fontId="4" fillId="0" borderId="0" xfId="0" applyNumberFormat="1" applyFont="1" applyAlignment="1">
      <alignment horizontal="left" vertical="top" wrapText="1"/>
    </xf>
    <xf numFmtId="49" fontId="8" fillId="0" borderId="10" xfId="0" applyNumberFormat="1" applyFont="1" applyFill="1" applyBorder="1" applyAlignment="1">
      <alignment vertical="top" wrapText="1"/>
    </xf>
    <xf numFmtId="0" fontId="4" fillId="0" borderId="0" xfId="0" applyFont="1" applyAlignment="1">
      <alignment wrapText="1"/>
    </xf>
    <xf numFmtId="0" fontId="5" fillId="0" borderId="0" xfId="0" applyFont="1" applyAlignment="1">
      <alignment wrapText="1"/>
    </xf>
    <xf numFmtId="0" fontId="5" fillId="0" borderId="0" xfId="0" applyFont="1" applyFill="1" applyAlignment="1">
      <alignment wrapText="1"/>
    </xf>
    <xf numFmtId="0" fontId="4" fillId="0" borderId="0" xfId="0" applyFont="1" applyFill="1" applyAlignment="1">
      <alignment wrapText="1"/>
    </xf>
    <xf numFmtId="0" fontId="5" fillId="0" borderId="0"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32" borderId="10" xfId="0" applyNumberFormat="1" applyFont="1" applyFill="1" applyBorder="1" applyAlignment="1">
      <alignment horizontal="center" vertical="top" wrapText="1"/>
    </xf>
    <xf numFmtId="0" fontId="0" fillId="0" borderId="0" xfId="0" applyFont="1" applyFill="1" applyAlignment="1">
      <alignment/>
    </xf>
    <xf numFmtId="49" fontId="5" fillId="32" borderId="0" xfId="0" applyNumberFormat="1" applyFont="1" applyFill="1" applyBorder="1" applyAlignment="1">
      <alignment horizontal="center" vertical="top"/>
    </xf>
    <xf numFmtId="0" fontId="5" fillId="32" borderId="0" xfId="0" applyFont="1" applyFill="1" applyBorder="1" applyAlignment="1">
      <alignment horizontal="center" vertical="top"/>
    </xf>
    <xf numFmtId="0" fontId="0" fillId="32" borderId="0" xfId="0" applyFont="1" applyFill="1" applyAlignment="1">
      <alignment/>
    </xf>
    <xf numFmtId="0" fontId="0" fillId="32" borderId="0" xfId="0" applyFont="1" applyFill="1" applyAlignment="1">
      <alignment horizontal="center"/>
    </xf>
    <xf numFmtId="49" fontId="5" fillId="0" borderId="10" xfId="0" applyNumberFormat="1" applyFont="1" applyBorder="1" applyAlignment="1">
      <alignment horizontal="right" vertical="top" wrapText="1"/>
    </xf>
    <xf numFmtId="3" fontId="4" fillId="32" borderId="10" xfId="0" applyNumberFormat="1" applyFont="1" applyFill="1" applyBorder="1" applyAlignment="1">
      <alignment horizontal="right" vertical="top" wrapText="1"/>
    </xf>
    <xf numFmtId="3" fontId="4" fillId="32" borderId="10" xfId="0" applyNumberFormat="1" applyFont="1" applyFill="1" applyBorder="1" applyAlignment="1">
      <alignment vertical="top" wrapText="1"/>
    </xf>
    <xf numFmtId="0" fontId="16" fillId="0" borderId="0" xfId="0" applyFont="1" applyAlignment="1">
      <alignment/>
    </xf>
    <xf numFmtId="49" fontId="3" fillId="0" borderId="10" xfId="0" applyNumberFormat="1" applyFont="1" applyFill="1" applyBorder="1" applyAlignment="1">
      <alignment vertical="top" wrapText="1"/>
    </xf>
    <xf numFmtId="0" fontId="0" fillId="0" borderId="0" xfId="0" applyFont="1" applyAlignment="1">
      <alignment horizontal="left"/>
    </xf>
    <xf numFmtId="49" fontId="5" fillId="0" borderId="10" xfId="0" applyNumberFormat="1" applyFont="1" applyBorder="1" applyAlignment="1">
      <alignment vertical="top" wrapText="1"/>
    </xf>
    <xf numFmtId="0" fontId="3" fillId="32" borderId="10" xfId="0" applyFont="1" applyFill="1" applyBorder="1" applyAlignment="1">
      <alignment vertical="top" wrapText="1"/>
    </xf>
    <xf numFmtId="3" fontId="3" fillId="32" borderId="0" xfId="0" applyNumberFormat="1" applyFont="1" applyFill="1" applyBorder="1" applyAlignment="1">
      <alignment vertical="top" wrapText="1"/>
    </xf>
    <xf numFmtId="0" fontId="4" fillId="32" borderId="0" xfId="0" applyFont="1" applyFill="1" applyBorder="1" applyAlignment="1">
      <alignment vertical="top" wrapText="1"/>
    </xf>
    <xf numFmtId="0" fontId="4" fillId="32" borderId="0" xfId="0" applyFont="1" applyFill="1" applyAlignment="1">
      <alignment/>
    </xf>
    <xf numFmtId="0" fontId="15" fillId="32" borderId="0" xfId="0" applyFont="1" applyFill="1" applyAlignment="1">
      <alignment/>
    </xf>
    <xf numFmtId="49" fontId="8" fillId="32" borderId="10" xfId="0" applyNumberFormat="1" applyFont="1" applyFill="1" applyBorder="1" applyAlignment="1">
      <alignment horizontal="right" vertical="top" wrapText="1"/>
    </xf>
    <xf numFmtId="49" fontId="3" fillId="32" borderId="1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172" fontId="4" fillId="0" borderId="0" xfId="0" applyNumberFormat="1" applyFont="1" applyFill="1" applyBorder="1" applyAlignment="1">
      <alignment horizontal="left" vertical="top" wrapText="1"/>
    </xf>
    <xf numFmtId="172" fontId="18" fillId="0" borderId="10" xfId="0" applyNumberFormat="1" applyFont="1" applyFill="1" applyBorder="1" applyAlignment="1">
      <alignment horizontal="left" vertical="top" wrapText="1"/>
    </xf>
    <xf numFmtId="0" fontId="3" fillId="0" borderId="10" xfId="0" applyFont="1" applyFill="1" applyBorder="1" applyAlignment="1">
      <alignment vertical="top" wrapText="1"/>
    </xf>
    <xf numFmtId="49" fontId="3" fillId="32" borderId="10" xfId="0" applyNumberFormat="1" applyFont="1" applyFill="1" applyBorder="1" applyAlignment="1">
      <alignment vertical="top" wrapText="1"/>
    </xf>
    <xf numFmtId="49" fontId="3" fillId="0" borderId="10" xfId="0" applyNumberFormat="1" applyFont="1" applyBorder="1" applyAlignment="1">
      <alignment horizontal="left" vertical="top" wrapText="1"/>
    </xf>
    <xf numFmtId="49" fontId="9" fillId="0" borderId="10"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172" fontId="3" fillId="32" borderId="10"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49" fontId="3" fillId="0" borderId="10" xfId="0" applyNumberFormat="1" applyFont="1" applyFill="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Fill="1" applyBorder="1" applyAlignment="1">
      <alignment horizontal="left" vertical="top" wrapText="1"/>
    </xf>
    <xf numFmtId="49" fontId="3" fillId="0" borderId="10" xfId="0" applyNumberFormat="1" applyFont="1" applyBorder="1" applyAlignment="1">
      <alignment vertical="top" wrapText="1"/>
    </xf>
    <xf numFmtId="172" fontId="3" fillId="0" borderId="10" xfId="0" applyNumberFormat="1" applyFont="1" applyFill="1" applyBorder="1" applyAlignment="1">
      <alignment vertical="top" wrapText="1"/>
    </xf>
    <xf numFmtId="0" fontId="3" fillId="0" borderId="0" xfId="0" applyFont="1" applyAlignment="1">
      <alignment vertical="top" wrapText="1"/>
    </xf>
    <xf numFmtId="49" fontId="9" fillId="0" borderId="10" xfId="0" applyNumberFormat="1" applyFont="1" applyBorder="1" applyAlignment="1">
      <alignment horizontal="left" vertical="top" wrapText="1"/>
    </xf>
    <xf numFmtId="49" fontId="10" fillId="0" borderId="10" xfId="0" applyNumberFormat="1" applyFont="1" applyBorder="1" applyAlignment="1">
      <alignment horizontal="center" vertical="top" wrapText="1"/>
    </xf>
    <xf numFmtId="172" fontId="3" fillId="0" borderId="10" xfId="0" applyNumberFormat="1" applyFont="1" applyFill="1" applyBorder="1" applyAlignment="1">
      <alignment horizontal="left" vertical="top" wrapText="1"/>
    </xf>
    <xf numFmtId="0" fontId="3" fillId="33" borderId="10"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32" borderId="10" xfId="0" applyFont="1" applyFill="1" applyBorder="1" applyAlignment="1">
      <alignment horizontal="left" vertical="top" wrapText="1"/>
    </xf>
    <xf numFmtId="172" fontId="12" fillId="0" borderId="10" xfId="0" applyNumberFormat="1" applyFont="1" applyFill="1" applyBorder="1" applyAlignment="1">
      <alignment horizontal="left" vertical="top" wrapText="1"/>
    </xf>
    <xf numFmtId="49" fontId="3" fillId="0" borderId="11" xfId="0" applyNumberFormat="1" applyFont="1" applyFill="1" applyBorder="1" applyAlignment="1">
      <alignment horizontal="center" vertical="top" wrapText="1"/>
    </xf>
    <xf numFmtId="49" fontId="3" fillId="0" borderId="11" xfId="0" applyNumberFormat="1" applyFont="1" applyFill="1" applyBorder="1" applyAlignment="1">
      <alignment horizontal="left" vertical="top" wrapText="1"/>
    </xf>
    <xf numFmtId="49" fontId="8" fillId="0" borderId="0" xfId="0" applyNumberFormat="1" applyFont="1" applyFill="1" applyBorder="1" applyAlignment="1">
      <alignment vertical="top" wrapText="1"/>
    </xf>
    <xf numFmtId="49" fontId="3" fillId="0" borderId="10" xfId="0" applyNumberFormat="1" applyFont="1" applyFill="1" applyBorder="1" applyAlignment="1">
      <alignment horizontal="right" vertical="top" wrapText="1"/>
    </xf>
    <xf numFmtId="172" fontId="3" fillId="32" borderId="0" xfId="0" applyNumberFormat="1" applyFont="1" applyFill="1" applyBorder="1" applyAlignment="1">
      <alignment horizontal="left" vertical="top" wrapText="1"/>
    </xf>
    <xf numFmtId="0" fontId="4" fillId="34" borderId="0" xfId="0" applyFont="1" applyFill="1" applyBorder="1" applyAlignment="1">
      <alignment vertical="top" wrapText="1"/>
    </xf>
    <xf numFmtId="172" fontId="4" fillId="34" borderId="0" xfId="0" applyNumberFormat="1" applyFont="1" applyFill="1" applyBorder="1" applyAlignment="1">
      <alignment vertical="top" wrapText="1"/>
    </xf>
    <xf numFmtId="49" fontId="8" fillId="0" borderId="0" xfId="0" applyNumberFormat="1" applyFont="1" applyFill="1" applyBorder="1" applyAlignment="1">
      <alignment horizontal="center" vertical="center" wrapText="1"/>
    </xf>
    <xf numFmtId="0" fontId="8" fillId="0" borderId="0" xfId="0" applyNumberFormat="1" applyFont="1" applyBorder="1" applyAlignment="1">
      <alignment horizontal="center" vertical="center" wrapText="1"/>
    </xf>
    <xf numFmtId="49" fontId="3" fillId="0" borderId="11" xfId="0" applyNumberFormat="1" applyFont="1" applyFill="1" applyBorder="1" applyAlignment="1">
      <alignment vertical="top" wrapText="1"/>
    </xf>
    <xf numFmtId="49" fontId="8" fillId="32" borderId="10" xfId="0" applyNumberFormat="1" applyFont="1" applyFill="1" applyBorder="1" applyAlignment="1">
      <alignment horizontal="left" vertical="top" wrapText="1"/>
    </xf>
    <xf numFmtId="49" fontId="3" fillId="32" borderId="10" xfId="0" applyNumberFormat="1" applyFont="1" applyFill="1" applyBorder="1" applyAlignment="1">
      <alignment vertical="top" wrapText="1"/>
    </xf>
    <xf numFmtId="49" fontId="3" fillId="0" borderId="0" xfId="0" applyNumberFormat="1" applyFont="1" applyFill="1" applyBorder="1" applyAlignment="1">
      <alignment wrapText="1"/>
    </xf>
    <xf numFmtId="49" fontId="3" fillId="0" borderId="0" xfId="0" applyNumberFormat="1" applyFont="1" applyBorder="1" applyAlignment="1">
      <alignment wrapText="1"/>
    </xf>
    <xf numFmtId="0" fontId="3" fillId="0" borderId="0" xfId="0" applyFont="1" applyBorder="1" applyAlignment="1">
      <alignment wrapText="1"/>
    </xf>
    <xf numFmtId="0" fontId="3" fillId="0" borderId="10" xfId="0" applyFont="1" applyFill="1" applyBorder="1" applyAlignment="1">
      <alignment horizontal="right" vertical="top" wrapText="1"/>
    </xf>
    <xf numFmtId="0" fontId="3" fillId="0" borderId="10" xfId="0" applyFont="1" applyBorder="1" applyAlignment="1">
      <alignment horizontal="center" vertical="top" wrapText="1"/>
    </xf>
    <xf numFmtId="49" fontId="11" fillId="0" borderId="10" xfId="0" applyNumberFormat="1" applyFont="1" applyFill="1" applyBorder="1" applyAlignment="1">
      <alignment horizontal="left" vertical="top" wrapText="1"/>
    </xf>
    <xf numFmtId="0" fontId="8" fillId="0" borderId="0" xfId="0" applyNumberFormat="1" applyFont="1" applyFill="1" applyBorder="1" applyAlignment="1">
      <alignment horizontal="center" vertical="center" wrapText="1"/>
    </xf>
    <xf numFmtId="0" fontId="8" fillId="0" borderId="0" xfId="0" applyNumberFormat="1" applyFont="1" applyBorder="1" applyAlignment="1">
      <alignment horizontal="left" vertical="center" wrapText="1"/>
    </xf>
    <xf numFmtId="1" fontId="3" fillId="0" borderId="10" xfId="0" applyNumberFormat="1" applyFont="1" applyFill="1" applyBorder="1" applyAlignment="1">
      <alignment horizontal="right" vertical="top" wrapText="1"/>
    </xf>
    <xf numFmtId="0" fontId="3" fillId="0" borderId="0" xfId="0" applyFont="1" applyAlignment="1">
      <alignment horizontal="left" vertical="top" wrapText="1"/>
    </xf>
    <xf numFmtId="49" fontId="3" fillId="0" borderId="0" xfId="0" applyNumberFormat="1" applyFont="1" applyAlignment="1">
      <alignment horizontal="left" vertical="top" wrapText="1"/>
    </xf>
    <xf numFmtId="49" fontId="8" fillId="0" borderId="12" xfId="0" applyNumberFormat="1" applyFont="1" applyFill="1" applyBorder="1" applyAlignment="1">
      <alignment vertical="top" wrapText="1"/>
    </xf>
    <xf numFmtId="49" fontId="8" fillId="0" borderId="12" xfId="0" applyNumberFormat="1" applyFont="1" applyFill="1" applyBorder="1" applyAlignment="1">
      <alignment wrapText="1"/>
    </xf>
    <xf numFmtId="49" fontId="3" fillId="0" borderId="12" xfId="0" applyNumberFormat="1" applyFont="1" applyFill="1" applyBorder="1" applyAlignment="1">
      <alignment vertical="top" wrapText="1"/>
    </xf>
    <xf numFmtId="49" fontId="3" fillId="32" borderId="12" xfId="0" applyNumberFormat="1" applyFont="1" applyFill="1" applyBorder="1" applyAlignment="1">
      <alignment vertical="top" wrapText="1"/>
    </xf>
    <xf numFmtId="49" fontId="8" fillId="0" borderId="13" xfId="0" applyNumberFormat="1" applyFont="1" applyFill="1" applyBorder="1" applyAlignment="1">
      <alignment vertical="top" wrapText="1"/>
    </xf>
    <xf numFmtId="49" fontId="8" fillId="0" borderId="14" xfId="0" applyNumberFormat="1" applyFont="1" applyFill="1" applyBorder="1" applyAlignment="1">
      <alignment vertical="top" wrapText="1"/>
    </xf>
    <xf numFmtId="49" fontId="3" fillId="0" borderId="0" xfId="0" applyNumberFormat="1" applyFont="1" applyFill="1" applyAlignment="1">
      <alignment vertical="top" wrapText="1"/>
    </xf>
    <xf numFmtId="49" fontId="11" fillId="0" borderId="12" xfId="0" applyNumberFormat="1" applyFont="1" applyFill="1" applyBorder="1" applyAlignment="1">
      <alignment vertical="top" wrapText="1"/>
    </xf>
    <xf numFmtId="49" fontId="11" fillId="0" borderId="10" xfId="0" applyNumberFormat="1" applyFont="1" applyFill="1" applyBorder="1" applyAlignment="1">
      <alignment vertical="top" wrapText="1"/>
    </xf>
    <xf numFmtId="49" fontId="3" fillId="0" borderId="12" xfId="0" applyNumberFormat="1" applyFont="1" applyFill="1" applyBorder="1" applyAlignment="1">
      <alignment horizontal="left" vertical="top" wrapText="1"/>
    </xf>
    <xf numFmtId="49" fontId="8" fillId="0" borderId="11" xfId="0" applyNumberFormat="1" applyFont="1" applyFill="1" applyBorder="1" applyAlignment="1">
      <alignment vertical="top" wrapText="1"/>
    </xf>
    <xf numFmtId="0" fontId="4" fillId="34" borderId="0" xfId="0" applyFont="1" applyFill="1" applyBorder="1" applyAlignment="1">
      <alignment horizontal="right" vertical="top" wrapText="1"/>
    </xf>
    <xf numFmtId="172" fontId="4" fillId="34" borderId="0" xfId="0" applyNumberFormat="1" applyFont="1" applyFill="1" applyBorder="1" applyAlignment="1">
      <alignment horizontal="right" vertical="top" wrapText="1"/>
    </xf>
    <xf numFmtId="0" fontId="4" fillId="0" borderId="0" xfId="0" applyFont="1" applyAlignment="1">
      <alignment horizontal="right"/>
    </xf>
    <xf numFmtId="49" fontId="8" fillId="32" borderId="10" xfId="0" applyNumberFormat="1" applyFont="1" applyFill="1" applyBorder="1" applyAlignment="1">
      <alignment horizontal="center" vertical="center" wrapText="1"/>
    </xf>
    <xf numFmtId="49" fontId="5" fillId="0" borderId="15" xfId="0" applyNumberFormat="1" applyFont="1" applyBorder="1" applyAlignment="1">
      <alignment horizontal="right" vertical="top" wrapText="1"/>
    </xf>
    <xf numFmtId="49" fontId="3" fillId="33" borderId="10" xfId="0" applyNumberFormat="1" applyFont="1" applyFill="1" applyBorder="1" applyAlignment="1">
      <alignment horizontal="left" vertical="top" wrapText="1"/>
    </xf>
    <xf numFmtId="172" fontId="3" fillId="32" borderId="10" xfId="0" applyNumberFormat="1" applyFont="1" applyFill="1" applyBorder="1" applyAlignment="1">
      <alignment vertical="top" wrapText="1"/>
    </xf>
    <xf numFmtId="49" fontId="3" fillId="32" borderId="0" xfId="0" applyNumberFormat="1" applyFont="1" applyFill="1" applyBorder="1" applyAlignment="1">
      <alignment horizontal="center" vertical="top"/>
    </xf>
    <xf numFmtId="49" fontId="8" fillId="32" borderId="0" xfId="0" applyNumberFormat="1" applyFont="1" applyFill="1" applyBorder="1" applyAlignment="1">
      <alignment horizontal="center" vertical="top"/>
    </xf>
    <xf numFmtId="49" fontId="3" fillId="32" borderId="10" xfId="0" applyNumberFormat="1" applyFont="1" applyFill="1" applyBorder="1" applyAlignment="1">
      <alignment horizontal="left" vertical="center" wrapText="1"/>
    </xf>
    <xf numFmtId="49" fontId="3" fillId="32" borderId="10" xfId="0" applyNumberFormat="1" applyFont="1" applyFill="1" applyBorder="1" applyAlignment="1">
      <alignment horizontal="center" vertical="center" wrapText="1"/>
    </xf>
    <xf numFmtId="49" fontId="3" fillId="32" borderId="10" xfId="0" applyNumberFormat="1" applyFont="1" applyFill="1" applyBorder="1" applyAlignment="1">
      <alignment horizontal="left" vertical="center" textRotation="90" wrapText="1"/>
    </xf>
    <xf numFmtId="49" fontId="3" fillId="32" borderId="10" xfId="0" applyNumberFormat="1" applyFont="1" applyFill="1" applyBorder="1" applyAlignment="1">
      <alignment horizontal="center" vertical="center" textRotation="90" wrapText="1"/>
    </xf>
    <xf numFmtId="49" fontId="3" fillId="0" borderId="10" xfId="0" applyNumberFormat="1" applyFont="1" applyBorder="1" applyAlignment="1">
      <alignment horizontal="right" vertical="top" wrapText="1"/>
    </xf>
    <xf numFmtId="49" fontId="8" fillId="32" borderId="10" xfId="0" applyNumberFormat="1" applyFont="1" applyFill="1" applyBorder="1" applyAlignment="1">
      <alignment horizontal="left" vertical="center" wrapText="1"/>
    </xf>
    <xf numFmtId="172" fontId="11" fillId="0" borderId="10" xfId="0" applyNumberFormat="1" applyFont="1" applyFill="1" applyBorder="1" applyAlignment="1">
      <alignment horizontal="left" vertical="top" wrapText="1"/>
    </xf>
    <xf numFmtId="0" fontId="3" fillId="35" borderId="10" xfId="0" applyFont="1" applyFill="1" applyBorder="1" applyAlignment="1">
      <alignment horizontal="left" vertical="top" wrapText="1"/>
    </xf>
    <xf numFmtId="49" fontId="9" fillId="0" borderId="11" xfId="0" applyNumberFormat="1" applyFont="1" applyBorder="1" applyAlignment="1">
      <alignment horizontal="left" vertical="top" wrapText="1"/>
    </xf>
    <xf numFmtId="49" fontId="11" fillId="32" borderId="10" xfId="0" applyNumberFormat="1" applyFont="1" applyFill="1" applyBorder="1" applyAlignment="1">
      <alignment horizontal="center" vertical="center" textRotation="90" wrapText="1"/>
    </xf>
    <xf numFmtId="0" fontId="8" fillId="0" borderId="0" xfId="0" applyFont="1" applyBorder="1" applyAlignment="1">
      <alignment horizontal="center"/>
    </xf>
    <xf numFmtId="0" fontId="11" fillId="0" borderId="0" xfId="0" applyFont="1" applyAlignment="1">
      <alignment/>
    </xf>
    <xf numFmtId="0" fontId="11" fillId="0" borderId="10" xfId="0" applyFont="1" applyBorder="1" applyAlignment="1">
      <alignment vertical="top" wrapText="1"/>
    </xf>
    <xf numFmtId="0" fontId="11" fillId="0" borderId="0" xfId="0" applyFont="1" applyFill="1" applyAlignment="1">
      <alignment wrapText="1"/>
    </xf>
    <xf numFmtId="0" fontId="0" fillId="0" borderId="0" xfId="0" applyFont="1" applyAlignment="1">
      <alignment horizontal="right"/>
    </xf>
    <xf numFmtId="0" fontId="3" fillId="0" borderId="11" xfId="0" applyFont="1" applyFill="1" applyBorder="1" applyAlignment="1">
      <alignment horizontal="left" vertical="top" wrapText="1"/>
    </xf>
    <xf numFmtId="0" fontId="3" fillId="0" borderId="16" xfId="0" applyFont="1" applyFill="1" applyBorder="1" applyAlignment="1">
      <alignment vertical="top" wrapText="1"/>
    </xf>
    <xf numFmtId="172" fontId="3" fillId="34" borderId="10" xfId="0" applyNumberFormat="1" applyFont="1" applyFill="1" applyBorder="1" applyAlignment="1">
      <alignment vertical="top" wrapText="1"/>
    </xf>
    <xf numFmtId="1" fontId="3" fillId="0" borderId="10" xfId="0" applyNumberFormat="1" applyFont="1" applyFill="1" applyBorder="1" applyAlignment="1">
      <alignment vertical="top" wrapText="1"/>
    </xf>
    <xf numFmtId="0" fontId="3" fillId="0" borderId="10" xfId="0" applyFont="1" applyBorder="1" applyAlignment="1">
      <alignment horizontal="right" vertical="top" wrapText="1"/>
    </xf>
    <xf numFmtId="172" fontId="8" fillId="0" borderId="10" xfId="0" applyNumberFormat="1" applyFont="1" applyFill="1" applyBorder="1" applyAlignment="1">
      <alignment horizontal="left" vertical="top" wrapText="1"/>
    </xf>
    <xf numFmtId="49" fontId="3" fillId="0" borderId="14" xfId="0" applyNumberFormat="1" applyFont="1" applyFill="1" applyBorder="1" applyAlignment="1">
      <alignment vertical="top" wrapText="1"/>
    </xf>
    <xf numFmtId="3" fontId="3" fillId="34" borderId="10" xfId="0" applyNumberFormat="1" applyFont="1" applyFill="1" applyBorder="1" applyAlignment="1">
      <alignment horizontal="left" vertical="top" wrapText="1"/>
    </xf>
    <xf numFmtId="0" fontId="3" fillId="0" borderId="10" xfId="51" applyFont="1" applyBorder="1" applyAlignment="1">
      <alignment vertical="top" wrapText="1"/>
      <protection/>
    </xf>
    <xf numFmtId="0" fontId="3" fillId="0" borderId="0" xfId="51" applyFont="1" applyBorder="1" applyAlignment="1">
      <alignment vertical="top" wrapText="1"/>
      <protection/>
    </xf>
    <xf numFmtId="0" fontId="3" fillId="0" borderId="10" xfId="51" applyFont="1" applyBorder="1" applyAlignment="1">
      <alignment horizontal="right" vertical="top" wrapText="1"/>
      <protection/>
    </xf>
    <xf numFmtId="0" fontId="8" fillId="0" borderId="10" xfId="51" applyFont="1" applyBorder="1" applyAlignment="1">
      <alignment horizontal="right" vertical="top" wrapText="1"/>
      <protection/>
    </xf>
    <xf numFmtId="0" fontId="8" fillId="0" borderId="10" xfId="51" applyFont="1" applyBorder="1" applyAlignment="1">
      <alignment vertical="top" wrapText="1"/>
      <protection/>
    </xf>
    <xf numFmtId="49" fontId="11" fillId="0" borderId="10" xfId="0" applyNumberFormat="1" applyFont="1" applyBorder="1" applyAlignment="1">
      <alignment horizontal="right" vertical="top" wrapText="1"/>
    </xf>
    <xf numFmtId="49" fontId="11" fillId="0" borderId="15" xfId="0" applyNumberFormat="1" applyFont="1" applyBorder="1" applyAlignment="1">
      <alignment horizontal="right" vertical="top" wrapText="1"/>
    </xf>
    <xf numFmtId="49" fontId="3" fillId="0" borderId="11" xfId="0" applyNumberFormat="1" applyFont="1" applyBorder="1" applyAlignment="1">
      <alignment horizontal="left" vertical="top" wrapText="1"/>
    </xf>
    <xf numFmtId="0" fontId="3" fillId="32" borderId="0" xfId="0" applyFont="1" applyFill="1" applyAlignment="1">
      <alignment vertical="top" wrapText="1"/>
    </xf>
    <xf numFmtId="49" fontId="4" fillId="0" borderId="10" xfId="0" applyNumberFormat="1" applyFont="1" applyFill="1" applyBorder="1" applyAlignment="1">
      <alignment horizontal="center" vertical="top" wrapText="1"/>
    </xf>
    <xf numFmtId="0" fontId="3" fillId="0" borderId="11" xfId="0" applyFont="1" applyFill="1" applyBorder="1" applyAlignment="1">
      <alignment vertical="top" wrapText="1"/>
    </xf>
    <xf numFmtId="49" fontId="9" fillId="34" borderId="10" xfId="0" applyNumberFormat="1" applyFont="1" applyFill="1" applyBorder="1" applyAlignment="1">
      <alignment horizontal="left" vertical="top" wrapText="1"/>
    </xf>
    <xf numFmtId="172" fontId="12" fillId="34" borderId="10" xfId="0" applyNumberFormat="1" applyFont="1" applyFill="1" applyBorder="1" applyAlignment="1">
      <alignment horizontal="left" vertical="top" wrapText="1"/>
    </xf>
    <xf numFmtId="0" fontId="3" fillId="0" borderId="10" xfId="0" applyNumberFormat="1" applyFont="1" applyFill="1" applyBorder="1" applyAlignment="1">
      <alignment vertical="top" wrapText="1"/>
    </xf>
    <xf numFmtId="49" fontId="3" fillId="0" borderId="0" xfId="0" applyNumberFormat="1" applyFont="1" applyAlignment="1">
      <alignment vertical="top" wrapText="1"/>
    </xf>
    <xf numFmtId="0" fontId="3" fillId="0" borderId="0" xfId="0" applyFont="1" applyAlignment="1">
      <alignment horizontal="right" vertical="top" wrapText="1"/>
    </xf>
    <xf numFmtId="49" fontId="4" fillId="0" borderId="0" xfId="0" applyNumberFormat="1" applyFont="1" applyFill="1" applyAlignment="1">
      <alignment wrapText="1"/>
    </xf>
    <xf numFmtId="49" fontId="4" fillId="0" borderId="0" xfId="0" applyNumberFormat="1" applyFont="1" applyAlignment="1">
      <alignment wrapText="1"/>
    </xf>
    <xf numFmtId="0" fontId="4" fillId="0" borderId="0" xfId="0" applyFont="1" applyAlignment="1">
      <alignment wrapText="1"/>
    </xf>
    <xf numFmtId="49" fontId="8" fillId="0" borderId="0" xfId="0" applyNumberFormat="1" applyFont="1" applyFill="1" applyBorder="1" applyAlignment="1">
      <alignment horizontal="center"/>
    </xf>
    <xf numFmtId="49" fontId="8" fillId="0" borderId="0" xfId="0" applyNumberFormat="1" applyFont="1" applyBorder="1" applyAlignment="1">
      <alignment horizontal="center"/>
    </xf>
    <xf numFmtId="0" fontId="8" fillId="32" borderId="0" xfId="0" applyFont="1" applyFill="1" applyBorder="1" applyAlignment="1">
      <alignment horizontal="center"/>
    </xf>
    <xf numFmtId="49" fontId="8" fillId="0" borderId="10" xfId="0" applyNumberFormat="1" applyFont="1" applyFill="1" applyBorder="1" applyAlignment="1">
      <alignment wrapText="1"/>
    </xf>
    <xf numFmtId="49" fontId="8" fillId="0" borderId="10" xfId="0" applyNumberFormat="1" applyFont="1" applyFill="1" applyBorder="1" applyAlignment="1">
      <alignment horizontal="left" wrapText="1"/>
    </xf>
    <xf numFmtId="0" fontId="3" fillId="0" borderId="10" xfId="0" applyNumberFormat="1" applyFont="1" applyFill="1" applyBorder="1" applyAlignment="1">
      <alignment horizontal="left" vertical="top" wrapText="1"/>
    </xf>
    <xf numFmtId="0" fontId="8" fillId="0" borderId="10" xfId="0" applyNumberFormat="1" applyFont="1" applyFill="1" applyBorder="1" applyAlignment="1">
      <alignment vertical="center" wrapText="1"/>
    </xf>
    <xf numFmtId="0" fontId="8" fillId="0" borderId="10" xfId="0" applyNumberFormat="1" applyFont="1" applyFill="1" applyBorder="1" applyAlignment="1">
      <alignment horizontal="left" vertical="center" wrapText="1"/>
    </xf>
    <xf numFmtId="49" fontId="3" fillId="0" borderId="0" xfId="0" applyNumberFormat="1" applyFont="1" applyFill="1" applyAlignment="1">
      <alignment wrapText="1"/>
    </xf>
    <xf numFmtId="49" fontId="3" fillId="0" borderId="0" xfId="0" applyNumberFormat="1" applyFont="1" applyAlignment="1">
      <alignment wrapText="1"/>
    </xf>
    <xf numFmtId="0" fontId="3" fillId="32" borderId="0" xfId="0" applyFont="1" applyFill="1" applyAlignment="1">
      <alignment wrapText="1"/>
    </xf>
    <xf numFmtId="49" fontId="8" fillId="0" borderId="0" xfId="53" applyNumberFormat="1" applyFont="1" applyFill="1" applyBorder="1" applyAlignment="1">
      <alignment horizontal="right"/>
      <protection/>
    </xf>
    <xf numFmtId="49" fontId="8" fillId="0" borderId="0" xfId="53" applyNumberFormat="1" applyFont="1" applyBorder="1" applyAlignment="1">
      <alignment horizontal="center"/>
      <protection/>
    </xf>
    <xf numFmtId="0" fontId="8" fillId="0" borderId="0" xfId="53" applyFont="1" applyBorder="1" applyAlignment="1">
      <alignment horizontal="left"/>
      <protection/>
    </xf>
    <xf numFmtId="0" fontId="8" fillId="32" borderId="0" xfId="53" applyFont="1" applyFill="1" applyBorder="1" applyAlignment="1">
      <alignment horizontal="center"/>
      <protection/>
    </xf>
    <xf numFmtId="49" fontId="8" fillId="0" borderId="10" xfId="53" applyNumberFormat="1" applyFont="1" applyFill="1" applyBorder="1" applyAlignment="1">
      <alignment horizontal="right" wrapText="1"/>
      <protection/>
    </xf>
    <xf numFmtId="49" fontId="11" fillId="0" borderId="10" xfId="53" applyNumberFormat="1" applyFont="1" applyFill="1" applyBorder="1" applyAlignment="1">
      <alignment horizontal="right" wrapText="1"/>
      <protection/>
    </xf>
    <xf numFmtId="0" fontId="3" fillId="0" borderId="10" xfId="53" applyFont="1" applyFill="1" applyBorder="1" applyAlignment="1">
      <alignment horizontal="left" vertical="top" wrapText="1"/>
      <protection/>
    </xf>
    <xf numFmtId="0" fontId="3" fillId="0" borderId="10" xfId="53" applyFont="1" applyFill="1" applyBorder="1" applyAlignment="1">
      <alignment horizontal="right" vertical="top" wrapText="1"/>
      <protection/>
    </xf>
    <xf numFmtId="0" fontId="3" fillId="0" borderId="10" xfId="53" applyFont="1" applyFill="1" applyBorder="1" applyAlignment="1">
      <alignment vertical="top" wrapText="1"/>
      <protection/>
    </xf>
    <xf numFmtId="49" fontId="3" fillId="0" borderId="10" xfId="53" applyNumberFormat="1" applyFont="1" applyFill="1" applyBorder="1" applyAlignment="1">
      <alignment horizontal="right" vertical="top" wrapText="1"/>
      <protection/>
    </xf>
    <xf numFmtId="0" fontId="3" fillId="32" borderId="10" xfId="53" applyFont="1" applyFill="1" applyBorder="1" applyAlignment="1">
      <alignment horizontal="left" vertical="top" wrapText="1"/>
      <protection/>
    </xf>
    <xf numFmtId="0" fontId="3" fillId="32" borderId="10" xfId="53" applyFont="1" applyFill="1" applyBorder="1" applyAlignment="1">
      <alignment horizontal="right" vertical="top" wrapText="1"/>
      <protection/>
    </xf>
    <xf numFmtId="3" fontId="3" fillId="0" borderId="10" xfId="53" applyNumberFormat="1" applyFont="1" applyFill="1" applyBorder="1" applyAlignment="1">
      <alignment horizontal="left" vertical="top" wrapText="1"/>
      <protection/>
    </xf>
    <xf numFmtId="0" fontId="3" fillId="0" borderId="10" xfId="53" applyFont="1" applyFill="1" applyBorder="1" applyAlignment="1">
      <alignment horizontal="right" wrapText="1"/>
      <protection/>
    </xf>
    <xf numFmtId="49" fontId="11" fillId="0" borderId="10" xfId="53" applyNumberFormat="1" applyFont="1" applyFill="1" applyBorder="1" applyAlignment="1">
      <alignment horizontal="right" vertical="top" wrapText="1"/>
      <protection/>
    </xf>
    <xf numFmtId="0" fontId="8" fillId="0" borderId="10" xfId="53" applyFont="1" applyFill="1" applyBorder="1" applyAlignment="1">
      <alignment horizontal="left" wrapText="1"/>
      <protection/>
    </xf>
    <xf numFmtId="0" fontId="8" fillId="0" borderId="10" xfId="53" applyFont="1" applyFill="1" applyBorder="1" applyAlignment="1">
      <alignment horizontal="right" wrapText="1"/>
      <protection/>
    </xf>
    <xf numFmtId="49" fontId="3" fillId="0" borderId="10" xfId="53" applyNumberFormat="1" applyFont="1" applyFill="1" applyBorder="1" applyAlignment="1">
      <alignment horizontal="left" vertical="top" wrapText="1"/>
      <protection/>
    </xf>
    <xf numFmtId="49" fontId="3" fillId="0" borderId="11" xfId="53" applyNumberFormat="1" applyFont="1" applyFill="1" applyBorder="1" applyAlignment="1">
      <alignment horizontal="center" vertical="top" wrapText="1"/>
      <protection/>
    </xf>
    <xf numFmtId="0" fontId="3" fillId="0" borderId="11" xfId="53" applyFont="1" applyFill="1" applyBorder="1" applyAlignment="1">
      <alignment horizontal="right" vertical="top" wrapText="1"/>
      <protection/>
    </xf>
    <xf numFmtId="0" fontId="3" fillId="0" borderId="10" xfId="53" applyFont="1" applyBorder="1" applyAlignment="1">
      <alignment horizontal="right" vertical="top" wrapText="1"/>
      <protection/>
    </xf>
    <xf numFmtId="49" fontId="8" fillId="0" borderId="10" xfId="53" applyNumberFormat="1" applyFont="1" applyFill="1" applyBorder="1" applyAlignment="1">
      <alignment horizontal="right" vertical="top" wrapText="1"/>
      <protection/>
    </xf>
    <xf numFmtId="0" fontId="7" fillId="34" borderId="10" xfId="53" applyFont="1" applyFill="1" applyBorder="1" applyAlignment="1">
      <alignment horizontal="right" vertical="top" wrapText="1"/>
      <protection/>
    </xf>
    <xf numFmtId="49" fontId="3" fillId="0" borderId="10" xfId="53" applyNumberFormat="1" applyFont="1" applyFill="1" applyBorder="1" applyAlignment="1">
      <alignment vertical="top" wrapText="1"/>
      <protection/>
    </xf>
    <xf numFmtId="0" fontId="3" fillId="32" borderId="0" xfId="0" applyFont="1" applyFill="1" applyAlignment="1">
      <alignment horizontal="left" vertical="top" wrapText="1"/>
    </xf>
    <xf numFmtId="49" fontId="20" fillId="34" borderId="10" xfId="0" applyNumberFormat="1" applyFont="1" applyFill="1" applyBorder="1" applyAlignment="1">
      <alignment horizontal="right" vertical="top" wrapText="1"/>
    </xf>
    <xf numFmtId="49" fontId="20" fillId="34" borderId="10" xfId="0" applyNumberFormat="1" applyFont="1" applyFill="1" applyBorder="1" applyAlignment="1">
      <alignment horizontal="center" vertical="top" wrapText="1"/>
    </xf>
    <xf numFmtId="49" fontId="10" fillId="34" borderId="10" xfId="0" applyNumberFormat="1" applyFont="1" applyFill="1" applyBorder="1" applyAlignment="1">
      <alignment horizontal="left" vertical="top" wrapText="1"/>
    </xf>
    <xf numFmtId="172" fontId="11" fillId="34" borderId="10" xfId="0" applyNumberFormat="1" applyFont="1" applyFill="1" applyBorder="1" applyAlignment="1">
      <alignment horizontal="left" vertical="top" wrapText="1"/>
    </xf>
    <xf numFmtId="49" fontId="5" fillId="34" borderId="10" xfId="0" applyNumberFormat="1" applyFont="1" applyFill="1" applyBorder="1" applyAlignment="1">
      <alignment horizontal="right" vertical="top" wrapText="1"/>
    </xf>
    <xf numFmtId="0" fontId="3" fillId="32" borderId="0" xfId="0" applyFont="1" applyFill="1" applyAlignment="1">
      <alignment horizontal="right" vertical="top" wrapText="1"/>
    </xf>
    <xf numFmtId="181" fontId="3" fillId="0" borderId="10" xfId="0" applyNumberFormat="1" applyFont="1" applyFill="1" applyBorder="1" applyAlignment="1">
      <alignment horizontal="right" vertical="top" wrapText="1"/>
    </xf>
    <xf numFmtId="181" fontId="3" fillId="32" borderId="10" xfId="0" applyNumberFormat="1" applyFont="1" applyFill="1" applyBorder="1" applyAlignment="1">
      <alignment horizontal="right" vertical="top" wrapText="1"/>
    </xf>
    <xf numFmtId="181" fontId="4" fillId="34" borderId="10" xfId="0" applyNumberFormat="1" applyFont="1" applyFill="1" applyBorder="1" applyAlignment="1">
      <alignment horizontal="right" vertical="top" wrapText="1"/>
    </xf>
    <xf numFmtId="181" fontId="3" fillId="0" borderId="10" xfId="51" applyNumberFormat="1" applyFont="1" applyBorder="1" applyAlignment="1">
      <alignment vertical="top" wrapText="1"/>
      <protection/>
    </xf>
    <xf numFmtId="181" fontId="3" fillId="0" borderId="10" xfId="51" applyNumberFormat="1" applyFont="1" applyBorder="1" applyAlignment="1">
      <alignment horizontal="right" vertical="top" wrapText="1"/>
      <protection/>
    </xf>
    <xf numFmtId="181" fontId="8" fillId="32" borderId="10" xfId="0" applyNumberFormat="1" applyFont="1" applyFill="1" applyBorder="1" applyAlignment="1">
      <alignment vertical="top" wrapText="1"/>
    </xf>
    <xf numFmtId="181" fontId="3" fillId="0" borderId="10" xfId="0" applyNumberFormat="1" applyFont="1" applyFill="1" applyBorder="1" applyAlignment="1">
      <alignment vertical="top" wrapText="1"/>
    </xf>
    <xf numFmtId="181" fontId="8" fillId="0" borderId="10" xfId="0" applyNumberFormat="1" applyFont="1" applyFill="1" applyBorder="1" applyAlignment="1">
      <alignment vertical="center" wrapText="1"/>
    </xf>
    <xf numFmtId="181" fontId="11" fillId="0" borderId="10" xfId="0" applyNumberFormat="1" applyFont="1" applyFill="1" applyBorder="1" applyAlignment="1">
      <alignment vertical="center" wrapText="1"/>
    </xf>
    <xf numFmtId="181" fontId="8" fillId="0" borderId="10" xfId="0" applyNumberFormat="1" applyFont="1" applyFill="1" applyBorder="1" applyAlignment="1">
      <alignment vertical="top" wrapText="1"/>
    </xf>
    <xf numFmtId="181" fontId="11" fillId="0" borderId="10" xfId="0" applyNumberFormat="1" applyFont="1" applyFill="1" applyBorder="1" applyAlignment="1">
      <alignment vertical="top" wrapText="1"/>
    </xf>
    <xf numFmtId="181" fontId="3" fillId="34" borderId="10" xfId="42" applyNumberFormat="1" applyFont="1" applyFill="1" applyBorder="1" applyAlignment="1">
      <alignment vertical="top" wrapText="1"/>
      <protection/>
    </xf>
    <xf numFmtId="181" fontId="3" fillId="34" borderId="10" xfId="43" applyNumberFormat="1" applyFont="1" applyFill="1" applyBorder="1" applyAlignment="1">
      <alignment vertical="top" wrapText="1"/>
      <protection/>
    </xf>
    <xf numFmtId="181" fontId="3" fillId="34" borderId="10" xfId="54" applyNumberFormat="1" applyFont="1" applyFill="1" applyBorder="1" applyAlignment="1">
      <alignment vertical="top" wrapText="1"/>
      <protection/>
    </xf>
    <xf numFmtId="181" fontId="8" fillId="0" borderId="10" xfId="0" applyNumberFormat="1" applyFont="1" applyFill="1" applyBorder="1" applyAlignment="1">
      <alignment horizontal="right" vertical="top" wrapText="1"/>
    </xf>
    <xf numFmtId="181" fontId="3" fillId="32" borderId="10" xfId="42" applyNumberFormat="1" applyFont="1" applyFill="1" applyBorder="1" applyAlignment="1">
      <alignment horizontal="right" vertical="top" wrapText="1"/>
      <protection/>
    </xf>
    <xf numFmtId="181" fontId="3" fillId="0" borderId="10" xfId="0" applyNumberFormat="1" applyFont="1" applyBorder="1" applyAlignment="1">
      <alignment horizontal="right" vertical="top" wrapText="1"/>
    </xf>
    <xf numFmtId="181" fontId="3" fillId="32" borderId="10" xfId="0" applyNumberFormat="1" applyFont="1" applyFill="1" applyBorder="1" applyAlignment="1">
      <alignment horizontal="right" vertical="top" wrapText="1"/>
    </xf>
    <xf numFmtId="181" fontId="3" fillId="32" borderId="10" xfId="0" applyNumberFormat="1" applyFont="1" applyFill="1" applyBorder="1" applyAlignment="1">
      <alignment vertical="top" wrapText="1"/>
    </xf>
    <xf numFmtId="181" fontId="3" fillId="0" borderId="10" xfId="42" applyNumberFormat="1" applyFont="1" applyFill="1" applyBorder="1" applyAlignment="1">
      <alignment vertical="top" wrapText="1"/>
      <protection/>
    </xf>
    <xf numFmtId="181" fontId="8" fillId="0" borderId="10" xfId="0" applyNumberFormat="1" applyFont="1" applyBorder="1" applyAlignment="1">
      <alignment horizontal="right" vertical="top" wrapText="1"/>
    </xf>
    <xf numFmtId="181" fontId="11" fillId="0" borderId="10" xfId="0" applyNumberFormat="1" applyFont="1" applyBorder="1" applyAlignment="1">
      <alignment horizontal="right" vertical="top" wrapText="1"/>
    </xf>
    <xf numFmtId="181" fontId="3" fillId="0" borderId="10" xfId="51" applyNumberFormat="1" applyFont="1" applyBorder="1" applyAlignment="1">
      <alignment horizontal="right" wrapText="1"/>
      <protection/>
    </xf>
    <xf numFmtId="181" fontId="6" fillId="0" borderId="10" xfId="0" applyNumberFormat="1" applyFont="1" applyFill="1" applyBorder="1" applyAlignment="1">
      <alignment vertical="top" wrapText="1"/>
    </xf>
    <xf numFmtId="181" fontId="11" fillId="34" borderId="10" xfId="0" applyNumberFormat="1" applyFont="1" applyFill="1" applyBorder="1" applyAlignment="1">
      <alignment vertical="top" wrapText="1"/>
    </xf>
    <xf numFmtId="49" fontId="8" fillId="34" borderId="16" xfId="0" applyNumberFormat="1" applyFont="1" applyFill="1" applyBorder="1" applyAlignment="1">
      <alignment vertical="top" wrapText="1"/>
    </xf>
    <xf numFmtId="181" fontId="8" fillId="34" borderId="16" xfId="0" applyNumberFormat="1" applyFont="1" applyFill="1" applyBorder="1" applyAlignment="1">
      <alignment vertical="top" wrapText="1"/>
    </xf>
    <xf numFmtId="181" fontId="8" fillId="32" borderId="10" xfId="0" applyNumberFormat="1" applyFont="1" applyFill="1" applyBorder="1" applyAlignment="1">
      <alignment horizontal="right" vertical="top" wrapText="1"/>
    </xf>
    <xf numFmtId="181" fontId="3" fillId="34" borderId="10" xfId="0" applyNumberFormat="1" applyFont="1" applyFill="1" applyBorder="1" applyAlignment="1">
      <alignment vertical="top"/>
    </xf>
    <xf numFmtId="181" fontId="3" fillId="0" borderId="10" xfId="0" applyNumberFormat="1" applyFont="1" applyBorder="1" applyAlignment="1">
      <alignment vertical="top"/>
    </xf>
    <xf numFmtId="181" fontId="3" fillId="0" borderId="11" xfId="0" applyNumberFormat="1" applyFont="1" applyFill="1" applyBorder="1" applyAlignment="1">
      <alignment horizontal="right" vertical="top" wrapText="1"/>
    </xf>
    <xf numFmtId="49" fontId="8" fillId="0" borderId="16" xfId="0" applyNumberFormat="1" applyFont="1" applyFill="1" applyBorder="1" applyAlignment="1">
      <alignment vertical="top" wrapText="1"/>
    </xf>
    <xf numFmtId="181" fontId="8" fillId="0" borderId="10" xfId="52" applyNumberFormat="1" applyFont="1" applyFill="1" applyBorder="1" applyAlignment="1">
      <alignment horizontal="right" vertical="top" wrapText="1"/>
      <protection/>
    </xf>
    <xf numFmtId="181" fontId="11" fillId="0" borderId="10" xfId="52" applyNumberFormat="1" applyFont="1" applyFill="1" applyBorder="1" applyAlignment="1">
      <alignment horizontal="right" vertical="top" wrapText="1"/>
      <protection/>
    </xf>
    <xf numFmtId="181" fontId="3" fillId="0" borderId="10" xfId="51" applyNumberFormat="1" applyFont="1" applyBorder="1" applyAlignment="1">
      <alignment wrapText="1"/>
      <protection/>
    </xf>
    <xf numFmtId="0" fontId="4" fillId="0" borderId="0" xfId="0" applyFont="1" applyAlignment="1">
      <alignment horizontal="right" vertical="top" wrapText="1"/>
    </xf>
    <xf numFmtId="0" fontId="8" fillId="0" borderId="10" xfId="0" applyFont="1" applyFill="1" applyBorder="1" applyAlignment="1">
      <alignment horizontal="right" vertical="top" wrapText="1"/>
    </xf>
    <xf numFmtId="181" fontId="8" fillId="0" borderId="10" xfId="51" applyNumberFormat="1" applyFont="1" applyBorder="1" applyAlignment="1">
      <alignment horizontal="right" vertical="top" wrapText="1"/>
      <protection/>
    </xf>
    <xf numFmtId="181" fontId="4" fillId="0" borderId="10" xfId="0" applyNumberFormat="1" applyFont="1" applyBorder="1" applyAlignment="1">
      <alignment wrapText="1"/>
    </xf>
    <xf numFmtId="181" fontId="8" fillId="0" borderId="10" xfId="51" applyNumberFormat="1" applyFont="1" applyBorder="1" applyAlignment="1">
      <alignment vertical="top" wrapText="1"/>
      <protection/>
    </xf>
    <xf numFmtId="181" fontId="3" fillId="34" borderId="10" xfId="42" applyNumberFormat="1" applyFont="1" applyFill="1" applyBorder="1" applyAlignment="1">
      <alignment vertical="top"/>
      <protection/>
    </xf>
    <xf numFmtId="181" fontId="8" fillId="0" borderId="10" xfId="0" applyNumberFormat="1" applyFont="1" applyBorder="1" applyAlignment="1">
      <alignment vertical="top" wrapText="1"/>
    </xf>
    <xf numFmtId="181" fontId="3" fillId="0" borderId="10" xfId="0" applyNumberFormat="1" applyFont="1" applyBorder="1" applyAlignment="1">
      <alignment vertical="top" wrapText="1"/>
    </xf>
    <xf numFmtId="181" fontId="8" fillId="0" borderId="10" xfId="0" applyNumberFormat="1" applyFont="1" applyBorder="1" applyAlignment="1">
      <alignment vertical="top"/>
    </xf>
    <xf numFmtId="181" fontId="11" fillId="0" borderId="10" xfId="0" applyNumberFormat="1" applyFont="1" applyBorder="1" applyAlignment="1">
      <alignment vertical="top"/>
    </xf>
    <xf numFmtId="181" fontId="11" fillId="0" borderId="10" xfId="0" applyNumberFormat="1" applyFont="1" applyBorder="1" applyAlignment="1">
      <alignment vertical="top" wrapText="1"/>
    </xf>
    <xf numFmtId="0" fontId="11" fillId="0" borderId="10" xfId="0" applyFont="1" applyBorder="1" applyAlignment="1">
      <alignment horizontal="right" vertical="top" wrapText="1"/>
    </xf>
    <xf numFmtId="0" fontId="3" fillId="0" borderId="11" xfId="0" applyFont="1" applyBorder="1" applyAlignment="1">
      <alignment horizontal="center" vertical="top" wrapText="1"/>
    </xf>
    <xf numFmtId="0" fontId="3" fillId="0" borderId="11" xfId="0" applyFont="1" applyBorder="1" applyAlignment="1">
      <alignment horizontal="left" vertical="top" wrapText="1"/>
    </xf>
    <xf numFmtId="181" fontId="3" fillId="0" borderId="10" xfId="0" applyNumberFormat="1" applyFont="1" applyFill="1" applyBorder="1" applyAlignment="1">
      <alignment vertical="top"/>
    </xf>
    <xf numFmtId="191" fontId="8" fillId="0" borderId="10" xfId="47" applyNumberFormat="1" applyFont="1" applyFill="1" applyBorder="1" applyAlignment="1">
      <alignment horizontal="right" vertical="top" wrapText="1"/>
    </xf>
    <xf numFmtId="181" fontId="10" fillId="34" borderId="10" xfId="0" applyNumberFormat="1" applyFont="1" applyFill="1" applyBorder="1" applyAlignment="1">
      <alignment horizontal="right" vertical="top" wrapText="1"/>
    </xf>
    <xf numFmtId="181" fontId="3" fillId="0" borderId="10" xfId="51" applyNumberFormat="1" applyFont="1" applyFill="1" applyBorder="1" applyAlignment="1">
      <alignment horizontal="right" wrapText="1"/>
      <protection/>
    </xf>
    <xf numFmtId="181" fontId="3" fillId="0" borderId="10" xfId="51" applyNumberFormat="1" applyFont="1" applyFill="1" applyBorder="1" applyAlignment="1">
      <alignment wrapText="1"/>
      <protection/>
    </xf>
    <xf numFmtId="49" fontId="3" fillId="0" borderId="17" xfId="0" applyNumberFormat="1" applyFont="1" applyFill="1" applyBorder="1" applyAlignment="1">
      <alignment horizontal="center" vertical="top" wrapText="1"/>
    </xf>
    <xf numFmtId="181" fontId="11" fillId="32" borderId="10" xfId="53" applyNumberFormat="1" applyFont="1" applyFill="1" applyBorder="1" applyAlignment="1">
      <alignment vertical="top" wrapText="1"/>
      <protection/>
    </xf>
    <xf numFmtId="181" fontId="3" fillId="32" borderId="10" xfId="53" applyNumberFormat="1" applyFont="1" applyFill="1" applyBorder="1" applyAlignment="1">
      <alignment vertical="top" wrapText="1"/>
      <protection/>
    </xf>
    <xf numFmtId="181" fontId="3" fillId="34" borderId="10" xfId="53" applyNumberFormat="1" applyFont="1" applyFill="1" applyBorder="1" applyAlignment="1">
      <alignment vertical="top" wrapText="1"/>
      <protection/>
    </xf>
    <xf numFmtId="181" fontId="8" fillId="32" borderId="10" xfId="53" applyNumberFormat="1" applyFont="1" applyFill="1" applyBorder="1" applyAlignment="1">
      <alignment vertical="top" wrapText="1"/>
      <protection/>
    </xf>
    <xf numFmtId="181" fontId="8" fillId="32" borderId="10" xfId="53" applyNumberFormat="1" applyFont="1" applyFill="1" applyBorder="1" applyAlignment="1">
      <alignment horizontal="right" vertical="top" wrapText="1"/>
      <protection/>
    </xf>
    <xf numFmtId="181" fontId="11" fillId="32" borderId="10" xfId="53" applyNumberFormat="1" applyFont="1" applyFill="1" applyBorder="1" applyAlignment="1">
      <alignment horizontal="right" vertical="top" wrapText="1"/>
      <protection/>
    </xf>
    <xf numFmtId="4" fontId="3" fillId="32" borderId="10" xfId="53" applyNumberFormat="1" applyFont="1" applyFill="1" applyBorder="1" applyAlignment="1">
      <alignment vertical="top" wrapText="1"/>
      <protection/>
    </xf>
    <xf numFmtId="49" fontId="11" fillId="0" borderId="0" xfId="0" applyNumberFormat="1" applyFont="1" applyFill="1" applyBorder="1" applyAlignment="1">
      <alignment horizontal="center" vertical="top" wrapText="1"/>
    </xf>
    <xf numFmtId="49" fontId="19"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vertical="top" wrapText="1"/>
    </xf>
    <xf numFmtId="181" fontId="3" fillId="32" borderId="10" xfId="53" applyNumberFormat="1" applyFont="1" applyFill="1" applyBorder="1" applyAlignment="1">
      <alignment horizontal="right" vertical="top" wrapText="1"/>
      <protection/>
    </xf>
    <xf numFmtId="181" fontId="11" fillId="32" borderId="10" xfId="0" applyNumberFormat="1" applyFont="1" applyFill="1" applyBorder="1" applyAlignment="1">
      <alignment horizontal="right" vertical="top" wrapText="1"/>
    </xf>
    <xf numFmtId="181" fontId="5" fillId="32" borderId="10" xfId="0" applyNumberFormat="1" applyFont="1" applyFill="1" applyBorder="1" applyAlignment="1">
      <alignment horizontal="right" vertical="center" wrapText="1"/>
    </xf>
    <xf numFmtId="181" fontId="3" fillId="0" borderId="11" xfId="0" applyNumberFormat="1" applyFont="1" applyBorder="1" applyAlignment="1">
      <alignment horizontal="right" vertical="top" wrapText="1"/>
    </xf>
    <xf numFmtId="0" fontId="7" fillId="32" borderId="10" xfId="0" applyFont="1" applyFill="1" applyBorder="1" applyAlignment="1">
      <alignment horizontal="right" vertical="top" wrapText="1"/>
    </xf>
    <xf numFmtId="3" fontId="7" fillId="32" borderId="10" xfId="0" applyNumberFormat="1" applyFont="1" applyFill="1" applyBorder="1" applyAlignment="1">
      <alignment horizontal="right" vertical="top" wrapText="1"/>
    </xf>
    <xf numFmtId="49" fontId="9" fillId="0" borderId="10" xfId="0" applyNumberFormat="1" applyFont="1" applyBorder="1" applyAlignment="1">
      <alignment horizontal="right" vertical="top" wrapText="1"/>
    </xf>
    <xf numFmtId="49" fontId="9" fillId="0" borderId="11" xfId="0" applyNumberFormat="1" applyFont="1" applyBorder="1" applyAlignment="1">
      <alignment horizontal="right" vertical="top" wrapText="1"/>
    </xf>
    <xf numFmtId="3" fontId="4" fillId="32" borderId="0" xfId="0" applyNumberFormat="1" applyFont="1" applyFill="1" applyBorder="1" applyAlignment="1">
      <alignment horizontal="right" vertical="top" wrapText="1"/>
    </xf>
    <xf numFmtId="0" fontId="7" fillId="32" borderId="0" xfId="0" applyFont="1" applyFill="1" applyAlignment="1">
      <alignment horizontal="right"/>
    </xf>
    <xf numFmtId="181" fontId="5" fillId="32" borderId="10" xfId="0" applyNumberFormat="1" applyFont="1" applyFill="1" applyBorder="1" applyAlignment="1">
      <alignment horizontal="right" vertical="top" wrapText="1"/>
    </xf>
    <xf numFmtId="181" fontId="3" fillId="35" borderId="10" xfId="0" applyNumberFormat="1" applyFont="1" applyFill="1" applyBorder="1" applyAlignment="1">
      <alignment horizontal="right" vertical="top" wrapText="1"/>
    </xf>
    <xf numFmtId="181" fontId="3" fillId="35" borderId="10" xfId="0" applyNumberFormat="1" applyFont="1" applyFill="1" applyBorder="1" applyAlignment="1">
      <alignment vertical="top" wrapText="1"/>
    </xf>
    <xf numFmtId="181" fontId="10" fillId="32" borderId="10" xfId="0" applyNumberFormat="1" applyFont="1" applyFill="1" applyBorder="1" applyAlignment="1">
      <alignment vertical="top" wrapText="1"/>
    </xf>
    <xf numFmtId="181" fontId="10" fillId="34" borderId="10" xfId="0" applyNumberFormat="1" applyFont="1" applyFill="1" applyBorder="1" applyAlignment="1">
      <alignment vertical="top" wrapText="1"/>
    </xf>
    <xf numFmtId="181" fontId="8" fillId="34" borderId="10" xfId="0" applyNumberFormat="1" applyFont="1" applyFill="1" applyBorder="1" applyAlignment="1">
      <alignment vertical="top" wrapText="1"/>
    </xf>
    <xf numFmtId="172" fontId="5" fillId="0" borderId="10" xfId="0" applyNumberFormat="1" applyFont="1" applyFill="1" applyBorder="1" applyAlignment="1">
      <alignment horizontal="left" vertical="top" wrapText="1"/>
    </xf>
    <xf numFmtId="49" fontId="9" fillId="34" borderId="11" xfId="0" applyNumberFormat="1" applyFont="1" applyFill="1" applyBorder="1" applyAlignment="1">
      <alignment vertical="top" wrapText="1"/>
    </xf>
    <xf numFmtId="49" fontId="9" fillId="34" borderId="18" xfId="0" applyNumberFormat="1" applyFont="1" applyFill="1" applyBorder="1" applyAlignment="1">
      <alignment vertical="top" wrapText="1"/>
    </xf>
    <xf numFmtId="0" fontId="11" fillId="0" borderId="0" xfId="0" applyFont="1" applyBorder="1" applyAlignment="1">
      <alignment horizontal="center" vertical="center"/>
    </xf>
    <xf numFmtId="0" fontId="4" fillId="34" borderId="10" xfId="0" applyFont="1" applyFill="1" applyBorder="1" applyAlignment="1">
      <alignment horizontal="left" vertical="top" wrapText="1"/>
    </xf>
    <xf numFmtId="0" fontId="4" fillId="34" borderId="10" xfId="0" applyFont="1" applyFill="1" applyBorder="1" applyAlignment="1">
      <alignment horizontal="right" vertical="top" wrapText="1"/>
    </xf>
    <xf numFmtId="181" fontId="4" fillId="0" borderId="10" xfId="0" applyNumberFormat="1" applyFont="1" applyFill="1" applyBorder="1" applyAlignment="1">
      <alignment horizontal="right" vertical="top" wrapText="1"/>
    </xf>
    <xf numFmtId="181" fontId="3" fillId="0" borderId="0" xfId="0" applyNumberFormat="1" applyFont="1" applyBorder="1" applyAlignment="1">
      <alignment vertical="top" wrapText="1"/>
    </xf>
    <xf numFmtId="0" fontId="3" fillId="34" borderId="0" xfId="0" applyFont="1" applyFill="1" applyAlignment="1">
      <alignment vertical="top" wrapText="1"/>
    </xf>
    <xf numFmtId="181" fontId="3" fillId="0" borderId="16" xfId="53" applyNumberFormat="1" applyFont="1" applyFill="1" applyBorder="1" applyAlignment="1">
      <alignment vertical="top" wrapText="1"/>
      <protection/>
    </xf>
    <xf numFmtId="0" fontId="3" fillId="32" borderId="11" xfId="0" applyNumberFormat="1" applyFont="1" applyFill="1" applyBorder="1" applyAlignment="1">
      <alignment vertical="top" wrapText="1"/>
    </xf>
    <xf numFmtId="0" fontId="3" fillId="32" borderId="18" xfId="0" applyNumberFormat="1" applyFont="1" applyFill="1" applyBorder="1" applyAlignment="1">
      <alignment vertical="top" wrapText="1"/>
    </xf>
    <xf numFmtId="0" fontId="3" fillId="32" borderId="16" xfId="0" applyNumberFormat="1" applyFont="1" applyFill="1" applyBorder="1" applyAlignment="1">
      <alignment vertical="top" wrapText="1"/>
    </xf>
    <xf numFmtId="181" fontId="8" fillId="0" borderId="16" xfId="0" applyNumberFormat="1" applyFont="1" applyFill="1" applyBorder="1" applyAlignment="1">
      <alignment vertical="top" wrapText="1"/>
    </xf>
    <xf numFmtId="49" fontId="4" fillId="34" borderId="10" xfId="0" applyNumberFormat="1" applyFont="1" applyFill="1" applyBorder="1" applyAlignment="1">
      <alignment horizontal="center" vertical="top" wrapText="1"/>
    </xf>
    <xf numFmtId="0" fontId="8" fillId="0" borderId="0" xfId="0" applyFont="1" applyAlignment="1">
      <alignment vertical="top" wrapText="1"/>
    </xf>
    <xf numFmtId="0" fontId="8" fillId="0" borderId="0" xfId="0" applyFont="1" applyFill="1" applyAlignment="1">
      <alignment vertical="top" wrapText="1"/>
    </xf>
    <xf numFmtId="0" fontId="3" fillId="0" borderId="0" xfId="0" applyFont="1" applyFill="1" applyAlignment="1">
      <alignment vertical="top" wrapText="1"/>
    </xf>
    <xf numFmtId="49" fontId="10" fillId="0" borderId="10" xfId="0" applyNumberFormat="1" applyFont="1" applyBorder="1" applyAlignment="1">
      <alignment horizontal="left" vertical="top" wrapText="1"/>
    </xf>
    <xf numFmtId="49" fontId="3" fillId="0" borderId="0" xfId="0" applyNumberFormat="1" applyFont="1" applyFill="1" applyAlignment="1">
      <alignment horizontal="center" vertical="top" wrapText="1"/>
    </xf>
    <xf numFmtId="49" fontId="8" fillId="0" borderId="10" xfId="0" applyNumberFormat="1" applyFont="1" applyBorder="1" applyAlignment="1">
      <alignment horizontal="center" vertical="top" wrapText="1"/>
    </xf>
    <xf numFmtId="49" fontId="8" fillId="34" borderId="10"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3" fillId="0" borderId="0" xfId="0" applyFont="1" applyAlignment="1">
      <alignment horizontal="center" vertical="top" wrapText="1"/>
    </xf>
    <xf numFmtId="181" fontId="8" fillId="13" borderId="10" xfId="51" applyNumberFormat="1" applyFont="1" applyFill="1" applyBorder="1" applyAlignment="1">
      <alignment wrapText="1"/>
      <protection/>
    </xf>
    <xf numFmtId="181" fontId="11" fillId="13" borderId="10" xfId="51" applyNumberFormat="1" applyFont="1" applyFill="1" applyBorder="1" applyAlignment="1">
      <alignment vertical="top" wrapText="1"/>
      <protection/>
    </xf>
    <xf numFmtId="0" fontId="67" fillId="32" borderId="0" xfId="0" applyFont="1" applyFill="1" applyAlignment="1">
      <alignment/>
    </xf>
    <xf numFmtId="0" fontId="68" fillId="0" borderId="0" xfId="0" applyFont="1" applyBorder="1" applyAlignment="1">
      <alignment vertical="top" wrapText="1"/>
    </xf>
    <xf numFmtId="0" fontId="68" fillId="0" borderId="0" xfId="0" applyFont="1" applyBorder="1" applyAlignment="1">
      <alignment wrapText="1"/>
    </xf>
    <xf numFmtId="181" fontId="6" fillId="36" borderId="16" xfId="0" applyNumberFormat="1" applyFont="1" applyFill="1" applyBorder="1" applyAlignment="1">
      <alignment horizontal="right" vertical="top" wrapText="1"/>
    </xf>
    <xf numFmtId="181" fontId="11" fillId="13" borderId="10" xfId="51" applyNumberFormat="1" applyFont="1" applyFill="1" applyBorder="1" applyAlignment="1">
      <alignment wrapText="1"/>
      <protection/>
    </xf>
    <xf numFmtId="181" fontId="11" fillId="13" borderId="10" xfId="51" applyNumberFormat="1" applyFont="1" applyFill="1" applyBorder="1" applyAlignment="1">
      <alignment horizontal="right" wrapText="1"/>
      <protection/>
    </xf>
    <xf numFmtId="0" fontId="69" fillId="0" borderId="0" xfId="0" applyFont="1" applyAlignment="1">
      <alignment wrapText="1"/>
    </xf>
    <xf numFmtId="181" fontId="13" fillId="34" borderId="10" xfId="53" applyNumberFormat="1" applyFont="1" applyFill="1" applyBorder="1" applyAlignment="1">
      <alignment vertical="top" wrapText="1"/>
      <protection/>
    </xf>
    <xf numFmtId="0" fontId="3" fillId="32" borderId="0" xfId="0" applyFont="1" applyFill="1" applyBorder="1" applyAlignment="1">
      <alignment vertical="top" wrapText="1"/>
    </xf>
    <xf numFmtId="0" fontId="3" fillId="32" borderId="0" xfId="0" applyFont="1" applyFill="1" applyBorder="1" applyAlignment="1">
      <alignment horizontal="right" vertical="top" wrapText="1"/>
    </xf>
    <xf numFmtId="181" fontId="3" fillId="0" borderId="0" xfId="0" applyNumberFormat="1" applyFont="1" applyBorder="1" applyAlignment="1">
      <alignment horizontal="left" vertical="top" wrapText="1"/>
    </xf>
    <xf numFmtId="0" fontId="3" fillId="0" borderId="11" xfId="51" applyFont="1" applyBorder="1" applyAlignment="1">
      <alignment horizontal="center" vertical="top" wrapText="1"/>
      <protection/>
    </xf>
    <xf numFmtId="0" fontId="3" fillId="0" borderId="11" xfId="51" applyFont="1" applyBorder="1" applyAlignment="1">
      <alignment horizontal="left" vertical="top" wrapText="1"/>
      <protection/>
    </xf>
    <xf numFmtId="181" fontId="3" fillId="0" borderId="10" xfId="51" applyNumberFormat="1" applyFont="1" applyFill="1" applyBorder="1" applyAlignment="1">
      <alignment vertical="top" wrapText="1"/>
      <protection/>
    </xf>
    <xf numFmtId="181" fontId="4" fillId="0" borderId="19" xfId="0" applyNumberFormat="1" applyFont="1" applyFill="1" applyBorder="1" applyAlignment="1">
      <alignment horizontal="right" vertical="top" wrapText="1"/>
    </xf>
    <xf numFmtId="181" fontId="6" fillId="37" borderId="10" xfId="0" applyNumberFormat="1" applyFont="1" applyFill="1" applyBorder="1" applyAlignment="1">
      <alignment horizontal="right" vertical="top" wrapText="1"/>
    </xf>
    <xf numFmtId="181" fontId="6" fillId="13" borderId="10" xfId="0" applyNumberFormat="1" applyFont="1" applyFill="1" applyBorder="1" applyAlignment="1">
      <alignment vertical="top" wrapText="1"/>
    </xf>
    <xf numFmtId="0" fontId="3" fillId="0" borderId="19" xfId="0" applyFont="1" applyBorder="1" applyAlignment="1">
      <alignment vertical="top" wrapText="1"/>
    </xf>
    <xf numFmtId="181" fontId="8" fillId="13" borderId="10" xfId="51" applyNumberFormat="1" applyFont="1" applyFill="1" applyBorder="1" applyAlignment="1">
      <alignment vertical="top" wrapText="1"/>
      <protection/>
    </xf>
    <xf numFmtId="181" fontId="6" fillId="13" borderId="10" xfId="51" applyNumberFormat="1" applyFont="1" applyFill="1" applyBorder="1" applyAlignment="1">
      <alignment vertical="top" wrapText="1"/>
      <protection/>
    </xf>
    <xf numFmtId="0" fontId="3" fillId="0" borderId="0" xfId="0" applyFont="1" applyAlignment="1">
      <alignment wrapText="1"/>
    </xf>
    <xf numFmtId="0" fontId="8" fillId="0" borderId="0" xfId="0" applyFont="1" applyAlignment="1">
      <alignment wrapText="1"/>
    </xf>
    <xf numFmtId="0" fontId="3" fillId="0" borderId="0" xfId="0" applyFont="1" applyFill="1" applyAlignment="1">
      <alignment wrapText="1"/>
    </xf>
    <xf numFmtId="181" fontId="6" fillId="13" borderId="10" xfId="53" applyNumberFormat="1" applyFont="1" applyFill="1" applyBorder="1" applyAlignment="1">
      <alignment vertical="top" wrapText="1"/>
      <protection/>
    </xf>
    <xf numFmtId="181" fontId="11" fillId="13" borderId="10" xfId="53" applyNumberFormat="1" applyFont="1" applyFill="1" applyBorder="1" applyAlignment="1">
      <alignment vertical="top" wrapText="1"/>
      <protection/>
    </xf>
    <xf numFmtId="181" fontId="8" fillId="13" borderId="10" xfId="53" applyNumberFormat="1" applyFont="1" applyFill="1" applyBorder="1" applyAlignment="1">
      <alignment vertical="top" wrapText="1"/>
      <protection/>
    </xf>
    <xf numFmtId="181" fontId="6" fillId="38" borderId="10" xfId="0" applyNumberFormat="1" applyFont="1" applyFill="1" applyBorder="1" applyAlignment="1">
      <alignment vertical="top" wrapText="1"/>
    </xf>
    <xf numFmtId="181" fontId="11" fillId="38" borderId="10" xfId="51" applyNumberFormat="1" applyFont="1" applyFill="1" applyBorder="1" applyAlignment="1">
      <alignment wrapText="1"/>
      <protection/>
    </xf>
    <xf numFmtId="181" fontId="6" fillId="13" borderId="10" xfId="0" applyNumberFormat="1" applyFont="1" applyFill="1" applyBorder="1" applyAlignment="1">
      <alignment horizontal="right" vertical="top" wrapText="1"/>
    </xf>
    <xf numFmtId="0" fontId="0" fillId="32" borderId="0" xfId="0" applyFont="1" applyFill="1" applyAlignment="1">
      <alignment/>
    </xf>
    <xf numFmtId="49" fontId="21" fillId="32" borderId="10" xfId="0" applyNumberFormat="1" applyFont="1" applyFill="1" applyBorder="1" applyAlignment="1">
      <alignment horizontal="left" vertical="top" wrapText="1"/>
    </xf>
    <xf numFmtId="0" fontId="0" fillId="32" borderId="0" xfId="0" applyFont="1" applyFill="1" applyAlignment="1">
      <alignment/>
    </xf>
    <xf numFmtId="0" fontId="0" fillId="32" borderId="0" xfId="0" applyFont="1" applyFill="1" applyAlignment="1">
      <alignment horizontal="left"/>
    </xf>
    <xf numFmtId="0" fontId="0" fillId="34" borderId="0" xfId="0" applyFont="1" applyFill="1" applyAlignment="1">
      <alignment horizontal="right"/>
    </xf>
    <xf numFmtId="0" fontId="67" fillId="34" borderId="0" xfId="0" applyFont="1" applyFill="1" applyAlignment="1">
      <alignment horizontal="right"/>
    </xf>
    <xf numFmtId="0" fontId="68" fillId="0" borderId="0" xfId="0" applyFont="1" applyBorder="1" applyAlignment="1">
      <alignment horizontal="right" wrapText="1"/>
    </xf>
    <xf numFmtId="0" fontId="69" fillId="0" borderId="0" xfId="0" applyFont="1" applyAlignment="1">
      <alignment vertical="top" wrapText="1"/>
    </xf>
    <xf numFmtId="0" fontId="69" fillId="0" borderId="0" xfId="0" applyFont="1" applyAlignment="1">
      <alignment horizontal="right" vertical="top" wrapText="1"/>
    </xf>
    <xf numFmtId="0" fontId="3" fillId="0" borderId="19" xfId="53" applyFont="1" applyFill="1" applyBorder="1" applyAlignment="1">
      <alignment horizontal="left" vertical="top" wrapText="1"/>
      <protection/>
    </xf>
    <xf numFmtId="49" fontId="3" fillId="0" borderId="16" xfId="0" applyNumberFormat="1" applyFont="1" applyBorder="1" applyAlignment="1">
      <alignment horizontal="center" vertical="top" wrapText="1"/>
    </xf>
    <xf numFmtId="3" fontId="7" fillId="32" borderId="19" xfId="0" applyNumberFormat="1" applyFont="1" applyFill="1" applyBorder="1" applyAlignment="1">
      <alignment horizontal="right" vertical="top" wrapText="1"/>
    </xf>
    <xf numFmtId="181" fontId="11" fillId="13" borderId="10" xfId="0" applyNumberFormat="1" applyFont="1" applyFill="1" applyBorder="1" applyAlignment="1">
      <alignment vertical="top" wrapText="1"/>
    </xf>
    <xf numFmtId="181" fontId="11" fillId="13" borderId="10" xfId="51" applyNumberFormat="1" applyFont="1" applyFill="1" applyBorder="1" applyAlignment="1">
      <alignment horizontal="right" vertical="top" wrapText="1"/>
      <protection/>
    </xf>
    <xf numFmtId="0" fontId="3" fillId="39" borderId="10" xfId="0" applyFont="1" applyFill="1" applyBorder="1" applyAlignment="1">
      <alignment horizontal="right" vertical="top" wrapText="1"/>
    </xf>
    <xf numFmtId="0" fontId="21" fillId="34" borderId="10" xfId="0" applyFont="1" applyFill="1" applyBorder="1" applyAlignment="1">
      <alignment vertical="top" wrapText="1"/>
    </xf>
    <xf numFmtId="0" fontId="4" fillId="32" borderId="10" xfId="0" applyFont="1" applyFill="1" applyBorder="1" applyAlignment="1">
      <alignment horizontal="left" vertical="top"/>
    </xf>
    <xf numFmtId="181" fontId="3" fillId="32" borderId="11" xfId="0" applyNumberFormat="1" applyFont="1" applyFill="1" applyBorder="1" applyAlignment="1">
      <alignment vertical="top"/>
    </xf>
    <xf numFmtId="181" fontId="11" fillId="13" borderId="10" xfId="0" applyNumberFormat="1" applyFont="1" applyFill="1" applyBorder="1" applyAlignment="1">
      <alignment horizontal="right" vertical="top" wrapText="1"/>
    </xf>
    <xf numFmtId="0" fontId="23" fillId="0" borderId="0" xfId="0" applyFont="1" applyAlignment="1">
      <alignment/>
    </xf>
    <xf numFmtId="49" fontId="3" fillId="32" borderId="10" xfId="0" applyNumberFormat="1" applyFont="1" applyFill="1" applyBorder="1" applyAlignment="1">
      <alignment horizontal="center" vertical="top" wrapText="1"/>
    </xf>
    <xf numFmtId="0" fontId="69" fillId="0" borderId="0" xfId="0" applyFont="1" applyFill="1" applyBorder="1" applyAlignment="1">
      <alignment wrapText="1"/>
    </xf>
    <xf numFmtId="181" fontId="3" fillId="34" borderId="10" xfId="51" applyNumberFormat="1" applyFont="1" applyFill="1" applyBorder="1" applyAlignment="1">
      <alignment horizontal="right" vertical="top" wrapText="1"/>
      <protection/>
    </xf>
    <xf numFmtId="181" fontId="3" fillId="34" borderId="11" xfId="51" applyNumberFormat="1" applyFont="1" applyFill="1" applyBorder="1" applyAlignment="1">
      <alignment horizontal="right" vertical="top" wrapText="1"/>
      <protection/>
    </xf>
    <xf numFmtId="181" fontId="3" fillId="0" borderId="16" xfId="0" applyNumberFormat="1" applyFont="1" applyFill="1" applyBorder="1" applyAlignment="1">
      <alignment vertical="top" wrapText="1"/>
    </xf>
    <xf numFmtId="0" fontId="11" fillId="0" borderId="19" xfId="0" applyFont="1" applyBorder="1" applyAlignment="1">
      <alignment horizontal="left" vertical="top" wrapText="1"/>
    </xf>
    <xf numFmtId="181" fontId="3" fillId="32" borderId="11" xfId="0" applyNumberFormat="1" applyFont="1" applyFill="1" applyBorder="1" applyAlignment="1">
      <alignment horizontal="right" vertical="top"/>
    </xf>
    <xf numFmtId="181" fontId="3" fillId="32" borderId="18" xfId="0" applyNumberFormat="1" applyFont="1" applyFill="1" applyBorder="1" applyAlignment="1">
      <alignment horizontal="right" vertical="top"/>
    </xf>
    <xf numFmtId="181" fontId="3" fillId="32" borderId="16" xfId="0" applyNumberFormat="1" applyFont="1" applyFill="1" applyBorder="1" applyAlignment="1">
      <alignment horizontal="right" vertical="top"/>
    </xf>
    <xf numFmtId="0" fontId="0" fillId="34" borderId="0" xfId="0" applyFont="1" applyFill="1" applyAlignment="1">
      <alignment/>
    </xf>
    <xf numFmtId="0" fontId="7" fillId="0" borderId="11" xfId="0" applyFont="1" applyFill="1" applyBorder="1" applyAlignment="1">
      <alignment vertical="top" wrapText="1"/>
    </xf>
    <xf numFmtId="181" fontId="3" fillId="0" borderId="11" xfId="0" applyNumberFormat="1" applyFont="1" applyBorder="1" applyAlignment="1">
      <alignment vertical="top" wrapText="1"/>
    </xf>
    <xf numFmtId="181" fontId="3" fillId="0" borderId="15" xfId="0" applyNumberFormat="1" applyFont="1" applyBorder="1" applyAlignment="1">
      <alignment vertical="top" wrapText="1"/>
    </xf>
    <xf numFmtId="181" fontId="3" fillId="0" borderId="15" xfId="51" applyNumberFormat="1" applyFont="1" applyBorder="1" applyAlignment="1">
      <alignment vertical="top" wrapText="1"/>
      <protection/>
    </xf>
    <xf numFmtId="0" fontId="11" fillId="0" borderId="10" xfId="0" applyFont="1" applyBorder="1" applyAlignment="1">
      <alignment horizontal="left" vertical="top" wrapText="1"/>
    </xf>
    <xf numFmtId="49" fontId="3" fillId="0" borderId="11" xfId="0" applyNumberFormat="1" applyFont="1" applyBorder="1" applyAlignment="1">
      <alignment horizontal="center" vertical="top" wrapText="1"/>
    </xf>
    <xf numFmtId="4" fontId="13" fillId="34" borderId="0" xfId="0" applyNumberFormat="1" applyFont="1" applyFill="1" applyBorder="1" applyAlignment="1">
      <alignment vertical="top" wrapText="1"/>
    </xf>
    <xf numFmtId="181" fontId="3" fillId="34" borderId="10" xfId="42" applyNumberFormat="1" applyFont="1" applyFill="1" applyBorder="1" applyAlignment="1">
      <alignment horizontal="right" vertical="top" wrapText="1"/>
      <protection/>
    </xf>
    <xf numFmtId="181" fontId="6" fillId="32" borderId="10" xfId="0" applyNumberFormat="1" applyFont="1" applyFill="1" applyBorder="1" applyAlignment="1">
      <alignment horizontal="right" vertical="top" wrapText="1"/>
    </xf>
    <xf numFmtId="181" fontId="3" fillId="34" borderId="10" xfId="53" applyNumberFormat="1" applyFont="1" applyFill="1" applyBorder="1" applyAlignment="1">
      <alignment horizontal="right" vertical="top" wrapText="1"/>
      <protection/>
    </xf>
    <xf numFmtId="181" fontId="10" fillId="32" borderId="11" xfId="0" applyNumberFormat="1" applyFont="1" applyFill="1" applyBorder="1" applyAlignment="1">
      <alignment vertical="top" wrapText="1"/>
    </xf>
    <xf numFmtId="181" fontId="3" fillId="0" borderId="0" xfId="51" applyNumberFormat="1" applyFont="1" applyBorder="1" applyAlignment="1">
      <alignment wrapText="1"/>
      <protection/>
    </xf>
    <xf numFmtId="49" fontId="4" fillId="34" borderId="10" xfId="0" applyNumberFormat="1" applyFont="1" applyFill="1" applyBorder="1" applyAlignment="1">
      <alignment horizontal="left" vertical="top" wrapText="1"/>
    </xf>
    <xf numFmtId="172" fontId="4" fillId="34" borderId="10" xfId="0" applyNumberFormat="1" applyFont="1" applyFill="1" applyBorder="1" applyAlignment="1">
      <alignment horizontal="left" vertical="top" wrapText="1"/>
    </xf>
    <xf numFmtId="49" fontId="8" fillId="32" borderId="10" xfId="0" applyNumberFormat="1" applyFont="1" applyFill="1" applyBorder="1" applyAlignment="1">
      <alignment vertical="top" wrapText="1"/>
    </xf>
    <xf numFmtId="49" fontId="8" fillId="0" borderId="15" xfId="0" applyNumberFormat="1" applyFont="1" applyBorder="1" applyAlignment="1">
      <alignment vertical="top" wrapText="1"/>
    </xf>
    <xf numFmtId="0" fontId="6" fillId="0" borderId="0" xfId="0" applyFont="1" applyBorder="1" applyAlignment="1">
      <alignment horizontal="center" vertical="center" wrapText="1"/>
    </xf>
    <xf numFmtId="0" fontId="3" fillId="0" borderId="16" xfId="0" applyFont="1" applyBorder="1" applyAlignment="1">
      <alignment horizontal="center" vertical="top" wrapText="1"/>
    </xf>
    <xf numFmtId="0" fontId="6" fillId="0" borderId="0" xfId="0" applyFont="1" applyAlignment="1">
      <alignment horizontal="center" wrapText="1"/>
    </xf>
    <xf numFmtId="49" fontId="11" fillId="0" borderId="19" xfId="0" applyNumberFormat="1" applyFont="1" applyBorder="1" applyAlignment="1">
      <alignment vertical="top"/>
    </xf>
    <xf numFmtId="0" fontId="3" fillId="34" borderId="10" xfId="53" applyFont="1" applyFill="1" applyBorder="1" applyAlignment="1">
      <alignment horizontal="right" vertical="top" wrapText="1"/>
      <protection/>
    </xf>
    <xf numFmtId="0" fontId="0" fillId="32" borderId="0" xfId="0" applyFont="1" applyFill="1" applyBorder="1" applyAlignment="1">
      <alignment/>
    </xf>
    <xf numFmtId="0" fontId="0" fillId="32" borderId="0" xfId="0" applyFont="1" applyFill="1" applyBorder="1" applyAlignment="1">
      <alignment horizontal="right"/>
    </xf>
    <xf numFmtId="0" fontId="13" fillId="32" borderId="0" xfId="0" applyFont="1" applyFill="1" applyBorder="1" applyAlignment="1">
      <alignment vertical="top" wrapText="1"/>
    </xf>
    <xf numFmtId="0" fontId="6" fillId="32" borderId="0" xfId="0" applyFont="1" applyFill="1" applyBorder="1" applyAlignment="1">
      <alignment horizontal="right" vertical="top" wrapText="1"/>
    </xf>
    <xf numFmtId="0" fontId="6" fillId="32" borderId="0" xfId="0" applyFont="1" applyFill="1" applyAlignment="1">
      <alignment horizontal="center" vertical="center" wrapText="1"/>
    </xf>
    <xf numFmtId="0" fontId="8" fillId="32" borderId="0" xfId="0" applyFont="1" applyFill="1" applyAlignment="1">
      <alignment horizontal="center" vertical="center" wrapText="1"/>
    </xf>
    <xf numFmtId="0" fontId="8" fillId="32" borderId="0" xfId="0" applyFont="1" applyFill="1" applyAlignment="1">
      <alignment vertical="center" wrapText="1"/>
    </xf>
    <xf numFmtId="0" fontId="8" fillId="32" borderId="0" xfId="0" applyFont="1" applyFill="1" applyAlignment="1">
      <alignment horizontal="left" vertical="center" wrapText="1"/>
    </xf>
    <xf numFmtId="0" fontId="8" fillId="34" borderId="0" xfId="0" applyFont="1" applyFill="1" applyAlignment="1">
      <alignment horizontal="right" vertical="center" wrapText="1"/>
    </xf>
    <xf numFmtId="181" fontId="18" fillId="34" borderId="10" xfId="0" applyNumberFormat="1" applyFont="1" applyFill="1" applyBorder="1" applyAlignment="1">
      <alignment horizontal="right" vertical="top" wrapText="1"/>
    </xf>
    <xf numFmtId="181" fontId="10" fillId="34" borderId="11" xfId="0" applyNumberFormat="1" applyFont="1" applyFill="1" applyBorder="1" applyAlignment="1">
      <alignment vertical="top" wrapText="1"/>
    </xf>
    <xf numFmtId="181" fontId="24" fillId="34" borderId="10" xfId="0" applyNumberFormat="1" applyFont="1" applyFill="1" applyBorder="1" applyAlignment="1">
      <alignment vertical="top" wrapText="1"/>
    </xf>
    <xf numFmtId="181" fontId="3" fillId="0" borderId="10" xfId="53" applyNumberFormat="1" applyFont="1" applyFill="1" applyBorder="1" applyAlignment="1">
      <alignment horizontal="right" vertical="top" wrapText="1"/>
      <protection/>
    </xf>
    <xf numFmtId="181" fontId="3" fillId="0" borderId="10" xfId="53" applyNumberFormat="1" applyFont="1" applyFill="1" applyBorder="1" applyAlignment="1">
      <alignment vertical="top" wrapText="1"/>
      <protection/>
    </xf>
    <xf numFmtId="181" fontId="3" fillId="34" borderId="15" xfId="0" applyNumberFormat="1" applyFont="1" applyFill="1" applyBorder="1" applyAlignment="1">
      <alignment vertical="top" wrapText="1"/>
    </xf>
    <xf numFmtId="0" fontId="3" fillId="0" borderId="11" xfId="0" applyFont="1" applyFill="1" applyBorder="1" applyAlignment="1">
      <alignment horizontal="right" vertical="top" wrapText="1"/>
    </xf>
    <xf numFmtId="49" fontId="9" fillId="34" borderId="10" xfId="0" applyNumberFormat="1" applyFont="1" applyFill="1" applyBorder="1" applyAlignment="1">
      <alignment horizontal="right" vertical="top" wrapText="1"/>
    </xf>
    <xf numFmtId="49" fontId="10" fillId="34" borderId="10" xfId="0" applyNumberFormat="1" applyFont="1" applyFill="1" applyBorder="1" applyAlignment="1">
      <alignment horizontal="center" vertical="top" wrapText="1"/>
    </xf>
    <xf numFmtId="49" fontId="9" fillId="34" borderId="10" xfId="0" applyNumberFormat="1" applyFont="1" applyFill="1" applyBorder="1" applyAlignment="1">
      <alignment horizontal="center" vertical="top" wrapText="1"/>
    </xf>
    <xf numFmtId="49" fontId="4" fillId="0" borderId="11" xfId="0" applyNumberFormat="1" applyFont="1" applyFill="1" applyBorder="1" applyAlignment="1">
      <alignment horizontal="center" vertical="top" wrapText="1"/>
    </xf>
    <xf numFmtId="0" fontId="3" fillId="0" borderId="19" xfId="0" applyFont="1" applyFill="1" applyBorder="1" applyAlignment="1">
      <alignment vertical="top" wrapText="1"/>
    </xf>
    <xf numFmtId="181" fontId="7" fillId="0" borderId="19" xfId="0" applyNumberFormat="1" applyFont="1" applyFill="1" applyBorder="1" applyAlignment="1">
      <alignment horizontal="right" vertical="top" wrapText="1"/>
    </xf>
    <xf numFmtId="0" fontId="3" fillId="0" borderId="10" xfId="0" applyNumberFormat="1" applyFont="1" applyBorder="1" applyAlignment="1">
      <alignment horizontal="right" vertical="top" wrapText="1"/>
    </xf>
    <xf numFmtId="0" fontId="3" fillId="0" borderId="11" xfId="0" applyNumberFormat="1" applyFont="1" applyBorder="1" applyAlignment="1">
      <alignment horizontal="right" vertical="top" wrapText="1"/>
    </xf>
    <xf numFmtId="3" fontId="7" fillId="0" borderId="10" xfId="0" applyNumberFormat="1" applyFont="1" applyFill="1" applyBorder="1" applyAlignment="1">
      <alignment horizontal="right" vertical="top" wrapText="1"/>
    </xf>
    <xf numFmtId="49" fontId="8" fillId="0" borderId="0" xfId="0" applyNumberFormat="1" applyFont="1" applyFill="1" applyBorder="1" applyAlignment="1">
      <alignment horizontal="center" vertical="top"/>
    </xf>
    <xf numFmtId="49" fontId="8" fillId="0" borderId="0" xfId="0" applyNumberFormat="1" applyFont="1" applyBorder="1" applyAlignment="1">
      <alignment horizontal="center" vertical="top"/>
    </xf>
    <xf numFmtId="0" fontId="8" fillId="0" borderId="0" xfId="0" applyFont="1" applyBorder="1" applyAlignment="1">
      <alignment horizontal="left" vertical="top"/>
    </xf>
    <xf numFmtId="0" fontId="8" fillId="0" borderId="0" xfId="0" applyFont="1" applyBorder="1" applyAlignment="1">
      <alignment horizontal="center" vertical="top"/>
    </xf>
    <xf numFmtId="0" fontId="3" fillId="0" borderId="0" xfId="0" applyFont="1" applyBorder="1" applyAlignment="1">
      <alignment vertical="top"/>
    </xf>
    <xf numFmtId="181" fontId="3" fillId="34" borderId="18" xfId="0" applyNumberFormat="1" applyFont="1" applyFill="1" applyBorder="1" applyAlignment="1">
      <alignment horizontal="right" vertical="top" wrapText="1"/>
    </xf>
    <xf numFmtId="181" fontId="3" fillId="0" borderId="16" xfId="0" applyNumberFormat="1" applyFont="1" applyBorder="1" applyAlignment="1">
      <alignment vertical="top" wrapText="1"/>
    </xf>
    <xf numFmtId="181" fontId="3" fillId="34" borderId="16" xfId="0" applyNumberFormat="1" applyFont="1" applyFill="1" applyBorder="1" applyAlignment="1">
      <alignment vertical="top" wrapText="1"/>
    </xf>
    <xf numFmtId="0" fontId="3" fillId="0" borderId="20" xfId="0" applyFont="1" applyFill="1" applyBorder="1" applyAlignment="1">
      <alignment vertical="top" wrapText="1"/>
    </xf>
    <xf numFmtId="0" fontId="3" fillId="34" borderId="20" xfId="0" applyFont="1" applyFill="1" applyBorder="1" applyAlignment="1">
      <alignment vertical="top" wrapText="1"/>
    </xf>
    <xf numFmtId="0" fontId="3" fillId="0" borderId="10" xfId="51" applyFont="1" applyFill="1" applyBorder="1" applyAlignment="1">
      <alignment horizontal="left" vertical="top" wrapText="1"/>
      <protection/>
    </xf>
    <xf numFmtId="0" fontId="3" fillId="34" borderId="10" xfId="51" applyFont="1" applyFill="1" applyBorder="1" applyAlignment="1">
      <alignment horizontal="left" vertical="top" wrapText="1"/>
      <protection/>
    </xf>
    <xf numFmtId="49" fontId="8" fillId="0" borderId="11" xfId="0" applyNumberFormat="1" applyFont="1" applyFill="1" applyBorder="1" applyAlignment="1">
      <alignment horizontal="left" vertical="top" wrapText="1"/>
    </xf>
    <xf numFmtId="49" fontId="8" fillId="0" borderId="20" xfId="0" applyNumberFormat="1" applyFont="1" applyFill="1" applyBorder="1" applyAlignment="1">
      <alignment horizontal="left" vertical="top" wrapText="1"/>
    </xf>
    <xf numFmtId="49" fontId="4" fillId="0" borderId="16" xfId="0" applyNumberFormat="1" applyFont="1" applyFill="1" applyBorder="1" applyAlignment="1">
      <alignment horizontal="center" vertical="top"/>
    </xf>
    <xf numFmtId="49" fontId="3" fillId="0" borderId="21" xfId="0" applyNumberFormat="1" applyFont="1" applyFill="1" applyBorder="1" applyAlignment="1">
      <alignment vertical="top" wrapText="1"/>
    </xf>
    <xf numFmtId="49" fontId="4" fillId="0" borderId="16" xfId="0" applyNumberFormat="1" applyFont="1" applyFill="1" applyBorder="1" applyAlignment="1">
      <alignment horizontal="right" vertical="top" wrapText="1"/>
    </xf>
    <xf numFmtId="49" fontId="4" fillId="34" borderId="10" xfId="0" applyNumberFormat="1" applyFont="1" applyFill="1" applyBorder="1" applyAlignment="1">
      <alignment horizontal="center" vertical="top"/>
    </xf>
    <xf numFmtId="49" fontId="3" fillId="34" borderId="19" xfId="0" applyNumberFormat="1" applyFont="1" applyFill="1" applyBorder="1" applyAlignment="1">
      <alignment vertical="top" wrapText="1"/>
    </xf>
    <xf numFmtId="0" fontId="4" fillId="0" borderId="16" xfId="0" applyNumberFormat="1" applyFont="1" applyFill="1" applyBorder="1" applyAlignment="1">
      <alignment horizontal="right" vertical="top" wrapText="1"/>
    </xf>
    <xf numFmtId="181" fontId="5" fillId="32" borderId="10" xfId="0" applyNumberFormat="1" applyFont="1" applyFill="1" applyBorder="1" applyAlignment="1">
      <alignment vertical="top" wrapText="1"/>
    </xf>
    <xf numFmtId="0" fontId="4" fillId="0" borderId="10" xfId="0" applyNumberFormat="1" applyFont="1" applyBorder="1" applyAlignment="1">
      <alignment horizontal="right" vertical="top" wrapText="1"/>
    </xf>
    <xf numFmtId="0" fontId="4" fillId="34" borderId="16" xfId="0" applyNumberFormat="1" applyFont="1" applyFill="1" applyBorder="1" applyAlignment="1">
      <alignment horizontal="right" vertical="top" wrapText="1"/>
    </xf>
    <xf numFmtId="0" fontId="10" fillId="0" borderId="10" xfId="0" applyNumberFormat="1" applyFont="1" applyBorder="1" applyAlignment="1">
      <alignment horizontal="right" vertical="top" wrapText="1"/>
    </xf>
    <xf numFmtId="0" fontId="9" fillId="0" borderId="10" xfId="0" applyNumberFormat="1" applyFont="1" applyBorder="1" applyAlignment="1">
      <alignment horizontal="right" vertical="top" wrapText="1"/>
    </xf>
    <xf numFmtId="0" fontId="69" fillId="0" borderId="0" xfId="0" applyFont="1" applyAlignment="1">
      <alignment horizontal="right" wrapText="1"/>
    </xf>
    <xf numFmtId="0" fontId="3" fillId="0" borderId="11" xfId="51" applyFont="1" applyBorder="1" applyAlignment="1">
      <alignment horizontal="right" vertical="top" wrapText="1"/>
      <protection/>
    </xf>
    <xf numFmtId="0" fontId="3" fillId="0" borderId="16" xfId="51" applyFont="1" applyBorder="1" applyAlignment="1">
      <alignment horizontal="right" vertical="top" wrapText="1"/>
      <protection/>
    </xf>
    <xf numFmtId="0" fontId="8" fillId="0" borderId="0" xfId="0" applyFont="1" applyAlignment="1">
      <alignment horizontal="right"/>
    </xf>
    <xf numFmtId="49" fontId="3" fillId="0" borderId="18" xfId="0" applyNumberFormat="1" applyFont="1" applyBorder="1" applyAlignment="1">
      <alignment horizontal="center" vertical="top" wrapText="1"/>
    </xf>
    <xf numFmtId="0" fontId="3" fillId="0" borderId="18" xfId="0" applyFont="1" applyBorder="1" applyAlignment="1">
      <alignment horizontal="right" vertical="top" wrapText="1"/>
    </xf>
    <xf numFmtId="0" fontId="3" fillId="0" borderId="18" xfId="0" applyFont="1" applyBorder="1" applyAlignment="1">
      <alignment horizontal="left" vertical="top" wrapText="1"/>
    </xf>
    <xf numFmtId="0" fontId="70" fillId="32" borderId="0" xfId="0" applyFont="1" applyFill="1" applyAlignment="1">
      <alignment/>
    </xf>
    <xf numFmtId="0" fontId="71" fillId="0" borderId="0" xfId="0" applyFont="1" applyAlignment="1">
      <alignment wrapText="1"/>
    </xf>
    <xf numFmtId="0" fontId="72" fillId="0" borderId="0" xfId="0" applyFont="1" applyAlignment="1">
      <alignment/>
    </xf>
    <xf numFmtId="49" fontId="3" fillId="32" borderId="22" xfId="0" applyNumberFormat="1" applyFont="1" applyFill="1" applyBorder="1" applyAlignment="1">
      <alignment vertical="top" wrapText="1"/>
    </xf>
    <xf numFmtId="0" fontId="72" fillId="0" borderId="0" xfId="0" applyFont="1" applyAlignment="1">
      <alignment vertical="top" wrapText="1"/>
    </xf>
    <xf numFmtId="49" fontId="3" fillId="32" borderId="15" xfId="0" applyNumberFormat="1" applyFont="1" applyFill="1" applyBorder="1" applyAlignment="1">
      <alignment vertical="top" wrapText="1"/>
    </xf>
    <xf numFmtId="49" fontId="3" fillId="0" borderId="22" xfId="0" applyNumberFormat="1" applyFont="1" applyBorder="1" applyAlignment="1">
      <alignment horizontal="center" vertical="top" wrapText="1"/>
    </xf>
    <xf numFmtId="0" fontId="4" fillId="32" borderId="22" xfId="0" applyFont="1" applyFill="1" applyBorder="1" applyAlignment="1">
      <alignment horizontal="left" vertical="top" wrapText="1"/>
    </xf>
    <xf numFmtId="3" fontId="4" fillId="32" borderId="22" xfId="0" applyNumberFormat="1" applyFont="1" applyFill="1" applyBorder="1" applyAlignment="1">
      <alignment horizontal="right" vertical="top" wrapText="1"/>
    </xf>
    <xf numFmtId="3" fontId="7" fillId="32" borderId="22" xfId="0" applyNumberFormat="1" applyFont="1" applyFill="1" applyBorder="1" applyAlignment="1">
      <alignment horizontal="right" vertical="top" wrapText="1"/>
    </xf>
    <xf numFmtId="3" fontId="4" fillId="32" borderId="19" xfId="0" applyNumberFormat="1" applyFont="1" applyFill="1" applyBorder="1" applyAlignment="1">
      <alignment horizontal="right" vertical="top" wrapText="1"/>
    </xf>
    <xf numFmtId="181" fontId="4" fillId="32" borderId="0" xfId="0" applyNumberFormat="1" applyFont="1" applyFill="1" applyBorder="1" applyAlignment="1">
      <alignment horizontal="left" vertical="top" wrapText="1"/>
    </xf>
    <xf numFmtId="49" fontId="3" fillId="34" borderId="11" xfId="0" applyNumberFormat="1" applyFont="1" applyFill="1" applyBorder="1" applyAlignment="1">
      <alignment horizontal="center" vertical="top" wrapText="1"/>
    </xf>
    <xf numFmtId="49" fontId="3" fillId="34" borderId="10" xfId="0" applyNumberFormat="1" applyFont="1" applyFill="1" applyBorder="1" applyAlignment="1">
      <alignment horizontal="right" vertical="top" wrapText="1"/>
    </xf>
    <xf numFmtId="49" fontId="3" fillId="34" borderId="10" xfId="0" applyNumberFormat="1" applyFont="1" applyFill="1" applyBorder="1" applyAlignment="1">
      <alignment horizontal="left" vertical="top" wrapText="1"/>
    </xf>
    <xf numFmtId="49" fontId="3" fillId="34" borderId="19" xfId="0" applyNumberFormat="1" applyFont="1" applyFill="1" applyBorder="1" applyAlignment="1">
      <alignment horizontal="left" vertical="top" wrapText="1"/>
    </xf>
    <xf numFmtId="49" fontId="3" fillId="34" borderId="11" xfId="0" applyNumberFormat="1" applyFont="1" applyFill="1" applyBorder="1" applyAlignment="1">
      <alignment horizontal="left" vertical="top" wrapText="1"/>
    </xf>
    <xf numFmtId="0" fontId="3" fillId="34" borderId="10" xfId="0" applyFont="1" applyFill="1" applyBorder="1" applyAlignment="1">
      <alignment vertical="top" wrapText="1"/>
    </xf>
    <xf numFmtId="49" fontId="3" fillId="34" borderId="11" xfId="0" applyNumberFormat="1" applyFont="1" applyFill="1" applyBorder="1" applyAlignment="1">
      <alignment horizontal="right" vertical="top" wrapText="1"/>
    </xf>
    <xf numFmtId="0" fontId="3" fillId="34" borderId="10" xfId="0" applyFont="1" applyFill="1" applyBorder="1" applyAlignment="1">
      <alignment horizontal="right" vertical="top" wrapText="1"/>
    </xf>
    <xf numFmtId="0" fontId="3" fillId="34" borderId="10" xfId="0" applyNumberFormat="1" applyFont="1" applyFill="1" applyBorder="1" applyAlignment="1">
      <alignment horizontal="right" vertical="top" wrapText="1"/>
    </xf>
    <xf numFmtId="0" fontId="3" fillId="34" borderId="10" xfId="0" applyFont="1" applyFill="1" applyBorder="1" applyAlignment="1">
      <alignment horizontal="left" vertical="top" wrapText="1"/>
    </xf>
    <xf numFmtId="181" fontId="3" fillId="34" borderId="10" xfId="0" applyNumberFormat="1" applyFont="1" applyFill="1" applyBorder="1" applyAlignment="1">
      <alignment vertical="top" wrapText="1"/>
    </xf>
    <xf numFmtId="0" fontId="3" fillId="34" borderId="11" xfId="0" applyFont="1" applyFill="1" applyBorder="1" applyAlignment="1">
      <alignment horizontal="right" vertical="top" wrapText="1"/>
    </xf>
    <xf numFmtId="49" fontId="3" fillId="34" borderId="10" xfId="0" applyNumberFormat="1" applyFont="1" applyFill="1" applyBorder="1" applyAlignment="1">
      <alignment horizontal="center" vertical="top" wrapText="1"/>
    </xf>
    <xf numFmtId="0" fontId="21" fillId="34" borderId="10" xfId="0" applyFont="1" applyFill="1" applyBorder="1" applyAlignment="1">
      <alignment horizontal="left" vertical="top" wrapText="1"/>
    </xf>
    <xf numFmtId="0" fontId="3" fillId="34" borderId="11"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16" xfId="0" applyFont="1" applyFill="1" applyBorder="1" applyAlignment="1">
      <alignment horizontal="right" vertical="top" wrapText="1"/>
    </xf>
    <xf numFmtId="49" fontId="3" fillId="34" borderId="10" xfId="0" applyNumberFormat="1" applyFont="1" applyFill="1" applyBorder="1" applyAlignment="1">
      <alignment vertical="top" wrapText="1"/>
    </xf>
    <xf numFmtId="181" fontId="3" fillId="34" borderId="11" xfId="0" applyNumberFormat="1" applyFont="1" applyFill="1" applyBorder="1" applyAlignment="1">
      <alignment horizontal="right" vertical="top" wrapText="1"/>
    </xf>
    <xf numFmtId="181" fontId="3" fillId="34" borderId="16" xfId="0" applyNumberFormat="1" applyFont="1" applyFill="1" applyBorder="1" applyAlignment="1">
      <alignment horizontal="right" vertical="top" wrapText="1"/>
    </xf>
    <xf numFmtId="0" fontId="3" fillId="34" borderId="18" xfId="0" applyFont="1" applyFill="1" applyBorder="1" applyAlignment="1">
      <alignment horizontal="left" vertical="top" wrapText="1"/>
    </xf>
    <xf numFmtId="0" fontId="19" fillId="34" borderId="0" xfId="0" applyFont="1" applyFill="1" applyBorder="1" applyAlignment="1">
      <alignment horizontal="left" vertical="top" wrapText="1"/>
    </xf>
    <xf numFmtId="1" fontId="3" fillId="34" borderId="10" xfId="0" applyNumberFormat="1" applyFont="1" applyFill="1" applyBorder="1" applyAlignment="1">
      <alignment horizontal="right" vertical="top" wrapText="1"/>
    </xf>
    <xf numFmtId="49" fontId="8" fillId="34" borderId="10" xfId="0" applyNumberFormat="1" applyFont="1" applyFill="1" applyBorder="1" applyAlignment="1">
      <alignment horizontal="left" vertical="top" wrapText="1"/>
    </xf>
    <xf numFmtId="172" fontId="3" fillId="34" borderId="10" xfId="0" applyNumberFormat="1" applyFont="1" applyFill="1" applyBorder="1" applyAlignment="1">
      <alignment horizontal="left" vertical="top" wrapText="1"/>
    </xf>
    <xf numFmtId="181" fontId="3" fillId="34" borderId="10" xfId="0" applyNumberFormat="1" applyFont="1" applyFill="1" applyBorder="1" applyAlignment="1">
      <alignment horizontal="right" vertical="top" wrapText="1"/>
    </xf>
    <xf numFmtId="49" fontId="4" fillId="34" borderId="11" xfId="0" applyNumberFormat="1" applyFont="1" applyFill="1" applyBorder="1" applyAlignment="1">
      <alignment horizontal="center" vertical="top" wrapText="1"/>
    </xf>
    <xf numFmtId="0" fontId="3" fillId="34" borderId="11" xfId="0" applyFont="1" applyFill="1" applyBorder="1" applyAlignment="1">
      <alignment vertical="top" wrapText="1"/>
    </xf>
    <xf numFmtId="49" fontId="3" fillId="34" borderId="11" xfId="0" applyNumberFormat="1" applyFont="1" applyFill="1" applyBorder="1" applyAlignment="1">
      <alignment horizontal="center" vertical="top" wrapText="1"/>
    </xf>
    <xf numFmtId="49" fontId="3" fillId="34" borderId="18" xfId="0" applyNumberFormat="1" applyFont="1" applyFill="1" applyBorder="1" applyAlignment="1">
      <alignment horizontal="center" vertical="top" wrapText="1"/>
    </xf>
    <xf numFmtId="49" fontId="3" fillId="34" borderId="16" xfId="0" applyNumberFormat="1" applyFont="1" applyFill="1" applyBorder="1" applyAlignment="1">
      <alignment horizontal="center" vertical="top" wrapText="1"/>
    </xf>
    <xf numFmtId="0" fontId="3" fillId="34" borderId="11" xfId="0" applyFont="1" applyFill="1" applyBorder="1" applyAlignment="1">
      <alignment horizontal="left" vertical="top" wrapText="1"/>
    </xf>
    <xf numFmtId="0" fontId="3" fillId="34" borderId="18"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11" xfId="0" applyFont="1" applyFill="1" applyBorder="1" applyAlignment="1">
      <alignment horizontal="right" vertical="top" wrapText="1"/>
    </xf>
    <xf numFmtId="49" fontId="3" fillId="34" borderId="10" xfId="0" applyNumberFormat="1" applyFont="1" applyFill="1" applyBorder="1" applyAlignment="1">
      <alignment horizontal="center" vertical="top" wrapText="1"/>
    </xf>
    <xf numFmtId="49" fontId="11" fillId="34" borderId="10" xfId="0" applyNumberFormat="1" applyFont="1" applyFill="1" applyBorder="1" applyAlignment="1">
      <alignment horizontal="right" vertical="top" wrapText="1"/>
    </xf>
    <xf numFmtId="49" fontId="3" fillId="34" borderId="10" xfId="0" applyNumberFormat="1" applyFont="1" applyFill="1" applyBorder="1" applyAlignment="1">
      <alignment horizontal="left" vertical="top" wrapText="1"/>
    </xf>
    <xf numFmtId="0" fontId="3" fillId="34" borderId="10" xfId="0" applyFont="1" applyFill="1" applyBorder="1" applyAlignment="1">
      <alignment horizontal="right" vertical="top" wrapText="1"/>
    </xf>
    <xf numFmtId="181" fontId="3" fillId="34" borderId="11" xfId="0" applyNumberFormat="1" applyFont="1" applyFill="1" applyBorder="1" applyAlignment="1">
      <alignment horizontal="right" vertical="top" wrapText="1"/>
    </xf>
    <xf numFmtId="181" fontId="3" fillId="34" borderId="16" xfId="0" applyNumberFormat="1" applyFont="1" applyFill="1" applyBorder="1" applyAlignment="1">
      <alignment horizontal="right" vertical="top" wrapText="1"/>
    </xf>
    <xf numFmtId="181" fontId="3" fillId="34" borderId="10" xfId="0" applyNumberFormat="1" applyFont="1" applyFill="1" applyBorder="1" applyAlignment="1">
      <alignment vertical="top" wrapText="1"/>
    </xf>
    <xf numFmtId="0" fontId="3" fillId="34" borderId="10" xfId="0" applyNumberFormat="1" applyFont="1" applyFill="1" applyBorder="1" applyAlignment="1">
      <alignment horizontal="right" vertical="top" wrapText="1"/>
    </xf>
    <xf numFmtId="49" fontId="3" fillId="34" borderId="10" xfId="0" applyNumberFormat="1" applyFont="1" applyFill="1" applyBorder="1" applyAlignment="1">
      <alignment vertical="top" wrapText="1"/>
    </xf>
    <xf numFmtId="0" fontId="3" fillId="34" borderId="10" xfId="0" applyFont="1" applyFill="1" applyBorder="1" applyAlignment="1">
      <alignment vertical="top" wrapText="1"/>
    </xf>
    <xf numFmtId="49" fontId="3" fillId="34" borderId="11" xfId="0" applyNumberFormat="1" applyFont="1" applyFill="1" applyBorder="1" applyAlignment="1">
      <alignment horizontal="left" vertical="top" wrapText="1"/>
    </xf>
    <xf numFmtId="49" fontId="3" fillId="34" borderId="16" xfId="0" applyNumberFormat="1" applyFont="1" applyFill="1" applyBorder="1" applyAlignment="1">
      <alignment horizontal="left" vertical="top" wrapText="1"/>
    </xf>
    <xf numFmtId="0" fontId="3" fillId="34" borderId="16" xfId="0" applyFont="1" applyFill="1" applyBorder="1" applyAlignment="1">
      <alignment horizontal="right" vertical="top" wrapText="1"/>
    </xf>
    <xf numFmtId="49" fontId="3" fillId="34" borderId="11" xfId="0" applyNumberFormat="1" applyFont="1" applyFill="1" applyBorder="1" applyAlignment="1">
      <alignment horizontal="right" vertical="top" wrapText="1"/>
    </xf>
    <xf numFmtId="49" fontId="3" fillId="34" borderId="18" xfId="0" applyNumberFormat="1" applyFont="1" applyFill="1" applyBorder="1" applyAlignment="1">
      <alignment horizontal="left" vertical="top" wrapText="1"/>
    </xf>
    <xf numFmtId="0" fontId="3" fillId="34" borderId="10" xfId="0" applyFont="1" applyFill="1" applyBorder="1" applyAlignment="1">
      <alignment horizontal="left" vertical="top" wrapText="1"/>
    </xf>
    <xf numFmtId="0" fontId="3" fillId="34" borderId="0" xfId="0" applyFont="1" applyFill="1" applyBorder="1" applyAlignment="1">
      <alignment horizontal="left" vertical="top" wrapText="1"/>
    </xf>
    <xf numFmtId="49" fontId="3" fillId="34" borderId="10" xfId="0" applyNumberFormat="1" applyFont="1" applyFill="1" applyBorder="1" applyAlignment="1">
      <alignment horizontal="right" vertical="top" wrapText="1"/>
    </xf>
    <xf numFmtId="49" fontId="3" fillId="34" borderId="19" xfId="0" applyNumberFormat="1" applyFont="1" applyFill="1" applyBorder="1" applyAlignment="1">
      <alignment horizontal="left" vertical="top" wrapText="1"/>
    </xf>
    <xf numFmtId="172" fontId="3" fillId="34" borderId="11" xfId="0" applyNumberFormat="1" applyFont="1" applyFill="1" applyBorder="1" applyAlignment="1">
      <alignment horizontal="left" vertical="top" wrapText="1"/>
    </xf>
    <xf numFmtId="1" fontId="3" fillId="34" borderId="10" xfId="0" applyNumberFormat="1" applyFont="1" applyFill="1" applyBorder="1" applyAlignment="1">
      <alignment horizontal="right" vertical="top" wrapText="1"/>
    </xf>
    <xf numFmtId="0" fontId="3" fillId="34" borderId="10" xfId="0" applyFont="1" applyFill="1" applyBorder="1" applyAlignment="1">
      <alignment horizontal="center" vertical="top" wrapText="1"/>
    </xf>
    <xf numFmtId="172" fontId="3" fillId="34" borderId="10" xfId="0" applyNumberFormat="1" applyFont="1" applyFill="1" applyBorder="1" applyAlignment="1">
      <alignment horizontal="left" vertical="top" wrapText="1"/>
    </xf>
    <xf numFmtId="181" fontId="3" fillId="34" borderId="10" xfId="0" applyNumberFormat="1" applyFont="1" applyFill="1" applyBorder="1" applyAlignment="1">
      <alignment horizontal="right" vertical="top" wrapText="1"/>
    </xf>
    <xf numFmtId="49" fontId="4" fillId="34" borderId="11" xfId="0" applyNumberFormat="1" applyFont="1" applyFill="1" applyBorder="1" applyAlignment="1">
      <alignment horizontal="center" vertical="top" wrapText="1"/>
    </xf>
    <xf numFmtId="49" fontId="4" fillId="34" borderId="18" xfId="0" applyNumberFormat="1" applyFont="1" applyFill="1" applyBorder="1" applyAlignment="1">
      <alignment horizontal="center" vertical="top" wrapText="1"/>
    </xf>
    <xf numFmtId="0" fontId="3" fillId="34" borderId="11" xfId="0" applyFont="1" applyFill="1" applyBorder="1" applyAlignment="1">
      <alignment vertical="top" wrapText="1"/>
    </xf>
    <xf numFmtId="0" fontId="11" fillId="34" borderId="10" xfId="0" applyFont="1" applyFill="1" applyBorder="1" applyAlignment="1">
      <alignment horizontal="left" vertical="top" wrapText="1"/>
    </xf>
    <xf numFmtId="0" fontId="3" fillId="34" borderId="19" xfId="0" applyFont="1" applyFill="1" applyBorder="1" applyAlignment="1">
      <alignment vertical="top" wrapText="1"/>
    </xf>
    <xf numFmtId="49" fontId="4" fillId="34" borderId="16" xfId="0" applyNumberFormat="1" applyFont="1" applyFill="1" applyBorder="1" applyAlignment="1">
      <alignment horizontal="right" vertical="top" wrapText="1"/>
    </xf>
    <xf numFmtId="0" fontId="3" fillId="34" borderId="20" xfId="0" applyFont="1" applyFill="1" applyBorder="1" applyAlignment="1">
      <alignment horizontal="left" vertical="top" wrapText="1"/>
    </xf>
    <xf numFmtId="0" fontId="3" fillId="34" borderId="21" xfId="0" applyFont="1" applyFill="1" applyBorder="1" applyAlignment="1">
      <alignment horizontal="left" vertical="top" wrapText="1"/>
    </xf>
    <xf numFmtId="0" fontId="3" fillId="34" borderId="19" xfId="0" applyFont="1" applyFill="1" applyBorder="1" applyAlignment="1">
      <alignment horizontal="left" vertical="top" wrapText="1"/>
    </xf>
    <xf numFmtId="49" fontId="9" fillId="34" borderId="11" xfId="0" applyNumberFormat="1" applyFont="1" applyFill="1" applyBorder="1" applyAlignment="1">
      <alignment horizontal="left" vertical="top" wrapText="1"/>
    </xf>
    <xf numFmtId="0" fontId="7" fillId="34" borderId="11" xfId="0" applyFont="1" applyFill="1" applyBorder="1" applyAlignment="1">
      <alignment horizontal="right" vertical="top" wrapText="1"/>
    </xf>
    <xf numFmtId="0" fontId="7" fillId="34" borderId="18" xfId="0" applyFont="1" applyFill="1" applyBorder="1" applyAlignment="1">
      <alignment horizontal="right" vertical="top" wrapText="1"/>
    </xf>
    <xf numFmtId="0" fontId="10" fillId="34" borderId="10" xfId="0" applyFont="1" applyFill="1" applyBorder="1" applyAlignment="1">
      <alignment horizontal="left" vertical="top" wrapText="1"/>
    </xf>
    <xf numFmtId="49" fontId="9" fillId="34" borderId="11" xfId="0" applyNumberFormat="1" applyFont="1" applyFill="1" applyBorder="1" applyAlignment="1">
      <alignment horizontal="right" vertical="top" wrapText="1"/>
    </xf>
    <xf numFmtId="49" fontId="4" fillId="34" borderId="10" xfId="0" applyNumberFormat="1" applyFont="1" applyFill="1" applyBorder="1" applyAlignment="1">
      <alignment horizontal="right" vertical="top" wrapText="1"/>
    </xf>
    <xf numFmtId="0" fontId="4" fillId="34" borderId="10" xfId="0" applyNumberFormat="1" applyFont="1" applyFill="1" applyBorder="1" applyAlignment="1">
      <alignment horizontal="right" vertical="top" wrapText="1"/>
    </xf>
    <xf numFmtId="49" fontId="3" fillId="34" borderId="10" xfId="53" applyNumberFormat="1" applyFont="1" applyFill="1" applyBorder="1" applyAlignment="1">
      <alignment horizontal="left" vertical="top" wrapText="1"/>
      <protection/>
    </xf>
    <xf numFmtId="0" fontId="3" fillId="34" borderId="10" xfId="53" applyFont="1" applyFill="1" applyBorder="1" applyAlignment="1">
      <alignment horizontal="left" vertical="top" wrapText="1"/>
      <protection/>
    </xf>
    <xf numFmtId="0" fontId="3" fillId="32" borderId="0" xfId="0" applyFont="1" applyFill="1" applyAlignment="1">
      <alignment/>
    </xf>
    <xf numFmtId="0" fontId="3" fillId="32" borderId="0" xfId="0" applyFont="1" applyFill="1" applyAlignment="1">
      <alignment/>
    </xf>
    <xf numFmtId="0" fontId="3" fillId="32" borderId="0" xfId="0" applyFont="1" applyFill="1" applyAlignment="1">
      <alignment horizontal="left"/>
    </xf>
    <xf numFmtId="0" fontId="0" fillId="32" borderId="0" xfId="0" applyFont="1" applyFill="1" applyAlignment="1">
      <alignment/>
    </xf>
    <xf numFmtId="181" fontId="3" fillId="40" borderId="10" xfId="0" applyNumberFormat="1" applyFont="1" applyFill="1" applyBorder="1" applyAlignment="1">
      <alignment vertical="top" wrapText="1"/>
    </xf>
    <xf numFmtId="181" fontId="3" fillId="40" borderId="10" xfId="0" applyNumberFormat="1" applyFont="1" applyFill="1" applyBorder="1" applyAlignment="1">
      <alignment horizontal="right" vertical="top" wrapText="1"/>
    </xf>
    <xf numFmtId="181" fontId="4" fillId="40" borderId="10" xfId="0" applyNumberFormat="1" applyFont="1" applyFill="1" applyBorder="1" applyAlignment="1">
      <alignment horizontal="right" vertical="top" wrapText="1"/>
    </xf>
    <xf numFmtId="181" fontId="8" fillId="40" borderId="10" xfId="0" applyNumberFormat="1" applyFont="1" applyFill="1" applyBorder="1" applyAlignment="1">
      <alignment vertical="top" wrapText="1"/>
    </xf>
    <xf numFmtId="181" fontId="8" fillId="40" borderId="10" xfId="0" applyNumberFormat="1" applyFont="1" applyFill="1" applyBorder="1" applyAlignment="1">
      <alignment horizontal="right" vertical="top" wrapText="1"/>
    </xf>
    <xf numFmtId="181" fontId="3" fillId="40" borderId="10" xfId="51" applyNumberFormat="1" applyFont="1" applyFill="1" applyBorder="1" applyAlignment="1">
      <alignment vertical="top" wrapText="1"/>
      <protection/>
    </xf>
    <xf numFmtId="181" fontId="3" fillId="40" borderId="10" xfId="51" applyNumberFormat="1" applyFont="1" applyFill="1" applyBorder="1" applyAlignment="1">
      <alignment horizontal="right" vertical="top" wrapText="1"/>
      <protection/>
    </xf>
    <xf numFmtId="181" fontId="3" fillId="40" borderId="10" xfId="51" applyNumberFormat="1" applyFont="1" applyFill="1" applyBorder="1" applyAlignment="1">
      <alignment wrapText="1"/>
      <protection/>
    </xf>
    <xf numFmtId="181" fontId="3" fillId="40" borderId="10" xfId="51" applyNumberFormat="1" applyFont="1" applyFill="1" applyBorder="1" applyAlignment="1">
      <alignment horizontal="right" wrapText="1"/>
      <protection/>
    </xf>
    <xf numFmtId="181" fontId="3" fillId="40" borderId="10" xfId="0" applyNumberFormat="1" applyFont="1" applyFill="1" applyBorder="1" applyAlignment="1">
      <alignment vertical="top"/>
    </xf>
    <xf numFmtId="181" fontId="3" fillId="40" borderId="11" xfId="0" applyNumberFormat="1" applyFont="1" applyFill="1" applyBorder="1" applyAlignment="1">
      <alignment vertical="top"/>
    </xf>
    <xf numFmtId="191" fontId="8" fillId="40" borderId="10" xfId="47" applyNumberFormat="1" applyFont="1" applyFill="1" applyBorder="1" applyAlignment="1">
      <alignment horizontal="right" vertical="top" wrapText="1"/>
    </xf>
    <xf numFmtId="172" fontId="3" fillId="32" borderId="10" xfId="0" applyNumberFormat="1" applyFont="1" applyFill="1" applyBorder="1" applyAlignment="1">
      <alignment horizontal="right" vertical="top" wrapText="1"/>
    </xf>
    <xf numFmtId="172" fontId="3" fillId="0" borderId="10" xfId="0" applyNumberFormat="1" applyFont="1" applyFill="1" applyBorder="1" applyAlignment="1">
      <alignment horizontal="right" vertical="top" wrapText="1"/>
    </xf>
    <xf numFmtId="172" fontId="8" fillId="0" borderId="10" xfId="0" applyNumberFormat="1" applyFont="1" applyFill="1" applyBorder="1" applyAlignment="1">
      <alignment horizontal="right" vertical="top" wrapText="1"/>
    </xf>
    <xf numFmtId="0" fontId="3" fillId="32" borderId="18" xfId="0" applyNumberFormat="1" applyFont="1" applyFill="1" applyBorder="1" applyAlignment="1">
      <alignment horizontal="right" vertical="top" wrapText="1"/>
    </xf>
    <xf numFmtId="0" fontId="3" fillId="32" borderId="16" xfId="0" applyNumberFormat="1" applyFont="1" applyFill="1" applyBorder="1" applyAlignment="1">
      <alignment horizontal="right" vertical="top" wrapText="1"/>
    </xf>
    <xf numFmtId="49" fontId="3" fillId="32" borderId="11" xfId="0" applyNumberFormat="1" applyFont="1" applyFill="1" applyBorder="1" applyAlignment="1">
      <alignment vertical="top" wrapText="1"/>
    </xf>
    <xf numFmtId="0" fontId="4" fillId="34" borderId="10" xfId="0" applyNumberFormat="1" applyFont="1" applyFill="1" applyBorder="1" applyAlignment="1">
      <alignment vertical="top" wrapText="1"/>
    </xf>
    <xf numFmtId="49" fontId="3" fillId="32" borderId="16" xfId="0" applyNumberFormat="1" applyFont="1" applyFill="1" applyBorder="1" applyAlignment="1">
      <alignment vertical="top" wrapText="1"/>
    </xf>
    <xf numFmtId="181" fontId="7" fillId="0" borderId="10" xfId="0" applyNumberFormat="1" applyFont="1" applyBorder="1" applyAlignment="1">
      <alignment horizontal="right" vertical="top" wrapText="1"/>
    </xf>
    <xf numFmtId="181" fontId="3" fillId="34" borderId="10" xfId="0" applyNumberFormat="1" applyFont="1" applyFill="1" applyBorder="1" applyAlignment="1">
      <alignment horizontal="center" vertical="top" wrapText="1"/>
    </xf>
    <xf numFmtId="181" fontId="3" fillId="41" borderId="10" xfId="0" applyNumberFormat="1" applyFont="1" applyFill="1" applyBorder="1" applyAlignment="1">
      <alignment horizontal="right" vertical="top" wrapText="1"/>
    </xf>
    <xf numFmtId="0" fontId="3" fillId="0" borderId="0" xfId="0" applyFont="1" applyBorder="1" applyAlignment="1">
      <alignment horizontal="right" wrapText="1"/>
    </xf>
    <xf numFmtId="181" fontId="3" fillId="40" borderId="10" xfId="42" applyNumberFormat="1" applyFont="1" applyFill="1" applyBorder="1" applyAlignment="1">
      <alignment vertical="top"/>
      <protection/>
    </xf>
    <xf numFmtId="181" fontId="3" fillId="40" borderId="10" xfId="0" applyNumberFormat="1" applyFont="1" applyFill="1" applyBorder="1" applyAlignment="1">
      <alignment horizontal="right" vertical="top" wrapText="1"/>
    </xf>
    <xf numFmtId="181" fontId="3" fillId="40" borderId="10" xfId="42" applyNumberFormat="1" applyFont="1" applyFill="1" applyBorder="1" applyAlignment="1">
      <alignment vertical="top" wrapText="1"/>
      <protection/>
    </xf>
    <xf numFmtId="181" fontId="3" fillId="40" borderId="10" xfId="43" applyNumberFormat="1" applyFont="1" applyFill="1" applyBorder="1" applyAlignment="1">
      <alignment vertical="top" wrapText="1"/>
      <protection/>
    </xf>
    <xf numFmtId="181" fontId="3" fillId="40" borderId="10" xfId="54" applyNumberFormat="1" applyFont="1" applyFill="1" applyBorder="1" applyAlignment="1">
      <alignment vertical="top" wrapText="1"/>
      <protection/>
    </xf>
    <xf numFmtId="181" fontId="11" fillId="40" borderId="10" xfId="0" applyNumberFormat="1" applyFont="1" applyFill="1" applyBorder="1" applyAlignment="1">
      <alignment vertical="top" wrapText="1"/>
    </xf>
    <xf numFmtId="181" fontId="3" fillId="40" borderId="10" xfId="42" applyNumberFormat="1" applyFont="1" applyFill="1" applyBorder="1" applyAlignment="1">
      <alignment horizontal="right" vertical="top" wrapText="1"/>
      <protection/>
    </xf>
    <xf numFmtId="181" fontId="11" fillId="40" borderId="10" xfId="0" applyNumberFormat="1" applyFont="1" applyFill="1" applyBorder="1" applyAlignment="1">
      <alignment horizontal="right" vertical="top" wrapText="1"/>
    </xf>
    <xf numFmtId="49" fontId="8" fillId="40" borderId="10" xfId="0" applyNumberFormat="1" applyFont="1" applyFill="1" applyBorder="1" applyAlignment="1">
      <alignment horizontal="left" vertical="top" wrapText="1"/>
    </xf>
    <xf numFmtId="0" fontId="6" fillId="0" borderId="0" xfId="0" applyNumberFormat="1" applyFont="1" applyFill="1" applyBorder="1" applyAlignment="1">
      <alignment horizontal="right" vertical="center" wrapText="1"/>
    </xf>
    <xf numFmtId="181" fontId="7" fillId="0" borderId="10" xfId="0" applyNumberFormat="1" applyFont="1" applyFill="1" applyBorder="1" applyAlignment="1">
      <alignment horizontal="right" vertical="top" wrapText="1"/>
    </xf>
    <xf numFmtId="181" fontId="3" fillId="40" borderId="11" xfId="0" applyNumberFormat="1" applyFont="1" applyFill="1" applyBorder="1" applyAlignment="1">
      <alignment horizontal="right" vertical="top" wrapText="1"/>
    </xf>
    <xf numFmtId="181" fontId="10" fillId="40" borderId="10" xfId="0" applyNumberFormat="1" applyFont="1" applyFill="1" applyBorder="1" applyAlignment="1">
      <alignment horizontal="right" vertical="top" wrapText="1"/>
    </xf>
    <xf numFmtId="181" fontId="6" fillId="40" borderId="10" xfId="0" applyNumberFormat="1" applyFont="1" applyFill="1" applyBorder="1" applyAlignment="1">
      <alignment vertical="top" wrapText="1"/>
    </xf>
    <xf numFmtId="181" fontId="8" fillId="40" borderId="16" xfId="0" applyNumberFormat="1" applyFont="1" applyFill="1" applyBorder="1" applyAlignment="1">
      <alignment vertical="top" wrapText="1"/>
    </xf>
    <xf numFmtId="181" fontId="8" fillId="40" borderId="10" xfId="52" applyNumberFormat="1" applyFont="1" applyFill="1" applyBorder="1" applyAlignment="1">
      <alignment horizontal="right" vertical="top" wrapText="1"/>
      <protection/>
    </xf>
    <xf numFmtId="181" fontId="11" fillId="40" borderId="10" xfId="52" applyNumberFormat="1" applyFont="1" applyFill="1" applyBorder="1" applyAlignment="1">
      <alignment horizontal="right" vertical="top" wrapText="1"/>
      <protection/>
    </xf>
    <xf numFmtId="181" fontId="3" fillId="40" borderId="18" xfId="0" applyNumberFormat="1" applyFont="1" applyFill="1" applyBorder="1" applyAlignment="1">
      <alignment horizontal="right" vertical="top" wrapText="1"/>
    </xf>
    <xf numFmtId="181" fontId="3" fillId="40" borderId="16" xfId="0" applyNumberFormat="1" applyFont="1" applyFill="1" applyBorder="1" applyAlignment="1">
      <alignment vertical="top" wrapText="1"/>
    </xf>
    <xf numFmtId="181" fontId="4" fillId="32" borderId="0" xfId="0" applyNumberFormat="1" applyFont="1" applyFill="1" applyBorder="1" applyAlignment="1">
      <alignment horizontal="right" vertical="top" wrapText="1"/>
    </xf>
    <xf numFmtId="181" fontId="7" fillId="32" borderId="0" xfId="0" applyNumberFormat="1" applyFont="1" applyFill="1" applyBorder="1" applyAlignment="1">
      <alignment horizontal="right" vertical="top" wrapText="1"/>
    </xf>
    <xf numFmtId="181" fontId="7" fillId="32" borderId="0" xfId="0" applyNumberFormat="1" applyFont="1" applyFill="1" applyBorder="1" applyAlignment="1">
      <alignment horizontal="right" vertical="top" textRotation="90" wrapText="1"/>
    </xf>
    <xf numFmtId="181" fontId="5" fillId="40" borderId="10" xfId="0" applyNumberFormat="1" applyFont="1" applyFill="1" applyBorder="1" applyAlignment="1">
      <alignment vertical="top" wrapText="1"/>
    </xf>
    <xf numFmtId="181" fontId="6" fillId="40" borderId="10" xfId="0" applyNumberFormat="1" applyFont="1" applyFill="1" applyBorder="1" applyAlignment="1">
      <alignment horizontal="right" vertical="top" wrapText="1"/>
    </xf>
    <xf numFmtId="181" fontId="5" fillId="40" borderId="10" xfId="0" applyNumberFormat="1" applyFont="1" applyFill="1" applyBorder="1" applyAlignment="1">
      <alignment horizontal="right" vertical="top" wrapText="1"/>
    </xf>
    <xf numFmtId="181" fontId="10" fillId="40" borderId="11" xfId="0" applyNumberFormat="1" applyFont="1" applyFill="1" applyBorder="1" applyAlignment="1">
      <alignment vertical="top" wrapText="1"/>
    </xf>
    <xf numFmtId="181" fontId="10" fillId="40" borderId="10" xfId="0" applyNumberFormat="1" applyFont="1" applyFill="1" applyBorder="1" applyAlignment="1">
      <alignment vertical="top" wrapText="1"/>
    </xf>
    <xf numFmtId="181" fontId="3" fillId="0" borderId="0" xfId="0" applyNumberFormat="1" applyFont="1" applyAlignment="1">
      <alignment vertical="top" wrapText="1"/>
    </xf>
    <xf numFmtId="49" fontId="11" fillId="40" borderId="19" xfId="0" applyNumberFormat="1" applyFont="1" applyFill="1" applyBorder="1" applyAlignment="1">
      <alignment vertical="top"/>
    </xf>
    <xf numFmtId="181" fontId="8" fillId="40" borderId="10" xfId="0" applyNumberFormat="1" applyFont="1" applyFill="1" applyBorder="1" applyAlignment="1">
      <alignment vertical="top"/>
    </xf>
    <xf numFmtId="181" fontId="11" fillId="40" borderId="10" xfId="0" applyNumberFormat="1" applyFont="1" applyFill="1" applyBorder="1" applyAlignment="1">
      <alignment vertical="top"/>
    </xf>
    <xf numFmtId="0" fontId="11" fillId="40" borderId="19" xfId="0" applyFont="1" applyFill="1" applyBorder="1" applyAlignment="1">
      <alignment horizontal="left" vertical="top" wrapText="1"/>
    </xf>
    <xf numFmtId="181" fontId="3" fillId="40" borderId="11" xfId="0" applyNumberFormat="1" applyFont="1" applyFill="1" applyBorder="1" applyAlignment="1">
      <alignment vertical="top" wrapText="1"/>
    </xf>
    <xf numFmtId="181" fontId="3" fillId="40" borderId="15" xfId="0" applyNumberFormat="1" applyFont="1" applyFill="1" applyBorder="1" applyAlignment="1">
      <alignment vertical="top" wrapText="1"/>
    </xf>
    <xf numFmtId="181" fontId="3" fillId="40" borderId="15" xfId="51" applyNumberFormat="1" applyFont="1" applyFill="1" applyBorder="1" applyAlignment="1">
      <alignment vertical="top" wrapText="1"/>
      <protection/>
    </xf>
    <xf numFmtId="0" fontId="6" fillId="0" borderId="0" xfId="51" applyFont="1" applyBorder="1" applyAlignment="1">
      <alignment horizontal="right" vertical="top" wrapText="1"/>
      <protection/>
    </xf>
    <xf numFmtId="0" fontId="4" fillId="0" borderId="0" xfId="0" applyFont="1" applyAlignment="1">
      <alignment horizontal="right" wrapText="1"/>
    </xf>
    <xf numFmtId="0" fontId="3" fillId="0" borderId="0" xfId="51" applyFont="1" applyBorder="1" applyAlignment="1">
      <alignment horizontal="right" vertical="top" wrapText="1"/>
      <protection/>
    </xf>
    <xf numFmtId="181" fontId="8" fillId="40" borderId="10" xfId="51" applyNumberFormat="1" applyFont="1" applyFill="1" applyBorder="1" applyAlignment="1">
      <alignment vertical="top" wrapText="1"/>
      <protection/>
    </xf>
    <xf numFmtId="181" fontId="8" fillId="40" borderId="10" xfId="51" applyNumberFormat="1" applyFont="1" applyFill="1" applyBorder="1" applyAlignment="1">
      <alignment horizontal="right" vertical="top" wrapText="1"/>
      <protection/>
    </xf>
    <xf numFmtId="181" fontId="4" fillId="40" borderId="10" xfId="0" applyNumberFormat="1" applyFont="1" applyFill="1" applyBorder="1" applyAlignment="1">
      <alignment wrapText="1"/>
    </xf>
    <xf numFmtId="181" fontId="8" fillId="40" borderId="10" xfId="0" applyNumberFormat="1" applyFont="1" applyFill="1" applyBorder="1" applyAlignment="1">
      <alignment vertical="center" wrapText="1"/>
    </xf>
    <xf numFmtId="181" fontId="11" fillId="40" borderId="10" xfId="0" applyNumberFormat="1" applyFont="1" applyFill="1" applyBorder="1" applyAlignment="1">
      <alignment vertical="center" wrapText="1"/>
    </xf>
    <xf numFmtId="181" fontId="11" fillId="40" borderId="10" xfId="53" applyNumberFormat="1" applyFont="1" applyFill="1" applyBorder="1" applyAlignment="1">
      <alignment vertical="top" wrapText="1"/>
      <protection/>
    </xf>
    <xf numFmtId="181" fontId="3" fillId="40" borderId="10" xfId="53" applyNumberFormat="1" applyFont="1" applyFill="1" applyBorder="1" applyAlignment="1">
      <alignment vertical="top" wrapText="1"/>
      <protection/>
    </xf>
    <xf numFmtId="181" fontId="8" fillId="40" borderId="10" xfId="53" applyNumberFormat="1" applyFont="1" applyFill="1" applyBorder="1" applyAlignment="1">
      <alignment horizontal="right" vertical="top" wrapText="1"/>
      <protection/>
    </xf>
    <xf numFmtId="181" fontId="11" fillId="40" borderId="10" xfId="53" applyNumberFormat="1" applyFont="1" applyFill="1" applyBorder="1" applyAlignment="1">
      <alignment horizontal="right" vertical="top" wrapText="1"/>
      <protection/>
    </xf>
    <xf numFmtId="181" fontId="8" fillId="40" borderId="10" xfId="53" applyNumberFormat="1" applyFont="1" applyFill="1" applyBorder="1" applyAlignment="1">
      <alignment vertical="top" wrapText="1"/>
      <protection/>
    </xf>
    <xf numFmtId="181" fontId="3" fillId="40" borderId="10" xfId="53" applyNumberFormat="1" applyFont="1" applyFill="1" applyBorder="1" applyAlignment="1">
      <alignment horizontal="right" vertical="top" wrapText="1"/>
      <protection/>
    </xf>
    <xf numFmtId="4" fontId="3" fillId="40" borderId="10" xfId="53" applyNumberFormat="1" applyFont="1" applyFill="1" applyBorder="1" applyAlignment="1">
      <alignment vertical="top" wrapText="1"/>
      <protection/>
    </xf>
    <xf numFmtId="172" fontId="0" fillId="0" borderId="0" xfId="0" applyNumberFormat="1" applyFont="1" applyAlignment="1">
      <alignment/>
    </xf>
    <xf numFmtId="0" fontId="6" fillId="0" borderId="0" xfId="0" applyFont="1" applyAlignment="1">
      <alignment horizontal="center" vertical="center"/>
    </xf>
    <xf numFmtId="0" fontId="13" fillId="0" borderId="0" xfId="0" applyFont="1" applyAlignment="1">
      <alignment vertical="center"/>
    </xf>
    <xf numFmtId="0" fontId="6" fillId="0" borderId="0" xfId="0" applyFont="1" applyAlignment="1">
      <alignment vertical="center"/>
    </xf>
    <xf numFmtId="0" fontId="13" fillId="0" borderId="0" xfId="0" applyFont="1" applyAlignment="1">
      <alignment horizontal="justify" vertical="center"/>
    </xf>
    <xf numFmtId="0" fontId="13"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top" wrapText="1"/>
    </xf>
    <xf numFmtId="0" fontId="13" fillId="0" borderId="0" xfId="0" applyFont="1" applyFill="1" applyAlignment="1">
      <alignment/>
    </xf>
    <xf numFmtId="0" fontId="3" fillId="34" borderId="11" xfId="0" applyFont="1" applyFill="1" applyBorder="1" applyAlignment="1">
      <alignment horizontal="center" vertical="top" wrapText="1"/>
    </xf>
    <xf numFmtId="0" fontId="3" fillId="34" borderId="18" xfId="0" applyFont="1" applyFill="1" applyBorder="1" applyAlignment="1">
      <alignment horizontal="center" vertical="top" wrapText="1"/>
    </xf>
    <xf numFmtId="0" fontId="3" fillId="34" borderId="16" xfId="0" applyFont="1" applyFill="1" applyBorder="1" applyAlignment="1">
      <alignment horizontal="center" vertical="top" wrapText="1"/>
    </xf>
    <xf numFmtId="181" fontId="3" fillId="40" borderId="10" xfId="0" applyNumberFormat="1" applyFont="1" applyFill="1" applyBorder="1" applyAlignment="1">
      <alignment vertical="top"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3" fillId="0" borderId="16" xfId="0" applyFont="1" applyBorder="1" applyAlignment="1">
      <alignment horizontal="left" vertical="top" wrapText="1"/>
    </xf>
    <xf numFmtId="0" fontId="6" fillId="32" borderId="0" xfId="0" applyFont="1" applyFill="1" applyAlignment="1">
      <alignment horizontal="center" wrapText="1"/>
    </xf>
    <xf numFmtId="0" fontId="6" fillId="34" borderId="0" xfId="0" applyFont="1" applyFill="1" applyAlignment="1">
      <alignment horizontal="center" wrapText="1"/>
    </xf>
    <xf numFmtId="0" fontId="3" fillId="34" borderId="11" xfId="0" applyFont="1" applyFill="1" applyBorder="1" applyAlignment="1">
      <alignment horizontal="left" vertical="top" wrapText="1"/>
    </xf>
    <xf numFmtId="0" fontId="3" fillId="34" borderId="18" xfId="0" applyFont="1" applyFill="1" applyBorder="1" applyAlignment="1">
      <alignment horizontal="left" vertical="top" wrapText="1"/>
    </xf>
    <xf numFmtId="49" fontId="3" fillId="34" borderId="11" xfId="0" applyNumberFormat="1" applyFont="1" applyFill="1" applyBorder="1" applyAlignment="1">
      <alignment horizontal="center" vertical="top" wrapText="1"/>
    </xf>
    <xf numFmtId="49" fontId="3" fillId="34" borderId="18" xfId="0" applyNumberFormat="1" applyFont="1" applyFill="1" applyBorder="1" applyAlignment="1">
      <alignment horizontal="center" vertical="top" wrapText="1"/>
    </xf>
    <xf numFmtId="49" fontId="3" fillId="34" borderId="16" xfId="0" applyNumberFormat="1" applyFont="1" applyFill="1" applyBorder="1" applyAlignment="1">
      <alignment horizontal="center" vertical="top" wrapText="1"/>
    </xf>
    <xf numFmtId="0" fontId="3" fillId="34" borderId="16" xfId="0" applyFont="1" applyFill="1" applyBorder="1" applyAlignment="1">
      <alignment horizontal="left" vertical="top" wrapText="1"/>
    </xf>
    <xf numFmtId="49" fontId="3" fillId="34" borderId="10" xfId="0" applyNumberFormat="1" applyFont="1" applyFill="1" applyBorder="1" applyAlignment="1">
      <alignment horizontal="center" vertical="top" wrapText="1"/>
    </xf>
    <xf numFmtId="49" fontId="11" fillId="34" borderId="10" xfId="0" applyNumberFormat="1" applyFont="1" applyFill="1" applyBorder="1" applyAlignment="1">
      <alignment horizontal="right" vertical="top" wrapText="1"/>
    </xf>
    <xf numFmtId="0" fontId="3" fillId="34" borderId="11" xfId="0" applyFont="1" applyFill="1" applyBorder="1" applyAlignment="1">
      <alignment horizontal="right" vertical="top" wrapText="1"/>
    </xf>
    <xf numFmtId="0" fontId="3" fillId="34" borderId="18" xfId="0" applyFont="1" applyFill="1" applyBorder="1" applyAlignment="1">
      <alignment horizontal="right" vertical="top" wrapText="1"/>
    </xf>
    <xf numFmtId="0" fontId="21" fillId="34" borderId="10" xfId="0" applyFont="1" applyFill="1" applyBorder="1" applyAlignment="1">
      <alignment horizontal="left" vertical="top" wrapText="1"/>
    </xf>
    <xf numFmtId="181" fontId="3" fillId="0" borderId="10" xfId="0" applyNumberFormat="1" applyFont="1" applyFill="1" applyBorder="1" applyAlignment="1">
      <alignment vertical="top" wrapText="1"/>
    </xf>
    <xf numFmtId="49" fontId="3" fillId="34" borderId="10" xfId="0" applyNumberFormat="1" applyFont="1" applyFill="1" applyBorder="1" applyAlignment="1">
      <alignment horizontal="left" vertical="top" wrapText="1"/>
    </xf>
    <xf numFmtId="0" fontId="11" fillId="32" borderId="0" xfId="0" applyFont="1" applyFill="1" applyBorder="1" applyAlignment="1">
      <alignment horizontal="center" vertical="top" wrapText="1"/>
    </xf>
    <xf numFmtId="0" fontId="8" fillId="40" borderId="10" xfId="0" applyFont="1" applyFill="1" applyBorder="1" applyAlignment="1">
      <alignment horizontal="center" vertical="center" textRotation="90" wrapText="1"/>
    </xf>
    <xf numFmtId="49" fontId="8" fillId="40" borderId="10" xfId="0" applyNumberFormat="1" applyFont="1" applyFill="1" applyBorder="1" applyAlignment="1">
      <alignment horizontal="center" vertical="center" textRotation="90" wrapText="1"/>
    </xf>
    <xf numFmtId="0" fontId="8" fillId="34" borderId="10" xfId="0" applyFont="1" applyFill="1" applyBorder="1" applyAlignment="1">
      <alignment horizontal="left" vertical="top" wrapText="1"/>
    </xf>
    <xf numFmtId="49" fontId="6" fillId="13" borderId="15" xfId="0" applyNumberFormat="1" applyFont="1" applyFill="1" applyBorder="1" applyAlignment="1">
      <alignment horizontal="left" vertical="center" wrapText="1"/>
    </xf>
    <xf numFmtId="49" fontId="6" fillId="13" borderId="22" xfId="0" applyNumberFormat="1" applyFont="1" applyFill="1" applyBorder="1" applyAlignment="1">
      <alignment horizontal="left" vertical="center" wrapText="1"/>
    </xf>
    <xf numFmtId="49" fontId="6" fillId="13" borderId="19" xfId="0" applyNumberFormat="1" applyFont="1" applyFill="1" applyBorder="1" applyAlignment="1">
      <alignment horizontal="left" vertical="center" wrapText="1"/>
    </xf>
    <xf numFmtId="0" fontId="8" fillId="40" borderId="10" xfId="0" applyFont="1" applyFill="1" applyBorder="1" applyAlignment="1">
      <alignment horizontal="center" vertical="center" wrapText="1"/>
    </xf>
    <xf numFmtId="49" fontId="8" fillId="40" borderId="10" xfId="0" applyNumberFormat="1" applyFont="1" applyFill="1" applyBorder="1" applyAlignment="1">
      <alignment horizontal="center" vertical="center" wrapText="1"/>
    </xf>
    <xf numFmtId="0" fontId="3" fillId="34" borderId="10" xfId="0" applyFont="1" applyFill="1" applyBorder="1" applyAlignment="1">
      <alignment horizontal="right" vertical="top" wrapText="1"/>
    </xf>
    <xf numFmtId="181" fontId="3" fillId="0" borderId="10" xfId="0" applyNumberFormat="1" applyFont="1" applyFill="1" applyBorder="1" applyAlignment="1">
      <alignment horizontal="right" vertical="top" wrapText="1"/>
    </xf>
    <xf numFmtId="181" fontId="3" fillId="0" borderId="11" xfId="0" applyNumberFormat="1" applyFont="1" applyFill="1" applyBorder="1" applyAlignment="1">
      <alignment horizontal="right" vertical="top" wrapText="1"/>
    </xf>
    <xf numFmtId="181" fontId="3" fillId="0" borderId="16" xfId="0" applyNumberFormat="1" applyFont="1" applyFill="1" applyBorder="1" applyAlignment="1">
      <alignment horizontal="right" vertical="top" wrapText="1"/>
    </xf>
    <xf numFmtId="181" fontId="3" fillId="34" borderId="11" xfId="0" applyNumberFormat="1" applyFont="1" applyFill="1" applyBorder="1" applyAlignment="1">
      <alignment horizontal="right" vertical="top" wrapText="1"/>
    </xf>
    <xf numFmtId="181" fontId="3" fillId="34" borderId="16" xfId="0" applyNumberFormat="1" applyFont="1" applyFill="1" applyBorder="1" applyAlignment="1">
      <alignment horizontal="right" vertical="top" wrapText="1"/>
    </xf>
    <xf numFmtId="181" fontId="3" fillId="34" borderId="10" xfId="0" applyNumberFormat="1" applyFont="1" applyFill="1" applyBorder="1" applyAlignment="1">
      <alignment vertical="top" wrapText="1"/>
    </xf>
    <xf numFmtId="0" fontId="3" fillId="34" borderId="10" xfId="0" applyNumberFormat="1" applyFont="1" applyFill="1" applyBorder="1" applyAlignment="1">
      <alignment horizontal="right" vertical="top" wrapText="1"/>
    </xf>
    <xf numFmtId="49" fontId="3" fillId="34" borderId="10" xfId="0" applyNumberFormat="1" applyFont="1" applyFill="1" applyBorder="1" applyAlignment="1">
      <alignment vertical="top" wrapText="1"/>
    </xf>
    <xf numFmtId="49" fontId="11" fillId="13" borderId="15" xfId="51" applyNumberFormat="1" applyFont="1" applyFill="1" applyBorder="1" applyAlignment="1">
      <alignment horizontal="right" wrapText="1"/>
      <protection/>
    </xf>
    <xf numFmtId="49" fontId="11" fillId="13" borderId="22" xfId="51" applyNumberFormat="1" applyFont="1" applyFill="1" applyBorder="1" applyAlignment="1">
      <alignment horizontal="right" wrapText="1"/>
      <protection/>
    </xf>
    <xf numFmtId="49" fontId="11" fillId="13" borderId="19" xfId="51" applyNumberFormat="1" applyFont="1" applyFill="1" applyBorder="1" applyAlignment="1">
      <alignment horizontal="right" wrapText="1"/>
      <protection/>
    </xf>
    <xf numFmtId="0" fontId="3" fillId="0" borderId="11" xfId="0" applyFont="1" applyBorder="1" applyAlignment="1">
      <alignment horizontal="right" vertical="top" wrapText="1"/>
    </xf>
    <xf numFmtId="0" fontId="3" fillId="0" borderId="18" xfId="0" applyFont="1" applyBorder="1" applyAlignment="1">
      <alignment horizontal="right" vertical="top" wrapText="1"/>
    </xf>
    <xf numFmtId="49" fontId="3" fillId="0" borderId="11" xfId="0" applyNumberFormat="1" applyFont="1" applyBorder="1" applyAlignment="1">
      <alignment horizontal="center" vertical="top" wrapText="1"/>
    </xf>
    <xf numFmtId="49" fontId="3" fillId="0" borderId="18" xfId="0" applyNumberFormat="1" applyFont="1" applyBorder="1" applyAlignment="1">
      <alignment horizontal="center" vertical="top" wrapText="1"/>
    </xf>
    <xf numFmtId="49" fontId="3" fillId="0" borderId="16" xfId="0" applyNumberFormat="1" applyFont="1" applyBorder="1" applyAlignment="1">
      <alignment horizontal="center" vertical="top" wrapText="1"/>
    </xf>
    <xf numFmtId="49" fontId="3" fillId="0" borderId="15" xfId="51" applyNumberFormat="1" applyFont="1" applyBorder="1" applyAlignment="1">
      <alignment horizontal="left" wrapText="1"/>
      <protection/>
    </xf>
    <xf numFmtId="49" fontId="3" fillId="0" borderId="22" xfId="51" applyNumberFormat="1" applyFont="1" applyBorder="1" applyAlignment="1">
      <alignment horizontal="left" wrapText="1"/>
      <protection/>
    </xf>
    <xf numFmtId="49" fontId="3" fillId="0" borderId="19" xfId="51" applyNumberFormat="1" applyFont="1" applyBorder="1" applyAlignment="1">
      <alignment horizontal="left" wrapText="1"/>
      <protection/>
    </xf>
    <xf numFmtId="0" fontId="3" fillId="34" borderId="10" xfId="0" applyFont="1" applyFill="1" applyBorder="1" applyAlignment="1">
      <alignment vertical="top" wrapText="1"/>
    </xf>
    <xf numFmtId="49" fontId="3" fillId="34" borderId="11" xfId="0" applyNumberFormat="1" applyFont="1" applyFill="1" applyBorder="1" applyAlignment="1">
      <alignment horizontal="left" vertical="top" wrapText="1"/>
    </xf>
    <xf numFmtId="49" fontId="3" fillId="34" borderId="16" xfId="0" applyNumberFormat="1" applyFont="1" applyFill="1" applyBorder="1" applyAlignment="1">
      <alignment horizontal="left" vertical="top" wrapText="1"/>
    </xf>
    <xf numFmtId="49" fontId="8" fillId="34" borderId="10" xfId="0" applyNumberFormat="1" applyFont="1" applyFill="1" applyBorder="1" applyAlignment="1">
      <alignment horizontal="right" vertical="top" wrapText="1"/>
    </xf>
    <xf numFmtId="0" fontId="3" fillId="34" borderId="16" xfId="0" applyFont="1" applyFill="1" applyBorder="1" applyAlignment="1">
      <alignment horizontal="right" vertical="top" wrapText="1"/>
    </xf>
    <xf numFmtId="49" fontId="3" fillId="0" borderId="10" xfId="0" applyNumberFormat="1" applyFont="1" applyFill="1" applyBorder="1" applyAlignment="1">
      <alignment vertical="top" wrapText="1"/>
    </xf>
    <xf numFmtId="0" fontId="8" fillId="34" borderId="0" xfId="0" applyFont="1" applyFill="1" applyBorder="1" applyAlignment="1">
      <alignment horizontal="right" vertical="center" wrapText="1"/>
    </xf>
    <xf numFmtId="49" fontId="3" fillId="34" borderId="11" xfId="0" applyNumberFormat="1" applyFont="1" applyFill="1" applyBorder="1" applyAlignment="1">
      <alignment horizontal="right" vertical="top" wrapText="1"/>
    </xf>
    <xf numFmtId="49" fontId="3" fillId="34" borderId="18" xfId="0" applyNumberFormat="1" applyFont="1" applyFill="1" applyBorder="1" applyAlignment="1">
      <alignment horizontal="right" vertical="top" wrapText="1"/>
    </xf>
    <xf numFmtId="49" fontId="3" fillId="34" borderId="18" xfId="0" applyNumberFormat="1" applyFont="1" applyFill="1" applyBorder="1" applyAlignment="1">
      <alignment horizontal="left" vertical="top" wrapText="1"/>
    </xf>
    <xf numFmtId="0" fontId="3" fillId="34" borderId="10" xfId="0" applyFont="1" applyFill="1" applyBorder="1" applyAlignment="1">
      <alignment horizontal="left" vertical="top" wrapText="1"/>
    </xf>
    <xf numFmtId="49" fontId="3" fillId="34" borderId="11" xfId="0" applyNumberFormat="1" applyFont="1" applyFill="1" applyBorder="1" applyAlignment="1">
      <alignment vertical="top" wrapText="1"/>
    </xf>
    <xf numFmtId="49" fontId="3" fillId="34" borderId="18" xfId="0" applyNumberFormat="1" applyFont="1" applyFill="1" applyBorder="1" applyAlignment="1">
      <alignment vertical="top" wrapText="1"/>
    </xf>
    <xf numFmtId="49" fontId="3" fillId="0" borderId="10" xfId="0" applyNumberFormat="1" applyFont="1" applyBorder="1" applyAlignment="1">
      <alignment vertical="top" wrapText="1"/>
    </xf>
    <xf numFmtId="49" fontId="3" fillId="34" borderId="16" xfId="0" applyNumberFormat="1" applyFont="1" applyFill="1" applyBorder="1" applyAlignment="1">
      <alignment horizontal="right" vertical="top" wrapText="1"/>
    </xf>
    <xf numFmtId="181" fontId="3" fillId="34" borderId="0" xfId="0" applyNumberFormat="1" applyFont="1" applyFill="1" applyBorder="1" applyAlignment="1">
      <alignment horizontal="left" vertical="top" wrapText="1"/>
    </xf>
    <xf numFmtId="0" fontId="3" fillId="34" borderId="0" xfId="0" applyFont="1" applyFill="1" applyBorder="1" applyAlignment="1">
      <alignment horizontal="left" vertical="top" wrapText="1"/>
    </xf>
    <xf numFmtId="49" fontId="3" fillId="34" borderId="10" xfId="0" applyNumberFormat="1" applyFont="1" applyFill="1" applyBorder="1" applyAlignment="1">
      <alignment horizontal="right" vertical="top" wrapText="1"/>
    </xf>
    <xf numFmtId="49" fontId="3" fillId="34" borderId="19" xfId="0" applyNumberFormat="1" applyFont="1" applyFill="1" applyBorder="1" applyAlignment="1">
      <alignment horizontal="left" vertical="top" wrapText="1"/>
    </xf>
    <xf numFmtId="49" fontId="11" fillId="42" borderId="15" xfId="51" applyNumberFormat="1" applyFont="1" applyFill="1" applyBorder="1" applyAlignment="1">
      <alignment horizontal="right" vertical="top" wrapText="1"/>
      <protection/>
    </xf>
    <xf numFmtId="49" fontId="11" fillId="42" borderId="22" xfId="51" applyNumberFormat="1" applyFont="1" applyFill="1" applyBorder="1" applyAlignment="1">
      <alignment horizontal="right" vertical="top" wrapText="1"/>
      <protection/>
    </xf>
    <xf numFmtId="49" fontId="11" fillId="42" borderId="19" xfId="51" applyNumberFormat="1" applyFont="1" applyFill="1" applyBorder="1" applyAlignment="1">
      <alignment horizontal="right" vertical="top" wrapText="1"/>
      <protection/>
    </xf>
    <xf numFmtId="49" fontId="8" fillId="32" borderId="23" xfId="0" applyNumberFormat="1" applyFont="1" applyFill="1" applyBorder="1" applyAlignment="1">
      <alignment horizontal="right" vertical="top" wrapText="1"/>
    </xf>
    <xf numFmtId="49" fontId="8" fillId="32" borderId="24" xfId="0" applyNumberFormat="1" applyFont="1" applyFill="1" applyBorder="1" applyAlignment="1">
      <alignment horizontal="right" vertical="top" wrapText="1"/>
    </xf>
    <xf numFmtId="49" fontId="8" fillId="32" borderId="21" xfId="0" applyNumberFormat="1" applyFont="1" applyFill="1" applyBorder="1" applyAlignment="1">
      <alignment horizontal="right" vertical="top" wrapText="1"/>
    </xf>
    <xf numFmtId="49" fontId="6" fillId="13" borderId="10" xfId="0" applyNumberFormat="1" applyFont="1" applyFill="1" applyBorder="1" applyAlignment="1">
      <alignment horizontal="right" vertical="top" wrapText="1"/>
    </xf>
    <xf numFmtId="0" fontId="3" fillId="32" borderId="25" xfId="0" applyFont="1" applyFill="1" applyBorder="1" applyAlignment="1">
      <alignment horizontal="left" vertical="top" wrapText="1"/>
    </xf>
    <xf numFmtId="189" fontId="3" fillId="0" borderId="11" xfId="0" applyNumberFormat="1" applyFont="1" applyFill="1" applyBorder="1" applyAlignment="1">
      <alignment horizontal="right" vertical="top" wrapText="1"/>
    </xf>
    <xf numFmtId="189" fontId="3" fillId="0" borderId="16" xfId="0" applyNumberFormat="1" applyFont="1" applyFill="1" applyBorder="1" applyAlignment="1">
      <alignment horizontal="right" vertical="top" wrapText="1"/>
    </xf>
    <xf numFmtId="49" fontId="8" fillId="0" borderId="10" xfId="0" applyNumberFormat="1" applyFont="1" applyFill="1" applyBorder="1" applyAlignment="1">
      <alignment horizontal="left" vertical="top" wrapText="1"/>
    </xf>
    <xf numFmtId="49" fontId="3" fillId="0" borderId="11" xfId="0" applyNumberFormat="1" applyFont="1" applyFill="1" applyBorder="1" applyAlignment="1">
      <alignment horizontal="center" vertical="top" wrapText="1"/>
    </xf>
    <xf numFmtId="49" fontId="3" fillId="0" borderId="16"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0" fontId="6" fillId="0" borderId="0" xfId="0" applyFont="1" applyAlignment="1">
      <alignment horizontal="right"/>
    </xf>
    <xf numFmtId="49" fontId="8"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center" vertical="top" wrapText="1"/>
    </xf>
    <xf numFmtId="49" fontId="3" fillId="0" borderId="11" xfId="0" applyNumberFormat="1" applyFont="1" applyBorder="1" applyAlignment="1">
      <alignment horizontal="left" vertical="top" wrapText="1"/>
    </xf>
    <xf numFmtId="49" fontId="3" fillId="0" borderId="16" xfId="0" applyNumberFormat="1" applyFont="1" applyBorder="1" applyAlignment="1">
      <alignment horizontal="left" vertical="top" wrapText="1"/>
    </xf>
    <xf numFmtId="49" fontId="8" fillId="0" borderId="10" xfId="0" applyNumberFormat="1" applyFont="1" applyFill="1" applyBorder="1" applyAlignment="1">
      <alignment horizontal="right" vertical="top" wrapText="1"/>
    </xf>
    <xf numFmtId="49" fontId="3" fillId="0" borderId="10" xfId="0" applyNumberFormat="1" applyFont="1" applyFill="1" applyBorder="1" applyAlignment="1">
      <alignment horizontal="center" vertical="top" wrapText="1"/>
    </xf>
    <xf numFmtId="49" fontId="3" fillId="0" borderId="18" xfId="0" applyNumberFormat="1" applyFont="1" applyFill="1" applyBorder="1" applyAlignment="1">
      <alignment horizontal="center" vertical="top" wrapText="1"/>
    </xf>
    <xf numFmtId="49" fontId="3" fillId="0" borderId="11" xfId="0" applyNumberFormat="1" applyFont="1" applyFill="1" applyBorder="1" applyAlignment="1">
      <alignment horizontal="left" vertical="top" wrapText="1"/>
    </xf>
    <xf numFmtId="49" fontId="3" fillId="0" borderId="18" xfId="0" applyNumberFormat="1" applyFont="1" applyFill="1" applyBorder="1" applyAlignment="1">
      <alignment horizontal="left" vertical="top" wrapText="1"/>
    </xf>
    <xf numFmtId="49" fontId="3" fillId="0" borderId="16" xfId="0" applyNumberFormat="1"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0" xfId="0" applyFont="1" applyFill="1" applyBorder="1" applyAlignment="1">
      <alignment horizontal="right" vertical="top" wrapText="1"/>
    </xf>
    <xf numFmtId="0" fontId="3" fillId="0" borderId="11" xfId="0" applyFont="1" applyFill="1" applyBorder="1" applyAlignment="1">
      <alignment horizontal="right" vertical="top" wrapText="1"/>
    </xf>
    <xf numFmtId="0" fontId="3" fillId="0" borderId="16" xfId="0" applyFont="1" applyFill="1" applyBorder="1" applyAlignment="1">
      <alignment horizontal="right" vertical="top" wrapText="1"/>
    </xf>
    <xf numFmtId="49" fontId="8" fillId="13" borderId="15" xfId="51" applyNumberFormat="1" applyFont="1" applyFill="1" applyBorder="1" applyAlignment="1">
      <alignment horizontal="right" wrapText="1"/>
      <protection/>
    </xf>
    <xf numFmtId="49" fontId="8" fillId="13" borderId="22" xfId="51" applyNumberFormat="1" applyFont="1" applyFill="1" applyBorder="1" applyAlignment="1">
      <alignment horizontal="right" wrapText="1"/>
      <protection/>
    </xf>
    <xf numFmtId="49" fontId="8" fillId="13" borderId="19" xfId="51" applyNumberFormat="1" applyFont="1" applyFill="1" applyBorder="1" applyAlignment="1">
      <alignment horizontal="right" wrapText="1"/>
      <protection/>
    </xf>
    <xf numFmtId="49" fontId="8" fillId="32" borderId="15" xfId="0" applyNumberFormat="1" applyFont="1" applyFill="1" applyBorder="1" applyAlignment="1">
      <alignment horizontal="right" vertical="top" wrapText="1"/>
    </xf>
    <xf numFmtId="49" fontId="8" fillId="32" borderId="22" xfId="0" applyNumberFormat="1" applyFont="1" applyFill="1" applyBorder="1" applyAlignment="1">
      <alignment horizontal="right" vertical="top" wrapText="1"/>
    </xf>
    <xf numFmtId="49" fontId="8" fillId="32" borderId="19" xfId="0" applyNumberFormat="1" applyFont="1" applyFill="1" applyBorder="1" applyAlignment="1">
      <alignment horizontal="right" vertical="top" wrapText="1"/>
    </xf>
    <xf numFmtId="49" fontId="11" fillId="13" borderId="15" xfId="0" applyNumberFormat="1" applyFont="1" applyFill="1" applyBorder="1" applyAlignment="1">
      <alignment horizontal="right" vertical="top" wrapText="1"/>
    </xf>
    <xf numFmtId="49" fontId="11" fillId="13" borderId="22" xfId="0" applyNumberFormat="1" applyFont="1" applyFill="1" applyBorder="1" applyAlignment="1">
      <alignment horizontal="right" vertical="top" wrapText="1"/>
    </xf>
    <xf numFmtId="49" fontId="11" fillId="13" borderId="19" xfId="0" applyNumberFormat="1" applyFont="1" applyFill="1" applyBorder="1" applyAlignment="1">
      <alignment horizontal="right" vertical="top" wrapText="1"/>
    </xf>
    <xf numFmtId="49" fontId="8" fillId="42" borderId="15" xfId="51" applyNumberFormat="1" applyFont="1" applyFill="1" applyBorder="1" applyAlignment="1">
      <alignment horizontal="right" wrapText="1"/>
      <protection/>
    </xf>
    <xf numFmtId="49" fontId="8" fillId="42" borderId="22" xfId="51" applyNumberFormat="1" applyFont="1" applyFill="1" applyBorder="1" applyAlignment="1">
      <alignment horizontal="right" wrapText="1"/>
      <protection/>
    </xf>
    <xf numFmtId="49" fontId="8" fillId="42" borderId="19" xfId="51" applyNumberFormat="1" applyFont="1" applyFill="1" applyBorder="1" applyAlignment="1">
      <alignment horizontal="right" wrapText="1"/>
      <protection/>
    </xf>
    <xf numFmtId="181" fontId="19" fillId="34" borderId="0" xfId="0" applyNumberFormat="1" applyFont="1" applyFill="1" applyBorder="1" applyAlignment="1">
      <alignment horizontal="left" vertical="top" wrapText="1"/>
    </xf>
    <xf numFmtId="0" fontId="19" fillId="34"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6" xfId="0" applyFont="1" applyFill="1" applyBorder="1" applyAlignment="1">
      <alignment horizontal="left" vertical="top" wrapText="1"/>
    </xf>
    <xf numFmtId="172" fontId="3" fillId="34" borderId="11" xfId="0" applyNumberFormat="1" applyFont="1" applyFill="1" applyBorder="1" applyAlignment="1">
      <alignment horizontal="left" vertical="top" wrapText="1"/>
    </xf>
    <xf numFmtId="172" fontId="3" fillId="34" borderId="18" xfId="0" applyNumberFormat="1" applyFont="1" applyFill="1" applyBorder="1" applyAlignment="1">
      <alignment horizontal="left" vertical="top" wrapText="1"/>
    </xf>
    <xf numFmtId="172" fontId="3" fillId="34" borderId="16" xfId="0" applyNumberFormat="1" applyFont="1" applyFill="1" applyBorder="1" applyAlignment="1">
      <alignment horizontal="left" vertical="top" wrapText="1"/>
    </xf>
    <xf numFmtId="49" fontId="3" fillId="34" borderId="16" xfId="0" applyNumberFormat="1" applyFont="1" applyFill="1" applyBorder="1" applyAlignment="1">
      <alignment vertical="top" wrapText="1"/>
    </xf>
    <xf numFmtId="0" fontId="4" fillId="34" borderId="11" xfId="0" applyFont="1" applyFill="1" applyBorder="1" applyAlignment="1">
      <alignment horizontal="right" vertical="top" wrapText="1"/>
    </xf>
    <xf numFmtId="0" fontId="4" fillId="34" borderId="16" xfId="0" applyFont="1" applyFill="1" applyBorder="1" applyAlignment="1">
      <alignment horizontal="right" vertical="top" wrapText="1"/>
    </xf>
    <xf numFmtId="0" fontId="4" fillId="0" borderId="11" xfId="0" applyFont="1" applyFill="1" applyBorder="1" applyAlignment="1">
      <alignment horizontal="right" vertical="top" wrapText="1"/>
    </xf>
    <xf numFmtId="0" fontId="4" fillId="0" borderId="16" xfId="0" applyFont="1" applyFill="1" applyBorder="1" applyAlignment="1">
      <alignment horizontal="right" vertical="top" wrapText="1"/>
    </xf>
    <xf numFmtId="49" fontId="8" fillId="0" borderId="0" xfId="0" applyNumberFormat="1" applyFont="1" applyFill="1" applyBorder="1" applyAlignment="1">
      <alignment horizontal="right" wrapText="1"/>
    </xf>
    <xf numFmtId="49" fontId="3" fillId="32" borderId="10" xfId="0" applyNumberFormat="1" applyFont="1" applyFill="1" applyBorder="1" applyAlignment="1">
      <alignment horizontal="left" vertical="top" wrapText="1"/>
    </xf>
    <xf numFmtId="1" fontId="3" fillId="34" borderId="10" xfId="0" applyNumberFormat="1" applyFont="1" applyFill="1" applyBorder="1" applyAlignment="1">
      <alignment horizontal="right" vertical="top" wrapText="1"/>
    </xf>
    <xf numFmtId="49" fontId="3" fillId="32" borderId="10" xfId="0" applyNumberFormat="1" applyFont="1" applyFill="1" applyBorder="1" applyAlignment="1">
      <alignment horizontal="center" vertical="top" wrapText="1"/>
    </xf>
    <xf numFmtId="0" fontId="3" fillId="32" borderId="11" xfId="0" applyNumberFormat="1" applyFont="1" applyFill="1" applyBorder="1" applyAlignment="1">
      <alignment horizontal="left" vertical="top" wrapText="1"/>
    </xf>
    <xf numFmtId="0" fontId="3" fillId="32" borderId="18" xfId="0" applyNumberFormat="1" applyFont="1" applyFill="1" applyBorder="1" applyAlignment="1">
      <alignment horizontal="left" vertical="top" wrapText="1"/>
    </xf>
    <xf numFmtId="49" fontId="3" fillId="0" borderId="10" xfId="0" applyNumberFormat="1" applyFont="1" applyBorder="1" applyAlignment="1">
      <alignment horizontal="center" vertical="top" wrapText="1"/>
    </xf>
    <xf numFmtId="0" fontId="3" fillId="0" borderId="10" xfId="0" applyFont="1" applyBorder="1" applyAlignment="1">
      <alignment horizontal="left" vertical="top" wrapText="1"/>
    </xf>
    <xf numFmtId="0" fontId="8" fillId="32" borderId="10" xfId="0" applyNumberFormat="1" applyFont="1" applyFill="1" applyBorder="1" applyAlignment="1">
      <alignment horizontal="left" vertical="top" wrapText="1"/>
    </xf>
    <xf numFmtId="0" fontId="3" fillId="34" borderId="10" xfId="0" applyFont="1" applyFill="1" applyBorder="1" applyAlignment="1">
      <alignment horizontal="center" vertical="top" wrapText="1"/>
    </xf>
    <xf numFmtId="172" fontId="3" fillId="34" borderId="10" xfId="0" applyNumberFormat="1" applyFont="1" applyFill="1" applyBorder="1" applyAlignment="1">
      <alignment horizontal="left" vertical="top" wrapText="1"/>
    </xf>
    <xf numFmtId="181" fontId="3" fillId="34" borderId="10" xfId="0" applyNumberFormat="1" applyFont="1" applyFill="1" applyBorder="1" applyAlignment="1">
      <alignment horizontal="right" vertical="top" wrapText="1"/>
    </xf>
    <xf numFmtId="181" fontId="3" fillId="40" borderId="10" xfId="0" applyNumberFormat="1" applyFont="1" applyFill="1" applyBorder="1" applyAlignment="1">
      <alignment horizontal="right" vertical="top" wrapText="1"/>
    </xf>
    <xf numFmtId="49" fontId="3" fillId="0" borderId="10" xfId="0" applyNumberFormat="1" applyFont="1" applyBorder="1" applyAlignment="1">
      <alignment horizontal="left" vertical="top" wrapText="1"/>
    </xf>
    <xf numFmtId="1" fontId="3" fillId="32" borderId="10"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0" fontId="3" fillId="32" borderId="10" xfId="0" applyNumberFormat="1" applyFont="1" applyFill="1" applyBorder="1" applyAlignment="1">
      <alignment horizontal="left" vertical="top" wrapText="1"/>
    </xf>
    <xf numFmtId="49" fontId="8" fillId="34" borderId="10" xfId="0" applyNumberFormat="1" applyFont="1" applyFill="1" applyBorder="1" applyAlignment="1">
      <alignment horizontal="left" vertical="top" wrapText="1"/>
    </xf>
    <xf numFmtId="49" fontId="11" fillId="0" borderId="10" xfId="0" applyNumberFormat="1" applyFont="1" applyFill="1" applyBorder="1" applyAlignment="1">
      <alignment horizontal="right" vertical="top" wrapText="1"/>
    </xf>
    <xf numFmtId="49" fontId="6" fillId="36" borderId="16" xfId="0" applyNumberFormat="1" applyFont="1" applyFill="1" applyBorder="1" applyAlignment="1">
      <alignment horizontal="right" vertical="top" wrapText="1"/>
    </xf>
    <xf numFmtId="49" fontId="11" fillId="42" borderId="15" xfId="51" applyNumberFormat="1" applyFont="1" applyFill="1" applyBorder="1" applyAlignment="1">
      <alignment horizontal="right" wrapText="1"/>
      <protection/>
    </xf>
    <xf numFmtId="49" fontId="11" fillId="42" borderId="22" xfId="51" applyNumberFormat="1" applyFont="1" applyFill="1" applyBorder="1" applyAlignment="1">
      <alignment horizontal="right" wrapText="1"/>
      <protection/>
    </xf>
    <xf numFmtId="49" fontId="11" fillId="42" borderId="19" xfId="51" applyNumberFormat="1" applyFont="1" applyFill="1" applyBorder="1" applyAlignment="1">
      <alignment horizontal="right" wrapText="1"/>
      <protection/>
    </xf>
    <xf numFmtId="0" fontId="8" fillId="0" borderId="0" xfId="0" applyFont="1" applyBorder="1" applyAlignment="1">
      <alignment horizontal="right" vertical="top" wrapText="1"/>
    </xf>
    <xf numFmtId="0" fontId="6" fillId="0" borderId="0" xfId="0" applyNumberFormat="1" applyFont="1" applyFill="1" applyBorder="1" applyAlignment="1">
      <alignment horizontal="center" vertical="center" wrapText="1"/>
    </xf>
    <xf numFmtId="0" fontId="11" fillId="0" borderId="0" xfId="0" applyFont="1" applyAlignment="1">
      <alignment horizontal="right" vertical="top" wrapText="1"/>
    </xf>
    <xf numFmtId="181" fontId="4"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172" fontId="3" fillId="0" borderId="11" xfId="0" applyNumberFormat="1" applyFont="1" applyFill="1" applyBorder="1" applyAlignment="1">
      <alignment horizontal="left" vertical="top" wrapText="1"/>
    </xf>
    <xf numFmtId="172" fontId="3" fillId="0" borderId="16" xfId="0" applyNumberFormat="1" applyFont="1" applyFill="1" applyBorder="1" applyAlignment="1">
      <alignment horizontal="left" vertical="top" wrapText="1"/>
    </xf>
    <xf numFmtId="49" fontId="4" fillId="0" borderId="11" xfId="0" applyNumberFormat="1" applyFont="1" applyBorder="1" applyAlignment="1">
      <alignment horizontal="center" vertical="top" wrapText="1"/>
    </xf>
    <xf numFmtId="49" fontId="4" fillId="0" borderId="16" xfId="0" applyNumberFormat="1" applyFont="1" applyBorder="1" applyAlignment="1">
      <alignment horizontal="center" vertical="top" wrapText="1"/>
    </xf>
    <xf numFmtId="0" fontId="3" fillId="0" borderId="16" xfId="0" applyFont="1" applyBorder="1" applyAlignment="1">
      <alignment horizontal="right" vertical="top" wrapText="1"/>
    </xf>
    <xf numFmtId="49" fontId="4" fillId="34" borderId="11" xfId="0" applyNumberFormat="1" applyFont="1" applyFill="1" applyBorder="1" applyAlignment="1">
      <alignment horizontal="center" vertical="top" wrapText="1"/>
    </xf>
    <xf numFmtId="49" fontId="4" fillId="34" borderId="16" xfId="0" applyNumberFormat="1" applyFont="1" applyFill="1" applyBorder="1" applyAlignment="1">
      <alignment horizontal="center" vertical="top" wrapText="1"/>
    </xf>
    <xf numFmtId="49" fontId="4" fillId="34" borderId="18" xfId="0" applyNumberFormat="1" applyFont="1" applyFill="1" applyBorder="1" applyAlignment="1">
      <alignment horizontal="center" vertical="top" wrapText="1"/>
    </xf>
    <xf numFmtId="0" fontId="3" fillId="0" borderId="11" xfId="0" applyNumberFormat="1" applyFont="1" applyBorder="1" applyAlignment="1">
      <alignment horizontal="right" vertical="top" wrapText="1"/>
    </xf>
    <xf numFmtId="49" fontId="3" fillId="0" borderId="16" xfId="0" applyNumberFormat="1" applyFont="1" applyBorder="1" applyAlignment="1">
      <alignment horizontal="right" vertical="top" wrapText="1"/>
    </xf>
    <xf numFmtId="49" fontId="4" fillId="0" borderId="10" xfId="0" applyNumberFormat="1" applyFont="1" applyBorder="1" applyAlignment="1">
      <alignment horizontal="center" vertical="top" wrapText="1"/>
    </xf>
    <xf numFmtId="0" fontId="11" fillId="0" borderId="10" xfId="0" applyFont="1" applyFill="1" applyBorder="1" applyAlignment="1">
      <alignment horizontal="left" vertical="top" wrapText="1"/>
    </xf>
    <xf numFmtId="0" fontId="8" fillId="0" borderId="24" xfId="0" applyFont="1" applyFill="1" applyBorder="1" applyAlignment="1">
      <alignment horizontal="right" vertical="center" wrapText="1"/>
    </xf>
    <xf numFmtId="49" fontId="11" fillId="13" borderId="10" xfId="0" applyNumberFormat="1" applyFont="1" applyFill="1" applyBorder="1" applyAlignment="1">
      <alignment horizontal="right" vertical="top" wrapText="1"/>
    </xf>
    <xf numFmtId="0" fontId="6" fillId="0" borderId="0" xfId="0" applyFont="1" applyBorder="1" applyAlignment="1">
      <alignment horizontal="center" vertical="center" wrapText="1"/>
    </xf>
    <xf numFmtId="0" fontId="3" fillId="0" borderId="11" xfId="0" applyFont="1" applyBorder="1" applyAlignment="1">
      <alignment horizontal="center"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49" fontId="4" fillId="0" borderId="18" xfId="0" applyNumberFormat="1" applyFont="1" applyBorder="1" applyAlignment="1">
      <alignment horizontal="center" vertical="top" wrapText="1"/>
    </xf>
    <xf numFmtId="0" fontId="14" fillId="0" borderId="10" xfId="0" applyFont="1" applyBorder="1" applyAlignment="1">
      <alignment horizontal="left" vertical="top" wrapText="1"/>
    </xf>
    <xf numFmtId="0" fontId="8" fillId="0" borderId="10" xfId="0" applyFont="1" applyFill="1" applyBorder="1" applyAlignment="1">
      <alignment horizontal="left" vertical="top" wrapText="1"/>
    </xf>
    <xf numFmtId="0" fontId="3" fillId="34" borderId="11" xfId="0" applyFont="1" applyFill="1" applyBorder="1" applyAlignment="1">
      <alignment vertical="top" wrapText="1"/>
    </xf>
    <xf numFmtId="0" fontId="3" fillId="34" borderId="18" xfId="0" applyFont="1" applyFill="1" applyBorder="1" applyAlignment="1">
      <alignment vertical="top" wrapText="1"/>
    </xf>
    <xf numFmtId="49" fontId="3" fillId="34" borderId="26" xfId="0" applyNumberFormat="1" applyFont="1" applyFill="1" applyBorder="1" applyAlignment="1">
      <alignment horizontal="center" vertical="top" wrapText="1"/>
    </xf>
    <xf numFmtId="0" fontId="3" fillId="0" borderId="10" xfId="0" applyFont="1" applyFill="1" applyBorder="1" applyAlignment="1">
      <alignment vertical="top" wrapText="1"/>
    </xf>
    <xf numFmtId="1" fontId="3" fillId="34" borderId="11" xfId="0" applyNumberFormat="1" applyFont="1" applyFill="1" applyBorder="1" applyAlignment="1">
      <alignment vertical="top" wrapText="1"/>
    </xf>
    <xf numFmtId="1" fontId="3" fillId="34" borderId="18" xfId="0" applyNumberFormat="1" applyFont="1" applyFill="1" applyBorder="1" applyAlignment="1">
      <alignment vertical="top" wrapText="1"/>
    </xf>
    <xf numFmtId="1" fontId="3" fillId="0" borderId="11" xfId="0" applyNumberFormat="1" applyFont="1" applyBorder="1" applyAlignment="1">
      <alignment vertical="top" wrapText="1"/>
    </xf>
    <xf numFmtId="1" fontId="3" fillId="0" borderId="16" xfId="0" applyNumberFormat="1" applyFont="1" applyBorder="1" applyAlignment="1">
      <alignment vertical="top" wrapText="1"/>
    </xf>
    <xf numFmtId="49" fontId="3" fillId="32" borderId="17" xfId="0" applyNumberFormat="1" applyFont="1" applyFill="1" applyBorder="1" applyAlignment="1">
      <alignment horizontal="center" vertical="top" wrapText="1"/>
    </xf>
    <xf numFmtId="49" fontId="8" fillId="0" borderId="16" xfId="0" applyNumberFormat="1" applyFont="1" applyFill="1" applyBorder="1" applyAlignment="1">
      <alignment horizontal="right" vertical="top" wrapText="1"/>
    </xf>
    <xf numFmtId="49" fontId="3" fillId="0" borderId="17" xfId="0" applyNumberFormat="1" applyFont="1" applyFill="1" applyBorder="1" applyAlignment="1">
      <alignment horizontal="left" vertical="top" wrapText="1"/>
    </xf>
    <xf numFmtId="49" fontId="3" fillId="0" borderId="26" xfId="0" applyNumberFormat="1" applyFont="1" applyFill="1" applyBorder="1" applyAlignment="1">
      <alignment horizontal="left" vertical="top" wrapText="1"/>
    </xf>
    <xf numFmtId="49" fontId="3" fillId="0" borderId="27" xfId="0" applyNumberFormat="1" applyFont="1" applyFill="1" applyBorder="1" applyAlignment="1">
      <alignment horizontal="left" vertical="top" wrapText="1"/>
    </xf>
    <xf numFmtId="49" fontId="3" fillId="0" borderId="17"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0" fontId="11" fillId="34" borderId="10" xfId="0" applyFont="1" applyFill="1" applyBorder="1" applyAlignment="1">
      <alignment horizontal="left" vertical="top" wrapText="1"/>
    </xf>
    <xf numFmtId="0" fontId="3" fillId="0" borderId="11" xfId="0" applyFont="1" applyFill="1" applyBorder="1" applyAlignment="1">
      <alignment vertical="top" wrapText="1"/>
    </xf>
    <xf numFmtId="0" fontId="3" fillId="0" borderId="18" xfId="0" applyFont="1" applyFill="1" applyBorder="1" applyAlignment="1">
      <alignment vertical="top" wrapText="1"/>
    </xf>
    <xf numFmtId="0" fontId="3" fillId="0" borderId="16" xfId="0" applyFont="1" applyFill="1" applyBorder="1" applyAlignment="1">
      <alignment vertical="top" wrapText="1"/>
    </xf>
    <xf numFmtId="0" fontId="3" fillId="34" borderId="16" xfId="0" applyFont="1" applyFill="1" applyBorder="1" applyAlignment="1">
      <alignment vertical="top" wrapText="1"/>
    </xf>
    <xf numFmtId="49" fontId="8" fillId="34" borderId="16" xfId="0" applyNumberFormat="1" applyFont="1" applyFill="1" applyBorder="1" applyAlignment="1">
      <alignment horizontal="right" vertical="top" wrapText="1"/>
    </xf>
    <xf numFmtId="1" fontId="3" fillId="34" borderId="16" xfId="0" applyNumberFormat="1" applyFont="1" applyFill="1" applyBorder="1" applyAlignment="1">
      <alignment vertical="top" wrapText="1"/>
    </xf>
    <xf numFmtId="1" fontId="4" fillId="0" borderId="11" xfId="0" applyNumberFormat="1" applyFont="1" applyFill="1" applyBorder="1" applyAlignment="1">
      <alignment horizontal="center" vertical="top" wrapText="1"/>
    </xf>
    <xf numFmtId="1" fontId="4" fillId="0" borderId="16" xfId="0" applyNumberFormat="1" applyFont="1" applyFill="1" applyBorder="1" applyAlignment="1">
      <alignment horizontal="center" vertical="top" wrapText="1"/>
    </xf>
    <xf numFmtId="49" fontId="3" fillId="0" borderId="11" xfId="0" applyNumberFormat="1" applyFont="1" applyFill="1" applyBorder="1" applyAlignment="1">
      <alignment vertical="top" wrapText="1"/>
    </xf>
    <xf numFmtId="49" fontId="3" fillId="0" borderId="18" xfId="0" applyNumberFormat="1" applyFont="1" applyFill="1" applyBorder="1" applyAlignment="1">
      <alignment vertical="top" wrapText="1"/>
    </xf>
    <xf numFmtId="49" fontId="3" fillId="0" borderId="16" xfId="0" applyNumberFormat="1" applyFont="1" applyFill="1" applyBorder="1" applyAlignment="1">
      <alignment vertical="top" wrapText="1"/>
    </xf>
    <xf numFmtId="49" fontId="3" fillId="0" borderId="17" xfId="0" applyNumberFormat="1" applyFont="1" applyFill="1" applyBorder="1" applyAlignment="1">
      <alignment vertical="top" wrapText="1"/>
    </xf>
    <xf numFmtId="49" fontId="3" fillId="0" borderId="26" xfId="0" applyNumberFormat="1" applyFont="1" applyFill="1" applyBorder="1" applyAlignment="1">
      <alignment vertical="top" wrapText="1"/>
    </xf>
    <xf numFmtId="49" fontId="3" fillId="0" borderId="27" xfId="0" applyNumberFormat="1" applyFont="1" applyFill="1" applyBorder="1" applyAlignment="1">
      <alignment vertical="top" wrapText="1"/>
    </xf>
    <xf numFmtId="0" fontId="8" fillId="0" borderId="0" xfId="0" applyFont="1" applyBorder="1" applyAlignment="1">
      <alignment horizontal="right" vertical="center"/>
    </xf>
    <xf numFmtId="1" fontId="4" fillId="34" borderId="11" xfId="0" applyNumberFormat="1" applyFont="1" applyFill="1" applyBorder="1" applyAlignment="1">
      <alignment horizontal="center" vertical="top" wrapText="1"/>
    </xf>
    <xf numFmtId="1" fontId="4" fillId="34" borderId="16" xfId="0" applyNumberFormat="1" applyFont="1" applyFill="1" applyBorder="1" applyAlignment="1">
      <alignment horizontal="center" vertical="top" wrapText="1"/>
    </xf>
    <xf numFmtId="0" fontId="0"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0" xfId="0" applyFont="1" applyBorder="1" applyAlignment="1">
      <alignment horizontal="left" vertical="top" wrapText="1"/>
    </xf>
    <xf numFmtId="0" fontId="11" fillId="0" borderId="10" xfId="0" applyFont="1" applyFill="1" applyBorder="1" applyAlignment="1">
      <alignment horizontal="left" wrapText="1"/>
    </xf>
    <xf numFmtId="0" fontId="11" fillId="0" borderId="11" xfId="0" applyFont="1" applyFill="1" applyBorder="1" applyAlignment="1">
      <alignment horizontal="left" vertical="top" wrapText="1"/>
    </xf>
    <xf numFmtId="49" fontId="6" fillId="37" borderId="28" xfId="0" applyNumberFormat="1" applyFont="1" applyFill="1" applyBorder="1" applyAlignment="1">
      <alignment horizontal="right" vertical="top" wrapText="1"/>
    </xf>
    <xf numFmtId="49" fontId="6" fillId="37" borderId="12" xfId="0" applyNumberFormat="1" applyFont="1" applyFill="1" applyBorder="1" applyAlignment="1">
      <alignment horizontal="right" vertical="top" wrapText="1"/>
    </xf>
    <xf numFmtId="0" fontId="8" fillId="0" borderId="0" xfId="0" applyFont="1" applyAlignment="1">
      <alignment horizontal="center" vertical="top" wrapText="1"/>
    </xf>
    <xf numFmtId="49" fontId="4" fillId="0" borderId="10" xfId="0" applyNumberFormat="1" applyFont="1" applyFill="1" applyBorder="1" applyAlignment="1">
      <alignment horizontal="center" vertical="top" wrapText="1"/>
    </xf>
    <xf numFmtId="49" fontId="4" fillId="0" borderId="11" xfId="0" applyNumberFormat="1" applyFont="1" applyFill="1" applyBorder="1" applyAlignment="1">
      <alignment horizontal="center" vertical="top"/>
    </xf>
    <xf numFmtId="49" fontId="4" fillId="0" borderId="16" xfId="0" applyNumberFormat="1" applyFont="1" applyFill="1" applyBorder="1" applyAlignment="1">
      <alignment horizontal="center" vertical="top"/>
    </xf>
    <xf numFmtId="49" fontId="8" fillId="0" borderId="15" xfId="0" applyNumberFormat="1" applyFont="1" applyFill="1" applyBorder="1" applyAlignment="1">
      <alignment horizontal="left" vertical="top" wrapText="1"/>
    </xf>
    <xf numFmtId="49" fontId="8" fillId="0" borderId="22" xfId="0" applyNumberFormat="1" applyFont="1" applyFill="1" applyBorder="1" applyAlignment="1">
      <alignment horizontal="left" vertical="top" wrapText="1"/>
    </xf>
    <xf numFmtId="49" fontId="8" fillId="0" borderId="19" xfId="0" applyNumberFormat="1" applyFont="1" applyFill="1" applyBorder="1" applyAlignment="1">
      <alignment horizontal="left" vertical="top" wrapText="1"/>
    </xf>
    <xf numFmtId="49" fontId="3" fillId="0" borderId="19" xfId="0" applyNumberFormat="1" applyFont="1" applyFill="1" applyBorder="1" applyAlignment="1">
      <alignment vertical="top" wrapText="1"/>
    </xf>
    <xf numFmtId="49" fontId="4" fillId="0" borderId="18" xfId="0" applyNumberFormat="1" applyFont="1" applyFill="1" applyBorder="1" applyAlignment="1">
      <alignment horizontal="center" vertical="top"/>
    </xf>
    <xf numFmtId="0" fontId="3" fillId="34" borderId="19" xfId="0" applyFont="1" applyFill="1" applyBorder="1" applyAlignment="1">
      <alignment vertical="top" wrapText="1"/>
    </xf>
    <xf numFmtId="0" fontId="4" fillId="0" borderId="11" xfId="0" applyNumberFormat="1" applyFont="1" applyFill="1" applyBorder="1" applyAlignment="1">
      <alignment horizontal="right" vertical="top" wrapText="1"/>
    </xf>
    <xf numFmtId="49" fontId="4" fillId="0" borderId="18" xfId="0" applyNumberFormat="1" applyFont="1" applyFill="1" applyBorder="1" applyAlignment="1">
      <alignment horizontal="right" vertical="top" wrapText="1"/>
    </xf>
    <xf numFmtId="49" fontId="4" fillId="0" borderId="16" xfId="0" applyNumberFormat="1" applyFont="1" applyFill="1" applyBorder="1" applyAlignment="1">
      <alignment horizontal="right" vertical="top"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181"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49" fontId="4" fillId="0" borderId="11" xfId="0" applyNumberFormat="1" applyFont="1" applyFill="1" applyBorder="1" applyAlignment="1">
      <alignment horizontal="center" vertical="top" wrapText="1"/>
    </xf>
    <xf numFmtId="49" fontId="4" fillId="0" borderId="18" xfId="0" applyNumberFormat="1" applyFont="1" applyFill="1" applyBorder="1" applyAlignment="1">
      <alignment horizontal="center" vertical="top" wrapText="1"/>
    </xf>
    <xf numFmtId="0" fontId="4" fillId="34" borderId="11" xfId="0" applyNumberFormat="1" applyFont="1" applyFill="1" applyBorder="1" applyAlignment="1">
      <alignment horizontal="right" vertical="top" wrapText="1"/>
    </xf>
    <xf numFmtId="49" fontId="4" fillId="34" borderId="18" xfId="0" applyNumberFormat="1" applyFont="1" applyFill="1" applyBorder="1" applyAlignment="1">
      <alignment horizontal="right" vertical="top" wrapText="1"/>
    </xf>
    <xf numFmtId="49" fontId="4" fillId="34" borderId="16" xfId="0" applyNumberFormat="1" applyFont="1" applyFill="1" applyBorder="1" applyAlignment="1">
      <alignment horizontal="right" vertical="top" wrapText="1"/>
    </xf>
    <xf numFmtId="49" fontId="4" fillId="34" borderId="11" xfId="0" applyNumberFormat="1" applyFont="1" applyFill="1" applyBorder="1" applyAlignment="1">
      <alignment horizontal="right" vertical="top" wrapText="1"/>
    </xf>
    <xf numFmtId="49" fontId="4" fillId="0" borderId="10" xfId="0" applyNumberFormat="1" applyFont="1" applyFill="1" applyBorder="1" applyAlignment="1">
      <alignment horizontal="right" vertical="top" wrapText="1"/>
    </xf>
    <xf numFmtId="0" fontId="3" fillId="34" borderId="20" xfId="0" applyFont="1" applyFill="1" applyBorder="1" applyAlignment="1">
      <alignment horizontal="left" vertical="top" wrapText="1"/>
    </xf>
    <xf numFmtId="0" fontId="3" fillId="34" borderId="29" xfId="0" applyFont="1" applyFill="1" applyBorder="1" applyAlignment="1">
      <alignment horizontal="left" vertical="top" wrapText="1"/>
    </xf>
    <xf numFmtId="0" fontId="3" fillId="34" borderId="21" xfId="0" applyFont="1" applyFill="1" applyBorder="1" applyAlignment="1">
      <alignment horizontal="left" vertical="top" wrapText="1"/>
    </xf>
    <xf numFmtId="49" fontId="3" fillId="0" borderId="20" xfId="0" applyNumberFormat="1" applyFont="1" applyFill="1" applyBorder="1" applyAlignment="1">
      <alignment vertical="top" wrapText="1"/>
    </xf>
    <xf numFmtId="49" fontId="3" fillId="0" borderId="29" xfId="0" applyNumberFormat="1" applyFont="1" applyFill="1" applyBorder="1" applyAlignment="1">
      <alignment vertical="top" wrapText="1"/>
    </xf>
    <xf numFmtId="49" fontId="3" fillId="0" borderId="21" xfId="0" applyNumberFormat="1" applyFont="1" applyFill="1" applyBorder="1" applyAlignment="1">
      <alignment vertical="top" wrapText="1"/>
    </xf>
    <xf numFmtId="49" fontId="3" fillId="34" borderId="20" xfId="0" applyNumberFormat="1" applyFont="1" applyFill="1" applyBorder="1" applyAlignment="1">
      <alignment vertical="top" wrapText="1"/>
    </xf>
    <xf numFmtId="49" fontId="3" fillId="34" borderId="29" xfId="0" applyNumberFormat="1" applyFont="1" applyFill="1" applyBorder="1" applyAlignment="1">
      <alignment vertical="top" wrapText="1"/>
    </xf>
    <xf numFmtId="49" fontId="3" fillId="34" borderId="21" xfId="0" applyNumberFormat="1" applyFont="1" applyFill="1" applyBorder="1" applyAlignment="1">
      <alignment vertical="top" wrapText="1"/>
    </xf>
    <xf numFmtId="49" fontId="4" fillId="0" borderId="11" xfId="0" applyNumberFormat="1" applyFont="1" applyFill="1" applyBorder="1" applyAlignment="1">
      <alignment horizontal="right" vertical="top" wrapText="1"/>
    </xf>
    <xf numFmtId="0" fontId="4" fillId="0" borderId="10" xfId="0" applyNumberFormat="1" applyFont="1" applyFill="1" applyBorder="1" applyAlignment="1">
      <alignment horizontal="right" vertical="top" wrapText="1"/>
    </xf>
    <xf numFmtId="0" fontId="4" fillId="34" borderId="11" xfId="0" applyNumberFormat="1" applyFont="1" applyFill="1" applyBorder="1" applyAlignment="1">
      <alignment horizontal="center" vertical="top" wrapText="1"/>
    </xf>
    <xf numFmtId="0" fontId="3" fillId="34" borderId="19" xfId="0" applyFont="1" applyFill="1" applyBorder="1" applyAlignment="1">
      <alignment horizontal="left" vertical="top" wrapText="1"/>
    </xf>
    <xf numFmtId="0" fontId="8" fillId="0" borderId="24" xfId="0" applyFont="1" applyFill="1" applyBorder="1" applyAlignment="1">
      <alignment horizontal="center" vertical="center" wrapText="1"/>
    </xf>
    <xf numFmtId="0" fontId="6" fillId="0" borderId="0" xfId="0" applyFont="1" applyAlignment="1">
      <alignment horizontal="center" vertical="top" wrapText="1"/>
    </xf>
    <xf numFmtId="0" fontId="4" fillId="34" borderId="16" xfId="0" applyNumberFormat="1" applyFont="1" applyFill="1" applyBorder="1" applyAlignment="1">
      <alignment horizontal="center" vertical="top" wrapText="1"/>
    </xf>
    <xf numFmtId="0" fontId="6" fillId="32" borderId="0" xfId="0" applyFont="1" applyFill="1" applyBorder="1" applyAlignment="1">
      <alignment horizontal="center" vertical="top" wrapText="1"/>
    </xf>
    <xf numFmtId="49" fontId="9" fillId="34" borderId="11" xfId="0" applyNumberFormat="1" applyFont="1" applyFill="1" applyBorder="1" applyAlignment="1">
      <alignment horizontal="left" vertical="top" wrapText="1"/>
    </xf>
    <xf numFmtId="49" fontId="9" fillId="34" borderId="18" xfId="0" applyNumberFormat="1" applyFont="1" applyFill="1" applyBorder="1" applyAlignment="1">
      <alignment horizontal="left" vertical="top" wrapText="1"/>
    </xf>
    <xf numFmtId="49" fontId="9" fillId="34" borderId="16" xfId="0" applyNumberFormat="1" applyFont="1" applyFill="1" applyBorder="1" applyAlignment="1">
      <alignment horizontal="left" vertical="top" wrapText="1"/>
    </xf>
    <xf numFmtId="49" fontId="9" fillId="34" borderId="11" xfId="0" applyNumberFormat="1" applyFont="1" applyFill="1" applyBorder="1" applyAlignment="1">
      <alignment horizontal="center" vertical="top" wrapText="1"/>
    </xf>
    <xf numFmtId="49" fontId="9" fillId="34" borderId="18" xfId="0" applyNumberFormat="1" applyFont="1" applyFill="1" applyBorder="1" applyAlignment="1">
      <alignment horizontal="center" vertical="top" wrapText="1"/>
    </xf>
    <xf numFmtId="49" fontId="9" fillId="34" borderId="16" xfId="0" applyNumberFormat="1" applyFont="1" applyFill="1" applyBorder="1" applyAlignment="1">
      <alignment horizontal="center" vertical="top" wrapText="1"/>
    </xf>
    <xf numFmtId="49" fontId="22" fillId="34" borderId="11" xfId="0" applyNumberFormat="1" applyFont="1" applyFill="1" applyBorder="1" applyAlignment="1">
      <alignment horizontal="center" vertical="top" wrapText="1"/>
    </xf>
    <xf numFmtId="49" fontId="22" fillId="34" borderId="18" xfId="0" applyNumberFormat="1" applyFont="1" applyFill="1" applyBorder="1" applyAlignment="1">
      <alignment horizontal="center" vertical="top" wrapText="1"/>
    </xf>
    <xf numFmtId="49" fontId="22" fillId="34" borderId="16" xfId="0" applyNumberFormat="1" applyFont="1" applyFill="1" applyBorder="1" applyAlignment="1">
      <alignment horizontal="center" vertical="top" wrapText="1"/>
    </xf>
    <xf numFmtId="49" fontId="10" fillId="34" borderId="11" xfId="0" applyNumberFormat="1" applyFont="1" applyFill="1" applyBorder="1" applyAlignment="1">
      <alignment horizontal="center" vertical="top" wrapText="1"/>
    </xf>
    <xf numFmtId="49" fontId="10" fillId="34" borderId="18" xfId="0" applyNumberFormat="1" applyFont="1" applyFill="1" applyBorder="1" applyAlignment="1">
      <alignment horizontal="center" vertical="top" wrapText="1"/>
    </xf>
    <xf numFmtId="49" fontId="10" fillId="34" borderId="16" xfId="0" applyNumberFormat="1" applyFont="1" applyFill="1" applyBorder="1" applyAlignment="1">
      <alignment horizontal="center" vertical="top" wrapText="1"/>
    </xf>
    <xf numFmtId="49" fontId="11" fillId="0" borderId="22" xfId="0" applyNumberFormat="1" applyFont="1" applyBorder="1" applyAlignment="1">
      <alignment horizontal="right" vertical="top" wrapText="1"/>
    </xf>
    <xf numFmtId="49" fontId="11" fillId="0" borderId="19" xfId="0" applyNumberFormat="1" applyFont="1" applyBorder="1" applyAlignment="1">
      <alignment horizontal="right" vertical="top" wrapText="1"/>
    </xf>
    <xf numFmtId="0" fontId="11" fillId="32" borderId="0" xfId="0" applyFont="1" applyFill="1" applyAlignment="1">
      <alignment horizontal="center" vertical="top"/>
    </xf>
    <xf numFmtId="3" fontId="3" fillId="0" borderId="0" xfId="0" applyNumberFormat="1" applyFont="1" applyFill="1" applyBorder="1" applyAlignment="1">
      <alignment horizontal="left" vertical="top" wrapText="1"/>
    </xf>
    <xf numFmtId="49" fontId="3" fillId="0" borderId="18" xfId="0" applyNumberFormat="1" applyFont="1" applyBorder="1" applyAlignment="1">
      <alignment horizontal="left" vertical="top" wrapText="1"/>
    </xf>
    <xf numFmtId="49" fontId="8" fillId="0" borderId="15" xfId="0" applyNumberFormat="1" applyFont="1" applyBorder="1" applyAlignment="1">
      <alignment horizontal="left" vertical="top" wrapText="1"/>
    </xf>
    <xf numFmtId="49" fontId="8" fillId="0" borderId="22" xfId="0" applyNumberFormat="1" applyFont="1" applyBorder="1" applyAlignment="1">
      <alignment horizontal="left" vertical="top" wrapText="1"/>
    </xf>
    <xf numFmtId="49" fontId="8" fillId="0" borderId="19" xfId="0" applyNumberFormat="1" applyFont="1" applyBorder="1" applyAlignment="1">
      <alignment horizontal="left" vertical="top" wrapText="1"/>
    </xf>
    <xf numFmtId="49" fontId="6" fillId="38" borderId="10" xfId="0" applyNumberFormat="1" applyFont="1" applyFill="1" applyBorder="1" applyAlignment="1">
      <alignment horizontal="right" vertical="top" wrapText="1"/>
    </xf>
    <xf numFmtId="49" fontId="11" fillId="38" borderId="15" xfId="51" applyNumberFormat="1" applyFont="1" applyFill="1" applyBorder="1" applyAlignment="1">
      <alignment horizontal="right" wrapText="1"/>
      <protection/>
    </xf>
    <xf numFmtId="49" fontId="11" fillId="38" borderId="22" xfId="51" applyNumberFormat="1" applyFont="1" applyFill="1" applyBorder="1" applyAlignment="1">
      <alignment horizontal="right" wrapText="1"/>
      <protection/>
    </xf>
    <xf numFmtId="49" fontId="11" fillId="38" borderId="19" xfId="51" applyNumberFormat="1" applyFont="1" applyFill="1" applyBorder="1" applyAlignment="1">
      <alignment horizontal="right" wrapText="1"/>
      <protection/>
    </xf>
    <xf numFmtId="49" fontId="11" fillId="0" borderId="15" xfId="0" applyNumberFormat="1" applyFont="1" applyBorder="1" applyAlignment="1">
      <alignment horizontal="left" vertical="top" wrapText="1"/>
    </xf>
    <xf numFmtId="49" fontId="11" fillId="0" borderId="22" xfId="0" applyNumberFormat="1" applyFont="1" applyBorder="1" applyAlignment="1">
      <alignment horizontal="left" vertical="top" wrapText="1"/>
    </xf>
    <xf numFmtId="49" fontId="11" fillId="0" borderId="19" xfId="0" applyNumberFormat="1" applyFont="1" applyBorder="1" applyAlignment="1">
      <alignment horizontal="left" vertical="top" wrapText="1"/>
    </xf>
    <xf numFmtId="0" fontId="7" fillId="34" borderId="11" xfId="0" applyFont="1" applyFill="1" applyBorder="1" applyAlignment="1">
      <alignment horizontal="right" vertical="top" wrapText="1"/>
    </xf>
    <xf numFmtId="0" fontId="7" fillId="34" borderId="18" xfId="0" applyFont="1" applyFill="1" applyBorder="1" applyAlignment="1">
      <alignment horizontal="right" vertical="top" wrapText="1"/>
    </xf>
    <xf numFmtId="0" fontId="7" fillId="34" borderId="16" xfId="0" applyFont="1" applyFill="1" applyBorder="1" applyAlignment="1">
      <alignment horizontal="right" vertical="top" wrapText="1"/>
    </xf>
    <xf numFmtId="0" fontId="8" fillId="0" borderId="30" xfId="0" applyFont="1" applyFill="1" applyBorder="1" applyAlignment="1">
      <alignment horizontal="right" vertical="center" wrapText="1"/>
    </xf>
    <xf numFmtId="49" fontId="11" fillId="0" borderId="10" xfId="0" applyNumberFormat="1" applyFont="1" applyBorder="1" applyAlignment="1">
      <alignment horizontal="right" vertical="top" wrapText="1"/>
    </xf>
    <xf numFmtId="49" fontId="11" fillId="0" borderId="10" xfId="0" applyNumberFormat="1" applyFont="1" applyBorder="1" applyAlignment="1">
      <alignment horizontal="left" vertical="top" wrapText="1"/>
    </xf>
    <xf numFmtId="49" fontId="3" fillId="35" borderId="11" xfId="0" applyNumberFormat="1" applyFont="1" applyFill="1" applyBorder="1" applyAlignment="1">
      <alignment horizontal="center" vertical="top" wrapText="1"/>
    </xf>
    <xf numFmtId="49" fontId="3" fillId="35" borderId="18" xfId="0" applyNumberFormat="1" applyFont="1" applyFill="1" applyBorder="1" applyAlignment="1">
      <alignment horizontal="center" vertical="top" wrapText="1"/>
    </xf>
    <xf numFmtId="49" fontId="3" fillId="35" borderId="16" xfId="0" applyNumberFormat="1" applyFont="1" applyFill="1" applyBorder="1" applyAlignment="1">
      <alignment horizontal="center" vertical="top" wrapText="1"/>
    </xf>
    <xf numFmtId="49" fontId="9" fillId="0" borderId="11" xfId="0" applyNumberFormat="1" applyFont="1" applyBorder="1" applyAlignment="1">
      <alignment horizontal="left" vertical="top" wrapText="1"/>
    </xf>
    <xf numFmtId="49" fontId="9" fillId="0" borderId="16" xfId="0" applyNumberFormat="1" applyFont="1" applyBorder="1" applyAlignment="1">
      <alignment horizontal="left" vertical="top" wrapText="1"/>
    </xf>
    <xf numFmtId="49" fontId="10" fillId="0" borderId="11" xfId="0" applyNumberFormat="1" applyFont="1" applyBorder="1" applyAlignment="1">
      <alignment horizontal="center" vertical="top" wrapText="1"/>
    </xf>
    <xf numFmtId="49" fontId="10" fillId="0" borderId="16" xfId="0" applyNumberFormat="1" applyFont="1" applyBorder="1" applyAlignment="1">
      <alignment horizontal="center" vertical="top" wrapText="1"/>
    </xf>
    <xf numFmtId="0" fontId="3" fillId="35" borderId="11" xfId="0" applyFont="1" applyFill="1" applyBorder="1" applyAlignment="1">
      <alignment horizontal="left" vertical="top" wrapText="1"/>
    </xf>
    <xf numFmtId="0" fontId="3" fillId="35" borderId="18" xfId="0" applyFont="1" applyFill="1" applyBorder="1" applyAlignment="1">
      <alignment horizontal="left" vertical="top" wrapText="1"/>
    </xf>
    <xf numFmtId="0" fontId="3" fillId="35" borderId="16" xfId="0" applyFont="1" applyFill="1" applyBorder="1" applyAlignment="1">
      <alignment horizontal="left" vertical="top" wrapText="1"/>
    </xf>
    <xf numFmtId="49" fontId="4" fillId="35" borderId="11" xfId="0" applyNumberFormat="1" applyFont="1" applyFill="1" applyBorder="1" applyAlignment="1">
      <alignment horizontal="center" vertical="top" wrapText="1"/>
    </xf>
    <xf numFmtId="49" fontId="4" fillId="35" borderId="18" xfId="0" applyNumberFormat="1" applyFont="1" applyFill="1" applyBorder="1" applyAlignment="1">
      <alignment horizontal="center" vertical="top" wrapText="1"/>
    </xf>
    <xf numFmtId="49" fontId="4" fillId="35" borderId="16" xfId="0" applyNumberFormat="1" applyFont="1" applyFill="1" applyBorder="1" applyAlignment="1">
      <alignment horizontal="center" vertical="top" wrapText="1"/>
    </xf>
    <xf numFmtId="0" fontId="10" fillId="34" borderId="11" xfId="0" applyFont="1" applyFill="1" applyBorder="1" applyAlignment="1">
      <alignment horizontal="left" vertical="top" wrapText="1"/>
    </xf>
    <xf numFmtId="0" fontId="10" fillId="34" borderId="18" xfId="0" applyFont="1" applyFill="1" applyBorder="1" applyAlignment="1">
      <alignment horizontal="left" vertical="top" wrapText="1"/>
    </xf>
    <xf numFmtId="0" fontId="10" fillId="34" borderId="16" xfId="0" applyFont="1" applyFill="1" applyBorder="1" applyAlignment="1">
      <alignment horizontal="left" vertical="top" wrapText="1"/>
    </xf>
    <xf numFmtId="49" fontId="9" fillId="0" borderId="11" xfId="0" applyNumberFormat="1" applyFont="1" applyBorder="1" applyAlignment="1">
      <alignment horizontal="center" vertical="top" wrapText="1"/>
    </xf>
    <xf numFmtId="49" fontId="9" fillId="0" borderId="16" xfId="0" applyNumberFormat="1" applyFont="1" applyBorder="1" applyAlignment="1">
      <alignment horizontal="center" vertical="top" wrapText="1"/>
    </xf>
    <xf numFmtId="0" fontId="10" fillId="34" borderId="10" xfId="0" applyFont="1" applyFill="1" applyBorder="1" applyAlignment="1">
      <alignment horizontal="left" vertical="top" wrapText="1"/>
    </xf>
    <xf numFmtId="49" fontId="11" fillId="43" borderId="15" xfId="51" applyNumberFormat="1" applyFont="1" applyFill="1" applyBorder="1" applyAlignment="1">
      <alignment horizontal="right" wrapText="1"/>
      <protection/>
    </xf>
    <xf numFmtId="49" fontId="11" fillId="43" borderId="22" xfId="51" applyNumberFormat="1" applyFont="1" applyFill="1" applyBorder="1" applyAlignment="1">
      <alignment horizontal="right" wrapText="1"/>
      <protection/>
    </xf>
    <xf numFmtId="49" fontId="11" fillId="43" borderId="19" xfId="51" applyNumberFormat="1" applyFont="1" applyFill="1" applyBorder="1" applyAlignment="1">
      <alignment horizontal="right" wrapText="1"/>
      <protection/>
    </xf>
    <xf numFmtId="49" fontId="22" fillId="34" borderId="11" xfId="0" applyNumberFormat="1" applyFont="1" applyFill="1" applyBorder="1" applyAlignment="1">
      <alignment horizontal="right" vertical="top" wrapText="1"/>
    </xf>
    <xf numFmtId="49" fontId="22" fillId="34" borderId="18" xfId="0" applyNumberFormat="1" applyFont="1" applyFill="1" applyBorder="1" applyAlignment="1">
      <alignment horizontal="right" vertical="top" wrapText="1"/>
    </xf>
    <xf numFmtId="49" fontId="4" fillId="0" borderId="10" xfId="0" applyNumberFormat="1" applyFont="1" applyBorder="1" applyAlignment="1">
      <alignment horizontal="right" vertical="top" wrapText="1"/>
    </xf>
    <xf numFmtId="0" fontId="4" fillId="0" borderId="10" xfId="0" applyNumberFormat="1" applyFont="1" applyBorder="1" applyAlignment="1">
      <alignment horizontal="right" vertical="top" wrapText="1"/>
    </xf>
    <xf numFmtId="49" fontId="3" fillId="0" borderId="11" xfId="0" applyNumberFormat="1" applyFont="1" applyBorder="1" applyAlignment="1">
      <alignment horizontal="right" vertical="top" wrapText="1"/>
    </xf>
    <xf numFmtId="49" fontId="3" fillId="0" borderId="18" xfId="0" applyNumberFormat="1" applyFont="1" applyBorder="1" applyAlignment="1">
      <alignment horizontal="right" vertical="top" wrapText="1"/>
    </xf>
    <xf numFmtId="0" fontId="3" fillId="35" borderId="11" xfId="0" applyNumberFormat="1" applyFont="1" applyFill="1" applyBorder="1" applyAlignment="1">
      <alignment horizontal="right" vertical="top" wrapText="1"/>
    </xf>
    <xf numFmtId="49" fontId="3" fillId="35" borderId="18" xfId="0" applyNumberFormat="1" applyFont="1" applyFill="1" applyBorder="1" applyAlignment="1">
      <alignment horizontal="right" vertical="top" wrapText="1"/>
    </xf>
    <xf numFmtId="49" fontId="3" fillId="35" borderId="16" xfId="0" applyNumberFormat="1" applyFont="1" applyFill="1" applyBorder="1" applyAlignment="1">
      <alignment horizontal="right" vertical="top" wrapText="1"/>
    </xf>
    <xf numFmtId="49" fontId="3" fillId="35" borderId="11" xfId="0" applyNumberFormat="1" applyFont="1" applyFill="1" applyBorder="1" applyAlignment="1">
      <alignment horizontal="left" vertical="top" wrapText="1"/>
    </xf>
    <xf numFmtId="49" fontId="3" fillId="35" borderId="18" xfId="0" applyNumberFormat="1" applyFont="1" applyFill="1" applyBorder="1" applyAlignment="1">
      <alignment horizontal="left" vertical="top" wrapText="1"/>
    </xf>
    <xf numFmtId="49" fontId="3" fillId="35" borderId="16" xfId="0" applyNumberFormat="1" applyFont="1" applyFill="1" applyBorder="1" applyAlignment="1">
      <alignment horizontal="left" vertical="top" wrapText="1"/>
    </xf>
    <xf numFmtId="49" fontId="9" fillId="34" borderId="11" xfId="0" applyNumberFormat="1" applyFont="1" applyFill="1" applyBorder="1" applyAlignment="1">
      <alignment horizontal="right" vertical="top" wrapText="1"/>
    </xf>
    <xf numFmtId="49" fontId="9" fillId="34" borderId="18" xfId="0" applyNumberFormat="1" applyFont="1" applyFill="1" applyBorder="1" applyAlignment="1">
      <alignment horizontal="right" vertical="top" wrapText="1"/>
    </xf>
    <xf numFmtId="49" fontId="4" fillId="34" borderId="10" xfId="0" applyNumberFormat="1" applyFont="1" applyFill="1" applyBorder="1" applyAlignment="1">
      <alignment horizontal="right" vertical="top" wrapText="1"/>
    </xf>
    <xf numFmtId="0" fontId="4" fillId="34" borderId="10" xfId="0" applyNumberFormat="1" applyFont="1" applyFill="1" applyBorder="1" applyAlignment="1">
      <alignment horizontal="right" vertical="top" wrapText="1"/>
    </xf>
    <xf numFmtId="0" fontId="11" fillId="0" borderId="24" xfId="51" applyFont="1" applyBorder="1" applyAlignment="1">
      <alignment horizontal="right" vertical="top" wrapText="1"/>
      <protection/>
    </xf>
    <xf numFmtId="0" fontId="11" fillId="0" borderId="10" xfId="0" applyFont="1" applyFill="1" applyBorder="1" applyAlignment="1">
      <alignment vertical="top" wrapText="1"/>
    </xf>
    <xf numFmtId="49" fontId="11" fillId="0" borderId="15" xfId="0" applyNumberFormat="1" applyFont="1" applyBorder="1" applyAlignment="1">
      <alignment horizontal="right" vertical="top" wrapText="1"/>
    </xf>
    <xf numFmtId="0" fontId="6" fillId="0" borderId="0" xfId="0" applyFont="1" applyAlignment="1">
      <alignment horizontal="center" wrapText="1"/>
    </xf>
    <xf numFmtId="49" fontId="8" fillId="0" borderId="15" xfId="0" applyNumberFormat="1" applyFont="1" applyBorder="1" applyAlignment="1">
      <alignment horizontal="right" vertical="top" wrapText="1"/>
    </xf>
    <xf numFmtId="49" fontId="8" fillId="0" borderId="22" xfId="0" applyNumberFormat="1" applyFont="1" applyBorder="1" applyAlignment="1">
      <alignment horizontal="right" vertical="top" wrapText="1"/>
    </xf>
    <xf numFmtId="49" fontId="8" fillId="0" borderId="19" xfId="0" applyNumberFormat="1" applyFont="1" applyBorder="1" applyAlignment="1">
      <alignment horizontal="right" vertical="top" wrapText="1"/>
    </xf>
    <xf numFmtId="49" fontId="11" fillId="0" borderId="15" xfId="0" applyNumberFormat="1" applyFont="1" applyBorder="1" applyAlignment="1">
      <alignment vertical="top"/>
    </xf>
    <xf numFmtId="49" fontId="11" fillId="0" borderId="22" xfId="0" applyNumberFormat="1" applyFont="1" applyBorder="1" applyAlignment="1">
      <alignment vertical="top"/>
    </xf>
    <xf numFmtId="49" fontId="11" fillId="0" borderId="19" xfId="0" applyNumberFormat="1" applyFont="1" applyBorder="1" applyAlignment="1">
      <alignment vertical="top"/>
    </xf>
    <xf numFmtId="3" fontId="3" fillId="0" borderId="11" xfId="0" applyNumberFormat="1" applyFont="1" applyBorder="1" applyAlignment="1">
      <alignment horizontal="left" vertical="top" wrapText="1"/>
    </xf>
    <xf numFmtId="3" fontId="3" fillId="0" borderId="16" xfId="0" applyNumberFormat="1" applyFont="1" applyBorder="1" applyAlignment="1">
      <alignment horizontal="left" vertical="top" wrapText="1"/>
    </xf>
    <xf numFmtId="0" fontId="3" fillId="0" borderId="10" xfId="0" applyFont="1" applyFill="1" applyBorder="1" applyAlignment="1">
      <alignment horizontal="left" vertical="top" wrapText="1"/>
    </xf>
    <xf numFmtId="49" fontId="3" fillId="0" borderId="15" xfId="51" applyNumberFormat="1" applyFont="1" applyBorder="1" applyAlignment="1">
      <alignment horizontal="left" vertical="top" wrapText="1"/>
      <protection/>
    </xf>
    <xf numFmtId="49" fontId="3" fillId="0" borderId="22" xfId="51" applyNumberFormat="1" applyFont="1" applyBorder="1" applyAlignment="1">
      <alignment horizontal="left" vertical="top" wrapText="1"/>
      <protection/>
    </xf>
    <xf numFmtId="49" fontId="3" fillId="0" borderId="19" xfId="51" applyNumberFormat="1" applyFont="1" applyBorder="1" applyAlignment="1">
      <alignment horizontal="left" vertical="top" wrapText="1"/>
      <protection/>
    </xf>
    <xf numFmtId="49" fontId="11" fillId="13" borderId="15" xfId="51" applyNumberFormat="1" applyFont="1" applyFill="1" applyBorder="1" applyAlignment="1">
      <alignment horizontal="right" vertical="top" wrapText="1"/>
      <protection/>
    </xf>
    <xf numFmtId="49" fontId="11" fillId="13" borderId="22" xfId="51" applyNumberFormat="1" applyFont="1" applyFill="1" applyBorder="1" applyAlignment="1">
      <alignment horizontal="right" vertical="top" wrapText="1"/>
      <protection/>
    </xf>
    <xf numFmtId="49" fontId="11" fillId="13" borderId="19" xfId="51" applyNumberFormat="1" applyFont="1" applyFill="1" applyBorder="1" applyAlignment="1">
      <alignment horizontal="right" vertical="top" wrapText="1"/>
      <protection/>
    </xf>
    <xf numFmtId="49" fontId="3" fillId="0" borderId="19" xfId="0" applyNumberFormat="1" applyFont="1" applyFill="1" applyBorder="1" applyAlignment="1">
      <alignment horizontal="left" vertical="top" wrapText="1"/>
    </xf>
    <xf numFmtId="49" fontId="3" fillId="0" borderId="20"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wrapText="1"/>
    </xf>
    <xf numFmtId="0" fontId="11" fillId="0" borderId="15" xfId="0" applyFont="1" applyBorder="1" applyAlignment="1">
      <alignment horizontal="left" vertical="top" wrapText="1"/>
    </xf>
    <xf numFmtId="0" fontId="11" fillId="0" borderId="22" xfId="0" applyFont="1" applyBorder="1" applyAlignment="1">
      <alignment horizontal="left" vertical="top" wrapText="1"/>
    </xf>
    <xf numFmtId="0" fontId="11" fillId="0" borderId="19" xfId="0" applyFont="1" applyBorder="1" applyAlignment="1">
      <alignment horizontal="left" vertical="top" wrapText="1"/>
    </xf>
    <xf numFmtId="0" fontId="8" fillId="0" borderId="10" xfId="51" applyFont="1" applyBorder="1" applyAlignment="1">
      <alignment vertical="top" wrapText="1"/>
      <protection/>
    </xf>
    <xf numFmtId="0" fontId="3" fillId="0" borderId="11" xfId="51" applyFont="1" applyBorder="1" applyAlignment="1">
      <alignment horizontal="right" vertical="top" wrapText="1"/>
      <protection/>
    </xf>
    <xf numFmtId="0" fontId="3" fillId="0" borderId="18" xfId="51" applyFont="1" applyBorder="1" applyAlignment="1">
      <alignment horizontal="right" vertical="top" wrapText="1"/>
      <protection/>
    </xf>
    <xf numFmtId="0" fontId="3" fillId="0" borderId="16" xfId="51" applyFont="1" applyBorder="1" applyAlignment="1">
      <alignment horizontal="right" vertical="top" wrapText="1"/>
      <protection/>
    </xf>
    <xf numFmtId="0" fontId="8" fillId="0" borderId="10" xfId="51" applyFont="1" applyBorder="1" applyAlignment="1">
      <alignment horizontal="right" vertical="top" wrapText="1"/>
      <protection/>
    </xf>
    <xf numFmtId="0" fontId="13" fillId="0" borderId="10" xfId="51" applyFont="1" applyBorder="1" applyAlignment="1">
      <alignment vertical="top" wrapText="1"/>
      <protection/>
    </xf>
    <xf numFmtId="181" fontId="3" fillId="0" borderId="10" xfId="51" applyNumberFormat="1" applyFont="1" applyBorder="1" applyAlignment="1">
      <alignment horizontal="right" vertical="top" wrapText="1"/>
      <protection/>
    </xf>
    <xf numFmtId="0" fontId="3" fillId="0" borderId="10" xfId="51" applyFont="1" applyBorder="1" applyAlignment="1">
      <alignment vertical="top" wrapText="1"/>
      <protection/>
    </xf>
    <xf numFmtId="0" fontId="8" fillId="40" borderId="11" xfId="0" applyFont="1" applyFill="1" applyBorder="1" applyAlignment="1">
      <alignment horizontal="center" vertical="center" wrapText="1"/>
    </xf>
    <xf numFmtId="0" fontId="8" fillId="40" borderId="18" xfId="0" applyFont="1" applyFill="1" applyBorder="1" applyAlignment="1">
      <alignment horizontal="center" vertical="center" wrapText="1"/>
    </xf>
    <xf numFmtId="0" fontId="8" fillId="40" borderId="16" xfId="0" applyFont="1" applyFill="1" applyBorder="1" applyAlignment="1">
      <alignment horizontal="center" vertical="center" wrapText="1"/>
    </xf>
    <xf numFmtId="0" fontId="8" fillId="40" borderId="11" xfId="51" applyFont="1" applyFill="1" applyBorder="1" applyAlignment="1">
      <alignment horizontal="center" vertical="center" textRotation="90" wrapText="1"/>
      <protection/>
    </xf>
    <xf numFmtId="0" fontId="8" fillId="40" borderId="18" xfId="51" applyFont="1" applyFill="1" applyBorder="1" applyAlignment="1">
      <alignment horizontal="center" vertical="center" textRotation="90" wrapText="1"/>
      <protection/>
    </xf>
    <xf numFmtId="0" fontId="8" fillId="40" borderId="16" xfId="51" applyFont="1" applyFill="1" applyBorder="1" applyAlignment="1">
      <alignment horizontal="center" vertical="center" textRotation="90" wrapText="1"/>
      <protection/>
    </xf>
    <xf numFmtId="49" fontId="8" fillId="40" borderId="11" xfId="0" applyNumberFormat="1" applyFont="1" applyFill="1" applyBorder="1" applyAlignment="1">
      <alignment horizontal="center" vertical="center" textRotation="90" wrapText="1"/>
    </xf>
    <xf numFmtId="49" fontId="8" fillId="40" borderId="18" xfId="0" applyNumberFormat="1" applyFont="1" applyFill="1" applyBorder="1" applyAlignment="1">
      <alignment horizontal="center" vertical="center" textRotation="90" wrapText="1"/>
    </xf>
    <xf numFmtId="49" fontId="8" fillId="40" borderId="16" xfId="0" applyNumberFormat="1" applyFont="1" applyFill="1" applyBorder="1" applyAlignment="1">
      <alignment horizontal="center" vertical="center" textRotation="90" wrapText="1"/>
    </xf>
    <xf numFmtId="0" fontId="5" fillId="0" borderId="0" xfId="0" applyFont="1" applyAlignment="1">
      <alignment horizontal="right" vertical="top" wrapText="1"/>
    </xf>
    <xf numFmtId="0" fontId="8" fillId="40" borderId="15" xfId="51" applyFont="1" applyFill="1" applyBorder="1" applyAlignment="1">
      <alignment horizontal="center" vertical="center" wrapText="1"/>
      <protection/>
    </xf>
    <xf numFmtId="0" fontId="8" fillId="40" borderId="22" xfId="51" applyFont="1" applyFill="1" applyBorder="1" applyAlignment="1">
      <alignment horizontal="center" vertical="center" wrapText="1"/>
      <protection/>
    </xf>
    <xf numFmtId="0" fontId="8" fillId="40" borderId="19" xfId="51" applyFont="1" applyFill="1" applyBorder="1" applyAlignment="1">
      <alignment horizontal="center" vertical="center" wrapText="1"/>
      <protection/>
    </xf>
    <xf numFmtId="0" fontId="6" fillId="0" borderId="0" xfId="51" applyFont="1" applyBorder="1" applyAlignment="1">
      <alignment horizontal="center" vertical="top" wrapText="1"/>
      <protection/>
    </xf>
    <xf numFmtId="0" fontId="8" fillId="40" borderId="11" xfId="51" applyFont="1" applyFill="1" applyBorder="1" applyAlignment="1">
      <alignment horizontal="center" vertical="center" wrapText="1"/>
      <protection/>
    </xf>
    <xf numFmtId="0" fontId="8" fillId="40" borderId="18" xfId="51" applyFont="1" applyFill="1" applyBorder="1" applyAlignment="1">
      <alignment horizontal="center" vertical="center" wrapText="1"/>
      <protection/>
    </xf>
    <xf numFmtId="0" fontId="8" fillId="40" borderId="16" xfId="51" applyFont="1" applyFill="1" applyBorder="1" applyAlignment="1">
      <alignment horizontal="center" vertical="center" wrapText="1"/>
      <protection/>
    </xf>
    <xf numFmtId="0" fontId="8" fillId="0" borderId="0" xfId="51" applyFont="1" applyBorder="1" applyAlignment="1">
      <alignment horizontal="right" vertical="top" wrapText="1"/>
      <protection/>
    </xf>
    <xf numFmtId="181" fontId="3" fillId="40" borderId="11" xfId="51" applyNumberFormat="1" applyFont="1" applyFill="1" applyBorder="1" applyAlignment="1">
      <alignment horizontal="right" vertical="top" wrapText="1"/>
      <protection/>
    </xf>
    <xf numFmtId="181" fontId="3" fillId="40" borderId="18" xfId="51" applyNumberFormat="1" applyFont="1" applyFill="1" applyBorder="1" applyAlignment="1">
      <alignment horizontal="right" vertical="top" wrapText="1"/>
      <protection/>
    </xf>
    <xf numFmtId="181" fontId="3" fillId="40" borderId="16" xfId="51" applyNumberFormat="1" applyFont="1" applyFill="1" applyBorder="1" applyAlignment="1">
      <alignment horizontal="right" vertical="top" wrapText="1"/>
      <protection/>
    </xf>
    <xf numFmtId="0" fontId="8" fillId="0" borderId="10" xfId="0" applyFont="1" applyFill="1" applyBorder="1" applyAlignment="1">
      <alignment horizontal="left" wrapText="1"/>
    </xf>
    <xf numFmtId="0" fontId="3" fillId="0" borderId="11"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19" xfId="0" applyFont="1" applyFill="1" applyBorder="1" applyAlignment="1">
      <alignment vertical="top" wrapText="1"/>
    </xf>
    <xf numFmtId="0" fontId="8" fillId="0" borderId="15" xfId="0" applyNumberFormat="1" applyFont="1" applyFill="1" applyBorder="1" applyAlignment="1">
      <alignment horizontal="right" vertical="top" wrapText="1"/>
    </xf>
    <xf numFmtId="0" fontId="8" fillId="0" borderId="22" xfId="0" applyNumberFormat="1" applyFont="1" applyFill="1" applyBorder="1" applyAlignment="1">
      <alignment horizontal="right" vertical="top" wrapText="1"/>
    </xf>
    <xf numFmtId="0" fontId="8" fillId="0" borderId="19" xfId="0" applyNumberFormat="1" applyFont="1" applyFill="1" applyBorder="1" applyAlignment="1">
      <alignment horizontal="right" vertical="top" wrapText="1"/>
    </xf>
    <xf numFmtId="0" fontId="8" fillId="0" borderId="10" xfId="0" applyNumberFormat="1" applyFont="1" applyFill="1" applyBorder="1" applyAlignment="1">
      <alignment horizontal="right" vertical="center" wrapText="1"/>
    </xf>
    <xf numFmtId="49" fontId="11" fillId="0" borderId="15" xfId="0" applyNumberFormat="1" applyFont="1" applyFill="1" applyBorder="1" applyAlignment="1">
      <alignment horizontal="right" vertical="top" wrapText="1"/>
    </xf>
    <xf numFmtId="49" fontId="11" fillId="0" borderId="22" xfId="0" applyNumberFormat="1" applyFont="1" applyFill="1" applyBorder="1" applyAlignment="1">
      <alignment horizontal="right" vertical="top" wrapText="1"/>
    </xf>
    <xf numFmtId="49" fontId="11" fillId="0" borderId="19" xfId="0" applyNumberFormat="1" applyFont="1" applyFill="1" applyBorder="1" applyAlignment="1">
      <alignment horizontal="right" vertical="top" wrapText="1"/>
    </xf>
    <xf numFmtId="0" fontId="8" fillId="32" borderId="24" xfId="0" applyFont="1" applyFill="1" applyBorder="1" applyAlignment="1">
      <alignment horizontal="center"/>
    </xf>
    <xf numFmtId="0" fontId="8" fillId="32" borderId="0" xfId="0" applyFont="1" applyFill="1" applyAlignment="1">
      <alignment vertical="top" wrapText="1"/>
    </xf>
    <xf numFmtId="0" fontId="11" fillId="0" borderId="15" xfId="0" applyNumberFormat="1" applyFont="1" applyFill="1" applyBorder="1" applyAlignment="1">
      <alignment horizontal="right" vertical="center" wrapText="1"/>
    </xf>
    <xf numFmtId="0" fontId="11" fillId="0" borderId="22" xfId="0" applyNumberFormat="1" applyFont="1" applyFill="1" applyBorder="1" applyAlignment="1">
      <alignment horizontal="right" vertical="center" wrapText="1"/>
    </xf>
    <xf numFmtId="0" fontId="11" fillId="0" borderId="19" xfId="0" applyNumberFormat="1" applyFont="1" applyFill="1" applyBorder="1" applyAlignment="1">
      <alignment horizontal="right" vertical="center" wrapText="1"/>
    </xf>
    <xf numFmtId="49" fontId="3" fillId="0" borderId="11" xfId="53" applyNumberFormat="1" applyFont="1" applyFill="1" applyBorder="1" applyAlignment="1">
      <alignment horizontal="right" vertical="top" wrapText="1"/>
      <protection/>
    </xf>
    <xf numFmtId="49" fontId="3" fillId="0" borderId="18" xfId="53" applyNumberFormat="1" applyFont="1" applyFill="1" applyBorder="1" applyAlignment="1">
      <alignment horizontal="right" vertical="top" wrapText="1"/>
      <protection/>
    </xf>
    <xf numFmtId="49" fontId="3" fillId="0" borderId="16" xfId="53" applyNumberFormat="1" applyFont="1" applyFill="1" applyBorder="1" applyAlignment="1">
      <alignment horizontal="right" vertical="top" wrapText="1"/>
      <protection/>
    </xf>
    <xf numFmtId="181" fontId="3" fillId="34" borderId="11" xfId="0" applyNumberFormat="1" applyFont="1" applyFill="1" applyBorder="1" applyAlignment="1">
      <alignment horizontal="right" vertical="top"/>
    </xf>
    <xf numFmtId="181" fontId="3" fillId="34" borderId="18" xfId="0" applyNumberFormat="1" applyFont="1" applyFill="1" applyBorder="1" applyAlignment="1">
      <alignment horizontal="right" vertical="top"/>
    </xf>
    <xf numFmtId="181" fontId="3" fillId="34" borderId="16" xfId="0" applyNumberFormat="1" applyFont="1" applyFill="1" applyBorder="1" applyAlignment="1">
      <alignment horizontal="right" vertical="top"/>
    </xf>
    <xf numFmtId="0" fontId="11" fillId="0" borderId="10" xfId="53" applyFont="1" applyFill="1" applyBorder="1" applyAlignment="1">
      <alignment horizontal="left" wrapText="1"/>
      <protection/>
    </xf>
    <xf numFmtId="0" fontId="3" fillId="0" borderId="11" xfId="53" applyFont="1" applyFill="1" applyBorder="1" applyAlignment="1">
      <alignment horizontal="left" vertical="top" wrapText="1"/>
      <protection/>
    </xf>
    <xf numFmtId="0" fontId="3" fillId="0" borderId="16" xfId="53" applyFont="1" applyFill="1" applyBorder="1" applyAlignment="1">
      <alignment horizontal="left" vertical="top" wrapText="1"/>
      <protection/>
    </xf>
    <xf numFmtId="0" fontId="3" fillId="34" borderId="11" xfId="53" applyFont="1" applyFill="1" applyBorder="1" applyAlignment="1">
      <alignment horizontal="right" vertical="top" wrapText="1"/>
      <protection/>
    </xf>
    <xf numFmtId="0" fontId="3" fillId="34" borderId="16" xfId="53" applyFont="1" applyFill="1" applyBorder="1" applyAlignment="1">
      <alignment horizontal="right" vertical="top" wrapText="1"/>
      <protection/>
    </xf>
    <xf numFmtId="49" fontId="8" fillId="0" borderId="10" xfId="53" applyNumberFormat="1" applyFont="1" applyFill="1" applyBorder="1" applyAlignment="1">
      <alignment horizontal="right" vertical="top" wrapText="1"/>
      <protection/>
    </xf>
    <xf numFmtId="0" fontId="3" fillId="0" borderId="18" xfId="53" applyFont="1" applyFill="1" applyBorder="1" applyAlignment="1">
      <alignment horizontal="left" vertical="top" wrapText="1"/>
      <protection/>
    </xf>
    <xf numFmtId="181" fontId="3" fillId="40" borderId="11" xfId="0" applyNumberFormat="1" applyFont="1" applyFill="1" applyBorder="1" applyAlignment="1">
      <alignment horizontal="right" vertical="top"/>
    </xf>
    <xf numFmtId="181" fontId="3" fillId="40" borderId="18" xfId="0" applyNumberFormat="1" applyFont="1" applyFill="1" applyBorder="1" applyAlignment="1">
      <alignment horizontal="right" vertical="top"/>
    </xf>
    <xf numFmtId="181" fontId="3" fillId="40" borderId="16" xfId="0" applyNumberFormat="1" applyFont="1" applyFill="1" applyBorder="1" applyAlignment="1">
      <alignment horizontal="right" vertical="top"/>
    </xf>
    <xf numFmtId="49" fontId="3" fillId="0" borderId="11" xfId="53" applyNumberFormat="1" applyFont="1" applyFill="1" applyBorder="1" applyAlignment="1">
      <alignment horizontal="center" vertical="top" wrapText="1"/>
      <protection/>
    </xf>
    <xf numFmtId="49" fontId="3" fillId="0" borderId="16" xfId="53" applyNumberFormat="1" applyFont="1" applyFill="1" applyBorder="1" applyAlignment="1">
      <alignment horizontal="center" vertical="top" wrapText="1"/>
      <protection/>
    </xf>
    <xf numFmtId="49" fontId="3" fillId="34" borderId="11" xfId="53" applyNumberFormat="1" applyFont="1" applyFill="1" applyBorder="1" applyAlignment="1">
      <alignment horizontal="center" vertical="top" wrapText="1"/>
      <protection/>
    </xf>
    <xf numFmtId="49" fontId="3" fillId="34" borderId="18" xfId="53" applyNumberFormat="1" applyFont="1" applyFill="1" applyBorder="1" applyAlignment="1">
      <alignment horizontal="center" vertical="top" wrapText="1"/>
      <protection/>
    </xf>
    <xf numFmtId="0" fontId="3" fillId="0" borderId="11" xfId="53" applyFont="1" applyBorder="1" applyAlignment="1">
      <alignment horizontal="right" vertical="top" wrapText="1"/>
      <protection/>
    </xf>
    <xf numFmtId="0" fontId="3" fillId="0" borderId="16" xfId="53" applyFont="1" applyBorder="1" applyAlignment="1">
      <alignment horizontal="right" vertical="top" wrapText="1"/>
      <protection/>
    </xf>
    <xf numFmtId="49" fontId="3" fillId="34" borderId="10" xfId="53" applyNumberFormat="1" applyFont="1" applyFill="1" applyBorder="1" applyAlignment="1">
      <alignment horizontal="left" vertical="top" wrapText="1"/>
      <protection/>
    </xf>
    <xf numFmtId="0" fontId="11" fillId="0" borderId="10" xfId="53" applyFont="1" applyFill="1" applyBorder="1" applyAlignment="1">
      <alignment horizontal="left" vertical="top" wrapText="1"/>
      <protection/>
    </xf>
    <xf numFmtId="0" fontId="3" fillId="34" borderId="10" xfId="53" applyFont="1" applyFill="1" applyBorder="1" applyAlignment="1">
      <alignment horizontal="left" vertical="top" wrapText="1"/>
      <protection/>
    </xf>
    <xf numFmtId="49" fontId="3" fillId="0" borderId="10" xfId="53" applyNumberFormat="1" applyFont="1" applyFill="1" applyBorder="1" applyAlignment="1">
      <alignment horizontal="right" vertical="top" wrapText="1"/>
      <protection/>
    </xf>
    <xf numFmtId="0" fontId="3" fillId="34" borderId="11" xfId="53" applyFont="1" applyFill="1" applyBorder="1" applyAlignment="1">
      <alignment horizontal="left" vertical="top" wrapText="1"/>
      <protection/>
    </xf>
    <xf numFmtId="0" fontId="3" fillId="34" borderId="16" xfId="53" applyFont="1" applyFill="1" applyBorder="1" applyAlignment="1">
      <alignment horizontal="left" vertical="top" wrapText="1"/>
      <protection/>
    </xf>
    <xf numFmtId="49" fontId="3" fillId="0" borderId="11" xfId="53" applyNumberFormat="1" applyFont="1" applyFill="1" applyBorder="1" applyAlignment="1">
      <alignment horizontal="left" vertical="top" wrapText="1"/>
      <protection/>
    </xf>
    <xf numFmtId="49" fontId="3" fillId="0" borderId="18" xfId="53" applyNumberFormat="1" applyFont="1" applyFill="1" applyBorder="1" applyAlignment="1">
      <alignment horizontal="left" vertical="top" wrapText="1"/>
      <protection/>
    </xf>
    <xf numFmtId="49" fontId="11" fillId="0" borderId="10" xfId="53" applyNumberFormat="1" applyFont="1" applyFill="1" applyBorder="1" applyAlignment="1">
      <alignment horizontal="right" vertical="top" wrapText="1"/>
      <protection/>
    </xf>
    <xf numFmtId="181" fontId="3" fillId="0" borderId="11" xfId="0" applyNumberFormat="1" applyFont="1" applyFill="1" applyBorder="1" applyAlignment="1">
      <alignment horizontal="right" vertical="top"/>
    </xf>
    <xf numFmtId="181" fontId="3" fillId="0" borderId="18" xfId="0" applyNumberFormat="1" applyFont="1" applyFill="1" applyBorder="1" applyAlignment="1">
      <alignment horizontal="right" vertical="top"/>
    </xf>
    <xf numFmtId="181" fontId="3" fillId="0" borderId="16" xfId="0" applyNumberFormat="1" applyFont="1" applyFill="1" applyBorder="1" applyAlignment="1">
      <alignment horizontal="right" vertical="top"/>
    </xf>
    <xf numFmtId="49" fontId="6" fillId="13" borderId="10" xfId="53" applyNumberFormat="1" applyFont="1" applyFill="1" applyBorder="1" applyAlignment="1">
      <alignment horizontal="right" vertical="top" wrapText="1"/>
      <protection/>
    </xf>
    <xf numFmtId="49" fontId="8" fillId="32" borderId="31" xfId="53" applyNumberFormat="1" applyFont="1" applyFill="1" applyBorder="1" applyAlignment="1">
      <alignment horizontal="right" vertical="top" wrapText="1"/>
      <protection/>
    </xf>
    <xf numFmtId="49" fontId="8" fillId="32" borderId="22" xfId="53" applyNumberFormat="1" applyFont="1" applyFill="1" applyBorder="1" applyAlignment="1">
      <alignment horizontal="right" vertical="top" wrapText="1"/>
      <protection/>
    </xf>
    <xf numFmtId="49" fontId="8" fillId="32" borderId="19" xfId="53" applyNumberFormat="1" applyFont="1" applyFill="1" applyBorder="1" applyAlignment="1">
      <alignment horizontal="right" vertical="top" wrapText="1"/>
      <protection/>
    </xf>
    <xf numFmtId="181" fontId="3" fillId="0" borderId="0" xfId="53" applyNumberFormat="1" applyFont="1" applyBorder="1" applyAlignment="1">
      <alignment horizontal="left" vertical="top" wrapText="1"/>
      <protection/>
    </xf>
    <xf numFmtId="0" fontId="3" fillId="0" borderId="0" xfId="53" applyFont="1" applyBorder="1" applyAlignment="1">
      <alignment horizontal="left" vertical="top" wrapText="1"/>
      <protection/>
    </xf>
    <xf numFmtId="0" fontId="3" fillId="34" borderId="18" xfId="53" applyFont="1" applyFill="1" applyBorder="1" applyAlignment="1">
      <alignment horizontal="right" vertical="top" wrapText="1"/>
      <protection/>
    </xf>
    <xf numFmtId="0" fontId="8" fillId="0" borderId="24" xfId="53" applyFont="1" applyBorder="1" applyAlignment="1">
      <alignment horizontal="right"/>
      <protection/>
    </xf>
    <xf numFmtId="0" fontId="3" fillId="34" borderId="20" xfId="53" applyFont="1" applyFill="1" applyBorder="1" applyAlignment="1">
      <alignment horizontal="left" vertical="top" wrapText="1"/>
      <protection/>
    </xf>
    <xf numFmtId="0" fontId="3" fillId="34" borderId="29" xfId="53" applyFont="1" applyFill="1" applyBorder="1" applyAlignment="1">
      <alignment horizontal="left" vertical="top" wrapText="1"/>
      <protection/>
    </xf>
    <xf numFmtId="0" fontId="3" fillId="34" borderId="21" xfId="53" applyFont="1" applyFill="1" applyBorder="1" applyAlignment="1">
      <alignment horizontal="left" vertical="top" wrapText="1"/>
      <protection/>
    </xf>
    <xf numFmtId="0" fontId="8" fillId="0" borderId="0" xfId="0" applyFont="1" applyAlignment="1">
      <alignment horizontal="center"/>
    </xf>
    <xf numFmtId="0" fontId="6" fillId="0" borderId="0" xfId="53" applyFont="1" applyAlignment="1">
      <alignment horizontal="center" vertical="center" wrapText="1"/>
      <protection/>
    </xf>
    <xf numFmtId="49" fontId="3" fillId="0" borderId="16" xfId="53" applyNumberFormat="1" applyFont="1" applyFill="1" applyBorder="1" applyAlignment="1">
      <alignment horizontal="left" vertical="top" wrapText="1"/>
      <protection/>
    </xf>
    <xf numFmtId="49" fontId="8" fillId="13" borderId="15" xfId="51" applyNumberFormat="1" applyFont="1" applyFill="1" applyBorder="1" applyAlignment="1">
      <alignment horizontal="right" vertical="top" wrapText="1"/>
      <protection/>
    </xf>
    <xf numFmtId="49" fontId="8" fillId="13" borderId="22" xfId="51" applyNumberFormat="1" applyFont="1" applyFill="1" applyBorder="1" applyAlignment="1">
      <alignment horizontal="right" vertical="top" wrapText="1"/>
      <protection/>
    </xf>
    <xf numFmtId="49" fontId="8" fillId="13" borderId="19" xfId="51" applyNumberFormat="1" applyFont="1" applyFill="1" applyBorder="1" applyAlignment="1">
      <alignment horizontal="right" vertical="top" wrapText="1"/>
      <protection/>
    </xf>
    <xf numFmtId="0" fontId="6" fillId="0" borderId="0" xfId="0" applyFont="1" applyBorder="1" applyAlignment="1">
      <alignment horizontal="center" vertical="center"/>
    </xf>
    <xf numFmtId="49" fontId="6" fillId="13" borderId="15" xfId="53" applyNumberFormat="1" applyFont="1" applyFill="1" applyBorder="1" applyAlignment="1">
      <alignment horizontal="right" vertical="top" wrapText="1"/>
      <protection/>
    </xf>
    <xf numFmtId="49" fontId="6" fillId="13" borderId="22" xfId="53" applyNumberFormat="1" applyFont="1" applyFill="1" applyBorder="1" applyAlignment="1">
      <alignment horizontal="right" vertical="top" wrapText="1"/>
      <protection/>
    </xf>
    <xf numFmtId="49" fontId="6" fillId="13" borderId="19" xfId="53" applyNumberFormat="1" applyFont="1" applyFill="1" applyBorder="1" applyAlignment="1">
      <alignment horizontal="right" vertical="top" wrapText="1"/>
      <protection/>
    </xf>
    <xf numFmtId="49" fontId="8" fillId="42" borderId="15" xfId="51" applyNumberFormat="1" applyFont="1" applyFill="1" applyBorder="1" applyAlignment="1">
      <alignment horizontal="right" vertical="top" wrapText="1"/>
      <protection/>
    </xf>
    <xf numFmtId="49" fontId="8" fillId="42" borderId="22" xfId="51" applyNumberFormat="1" applyFont="1" applyFill="1" applyBorder="1" applyAlignment="1">
      <alignment horizontal="right" vertical="top" wrapText="1"/>
      <protection/>
    </xf>
    <xf numFmtId="49" fontId="8" fillId="42" borderId="19" xfId="51" applyNumberFormat="1" applyFont="1" applyFill="1" applyBorder="1" applyAlignment="1">
      <alignment horizontal="right" vertical="top" wrapText="1"/>
      <protection/>
    </xf>
  </cellXfs>
  <cellStyles count="58">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prastas 3" xfId="43"/>
    <cellStyle name="Įspėjimo tekstas" xfId="44"/>
    <cellStyle name="Išvestis" xfId="45"/>
    <cellStyle name="Įvestis" xfId="46"/>
    <cellStyle name="Comma" xfId="47"/>
    <cellStyle name="Comma [0]" xfId="48"/>
    <cellStyle name="Kablelis 2" xfId="49"/>
    <cellStyle name="Neutralus" xfId="50"/>
    <cellStyle name="Normal 2" xfId="51"/>
    <cellStyle name="Normal 3" xfId="52"/>
    <cellStyle name="Normal_Sheet1" xfId="53"/>
    <cellStyle name="Paprastas 2" xfId="54"/>
    <cellStyle name="Paprastas_Lapas1" xfId="55"/>
    <cellStyle name="Paryškinimas 1" xfId="56"/>
    <cellStyle name="Paryškinimas 2" xfId="57"/>
    <cellStyle name="Paryškinimas 3" xfId="58"/>
    <cellStyle name="Paryškinimas 4" xfId="59"/>
    <cellStyle name="Paryškinimas 5" xfId="60"/>
    <cellStyle name="Paryškinimas 6" xfId="61"/>
    <cellStyle name="Pastaba" xfId="62"/>
    <cellStyle name="Pavadinimas" xfId="63"/>
    <cellStyle name="Percent" xfId="64"/>
    <cellStyle name="Procentai 2" xfId="65"/>
    <cellStyle name="Skaičiavimas" xfId="66"/>
    <cellStyle name="Suma" xfId="67"/>
    <cellStyle name="Susietas langelis" xfId="68"/>
    <cellStyle name="Tikrinimo langelis" xfId="69"/>
    <cellStyle name="Currency" xfId="70"/>
    <cellStyle name="Currency [0]"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93"/>
  <sheetViews>
    <sheetView tabSelected="1" zoomScale="115" zoomScaleNormal="115" zoomScalePageLayoutView="0" workbookViewId="0" topLeftCell="A1">
      <pane ySplit="8" topLeftCell="A9" activePane="bottomLeft" state="frozen"/>
      <selection pane="topLeft" activeCell="A2" sqref="A2"/>
      <selection pane="bottomLeft" activeCell="V9" sqref="V9"/>
    </sheetView>
  </sheetViews>
  <sheetFormatPr defaultColWidth="9.140625" defaultRowHeight="12.75"/>
  <cols>
    <col min="1" max="1" width="3.00390625" style="361" customWidth="1"/>
    <col min="2" max="3" width="3.28125" style="361" customWidth="1"/>
    <col min="4" max="4" width="38.57421875" style="363" customWidth="1"/>
    <col min="5" max="5" width="6.8515625" style="364" customWidth="1"/>
    <col min="6" max="6" width="11.57421875" style="365" customWidth="1"/>
    <col min="7" max="8" width="11.8515625" style="332" customWidth="1"/>
    <col min="9" max="10" width="11.7109375" style="366" customWidth="1"/>
    <col min="11" max="11" width="25.57421875" style="361" customWidth="1"/>
    <col min="12" max="12" width="5.7109375" style="366" customWidth="1"/>
    <col min="13" max="13" width="5.57421875" style="366" customWidth="1"/>
    <col min="14" max="14" width="5.8515625" style="366" customWidth="1"/>
    <col min="15" max="16384" width="9.140625" style="361" customWidth="1"/>
  </cols>
  <sheetData>
    <row r="1" spans="1:14" ht="18.75" customHeight="1">
      <c r="A1" s="412"/>
      <c r="B1" s="412"/>
      <c r="C1" s="412"/>
      <c r="D1" s="412"/>
      <c r="E1" s="412"/>
      <c r="F1" s="413"/>
      <c r="G1" s="414"/>
      <c r="H1" s="414"/>
      <c r="I1" s="414"/>
      <c r="J1" s="414"/>
      <c r="K1" s="502"/>
      <c r="L1" s="667" t="s">
        <v>696</v>
      </c>
      <c r="M1" s="667"/>
      <c r="N1" s="667"/>
    </row>
    <row r="2" spans="1:14" ht="16.5" customHeight="1">
      <c r="A2" s="652" t="s">
        <v>697</v>
      </c>
      <c r="B2" s="653"/>
      <c r="C2" s="653"/>
      <c r="D2" s="653"/>
      <c r="E2" s="653"/>
      <c r="F2" s="653"/>
      <c r="G2" s="653"/>
      <c r="H2" s="653"/>
      <c r="I2" s="653"/>
      <c r="J2" s="653"/>
      <c r="K2" s="653"/>
      <c r="L2" s="415"/>
      <c r="M2" s="415"/>
      <c r="N2" s="415"/>
    </row>
    <row r="3" spans="1:14" ht="13.5" customHeight="1">
      <c r="A3" s="416"/>
      <c r="B3" s="417"/>
      <c r="C3" s="417"/>
      <c r="D3" s="418"/>
      <c r="E3" s="419"/>
      <c r="F3" s="420"/>
      <c r="G3" s="417"/>
      <c r="H3" s="417"/>
      <c r="I3" s="420"/>
      <c r="J3" s="420"/>
      <c r="K3" s="417"/>
      <c r="L3" s="702" t="s">
        <v>524</v>
      </c>
      <c r="M3" s="702"/>
      <c r="N3" s="702"/>
    </row>
    <row r="4" spans="1:14" ht="27" customHeight="1">
      <c r="A4" s="669" t="s">
        <v>281</v>
      </c>
      <c r="B4" s="669" t="s">
        <v>282</v>
      </c>
      <c r="C4" s="669" t="s">
        <v>283</v>
      </c>
      <c r="D4" s="675" t="s">
        <v>284</v>
      </c>
      <c r="E4" s="669" t="s">
        <v>280</v>
      </c>
      <c r="F4" s="674" t="s">
        <v>757</v>
      </c>
      <c r="G4" s="674" t="s">
        <v>952</v>
      </c>
      <c r="H4" s="674" t="s">
        <v>903</v>
      </c>
      <c r="I4" s="674" t="s">
        <v>525</v>
      </c>
      <c r="J4" s="674" t="s">
        <v>694</v>
      </c>
      <c r="K4" s="674" t="s">
        <v>285</v>
      </c>
      <c r="L4" s="674"/>
      <c r="M4" s="674"/>
      <c r="N4" s="674"/>
    </row>
    <row r="5" spans="1:14" ht="12.75" customHeight="1">
      <c r="A5" s="669"/>
      <c r="B5" s="669"/>
      <c r="C5" s="669"/>
      <c r="D5" s="675"/>
      <c r="E5" s="669"/>
      <c r="F5" s="674"/>
      <c r="G5" s="674"/>
      <c r="H5" s="674"/>
      <c r="I5" s="674"/>
      <c r="J5" s="674"/>
      <c r="K5" s="674" t="s">
        <v>286</v>
      </c>
      <c r="L5" s="674"/>
      <c r="M5" s="674"/>
      <c r="N5" s="674"/>
    </row>
    <row r="6" spans="1:14" ht="19.5" customHeight="1">
      <c r="A6" s="669"/>
      <c r="B6" s="669"/>
      <c r="C6" s="669"/>
      <c r="D6" s="675"/>
      <c r="E6" s="669"/>
      <c r="F6" s="674"/>
      <c r="G6" s="674"/>
      <c r="H6" s="674"/>
      <c r="I6" s="674"/>
      <c r="J6" s="674"/>
      <c r="K6" s="674"/>
      <c r="L6" s="668" t="s">
        <v>315</v>
      </c>
      <c r="M6" s="668" t="s">
        <v>530</v>
      </c>
      <c r="N6" s="668" t="s">
        <v>693</v>
      </c>
    </row>
    <row r="7" spans="1:14" ht="23.25" customHeight="1">
      <c r="A7" s="669"/>
      <c r="B7" s="669"/>
      <c r="C7" s="669"/>
      <c r="D7" s="675"/>
      <c r="E7" s="669"/>
      <c r="F7" s="674"/>
      <c r="G7" s="674"/>
      <c r="H7" s="674"/>
      <c r="I7" s="674"/>
      <c r="J7" s="674"/>
      <c r="K7" s="674"/>
      <c r="L7" s="668"/>
      <c r="M7" s="668"/>
      <c r="N7" s="668"/>
    </row>
    <row r="8" spans="1:14" ht="41.25" customHeight="1">
      <c r="A8" s="669"/>
      <c r="B8" s="669"/>
      <c r="C8" s="669"/>
      <c r="D8" s="675"/>
      <c r="E8" s="669"/>
      <c r="F8" s="674"/>
      <c r="G8" s="674"/>
      <c r="H8" s="674"/>
      <c r="I8" s="674"/>
      <c r="J8" s="674"/>
      <c r="K8" s="674"/>
      <c r="L8" s="668"/>
      <c r="M8" s="668"/>
      <c r="N8" s="668"/>
    </row>
    <row r="9" spans="1:14" ht="21.75" customHeight="1">
      <c r="A9" s="671" t="s">
        <v>642</v>
      </c>
      <c r="B9" s="672"/>
      <c r="C9" s="672"/>
      <c r="D9" s="672"/>
      <c r="E9" s="672"/>
      <c r="F9" s="672"/>
      <c r="G9" s="672"/>
      <c r="H9" s="672"/>
      <c r="I9" s="672"/>
      <c r="J9" s="672"/>
      <c r="K9" s="672"/>
      <c r="L9" s="672"/>
      <c r="M9" s="672"/>
      <c r="N9" s="673"/>
    </row>
    <row r="10" spans="1:14" ht="15" customHeight="1">
      <c r="A10" s="504" t="s">
        <v>298</v>
      </c>
      <c r="B10" s="670" t="s">
        <v>218</v>
      </c>
      <c r="C10" s="670"/>
      <c r="D10" s="670"/>
      <c r="E10" s="670"/>
      <c r="F10" s="670"/>
      <c r="G10" s="670"/>
      <c r="H10" s="670"/>
      <c r="I10" s="670"/>
      <c r="J10" s="670"/>
      <c r="K10" s="670"/>
      <c r="L10" s="670"/>
      <c r="M10" s="670"/>
      <c r="N10" s="670"/>
    </row>
    <row r="11" spans="1:14" ht="15" customHeight="1">
      <c r="A11" s="504" t="s">
        <v>298</v>
      </c>
      <c r="B11" s="504" t="s">
        <v>298</v>
      </c>
      <c r="C11" s="670" t="s">
        <v>219</v>
      </c>
      <c r="D11" s="670"/>
      <c r="E11" s="670"/>
      <c r="F11" s="670"/>
      <c r="G11" s="670"/>
      <c r="H11" s="670"/>
      <c r="I11" s="670"/>
      <c r="J11" s="670"/>
      <c r="K11" s="670"/>
      <c r="L11" s="670"/>
      <c r="M11" s="670"/>
      <c r="N11" s="670"/>
    </row>
    <row r="12" spans="1:14" ht="30" customHeight="1">
      <c r="A12" s="656" t="s">
        <v>298</v>
      </c>
      <c r="B12" s="656" t="s">
        <v>298</v>
      </c>
      <c r="C12" s="656" t="s">
        <v>298</v>
      </c>
      <c r="D12" s="684" t="s">
        <v>122</v>
      </c>
      <c r="E12" s="664" t="s">
        <v>19</v>
      </c>
      <c r="F12" s="678">
        <v>10957.9</v>
      </c>
      <c r="G12" s="665">
        <v>11245.5</v>
      </c>
      <c r="H12" s="648">
        <v>11245.5</v>
      </c>
      <c r="I12" s="677">
        <v>11300</v>
      </c>
      <c r="J12" s="677">
        <v>11350</v>
      </c>
      <c r="K12" s="486" t="s">
        <v>908</v>
      </c>
      <c r="L12" s="489">
        <v>1490</v>
      </c>
      <c r="M12" s="489">
        <v>1495</v>
      </c>
      <c r="N12" s="489">
        <v>1500</v>
      </c>
    </row>
    <row r="13" spans="1:14" ht="30.75" customHeight="1">
      <c r="A13" s="657"/>
      <c r="B13" s="657"/>
      <c r="C13" s="657"/>
      <c r="D13" s="684"/>
      <c r="E13" s="664"/>
      <c r="F13" s="679"/>
      <c r="G13" s="665"/>
      <c r="H13" s="648"/>
      <c r="I13" s="677"/>
      <c r="J13" s="677"/>
      <c r="K13" s="486" t="s">
        <v>220</v>
      </c>
      <c r="L13" s="489">
        <v>430</v>
      </c>
      <c r="M13" s="489">
        <v>440</v>
      </c>
      <c r="N13" s="489">
        <v>450</v>
      </c>
    </row>
    <row r="14" spans="1:14" ht="30.75" customHeight="1">
      <c r="A14" s="657"/>
      <c r="B14" s="657"/>
      <c r="C14" s="657"/>
      <c r="D14" s="684"/>
      <c r="E14" s="664" t="s">
        <v>2</v>
      </c>
      <c r="F14" s="680">
        <v>6991.3</v>
      </c>
      <c r="G14" s="682">
        <v>6521.2</v>
      </c>
      <c r="H14" s="648">
        <v>6575.1</v>
      </c>
      <c r="I14" s="682">
        <v>7000</v>
      </c>
      <c r="J14" s="682">
        <v>7500</v>
      </c>
      <c r="K14" s="486" t="s">
        <v>35</v>
      </c>
      <c r="L14" s="375">
        <v>5560</v>
      </c>
      <c r="M14" s="375">
        <v>5530</v>
      </c>
      <c r="N14" s="375">
        <v>5500</v>
      </c>
    </row>
    <row r="15" spans="1:14" ht="16.5" customHeight="1">
      <c r="A15" s="657"/>
      <c r="B15" s="657"/>
      <c r="C15" s="657"/>
      <c r="D15" s="684"/>
      <c r="E15" s="664"/>
      <c r="F15" s="681"/>
      <c r="G15" s="682"/>
      <c r="H15" s="648"/>
      <c r="I15" s="682"/>
      <c r="J15" s="682"/>
      <c r="K15" s="706" t="s">
        <v>909</v>
      </c>
      <c r="L15" s="683">
        <v>0</v>
      </c>
      <c r="M15" s="683">
        <v>0</v>
      </c>
      <c r="N15" s="683">
        <v>0</v>
      </c>
    </row>
    <row r="16" spans="1:14" ht="27.75" customHeight="1">
      <c r="A16" s="658"/>
      <c r="B16" s="658"/>
      <c r="C16" s="658"/>
      <c r="D16" s="684"/>
      <c r="E16" s="494" t="s">
        <v>23</v>
      </c>
      <c r="F16" s="506">
        <v>591.2</v>
      </c>
      <c r="G16" s="491">
        <v>648.4</v>
      </c>
      <c r="H16" s="562">
        <v>651.4</v>
      </c>
      <c r="I16" s="506">
        <v>650</v>
      </c>
      <c r="J16" s="506">
        <v>650</v>
      </c>
      <c r="K16" s="706"/>
      <c r="L16" s="683"/>
      <c r="M16" s="683"/>
      <c r="N16" s="683"/>
    </row>
    <row r="17" spans="1:14" ht="28.5" customHeight="1">
      <c r="A17" s="656" t="s">
        <v>298</v>
      </c>
      <c r="B17" s="656" t="s">
        <v>298</v>
      </c>
      <c r="C17" s="656" t="s">
        <v>299</v>
      </c>
      <c r="D17" s="697" t="s">
        <v>951</v>
      </c>
      <c r="E17" s="494" t="s">
        <v>19</v>
      </c>
      <c r="F17" s="506">
        <v>105.4</v>
      </c>
      <c r="G17" s="491">
        <v>104.7</v>
      </c>
      <c r="H17" s="562">
        <v>104.7</v>
      </c>
      <c r="I17" s="491">
        <v>108</v>
      </c>
      <c r="J17" s="491">
        <v>110</v>
      </c>
      <c r="K17" s="654" t="s">
        <v>904</v>
      </c>
      <c r="L17" s="662" t="s">
        <v>905</v>
      </c>
      <c r="M17" s="703" t="s">
        <v>906</v>
      </c>
      <c r="N17" s="703" t="s">
        <v>907</v>
      </c>
    </row>
    <row r="18" spans="1:14" ht="24" customHeight="1">
      <c r="A18" s="657"/>
      <c r="B18" s="657"/>
      <c r="C18" s="657"/>
      <c r="D18" s="705"/>
      <c r="E18" s="494" t="s">
        <v>2</v>
      </c>
      <c r="F18" s="506">
        <v>1538.5</v>
      </c>
      <c r="G18" s="491">
        <v>1500.7</v>
      </c>
      <c r="H18" s="562">
        <v>1500.7</v>
      </c>
      <c r="I18" s="491">
        <v>1750</v>
      </c>
      <c r="J18" s="491">
        <v>1850</v>
      </c>
      <c r="K18" s="655"/>
      <c r="L18" s="663"/>
      <c r="M18" s="704"/>
      <c r="N18" s="704"/>
    </row>
    <row r="19" spans="1:14" ht="18.75" customHeight="1">
      <c r="A19" s="657"/>
      <c r="B19" s="657"/>
      <c r="C19" s="657"/>
      <c r="D19" s="705"/>
      <c r="E19" s="494" t="s">
        <v>23</v>
      </c>
      <c r="F19" s="222">
        <v>245.2</v>
      </c>
      <c r="G19" s="228">
        <v>259.7</v>
      </c>
      <c r="H19" s="562">
        <v>259.7</v>
      </c>
      <c r="I19" s="222">
        <v>260</v>
      </c>
      <c r="J19" s="222">
        <v>260</v>
      </c>
      <c r="K19" s="655"/>
      <c r="L19" s="663"/>
      <c r="M19" s="704"/>
      <c r="N19" s="704"/>
    </row>
    <row r="20" spans="1:14" ht="23.25" customHeight="1">
      <c r="A20" s="666" t="s">
        <v>298</v>
      </c>
      <c r="B20" s="666" t="s">
        <v>298</v>
      </c>
      <c r="C20" s="666" t="s">
        <v>300</v>
      </c>
      <c r="D20" s="684" t="s">
        <v>123</v>
      </c>
      <c r="E20" s="377" t="s">
        <v>19</v>
      </c>
      <c r="F20" s="222">
        <v>80.9</v>
      </c>
      <c r="G20" s="228">
        <v>77.1</v>
      </c>
      <c r="H20" s="562">
        <v>77.1</v>
      </c>
      <c r="I20" s="222">
        <v>80</v>
      </c>
      <c r="J20" s="222">
        <v>85</v>
      </c>
      <c r="K20" s="706" t="s">
        <v>464</v>
      </c>
      <c r="L20" s="676">
        <v>150</v>
      </c>
      <c r="M20" s="676">
        <v>150</v>
      </c>
      <c r="N20" s="676">
        <v>150</v>
      </c>
    </row>
    <row r="21" spans="1:14" ht="18.75" customHeight="1">
      <c r="A21" s="666"/>
      <c r="B21" s="666"/>
      <c r="C21" s="666"/>
      <c r="D21" s="684"/>
      <c r="E21" s="4" t="s">
        <v>2</v>
      </c>
      <c r="F21" s="222">
        <v>106.5</v>
      </c>
      <c r="G21" s="228">
        <v>109.3</v>
      </c>
      <c r="H21" s="562">
        <v>109.3</v>
      </c>
      <c r="I21" s="222">
        <v>115</v>
      </c>
      <c r="J21" s="222">
        <v>120</v>
      </c>
      <c r="K21" s="706"/>
      <c r="L21" s="676"/>
      <c r="M21" s="676"/>
      <c r="N21" s="676"/>
    </row>
    <row r="22" spans="1:14" ht="24.75" customHeight="1">
      <c r="A22" s="666"/>
      <c r="B22" s="666"/>
      <c r="C22" s="666"/>
      <c r="D22" s="684"/>
      <c r="E22" s="494" t="s">
        <v>23</v>
      </c>
      <c r="F22" s="222">
        <v>22.3</v>
      </c>
      <c r="G22" s="228">
        <v>27.8</v>
      </c>
      <c r="H22" s="562">
        <v>27.8</v>
      </c>
      <c r="I22" s="222">
        <v>28</v>
      </c>
      <c r="J22" s="222">
        <v>28</v>
      </c>
      <c r="K22" s="706"/>
      <c r="L22" s="676"/>
      <c r="M22" s="676"/>
      <c r="N22" s="676"/>
    </row>
    <row r="23" spans="1:14" ht="42" customHeight="1">
      <c r="A23" s="483" t="s">
        <v>298</v>
      </c>
      <c r="B23" s="483" t="s">
        <v>298</v>
      </c>
      <c r="C23" s="483" t="s">
        <v>301</v>
      </c>
      <c r="D23" s="498" t="s">
        <v>933</v>
      </c>
      <c r="E23" s="494" t="s">
        <v>19</v>
      </c>
      <c r="F23" s="222">
        <v>9.6</v>
      </c>
      <c r="G23" s="222">
        <v>9.7</v>
      </c>
      <c r="H23" s="563">
        <v>9.7</v>
      </c>
      <c r="I23" s="222">
        <v>10</v>
      </c>
      <c r="J23" s="222">
        <v>10</v>
      </c>
      <c r="K23" s="490" t="s">
        <v>449</v>
      </c>
      <c r="L23" s="488">
        <v>390</v>
      </c>
      <c r="M23" s="488">
        <v>380</v>
      </c>
      <c r="N23" s="488">
        <v>360</v>
      </c>
    </row>
    <row r="24" spans="1:14" ht="31.5" customHeight="1">
      <c r="A24" s="483" t="s">
        <v>298</v>
      </c>
      <c r="B24" s="483" t="s">
        <v>298</v>
      </c>
      <c r="C24" s="483" t="s">
        <v>302</v>
      </c>
      <c r="D24" s="498" t="s">
        <v>124</v>
      </c>
      <c r="E24" s="494" t="s">
        <v>19</v>
      </c>
      <c r="F24" s="506">
        <v>3</v>
      </c>
      <c r="G24" s="506">
        <v>3</v>
      </c>
      <c r="H24" s="563">
        <v>3</v>
      </c>
      <c r="I24" s="506">
        <v>3</v>
      </c>
      <c r="J24" s="506">
        <v>3</v>
      </c>
      <c r="K24" s="490" t="s">
        <v>465</v>
      </c>
      <c r="L24" s="488">
        <v>1</v>
      </c>
      <c r="M24" s="488">
        <v>1</v>
      </c>
      <c r="N24" s="488">
        <v>1</v>
      </c>
    </row>
    <row r="25" spans="1:14" ht="23.25" customHeight="1">
      <c r="A25" s="656" t="s">
        <v>298</v>
      </c>
      <c r="B25" s="656" t="s">
        <v>298</v>
      </c>
      <c r="C25" s="656" t="s">
        <v>303</v>
      </c>
      <c r="D25" s="707" t="s">
        <v>526</v>
      </c>
      <c r="E25" s="376" t="s">
        <v>2</v>
      </c>
      <c r="F25" s="224">
        <v>141.9</v>
      </c>
      <c r="G25" s="224">
        <v>0</v>
      </c>
      <c r="H25" s="564">
        <v>0</v>
      </c>
      <c r="I25" s="224">
        <v>0</v>
      </c>
      <c r="J25" s="224">
        <v>0</v>
      </c>
      <c r="K25" s="654" t="s">
        <v>465</v>
      </c>
      <c r="L25" s="662">
        <v>45</v>
      </c>
      <c r="M25" s="662">
        <v>45</v>
      </c>
      <c r="N25" s="662">
        <v>45</v>
      </c>
    </row>
    <row r="26" spans="1:14" ht="25.5" customHeight="1">
      <c r="A26" s="657"/>
      <c r="B26" s="657"/>
      <c r="C26" s="657"/>
      <c r="D26" s="708"/>
      <c r="E26" s="376" t="s">
        <v>4</v>
      </c>
      <c r="F26" s="224">
        <v>18.7</v>
      </c>
      <c r="G26" s="224">
        <v>135</v>
      </c>
      <c r="H26" s="564">
        <v>180.5</v>
      </c>
      <c r="I26" s="224">
        <v>185</v>
      </c>
      <c r="J26" s="224">
        <v>185</v>
      </c>
      <c r="K26" s="655"/>
      <c r="L26" s="663"/>
      <c r="M26" s="663"/>
      <c r="N26" s="663"/>
    </row>
    <row r="27" spans="1:14" ht="35.25" customHeight="1">
      <c r="A27" s="483" t="s">
        <v>298</v>
      </c>
      <c r="B27" s="483" t="s">
        <v>298</v>
      </c>
      <c r="C27" s="11" t="s">
        <v>304</v>
      </c>
      <c r="D27" s="85" t="s">
        <v>319</v>
      </c>
      <c r="E27" s="494" t="s">
        <v>2</v>
      </c>
      <c r="F27" s="506">
        <v>5</v>
      </c>
      <c r="G27" s="506">
        <v>5</v>
      </c>
      <c r="H27" s="563">
        <v>5</v>
      </c>
      <c r="I27" s="506">
        <v>5</v>
      </c>
      <c r="J27" s="506">
        <v>5</v>
      </c>
      <c r="K27" s="160" t="s">
        <v>419</v>
      </c>
      <c r="L27" s="488">
        <v>45</v>
      </c>
      <c r="M27" s="488">
        <v>45</v>
      </c>
      <c r="N27" s="488">
        <v>45</v>
      </c>
    </row>
    <row r="28" spans="1:14" ht="17.25" customHeight="1">
      <c r="A28" s="504" t="s">
        <v>298</v>
      </c>
      <c r="B28" s="69" t="s">
        <v>298</v>
      </c>
      <c r="C28" s="699" t="s">
        <v>287</v>
      </c>
      <c r="D28" s="699"/>
      <c r="E28" s="699"/>
      <c r="F28" s="227">
        <f>SUM(F12:F27)</f>
        <v>20817.400000000005</v>
      </c>
      <c r="G28" s="227">
        <f>SUM(G12:G27)</f>
        <v>20647.100000000002</v>
      </c>
      <c r="H28" s="565">
        <f>SUM(H12:H27)</f>
        <v>20749.5</v>
      </c>
      <c r="I28" s="227">
        <f>SUM(I12:I27)</f>
        <v>21494</v>
      </c>
      <c r="J28" s="227">
        <f>SUM(J12:J27)</f>
        <v>22156</v>
      </c>
      <c r="K28" s="293"/>
      <c r="L28" s="293"/>
      <c r="M28" s="293"/>
      <c r="N28" s="293"/>
    </row>
    <row r="29" spans="1:14" ht="18" customHeight="1">
      <c r="A29" s="504" t="s">
        <v>298</v>
      </c>
      <c r="B29" s="661" t="s">
        <v>288</v>
      </c>
      <c r="C29" s="661"/>
      <c r="D29" s="661"/>
      <c r="E29" s="661"/>
      <c r="F29" s="227">
        <f>+F28</f>
        <v>20817.400000000005</v>
      </c>
      <c r="G29" s="227">
        <f>+G28</f>
        <v>20647.100000000002</v>
      </c>
      <c r="H29" s="565">
        <f>+H28</f>
        <v>20749.5</v>
      </c>
      <c r="I29" s="227">
        <f>+I28</f>
        <v>21494</v>
      </c>
      <c r="J29" s="227">
        <f>+J28</f>
        <v>22156</v>
      </c>
      <c r="K29" s="293"/>
      <c r="L29" s="293"/>
      <c r="M29" s="293"/>
      <c r="N29" s="293"/>
    </row>
    <row r="30" spans="1:14" ht="12.75" customHeight="1">
      <c r="A30" s="504" t="s">
        <v>299</v>
      </c>
      <c r="B30" s="670" t="s">
        <v>221</v>
      </c>
      <c r="C30" s="670"/>
      <c r="D30" s="670"/>
      <c r="E30" s="670"/>
      <c r="F30" s="670"/>
      <c r="G30" s="670"/>
      <c r="H30" s="670"/>
      <c r="I30" s="670"/>
      <c r="J30" s="670"/>
      <c r="K30" s="670"/>
      <c r="L30" s="670"/>
      <c r="M30" s="670"/>
      <c r="N30" s="670"/>
    </row>
    <row r="31" spans="1:14" ht="12.75" customHeight="1">
      <c r="A31" s="504" t="s">
        <v>299</v>
      </c>
      <c r="B31" s="504" t="s">
        <v>298</v>
      </c>
      <c r="C31" s="670" t="s">
        <v>222</v>
      </c>
      <c r="D31" s="670"/>
      <c r="E31" s="670"/>
      <c r="F31" s="670"/>
      <c r="G31" s="670"/>
      <c r="H31" s="670"/>
      <c r="I31" s="670"/>
      <c r="J31" s="670"/>
      <c r="K31" s="670"/>
      <c r="L31" s="670"/>
      <c r="M31" s="670"/>
      <c r="N31" s="670"/>
    </row>
    <row r="32" spans="1:14" ht="25.5" customHeight="1">
      <c r="A32" s="660" t="s">
        <v>299</v>
      </c>
      <c r="B32" s="660" t="s">
        <v>298</v>
      </c>
      <c r="C32" s="660" t="s">
        <v>298</v>
      </c>
      <c r="D32" s="666" t="s">
        <v>325</v>
      </c>
      <c r="E32" s="5" t="s">
        <v>2</v>
      </c>
      <c r="F32" s="506">
        <v>94.4</v>
      </c>
      <c r="G32" s="506">
        <v>96.6</v>
      </c>
      <c r="H32" s="563">
        <v>107.4</v>
      </c>
      <c r="I32" s="506">
        <v>110</v>
      </c>
      <c r="J32" s="506">
        <v>115</v>
      </c>
      <c r="K32" s="706" t="s">
        <v>471</v>
      </c>
      <c r="L32" s="676">
        <v>29</v>
      </c>
      <c r="M32" s="676">
        <v>29</v>
      </c>
      <c r="N32" s="676">
        <v>35</v>
      </c>
    </row>
    <row r="33" spans="1:14" ht="19.5" customHeight="1">
      <c r="A33" s="660"/>
      <c r="B33" s="660"/>
      <c r="C33" s="660"/>
      <c r="D33" s="666"/>
      <c r="E33" s="5" t="s">
        <v>4</v>
      </c>
      <c r="F33" s="506">
        <v>0.2</v>
      </c>
      <c r="G33" s="506">
        <v>0</v>
      </c>
      <c r="H33" s="563">
        <v>2.3</v>
      </c>
      <c r="I33" s="506">
        <v>0</v>
      </c>
      <c r="J33" s="506">
        <v>0</v>
      </c>
      <c r="K33" s="706"/>
      <c r="L33" s="676"/>
      <c r="M33" s="676"/>
      <c r="N33" s="676"/>
    </row>
    <row r="34" spans="1:14" ht="35.25" customHeight="1">
      <c r="A34" s="483" t="s">
        <v>299</v>
      </c>
      <c r="B34" s="483" t="s">
        <v>298</v>
      </c>
      <c r="C34" s="483" t="s">
        <v>299</v>
      </c>
      <c r="D34" s="85" t="s">
        <v>483</v>
      </c>
      <c r="E34" s="362" t="s">
        <v>2</v>
      </c>
      <c r="F34" s="506">
        <v>17.8</v>
      </c>
      <c r="G34" s="506">
        <v>18</v>
      </c>
      <c r="H34" s="563">
        <v>18</v>
      </c>
      <c r="I34" s="506">
        <v>18</v>
      </c>
      <c r="J34" s="506">
        <v>20</v>
      </c>
      <c r="K34" s="80" t="s">
        <v>527</v>
      </c>
      <c r="L34" s="488">
        <v>35</v>
      </c>
      <c r="M34" s="488">
        <v>35</v>
      </c>
      <c r="N34" s="488">
        <v>35</v>
      </c>
    </row>
    <row r="35" spans="1:14" ht="30" customHeight="1">
      <c r="A35" s="483" t="s">
        <v>299</v>
      </c>
      <c r="B35" s="483" t="s">
        <v>298</v>
      </c>
      <c r="C35" s="483" t="s">
        <v>300</v>
      </c>
      <c r="D35" s="85" t="s">
        <v>847</v>
      </c>
      <c r="E35" s="362" t="s">
        <v>2</v>
      </c>
      <c r="F35" s="506">
        <v>10.2</v>
      </c>
      <c r="G35" s="506">
        <v>14</v>
      </c>
      <c r="H35" s="563">
        <v>14</v>
      </c>
      <c r="I35" s="506">
        <v>14</v>
      </c>
      <c r="J35" s="506">
        <v>14</v>
      </c>
      <c r="K35" s="490" t="s">
        <v>223</v>
      </c>
      <c r="L35" s="488">
        <v>110</v>
      </c>
      <c r="M35" s="488">
        <v>110</v>
      </c>
      <c r="N35" s="488">
        <v>110</v>
      </c>
    </row>
    <row r="36" spans="1:14" ht="27.75" customHeight="1">
      <c r="A36" s="483" t="s">
        <v>299</v>
      </c>
      <c r="B36" s="483" t="s">
        <v>298</v>
      </c>
      <c r="C36" s="483" t="s">
        <v>301</v>
      </c>
      <c r="D36" s="498" t="s">
        <v>505</v>
      </c>
      <c r="E36" s="5" t="s">
        <v>2</v>
      </c>
      <c r="F36" s="506">
        <v>1</v>
      </c>
      <c r="G36" s="506">
        <v>1</v>
      </c>
      <c r="H36" s="563">
        <v>1</v>
      </c>
      <c r="I36" s="506">
        <v>1</v>
      </c>
      <c r="J36" s="506">
        <v>1</v>
      </c>
      <c r="K36" s="490" t="s">
        <v>450</v>
      </c>
      <c r="L36" s="488">
        <v>1</v>
      </c>
      <c r="M36" s="488">
        <v>1</v>
      </c>
      <c r="N36" s="488">
        <v>1</v>
      </c>
    </row>
    <row r="37" spans="1:14" ht="16.5" customHeight="1">
      <c r="A37" s="504" t="s">
        <v>299</v>
      </c>
      <c r="B37" s="504" t="s">
        <v>298</v>
      </c>
      <c r="C37" s="699" t="s">
        <v>287</v>
      </c>
      <c r="D37" s="699"/>
      <c r="E37" s="699"/>
      <c r="F37" s="249">
        <f>SUM(F32:F36)</f>
        <v>123.60000000000001</v>
      </c>
      <c r="G37" s="249">
        <f>SUM(G32:G36)</f>
        <v>129.6</v>
      </c>
      <c r="H37" s="566">
        <f>SUM(H32:H36)</f>
        <v>142.7</v>
      </c>
      <c r="I37" s="249">
        <f>SUM(I32:I36)</f>
        <v>143</v>
      </c>
      <c r="J37" s="249">
        <f>SUM(J32:J36)</f>
        <v>150</v>
      </c>
      <c r="K37" s="488"/>
      <c r="L37" s="421"/>
      <c r="M37" s="421"/>
      <c r="N37" s="421"/>
    </row>
    <row r="38" spans="1:14" ht="17.25" customHeight="1">
      <c r="A38" s="504" t="s">
        <v>299</v>
      </c>
      <c r="B38" s="661" t="s">
        <v>224</v>
      </c>
      <c r="C38" s="661"/>
      <c r="D38" s="661"/>
      <c r="E38" s="661"/>
      <c r="F38" s="249">
        <f>+F37</f>
        <v>123.60000000000001</v>
      </c>
      <c r="G38" s="249">
        <f>+G37</f>
        <v>129.6</v>
      </c>
      <c r="H38" s="566">
        <f>+H37</f>
        <v>142.7</v>
      </c>
      <c r="I38" s="249">
        <f>+I37</f>
        <v>143</v>
      </c>
      <c r="J38" s="249">
        <f>+J37</f>
        <v>150</v>
      </c>
      <c r="K38" s="488"/>
      <c r="L38" s="423"/>
      <c r="M38" s="423"/>
      <c r="N38" s="423"/>
    </row>
    <row r="39" spans="1:14" ht="12.75" customHeight="1">
      <c r="A39" s="504" t="s">
        <v>300</v>
      </c>
      <c r="B39" s="670" t="s">
        <v>49</v>
      </c>
      <c r="C39" s="670"/>
      <c r="D39" s="670"/>
      <c r="E39" s="670"/>
      <c r="F39" s="670"/>
      <c r="G39" s="670"/>
      <c r="H39" s="670"/>
      <c r="I39" s="670"/>
      <c r="J39" s="670"/>
      <c r="K39" s="670"/>
      <c r="L39" s="670"/>
      <c r="M39" s="670"/>
      <c r="N39" s="670"/>
    </row>
    <row r="40" spans="1:14" ht="15" customHeight="1">
      <c r="A40" s="504" t="s">
        <v>300</v>
      </c>
      <c r="B40" s="504" t="s">
        <v>298</v>
      </c>
      <c r="C40" s="670" t="s">
        <v>50</v>
      </c>
      <c r="D40" s="670"/>
      <c r="E40" s="670"/>
      <c r="F40" s="670"/>
      <c r="G40" s="670"/>
      <c r="H40" s="670"/>
      <c r="I40" s="670"/>
      <c r="J40" s="670"/>
      <c r="K40" s="670"/>
      <c r="L40" s="670"/>
      <c r="M40" s="670"/>
      <c r="N40" s="670"/>
    </row>
    <row r="41" spans="1:14" ht="25.5" customHeight="1">
      <c r="A41" s="656" t="s">
        <v>300</v>
      </c>
      <c r="B41" s="656" t="s">
        <v>298</v>
      </c>
      <c r="C41" s="656" t="s">
        <v>298</v>
      </c>
      <c r="D41" s="654" t="s">
        <v>26</v>
      </c>
      <c r="E41" s="483" t="s">
        <v>19</v>
      </c>
      <c r="F41" s="506">
        <v>490</v>
      </c>
      <c r="G41" s="491">
        <v>250</v>
      </c>
      <c r="H41" s="562">
        <v>0</v>
      </c>
      <c r="I41" s="506">
        <v>0</v>
      </c>
      <c r="J41" s="506">
        <v>0</v>
      </c>
      <c r="K41" s="654" t="s">
        <v>393</v>
      </c>
      <c r="L41" s="662">
        <v>100</v>
      </c>
      <c r="M41" s="662"/>
      <c r="N41" s="662"/>
    </row>
    <row r="42" spans="1:14" ht="21" customHeight="1">
      <c r="A42" s="658"/>
      <c r="B42" s="658"/>
      <c r="C42" s="658"/>
      <c r="D42" s="659"/>
      <c r="E42" s="483" t="s">
        <v>2</v>
      </c>
      <c r="F42" s="506">
        <v>0</v>
      </c>
      <c r="G42" s="491">
        <v>110</v>
      </c>
      <c r="H42" s="562">
        <v>271</v>
      </c>
      <c r="I42" s="506">
        <v>100</v>
      </c>
      <c r="J42" s="506">
        <v>0</v>
      </c>
      <c r="K42" s="659"/>
      <c r="L42" s="700"/>
      <c r="M42" s="700"/>
      <c r="N42" s="700"/>
    </row>
    <row r="43" spans="1:14" ht="32.25" customHeight="1">
      <c r="A43" s="493" t="s">
        <v>300</v>
      </c>
      <c r="B43" s="493" t="s">
        <v>298</v>
      </c>
      <c r="C43" s="493" t="s">
        <v>299</v>
      </c>
      <c r="D43" s="490" t="s">
        <v>528</v>
      </c>
      <c r="E43" s="483" t="s">
        <v>2</v>
      </c>
      <c r="F43" s="506">
        <v>7.5</v>
      </c>
      <c r="G43" s="491">
        <v>50</v>
      </c>
      <c r="H43" s="562">
        <v>50</v>
      </c>
      <c r="I43" s="506">
        <v>0</v>
      </c>
      <c r="J43" s="506">
        <v>0</v>
      </c>
      <c r="K43" s="490" t="s">
        <v>393</v>
      </c>
      <c r="L43" s="488">
        <v>100</v>
      </c>
      <c r="M43" s="488"/>
      <c r="N43" s="488"/>
    </row>
    <row r="44" spans="1:14" ht="21" customHeight="1">
      <c r="A44" s="684" t="s">
        <v>300</v>
      </c>
      <c r="B44" s="684" t="s">
        <v>298</v>
      </c>
      <c r="C44" s="709" t="s">
        <v>301</v>
      </c>
      <c r="D44" s="696" t="s">
        <v>55</v>
      </c>
      <c r="E44" s="490" t="s">
        <v>2</v>
      </c>
      <c r="F44" s="506">
        <v>76.9</v>
      </c>
      <c r="G44" s="491">
        <v>0</v>
      </c>
      <c r="H44" s="562">
        <v>0</v>
      </c>
      <c r="I44" s="491">
        <v>0</v>
      </c>
      <c r="J44" s="491">
        <v>0</v>
      </c>
      <c r="K44" s="696" t="s">
        <v>393</v>
      </c>
      <c r="L44" s="676"/>
      <c r="M44" s="676">
        <v>100</v>
      </c>
      <c r="N44" s="676">
        <v>100</v>
      </c>
    </row>
    <row r="45" spans="1:14" ht="24" customHeight="1">
      <c r="A45" s="684"/>
      <c r="B45" s="684"/>
      <c r="C45" s="709"/>
      <c r="D45" s="696"/>
      <c r="E45" s="490" t="s">
        <v>19</v>
      </c>
      <c r="F45" s="506">
        <v>0</v>
      </c>
      <c r="G45" s="491">
        <v>0</v>
      </c>
      <c r="H45" s="562">
        <v>0</v>
      </c>
      <c r="I45" s="506">
        <v>1000</v>
      </c>
      <c r="J45" s="506">
        <v>1000</v>
      </c>
      <c r="K45" s="696"/>
      <c r="L45" s="676"/>
      <c r="M45" s="676"/>
      <c r="N45" s="676"/>
    </row>
    <row r="46" spans="1:14" ht="24.75" customHeight="1">
      <c r="A46" s="690" t="s">
        <v>300</v>
      </c>
      <c r="B46" s="690" t="s">
        <v>298</v>
      </c>
      <c r="C46" s="690" t="s">
        <v>302</v>
      </c>
      <c r="D46" s="654" t="s">
        <v>344</v>
      </c>
      <c r="E46" s="490" t="s">
        <v>5</v>
      </c>
      <c r="F46" s="506">
        <v>0</v>
      </c>
      <c r="G46" s="491">
        <v>76</v>
      </c>
      <c r="H46" s="562">
        <v>61</v>
      </c>
      <c r="I46" s="506">
        <v>0</v>
      </c>
      <c r="J46" s="506">
        <v>0</v>
      </c>
      <c r="K46" s="649" t="s">
        <v>472</v>
      </c>
      <c r="L46" s="662">
        <v>100</v>
      </c>
      <c r="M46" s="688"/>
      <c r="N46" s="688"/>
    </row>
    <row r="47" spans="1:14" ht="20.25" customHeight="1">
      <c r="A47" s="691"/>
      <c r="B47" s="691"/>
      <c r="C47" s="691"/>
      <c r="D47" s="655"/>
      <c r="E47" s="490" t="s">
        <v>4</v>
      </c>
      <c r="F47" s="506">
        <v>0</v>
      </c>
      <c r="G47" s="491">
        <v>431</v>
      </c>
      <c r="H47" s="562">
        <v>342</v>
      </c>
      <c r="I47" s="506">
        <v>0</v>
      </c>
      <c r="J47" s="506">
        <v>0</v>
      </c>
      <c r="K47" s="650"/>
      <c r="L47" s="663"/>
      <c r="M47" s="689"/>
      <c r="N47" s="689"/>
    </row>
    <row r="48" spans="1:14" ht="22.5" customHeight="1">
      <c r="A48" s="466"/>
      <c r="B48" s="466"/>
      <c r="C48" s="466"/>
      <c r="D48" s="501"/>
      <c r="E48" s="490" t="s">
        <v>2</v>
      </c>
      <c r="F48" s="506">
        <v>0</v>
      </c>
      <c r="G48" s="491">
        <v>0</v>
      </c>
      <c r="H48" s="562">
        <v>25.3</v>
      </c>
      <c r="I48" s="506">
        <v>0</v>
      </c>
      <c r="J48" s="506">
        <v>0</v>
      </c>
      <c r="K48" s="651"/>
      <c r="L48" s="467"/>
      <c r="M48" s="467"/>
      <c r="N48" s="467"/>
    </row>
    <row r="49" spans="1:14" ht="26.25" customHeight="1">
      <c r="A49" s="656" t="s">
        <v>300</v>
      </c>
      <c r="B49" s="656" t="s">
        <v>298</v>
      </c>
      <c r="C49" s="690" t="s">
        <v>303</v>
      </c>
      <c r="D49" s="654" t="s">
        <v>317</v>
      </c>
      <c r="E49" s="490" t="s">
        <v>2</v>
      </c>
      <c r="F49" s="506">
        <v>146.5</v>
      </c>
      <c r="G49" s="491">
        <v>89</v>
      </c>
      <c r="H49" s="562">
        <v>113</v>
      </c>
      <c r="I49" s="491">
        <v>35</v>
      </c>
      <c r="J49" s="491">
        <v>0</v>
      </c>
      <c r="K49" s="654" t="s">
        <v>749</v>
      </c>
      <c r="L49" s="645">
        <v>15</v>
      </c>
      <c r="M49" s="645">
        <v>85</v>
      </c>
      <c r="N49" s="645"/>
    </row>
    <row r="50" spans="1:14" ht="27.75" customHeight="1">
      <c r="A50" s="657"/>
      <c r="B50" s="657"/>
      <c r="C50" s="691"/>
      <c r="D50" s="655"/>
      <c r="E50" s="490" t="s">
        <v>4</v>
      </c>
      <c r="F50" s="506">
        <v>0</v>
      </c>
      <c r="G50" s="491">
        <v>98</v>
      </c>
      <c r="H50" s="562">
        <v>98</v>
      </c>
      <c r="I50" s="491">
        <v>389</v>
      </c>
      <c r="J50" s="491">
        <v>0</v>
      </c>
      <c r="K50" s="655"/>
      <c r="L50" s="646"/>
      <c r="M50" s="646"/>
      <c r="N50" s="646"/>
    </row>
    <row r="51" spans="1:14" ht="25.5" customHeight="1">
      <c r="A51" s="658"/>
      <c r="B51" s="658"/>
      <c r="C51" s="692"/>
      <c r="D51" s="659"/>
      <c r="E51" s="490" t="s">
        <v>5</v>
      </c>
      <c r="F51" s="506">
        <v>0</v>
      </c>
      <c r="G51" s="491">
        <v>0</v>
      </c>
      <c r="H51" s="562">
        <v>9</v>
      </c>
      <c r="I51" s="491">
        <v>35</v>
      </c>
      <c r="J51" s="491">
        <v>0</v>
      </c>
      <c r="K51" s="659"/>
      <c r="L51" s="647"/>
      <c r="M51" s="647"/>
      <c r="N51" s="647"/>
    </row>
    <row r="52" spans="1:14" ht="31.5" customHeight="1">
      <c r="A52" s="396" t="s">
        <v>300</v>
      </c>
      <c r="B52" s="396" t="s">
        <v>298</v>
      </c>
      <c r="C52" s="396" t="s">
        <v>304</v>
      </c>
      <c r="D52" s="485" t="s">
        <v>714</v>
      </c>
      <c r="E52" s="490" t="s">
        <v>2</v>
      </c>
      <c r="F52" s="506">
        <v>0</v>
      </c>
      <c r="G52" s="491">
        <v>0</v>
      </c>
      <c r="H52" s="562">
        <v>0</v>
      </c>
      <c r="I52" s="506">
        <v>50</v>
      </c>
      <c r="J52" s="506">
        <v>50</v>
      </c>
      <c r="K52" s="485" t="s">
        <v>463</v>
      </c>
      <c r="L52" s="487"/>
      <c r="M52" s="487"/>
      <c r="N52" s="487" t="s">
        <v>407</v>
      </c>
    </row>
    <row r="53" spans="1:14" ht="35.25" customHeight="1">
      <c r="A53" s="85" t="s">
        <v>300</v>
      </c>
      <c r="B53" s="85" t="s">
        <v>298</v>
      </c>
      <c r="C53" s="85" t="s">
        <v>305</v>
      </c>
      <c r="D53" s="498" t="s">
        <v>544</v>
      </c>
      <c r="E53" s="490" t="s">
        <v>2</v>
      </c>
      <c r="F53" s="506">
        <v>20</v>
      </c>
      <c r="G53" s="491">
        <v>30</v>
      </c>
      <c r="H53" s="562">
        <v>30</v>
      </c>
      <c r="I53" s="506">
        <v>0</v>
      </c>
      <c r="J53" s="506">
        <v>0</v>
      </c>
      <c r="K53" s="498" t="s">
        <v>393</v>
      </c>
      <c r="L53" s="142" t="s">
        <v>394</v>
      </c>
      <c r="M53" s="142"/>
      <c r="N53" s="142"/>
    </row>
    <row r="54" spans="1:14" ht="23.25" customHeight="1">
      <c r="A54" s="684" t="s">
        <v>300</v>
      </c>
      <c r="B54" s="684" t="s">
        <v>298</v>
      </c>
      <c r="C54" s="701" t="s">
        <v>306</v>
      </c>
      <c r="D54" s="696" t="s">
        <v>667</v>
      </c>
      <c r="E54" s="77" t="s">
        <v>2</v>
      </c>
      <c r="F54" s="506">
        <v>0</v>
      </c>
      <c r="G54" s="491">
        <v>14</v>
      </c>
      <c r="H54" s="562">
        <v>14</v>
      </c>
      <c r="I54" s="491">
        <v>14</v>
      </c>
      <c r="J54" s="491">
        <v>0</v>
      </c>
      <c r="K54" s="696" t="s">
        <v>708</v>
      </c>
      <c r="L54" s="676"/>
      <c r="M54" s="676">
        <v>2</v>
      </c>
      <c r="N54" s="676"/>
    </row>
    <row r="55" spans="1:14" ht="25.5" customHeight="1">
      <c r="A55" s="684"/>
      <c r="B55" s="684"/>
      <c r="C55" s="701"/>
      <c r="D55" s="696"/>
      <c r="E55" s="77" t="s">
        <v>5</v>
      </c>
      <c r="F55" s="506">
        <v>0</v>
      </c>
      <c r="G55" s="491">
        <v>4</v>
      </c>
      <c r="H55" s="562">
        <v>4</v>
      </c>
      <c r="I55" s="491">
        <v>14</v>
      </c>
      <c r="J55" s="491">
        <v>0</v>
      </c>
      <c r="K55" s="696"/>
      <c r="L55" s="676"/>
      <c r="M55" s="676"/>
      <c r="N55" s="676"/>
    </row>
    <row r="56" spans="1:14" ht="20.25" customHeight="1">
      <c r="A56" s="684"/>
      <c r="B56" s="684"/>
      <c r="C56" s="701"/>
      <c r="D56" s="696"/>
      <c r="E56" s="77" t="s">
        <v>4</v>
      </c>
      <c r="F56" s="506">
        <v>0</v>
      </c>
      <c r="G56" s="491">
        <v>40</v>
      </c>
      <c r="H56" s="562">
        <v>40</v>
      </c>
      <c r="I56" s="491">
        <v>136</v>
      </c>
      <c r="J56" s="491">
        <v>0</v>
      </c>
      <c r="K56" s="696"/>
      <c r="L56" s="676"/>
      <c r="M56" s="676"/>
      <c r="N56" s="676"/>
    </row>
    <row r="57" spans="1:14" ht="20.25" customHeight="1">
      <c r="A57" s="684" t="s">
        <v>300</v>
      </c>
      <c r="B57" s="684" t="s">
        <v>298</v>
      </c>
      <c r="C57" s="701" t="s">
        <v>307</v>
      </c>
      <c r="D57" s="696" t="s">
        <v>668</v>
      </c>
      <c r="E57" s="77" t="s">
        <v>2</v>
      </c>
      <c r="F57" s="506">
        <v>0</v>
      </c>
      <c r="G57" s="491">
        <v>4</v>
      </c>
      <c r="H57" s="562">
        <v>4</v>
      </c>
      <c r="I57" s="491">
        <v>14</v>
      </c>
      <c r="J57" s="491">
        <v>0</v>
      </c>
      <c r="K57" s="696" t="s">
        <v>708</v>
      </c>
      <c r="L57" s="676"/>
      <c r="M57" s="676">
        <v>2</v>
      </c>
      <c r="N57" s="676"/>
    </row>
    <row r="58" spans="1:14" ht="22.5" customHeight="1">
      <c r="A58" s="684"/>
      <c r="B58" s="684"/>
      <c r="C58" s="701"/>
      <c r="D58" s="696"/>
      <c r="E58" s="77" t="s">
        <v>5</v>
      </c>
      <c r="F58" s="506">
        <v>0</v>
      </c>
      <c r="G58" s="491">
        <v>4</v>
      </c>
      <c r="H58" s="562">
        <v>4</v>
      </c>
      <c r="I58" s="491">
        <v>14</v>
      </c>
      <c r="J58" s="491">
        <v>0</v>
      </c>
      <c r="K58" s="696"/>
      <c r="L58" s="676"/>
      <c r="M58" s="676"/>
      <c r="N58" s="676"/>
    </row>
    <row r="59" spans="1:14" ht="20.25" customHeight="1">
      <c r="A59" s="684"/>
      <c r="B59" s="684"/>
      <c r="C59" s="701"/>
      <c r="D59" s="696"/>
      <c r="E59" s="77" t="s">
        <v>4</v>
      </c>
      <c r="F59" s="506">
        <v>0</v>
      </c>
      <c r="G59" s="491">
        <v>40</v>
      </c>
      <c r="H59" s="562">
        <v>40</v>
      </c>
      <c r="I59" s="491">
        <v>136</v>
      </c>
      <c r="J59" s="491">
        <v>0</v>
      </c>
      <c r="K59" s="696"/>
      <c r="L59" s="676"/>
      <c r="M59" s="676"/>
      <c r="N59" s="676"/>
    </row>
    <row r="60" spans="1:14" ht="36" customHeight="1">
      <c r="A60" s="498" t="s">
        <v>300</v>
      </c>
      <c r="B60" s="498" t="s">
        <v>298</v>
      </c>
      <c r="C60" s="498" t="s">
        <v>308</v>
      </c>
      <c r="D60" s="486" t="s">
        <v>356</v>
      </c>
      <c r="E60" s="483" t="s">
        <v>2</v>
      </c>
      <c r="F60" s="506">
        <v>12.5</v>
      </c>
      <c r="G60" s="491">
        <v>20</v>
      </c>
      <c r="H60" s="562">
        <v>20</v>
      </c>
      <c r="I60" s="506">
        <v>20</v>
      </c>
      <c r="J60" s="506">
        <v>20</v>
      </c>
      <c r="K60" s="486" t="s">
        <v>535</v>
      </c>
      <c r="L60" s="488">
        <v>3</v>
      </c>
      <c r="M60" s="488">
        <v>3</v>
      </c>
      <c r="N60" s="488">
        <v>3</v>
      </c>
    </row>
    <row r="61" spans="1:14" ht="42" customHeight="1">
      <c r="A61" s="498" t="s">
        <v>300</v>
      </c>
      <c r="B61" s="498" t="s">
        <v>298</v>
      </c>
      <c r="C61" s="61" t="s">
        <v>309</v>
      </c>
      <c r="D61" s="486" t="s">
        <v>345</v>
      </c>
      <c r="E61" s="77" t="s">
        <v>2</v>
      </c>
      <c r="F61" s="506">
        <v>25.8</v>
      </c>
      <c r="G61" s="491">
        <v>30</v>
      </c>
      <c r="H61" s="562">
        <v>30</v>
      </c>
      <c r="I61" s="506">
        <v>30</v>
      </c>
      <c r="J61" s="506">
        <v>30</v>
      </c>
      <c r="K61" s="486" t="s">
        <v>462</v>
      </c>
      <c r="L61" s="488">
        <v>15</v>
      </c>
      <c r="M61" s="488">
        <v>15</v>
      </c>
      <c r="N61" s="488">
        <v>15</v>
      </c>
    </row>
    <row r="62" spans="1:14" ht="35.25" customHeight="1">
      <c r="A62" s="498" t="s">
        <v>300</v>
      </c>
      <c r="B62" s="498" t="s">
        <v>298</v>
      </c>
      <c r="C62" s="85" t="s">
        <v>22</v>
      </c>
      <c r="D62" s="486" t="s">
        <v>871</v>
      </c>
      <c r="E62" s="490" t="s">
        <v>2</v>
      </c>
      <c r="F62" s="506">
        <v>15</v>
      </c>
      <c r="G62" s="491">
        <v>30</v>
      </c>
      <c r="H62" s="562">
        <v>30</v>
      </c>
      <c r="I62" s="506">
        <v>15</v>
      </c>
      <c r="J62" s="506">
        <v>0</v>
      </c>
      <c r="K62" s="498" t="s">
        <v>461</v>
      </c>
      <c r="L62" s="482" t="s">
        <v>394</v>
      </c>
      <c r="M62" s="482" t="s">
        <v>394</v>
      </c>
      <c r="N62" s="482"/>
    </row>
    <row r="63" spans="1:14" ht="30" customHeight="1">
      <c r="A63" s="498" t="s">
        <v>300</v>
      </c>
      <c r="B63" s="498" t="s">
        <v>298</v>
      </c>
      <c r="C63" s="498" t="s">
        <v>3</v>
      </c>
      <c r="D63" s="498" t="s">
        <v>529</v>
      </c>
      <c r="E63" s="490" t="s">
        <v>2</v>
      </c>
      <c r="F63" s="506">
        <v>0</v>
      </c>
      <c r="G63" s="491">
        <v>0</v>
      </c>
      <c r="H63" s="562">
        <v>0</v>
      </c>
      <c r="I63" s="506">
        <v>0</v>
      </c>
      <c r="J63" s="506">
        <v>20</v>
      </c>
      <c r="K63" s="498" t="s">
        <v>110</v>
      </c>
      <c r="L63" s="482"/>
      <c r="M63" s="482"/>
      <c r="N63" s="482" t="s">
        <v>394</v>
      </c>
    </row>
    <row r="64" spans="1:14" ht="36.75" customHeight="1">
      <c r="A64" s="498" t="s">
        <v>300</v>
      </c>
      <c r="B64" s="498" t="s">
        <v>298</v>
      </c>
      <c r="C64" s="498" t="s">
        <v>10</v>
      </c>
      <c r="D64" s="498" t="s">
        <v>492</v>
      </c>
      <c r="E64" s="490" t="s">
        <v>2</v>
      </c>
      <c r="F64" s="506">
        <v>45</v>
      </c>
      <c r="G64" s="491">
        <v>7</v>
      </c>
      <c r="H64" s="562">
        <v>7</v>
      </c>
      <c r="I64" s="506">
        <v>0</v>
      </c>
      <c r="J64" s="506">
        <v>0</v>
      </c>
      <c r="K64" s="498" t="s">
        <v>393</v>
      </c>
      <c r="L64" s="482" t="s">
        <v>394</v>
      </c>
      <c r="M64" s="482"/>
      <c r="N64" s="482"/>
    </row>
    <row r="65" spans="1:14" ht="27" customHeight="1">
      <c r="A65" s="656" t="s">
        <v>300</v>
      </c>
      <c r="B65" s="656" t="s">
        <v>298</v>
      </c>
      <c r="C65" s="656" t="s">
        <v>6</v>
      </c>
      <c r="D65" s="697" t="s">
        <v>614</v>
      </c>
      <c r="E65" s="490" t="s">
        <v>5</v>
      </c>
      <c r="F65" s="506">
        <v>5</v>
      </c>
      <c r="G65" s="491">
        <v>0</v>
      </c>
      <c r="H65" s="562">
        <v>0</v>
      </c>
      <c r="I65" s="491">
        <v>220</v>
      </c>
      <c r="J65" s="506">
        <v>207</v>
      </c>
      <c r="K65" s="697" t="s">
        <v>532</v>
      </c>
      <c r="L65" s="703"/>
      <c r="M65" s="703"/>
      <c r="N65" s="703" t="s">
        <v>533</v>
      </c>
    </row>
    <row r="66" spans="1:14" ht="21.75" customHeight="1">
      <c r="A66" s="658"/>
      <c r="B66" s="658"/>
      <c r="C66" s="658"/>
      <c r="D66" s="698"/>
      <c r="E66" s="490" t="s">
        <v>2</v>
      </c>
      <c r="F66" s="506">
        <v>0</v>
      </c>
      <c r="G66" s="491">
        <v>10</v>
      </c>
      <c r="H66" s="562">
        <v>10</v>
      </c>
      <c r="I66" s="491">
        <v>15</v>
      </c>
      <c r="J66" s="506">
        <v>15</v>
      </c>
      <c r="K66" s="698"/>
      <c r="L66" s="710"/>
      <c r="M66" s="710"/>
      <c r="N66" s="710"/>
    </row>
    <row r="67" spans="1:14" ht="33.75" customHeight="1">
      <c r="A67" s="498" t="s">
        <v>300</v>
      </c>
      <c r="B67" s="498" t="s">
        <v>298</v>
      </c>
      <c r="C67" s="498" t="s">
        <v>7</v>
      </c>
      <c r="D67" s="498" t="s">
        <v>534</v>
      </c>
      <c r="E67" s="490" t="s">
        <v>2</v>
      </c>
      <c r="F67" s="506">
        <v>0</v>
      </c>
      <c r="G67" s="491">
        <v>40</v>
      </c>
      <c r="H67" s="562">
        <v>40</v>
      </c>
      <c r="I67" s="506">
        <v>0</v>
      </c>
      <c r="J67" s="506">
        <v>0</v>
      </c>
      <c r="K67" s="498" t="s">
        <v>110</v>
      </c>
      <c r="L67" s="482" t="s">
        <v>394</v>
      </c>
      <c r="M67" s="482"/>
      <c r="N67" s="482"/>
    </row>
    <row r="68" spans="1:14" ht="45" customHeight="1">
      <c r="A68" s="498" t="s">
        <v>300</v>
      </c>
      <c r="B68" s="498" t="s">
        <v>298</v>
      </c>
      <c r="C68" s="85" t="s">
        <v>8</v>
      </c>
      <c r="D68" s="486" t="s">
        <v>601</v>
      </c>
      <c r="E68" s="490" t="s">
        <v>2</v>
      </c>
      <c r="F68" s="506">
        <v>0</v>
      </c>
      <c r="G68" s="491">
        <v>0</v>
      </c>
      <c r="H68" s="562">
        <v>0</v>
      </c>
      <c r="I68" s="506">
        <v>20</v>
      </c>
      <c r="J68" s="506">
        <v>30</v>
      </c>
      <c r="K68" s="486" t="s">
        <v>440</v>
      </c>
      <c r="L68" s="488"/>
      <c r="M68" s="488">
        <v>2</v>
      </c>
      <c r="N68" s="488">
        <v>3</v>
      </c>
    </row>
    <row r="69" spans="1:14" ht="42" customHeight="1">
      <c r="A69" s="85" t="s">
        <v>300</v>
      </c>
      <c r="B69" s="85" t="s">
        <v>298</v>
      </c>
      <c r="C69" s="85" t="s">
        <v>9</v>
      </c>
      <c r="D69" s="85" t="s">
        <v>669</v>
      </c>
      <c r="E69" s="490" t="s">
        <v>2</v>
      </c>
      <c r="F69" s="506">
        <v>0</v>
      </c>
      <c r="G69" s="491">
        <v>0</v>
      </c>
      <c r="H69" s="562">
        <v>0</v>
      </c>
      <c r="I69" s="506">
        <v>0</v>
      </c>
      <c r="J69" s="506">
        <v>20</v>
      </c>
      <c r="K69" s="85" t="s">
        <v>440</v>
      </c>
      <c r="L69" s="142"/>
      <c r="M69" s="142"/>
      <c r="N69" s="142" t="s">
        <v>206</v>
      </c>
    </row>
    <row r="70" spans="1:14" ht="32.25" customHeight="1">
      <c r="A70" s="85" t="s">
        <v>300</v>
      </c>
      <c r="B70" s="85" t="s">
        <v>298</v>
      </c>
      <c r="C70" s="85" t="s">
        <v>11</v>
      </c>
      <c r="D70" s="85" t="s">
        <v>89</v>
      </c>
      <c r="E70" s="490" t="s">
        <v>2</v>
      </c>
      <c r="F70" s="506">
        <v>0</v>
      </c>
      <c r="G70" s="491">
        <v>0</v>
      </c>
      <c r="H70" s="562">
        <v>0</v>
      </c>
      <c r="I70" s="506">
        <v>0</v>
      </c>
      <c r="J70" s="506">
        <v>10</v>
      </c>
      <c r="K70" s="85" t="s">
        <v>440</v>
      </c>
      <c r="L70" s="142"/>
      <c r="M70" s="142"/>
      <c r="N70" s="142" t="s">
        <v>407</v>
      </c>
    </row>
    <row r="71" spans="1:14" ht="30" customHeight="1">
      <c r="A71" s="85" t="s">
        <v>300</v>
      </c>
      <c r="B71" s="85" t="s">
        <v>298</v>
      </c>
      <c r="C71" s="85" t="s">
        <v>17</v>
      </c>
      <c r="D71" s="85" t="s">
        <v>358</v>
      </c>
      <c r="E71" s="490" t="s">
        <v>2</v>
      </c>
      <c r="F71" s="506">
        <v>0</v>
      </c>
      <c r="G71" s="491">
        <v>0</v>
      </c>
      <c r="H71" s="562">
        <v>0</v>
      </c>
      <c r="I71" s="506">
        <v>0</v>
      </c>
      <c r="J71" s="506">
        <v>10</v>
      </c>
      <c r="K71" s="85" t="s">
        <v>440</v>
      </c>
      <c r="L71" s="142"/>
      <c r="M71" s="142"/>
      <c r="N71" s="142" t="s">
        <v>407</v>
      </c>
    </row>
    <row r="72" spans="1:14" ht="22.5" customHeight="1">
      <c r="A72" s="690" t="s">
        <v>300</v>
      </c>
      <c r="B72" s="690" t="s">
        <v>298</v>
      </c>
      <c r="C72" s="690" t="s">
        <v>13</v>
      </c>
      <c r="D72" s="666" t="s">
        <v>910</v>
      </c>
      <c r="E72" s="490" t="s">
        <v>2</v>
      </c>
      <c r="F72" s="506">
        <v>38.9</v>
      </c>
      <c r="G72" s="491">
        <v>0</v>
      </c>
      <c r="H72" s="562">
        <v>31</v>
      </c>
      <c r="I72" s="491">
        <v>0</v>
      </c>
      <c r="J72" s="506">
        <v>0</v>
      </c>
      <c r="K72" s="666" t="s">
        <v>463</v>
      </c>
      <c r="L72" s="713" t="s">
        <v>407</v>
      </c>
      <c r="M72" s="713"/>
      <c r="N72" s="713"/>
    </row>
    <row r="73" spans="1:14" ht="21.75" customHeight="1">
      <c r="A73" s="692"/>
      <c r="B73" s="692"/>
      <c r="C73" s="692"/>
      <c r="D73" s="666"/>
      <c r="E73" s="490" t="s">
        <v>19</v>
      </c>
      <c r="F73" s="506">
        <v>76.6</v>
      </c>
      <c r="G73" s="491">
        <v>0</v>
      </c>
      <c r="H73" s="562">
        <v>50</v>
      </c>
      <c r="I73" s="491">
        <v>0</v>
      </c>
      <c r="J73" s="506">
        <v>0</v>
      </c>
      <c r="K73" s="714"/>
      <c r="L73" s="713"/>
      <c r="M73" s="713"/>
      <c r="N73" s="713"/>
    </row>
    <row r="74" spans="1:14" ht="36" customHeight="1">
      <c r="A74" s="371" t="s">
        <v>300</v>
      </c>
      <c r="B74" s="371" t="s">
        <v>298</v>
      </c>
      <c r="C74" s="371" t="s">
        <v>14</v>
      </c>
      <c r="D74" s="483" t="s">
        <v>709</v>
      </c>
      <c r="E74" s="490" t="s">
        <v>2</v>
      </c>
      <c r="F74" s="506">
        <v>0</v>
      </c>
      <c r="G74" s="491">
        <v>16.5</v>
      </c>
      <c r="H74" s="562">
        <v>16.5</v>
      </c>
      <c r="I74" s="506">
        <v>0</v>
      </c>
      <c r="J74" s="506">
        <v>0</v>
      </c>
      <c r="K74" s="484" t="s">
        <v>110</v>
      </c>
      <c r="L74" s="482" t="s">
        <v>394</v>
      </c>
      <c r="M74" s="482"/>
      <c r="N74" s="482"/>
    </row>
    <row r="75" spans="1:14" ht="36" customHeight="1">
      <c r="A75" s="371" t="s">
        <v>300</v>
      </c>
      <c r="B75" s="371" t="s">
        <v>298</v>
      </c>
      <c r="C75" s="371" t="s">
        <v>12</v>
      </c>
      <c r="D75" s="483" t="s">
        <v>911</v>
      </c>
      <c r="E75" s="490" t="s">
        <v>2</v>
      </c>
      <c r="F75" s="506">
        <v>0</v>
      </c>
      <c r="G75" s="491">
        <v>0</v>
      </c>
      <c r="H75" s="562">
        <v>12</v>
      </c>
      <c r="I75" s="506">
        <v>0</v>
      </c>
      <c r="J75" s="506">
        <v>0</v>
      </c>
      <c r="K75" s="484" t="s">
        <v>110</v>
      </c>
      <c r="L75" s="482" t="s">
        <v>394</v>
      </c>
      <c r="M75" s="482"/>
      <c r="N75" s="482"/>
    </row>
    <row r="76" spans="1:14" ht="14.25" customHeight="1">
      <c r="A76" s="504" t="s">
        <v>300</v>
      </c>
      <c r="B76" s="504" t="s">
        <v>298</v>
      </c>
      <c r="C76" s="699" t="s">
        <v>287</v>
      </c>
      <c r="D76" s="699"/>
      <c r="E76" s="699"/>
      <c r="F76" s="249">
        <f>SUM(F41:F75)</f>
        <v>959.6999999999999</v>
      </c>
      <c r="G76" s="249">
        <f>SUM(G41:G75)</f>
        <v>1393.5</v>
      </c>
      <c r="H76" s="566">
        <f>SUM(H41:H75)</f>
        <v>1351.8</v>
      </c>
      <c r="I76" s="249">
        <f>SUM(I41:I75)</f>
        <v>2257</v>
      </c>
      <c r="J76" s="249">
        <f>SUM(J41:J75)</f>
        <v>1412</v>
      </c>
      <c r="K76" s="372"/>
      <c r="L76" s="293"/>
      <c r="M76" s="293"/>
      <c r="N76" s="293"/>
    </row>
    <row r="77" spans="1:14" ht="14.25" customHeight="1">
      <c r="A77" s="504" t="s">
        <v>300</v>
      </c>
      <c r="B77" s="661" t="s">
        <v>224</v>
      </c>
      <c r="C77" s="661"/>
      <c r="D77" s="661"/>
      <c r="E77" s="661"/>
      <c r="F77" s="227">
        <f>+F76</f>
        <v>959.6999999999999</v>
      </c>
      <c r="G77" s="227">
        <f>+G76</f>
        <v>1393.5</v>
      </c>
      <c r="H77" s="565">
        <f>+H76</f>
        <v>1351.8</v>
      </c>
      <c r="I77" s="227">
        <f>+I76</f>
        <v>2257</v>
      </c>
      <c r="J77" s="227">
        <f>+J76</f>
        <v>1412</v>
      </c>
      <c r="K77" s="372"/>
      <c r="L77" s="293"/>
      <c r="M77" s="293"/>
      <c r="N77" s="293"/>
    </row>
    <row r="78" spans="1:14" ht="20.25" customHeight="1">
      <c r="A78" s="721" t="s">
        <v>289</v>
      </c>
      <c r="B78" s="721"/>
      <c r="C78" s="721"/>
      <c r="D78" s="721"/>
      <c r="E78" s="721"/>
      <c r="F78" s="373">
        <f>+F77+F38+F29</f>
        <v>21900.700000000004</v>
      </c>
      <c r="G78" s="373">
        <f>+G77+G38+G29</f>
        <v>22170.2</v>
      </c>
      <c r="H78" s="373">
        <f>+H77+H38+H29</f>
        <v>22244</v>
      </c>
      <c r="I78" s="373">
        <f>+I77+I38+I29</f>
        <v>23894</v>
      </c>
      <c r="J78" s="373">
        <f>+J77+J38+J29</f>
        <v>23718</v>
      </c>
      <c r="K78" s="711"/>
      <c r="L78" s="712"/>
      <c r="M78" s="712"/>
      <c r="N78" s="712"/>
    </row>
    <row r="79" spans="1:14" ht="14.25" customHeight="1">
      <c r="A79" s="718" t="s">
        <v>316</v>
      </c>
      <c r="B79" s="719"/>
      <c r="C79" s="719"/>
      <c r="D79" s="719"/>
      <c r="E79" s="720"/>
      <c r="F79" s="506"/>
      <c r="G79" s="506"/>
      <c r="H79" s="506"/>
      <c r="I79" s="506"/>
      <c r="J79" s="506"/>
      <c r="K79" s="711"/>
      <c r="L79" s="712"/>
      <c r="M79" s="712"/>
      <c r="N79" s="712"/>
    </row>
    <row r="80" spans="1:14" ht="19.5" customHeight="1">
      <c r="A80" s="715" t="s">
        <v>21</v>
      </c>
      <c r="B80" s="716"/>
      <c r="C80" s="716"/>
      <c r="D80" s="716"/>
      <c r="E80" s="717"/>
      <c r="F80" s="374">
        <f>SUM(F81:F86)</f>
        <v>21876.8</v>
      </c>
      <c r="G80" s="374">
        <f>SUM(G81:G86)</f>
        <v>21342.2</v>
      </c>
      <c r="H80" s="374">
        <f>SUM(H81:H86)</f>
        <v>21463.2</v>
      </c>
      <c r="I80" s="374">
        <f>SUM(I81:I86)</f>
        <v>22765</v>
      </c>
      <c r="J80" s="374">
        <f>SUM(J81:J86)</f>
        <v>23326</v>
      </c>
      <c r="K80" s="711"/>
      <c r="L80" s="712"/>
      <c r="M80" s="712"/>
      <c r="N80" s="712"/>
    </row>
    <row r="81" spans="1:14" ht="14.25" customHeight="1">
      <c r="A81" s="693" t="s">
        <v>225</v>
      </c>
      <c r="B81" s="694"/>
      <c r="C81" s="694"/>
      <c r="D81" s="694"/>
      <c r="E81" s="695"/>
      <c r="F81" s="225">
        <f>+F74+F72+F71+F70+F69+F68+F67+F66+F64+F63+F62+F61+F60+F57+F54+F53+F52+F49+F44+F43+F42+F36+F35+F34+F32+F27+F25+F21+F18+F14+F75+F48</f>
        <v>9294.7</v>
      </c>
      <c r="G81" s="225">
        <f>+G74+G72+G71+G70+G69+G68+G67+G66+G64+G63+G62+G61+G60+G57+G54+G53+G52+G49+G44+G43+G42+G36+G35+G34+G32+G27+G25+G21+G18+G14+G75+G48</f>
        <v>8716.3</v>
      </c>
      <c r="H81" s="567">
        <f>+H74+H72+H71+H70+H69+H68+H67+H66+H64+H63+H62+H61+H60+H57+H54+H53+H52+H49+H44+H43+H42+H36+H35+H34+H32+H27+H25+H21+H18+H14+H75+H48</f>
        <v>9034.3</v>
      </c>
      <c r="I81" s="225">
        <f>+I74+I72+I71+I70+I69+I68+I67+I66+I64+I63+I62+I61+I60+I57+I54+I53+I52+I49+I44+I43+I42+I36+I35+I34+I32+I27+I25+I21+I18+I14+I75+I48</f>
        <v>9326</v>
      </c>
      <c r="J81" s="225">
        <f>+J74+J72+J71+J70+J69+J68+J67+J66+J64+J63+J62+J61+J60+J57+J54+J53+J52+J49+J44+J43+J42+J36+J35+J34+J32+J27+J25+J21+J18+J14+J75+J48</f>
        <v>9830</v>
      </c>
      <c r="K81" s="711"/>
      <c r="L81" s="712"/>
      <c r="M81" s="712"/>
      <c r="N81" s="712"/>
    </row>
    <row r="82" spans="1:14" ht="15.75" customHeight="1">
      <c r="A82" s="693" t="s">
        <v>368</v>
      </c>
      <c r="B82" s="694"/>
      <c r="C82" s="694"/>
      <c r="D82" s="694"/>
      <c r="E82" s="695"/>
      <c r="F82" s="226">
        <f>+F73+F45+F41+F24+F23+F20+F17+F12</f>
        <v>11723.4</v>
      </c>
      <c r="G82" s="226">
        <f>+G73+G45+G41+G24+G23+G20+G17+G12</f>
        <v>11690</v>
      </c>
      <c r="H82" s="568">
        <f>+H73+H45+H41+H24+H23+H20+H17+H12</f>
        <v>11490</v>
      </c>
      <c r="I82" s="226">
        <f>+I73+I45+I41+I24+I23+I20+I17+I12</f>
        <v>12501</v>
      </c>
      <c r="J82" s="226">
        <f>+J73+J45+J41+J24+J23+J20+J17+J12</f>
        <v>12558</v>
      </c>
      <c r="K82" s="711"/>
      <c r="L82" s="712"/>
      <c r="M82" s="712"/>
      <c r="N82" s="712"/>
    </row>
    <row r="83" spans="1:14" ht="16.5" customHeight="1">
      <c r="A83" s="693" t="s">
        <v>226</v>
      </c>
      <c r="B83" s="694"/>
      <c r="C83" s="694"/>
      <c r="D83" s="694"/>
      <c r="E83" s="695"/>
      <c r="F83" s="226"/>
      <c r="G83" s="225"/>
      <c r="H83" s="567"/>
      <c r="I83" s="226"/>
      <c r="J83" s="226"/>
      <c r="K83" s="711"/>
      <c r="L83" s="712"/>
      <c r="M83" s="712"/>
      <c r="N83" s="712"/>
    </row>
    <row r="84" spans="1:14" ht="15" customHeight="1">
      <c r="A84" s="693" t="s">
        <v>227</v>
      </c>
      <c r="B84" s="694"/>
      <c r="C84" s="694"/>
      <c r="D84" s="694"/>
      <c r="E84" s="695"/>
      <c r="F84" s="226">
        <f>+F22+F19+F16</f>
        <v>858.7</v>
      </c>
      <c r="G84" s="226">
        <f>+G22+G19+G16</f>
        <v>935.9</v>
      </c>
      <c r="H84" s="568">
        <f>+H22+H19+H16</f>
        <v>938.9</v>
      </c>
      <c r="I84" s="226">
        <f>+I22+I19+I16</f>
        <v>938</v>
      </c>
      <c r="J84" s="226">
        <f>+J22+J19+J16</f>
        <v>938</v>
      </c>
      <c r="K84" s="711"/>
      <c r="L84" s="712"/>
      <c r="M84" s="712"/>
      <c r="N84" s="712"/>
    </row>
    <row r="85" spans="1:14" ht="13.5" customHeight="1">
      <c r="A85" s="693" t="s">
        <v>230</v>
      </c>
      <c r="B85" s="694"/>
      <c r="C85" s="694"/>
      <c r="D85" s="694"/>
      <c r="E85" s="695"/>
      <c r="F85" s="226"/>
      <c r="G85" s="225"/>
      <c r="H85" s="567"/>
      <c r="I85" s="225"/>
      <c r="J85" s="225"/>
      <c r="K85" s="711"/>
      <c r="L85" s="712"/>
      <c r="M85" s="712"/>
      <c r="N85" s="712"/>
    </row>
    <row r="86" spans="1:14" ht="12.75" customHeight="1">
      <c r="A86" s="693" t="s">
        <v>231</v>
      </c>
      <c r="B86" s="694"/>
      <c r="C86" s="694"/>
      <c r="D86" s="694"/>
      <c r="E86" s="695"/>
      <c r="F86" s="226"/>
      <c r="G86" s="225"/>
      <c r="H86" s="567"/>
      <c r="I86" s="226"/>
      <c r="J86" s="226"/>
      <c r="K86" s="711"/>
      <c r="L86" s="712"/>
      <c r="M86" s="712"/>
      <c r="N86" s="712"/>
    </row>
    <row r="87" spans="1:14" ht="16.5" customHeight="1">
      <c r="A87" s="685" t="s">
        <v>20</v>
      </c>
      <c r="B87" s="686"/>
      <c r="C87" s="686"/>
      <c r="D87" s="686"/>
      <c r="E87" s="687"/>
      <c r="F87" s="374">
        <f>SUM(F88:F91)</f>
        <v>23.9</v>
      </c>
      <c r="G87" s="374">
        <f>SUM(G88:G91)</f>
        <v>828</v>
      </c>
      <c r="H87" s="374">
        <f>SUM(H88:H91)</f>
        <v>780.8</v>
      </c>
      <c r="I87" s="374">
        <f>SUM(I88:I91)</f>
        <v>1129</v>
      </c>
      <c r="J87" s="374">
        <f>SUM(J88:J91)</f>
        <v>392</v>
      </c>
      <c r="K87" s="711"/>
      <c r="L87" s="712"/>
      <c r="M87" s="712"/>
      <c r="N87" s="712"/>
    </row>
    <row r="88" spans="1:14" ht="12.75" customHeight="1">
      <c r="A88" s="693" t="s">
        <v>228</v>
      </c>
      <c r="B88" s="694"/>
      <c r="C88" s="694"/>
      <c r="D88" s="694"/>
      <c r="E88" s="695"/>
      <c r="F88" s="225">
        <f>+F59+F56+F50+F47+F33+F26</f>
        <v>18.9</v>
      </c>
      <c r="G88" s="225">
        <f>+G59+G56+G50+G47+G33+G26</f>
        <v>744</v>
      </c>
      <c r="H88" s="567">
        <f>+H59+H56+H50+H47+H33+H26</f>
        <v>702.8</v>
      </c>
      <c r="I88" s="225">
        <f>+I59+I56+I50+I47+I33+I26</f>
        <v>846</v>
      </c>
      <c r="J88" s="225">
        <f>+J59+J56+J50+J47+J33+J26</f>
        <v>185</v>
      </c>
      <c r="K88" s="711"/>
      <c r="L88" s="712"/>
      <c r="M88" s="712"/>
      <c r="N88" s="712"/>
    </row>
    <row r="89" spans="1:14" ht="12.75" customHeight="1">
      <c r="A89" s="693" t="s">
        <v>229</v>
      </c>
      <c r="B89" s="694"/>
      <c r="C89" s="694"/>
      <c r="D89" s="694"/>
      <c r="E89" s="695"/>
      <c r="F89" s="225">
        <f>+F65+F58+F55+F46+F51</f>
        <v>5</v>
      </c>
      <c r="G89" s="225">
        <f>+G65+G58+G55+G46+G51</f>
        <v>84</v>
      </c>
      <c r="H89" s="567">
        <f>+H65+H58+H55+H46+H51</f>
        <v>78</v>
      </c>
      <c r="I89" s="225">
        <f>+I65+I58+I55+I46+I51</f>
        <v>283</v>
      </c>
      <c r="J89" s="225">
        <f>+J65+J58+J55+J46+J51</f>
        <v>207</v>
      </c>
      <c r="K89" s="711"/>
      <c r="L89" s="712"/>
      <c r="M89" s="712"/>
      <c r="N89" s="712"/>
    </row>
    <row r="90" spans="1:14" ht="12.75" customHeight="1">
      <c r="A90" s="693" t="s">
        <v>232</v>
      </c>
      <c r="B90" s="694"/>
      <c r="C90" s="694"/>
      <c r="D90" s="694"/>
      <c r="E90" s="695"/>
      <c r="F90" s="226"/>
      <c r="G90" s="225"/>
      <c r="H90" s="567"/>
      <c r="I90" s="225"/>
      <c r="J90" s="225"/>
      <c r="K90" s="711"/>
      <c r="L90" s="712"/>
      <c r="M90" s="712"/>
      <c r="N90" s="712"/>
    </row>
    <row r="91" spans="1:14" ht="12.75" customHeight="1">
      <c r="A91" s="693" t="s">
        <v>233</v>
      </c>
      <c r="B91" s="694"/>
      <c r="C91" s="694"/>
      <c r="D91" s="694"/>
      <c r="E91" s="695"/>
      <c r="F91" s="226"/>
      <c r="G91" s="225"/>
      <c r="H91" s="567"/>
      <c r="I91" s="226"/>
      <c r="J91" s="226"/>
      <c r="K91" s="711"/>
      <c r="L91" s="712"/>
      <c r="M91" s="712"/>
      <c r="N91" s="712"/>
    </row>
    <row r="92" spans="1:9" ht="12.75">
      <c r="A92" s="722" t="s">
        <v>953</v>
      </c>
      <c r="B92" s="722"/>
      <c r="C92" s="722"/>
      <c r="D92" s="722"/>
      <c r="E92" s="722"/>
      <c r="F92" s="712"/>
      <c r="G92" s="712"/>
      <c r="H92" s="712"/>
      <c r="I92" s="712"/>
    </row>
    <row r="93" spans="1:9" ht="12.75">
      <c r="A93" s="558" t="s">
        <v>954</v>
      </c>
      <c r="B93" s="558"/>
      <c r="C93" s="558"/>
      <c r="D93" s="559"/>
      <c r="E93" s="560"/>
      <c r="F93" s="561"/>
      <c r="G93" s="55"/>
      <c r="H93" s="55"/>
      <c r="I93" s="55"/>
    </row>
  </sheetData>
  <sheetProtection/>
  <mergeCells count="177">
    <mergeCell ref="A72:A73"/>
    <mergeCell ref="A81:E81"/>
    <mergeCell ref="A92:I92"/>
    <mergeCell ref="A65:A66"/>
    <mergeCell ref="B65:B66"/>
    <mergeCell ref="H4:H8"/>
    <mergeCell ref="K91:N91"/>
    <mergeCell ref="K89:N89"/>
    <mergeCell ref="K90:N90"/>
    <mergeCell ref="A91:E91"/>
    <mergeCell ref="A85:E85"/>
    <mergeCell ref="A82:E82"/>
    <mergeCell ref="C72:C73"/>
    <mergeCell ref="M72:M73"/>
    <mergeCell ref="K78:N78"/>
    <mergeCell ref="K72:K73"/>
    <mergeCell ref="K82:N82"/>
    <mergeCell ref="A80:E80"/>
    <mergeCell ref="A79:E79"/>
    <mergeCell ref="A78:E78"/>
    <mergeCell ref="D72:D73"/>
    <mergeCell ref="K83:N83"/>
    <mergeCell ref="K80:N80"/>
    <mergeCell ref="K86:N86"/>
    <mergeCell ref="K79:N79"/>
    <mergeCell ref="K84:N84"/>
    <mergeCell ref="K85:N85"/>
    <mergeCell ref="N65:N66"/>
    <mergeCell ref="B72:B73"/>
    <mergeCell ref="K88:N88"/>
    <mergeCell ref="K87:N87"/>
    <mergeCell ref="K81:N81"/>
    <mergeCell ref="M57:M59"/>
    <mergeCell ref="L72:L73"/>
    <mergeCell ref="K65:K66"/>
    <mergeCell ref="K57:K59"/>
    <mergeCell ref="N72:N73"/>
    <mergeCell ref="M32:M33"/>
    <mergeCell ref="K54:K56"/>
    <mergeCell ref="L65:L66"/>
    <mergeCell ref="M65:M66"/>
    <mergeCell ref="L54:L56"/>
    <mergeCell ref="L57:L59"/>
    <mergeCell ref="K25:K26"/>
    <mergeCell ref="B20:B22"/>
    <mergeCell ref="C44:C45"/>
    <mergeCell ref="C54:C56"/>
    <mergeCell ref="M54:M56"/>
    <mergeCell ref="M15:M16"/>
    <mergeCell ref="M17:M19"/>
    <mergeCell ref="L49:L51"/>
    <mergeCell ref="M20:M22"/>
    <mergeCell ref="B30:N30"/>
    <mergeCell ref="D17:D19"/>
    <mergeCell ref="K20:K22"/>
    <mergeCell ref="D25:D26"/>
    <mergeCell ref="K32:K33"/>
    <mergeCell ref="G14:G15"/>
    <mergeCell ref="N25:N26"/>
    <mergeCell ref="K15:K16"/>
    <mergeCell ref="N20:N22"/>
    <mergeCell ref="M25:M26"/>
    <mergeCell ref="C28:E28"/>
    <mergeCell ref="L32:L33"/>
    <mergeCell ref="A20:A22"/>
    <mergeCell ref="B32:B33"/>
    <mergeCell ref="A25:A26"/>
    <mergeCell ref="B29:E29"/>
    <mergeCell ref="B12:B16"/>
    <mergeCell ref="E14:E15"/>
    <mergeCell ref="B17:B19"/>
    <mergeCell ref="C31:N31"/>
    <mergeCell ref="N17:N19"/>
    <mergeCell ref="B25:B26"/>
    <mergeCell ref="A32:A33"/>
    <mergeCell ref="M44:M45"/>
    <mergeCell ref="M46:M47"/>
    <mergeCell ref="L44:L45"/>
    <mergeCell ref="B41:B42"/>
    <mergeCell ref="K41:K42"/>
    <mergeCell ref="C41:C42"/>
    <mergeCell ref="D41:D42"/>
    <mergeCell ref="D32:D33"/>
    <mergeCell ref="N15:N16"/>
    <mergeCell ref="L3:N3"/>
    <mergeCell ref="B10:N10"/>
    <mergeCell ref="L5:N5"/>
    <mergeCell ref="K5:K8"/>
    <mergeCell ref="M41:M42"/>
    <mergeCell ref="L41:L42"/>
    <mergeCell ref="N32:N33"/>
    <mergeCell ref="D20:D22"/>
    <mergeCell ref="C25:C26"/>
    <mergeCell ref="A86:E86"/>
    <mergeCell ref="I12:I13"/>
    <mergeCell ref="C65:C66"/>
    <mergeCell ref="N41:N42"/>
    <mergeCell ref="C57:C59"/>
    <mergeCell ref="N57:N59"/>
    <mergeCell ref="D44:D45"/>
    <mergeCell ref="K44:K45"/>
    <mergeCell ref="N44:N45"/>
    <mergeCell ref="C37:E37"/>
    <mergeCell ref="B46:B47"/>
    <mergeCell ref="A90:E90"/>
    <mergeCell ref="A84:E84"/>
    <mergeCell ref="D65:D66"/>
    <mergeCell ref="B77:E77"/>
    <mergeCell ref="C76:E76"/>
    <mergeCell ref="B54:B56"/>
    <mergeCell ref="A57:A59"/>
    <mergeCell ref="A54:A56"/>
    <mergeCell ref="B57:B59"/>
    <mergeCell ref="A41:A42"/>
    <mergeCell ref="A88:E88"/>
    <mergeCell ref="A89:E89"/>
    <mergeCell ref="A83:E83"/>
    <mergeCell ref="D57:D59"/>
    <mergeCell ref="D54:D56"/>
    <mergeCell ref="A44:A45"/>
    <mergeCell ref="A46:A47"/>
    <mergeCell ref="B44:B45"/>
    <mergeCell ref="C46:C47"/>
    <mergeCell ref="D12:D16"/>
    <mergeCell ref="A87:E87"/>
    <mergeCell ref="B39:N39"/>
    <mergeCell ref="L46:L47"/>
    <mergeCell ref="N54:N56"/>
    <mergeCell ref="C40:N40"/>
    <mergeCell ref="N46:N47"/>
    <mergeCell ref="C49:C51"/>
    <mergeCell ref="A49:A51"/>
    <mergeCell ref="B49:B51"/>
    <mergeCell ref="L20:L22"/>
    <mergeCell ref="J12:J13"/>
    <mergeCell ref="F12:F13"/>
    <mergeCell ref="F14:F15"/>
    <mergeCell ref="J14:J15"/>
    <mergeCell ref="L15:L16"/>
    <mergeCell ref="I14:I15"/>
    <mergeCell ref="I4:I8"/>
    <mergeCell ref="K4:N4"/>
    <mergeCell ref="J4:J8"/>
    <mergeCell ref="L6:L8"/>
    <mergeCell ref="C4:C8"/>
    <mergeCell ref="D4:D8"/>
    <mergeCell ref="G4:G8"/>
    <mergeCell ref="L1:N1"/>
    <mergeCell ref="L17:L19"/>
    <mergeCell ref="M6:M8"/>
    <mergeCell ref="E4:E8"/>
    <mergeCell ref="C11:N11"/>
    <mergeCell ref="A9:N9"/>
    <mergeCell ref="F4:F8"/>
    <mergeCell ref="A4:A8"/>
    <mergeCell ref="B4:B8"/>
    <mergeCell ref="N6:N8"/>
    <mergeCell ref="K49:K51"/>
    <mergeCell ref="B38:E38"/>
    <mergeCell ref="D46:D47"/>
    <mergeCell ref="L25:L26"/>
    <mergeCell ref="M49:M51"/>
    <mergeCell ref="E12:E13"/>
    <mergeCell ref="G12:G13"/>
    <mergeCell ref="C17:C19"/>
    <mergeCell ref="C20:C22"/>
    <mergeCell ref="C12:C16"/>
    <mergeCell ref="N49:N51"/>
    <mergeCell ref="H12:H13"/>
    <mergeCell ref="H14:H15"/>
    <mergeCell ref="K46:K48"/>
    <mergeCell ref="A2:K2"/>
    <mergeCell ref="K17:K19"/>
    <mergeCell ref="A17:A19"/>
    <mergeCell ref="A12:A16"/>
    <mergeCell ref="D49:D51"/>
    <mergeCell ref="C32:C33"/>
  </mergeCells>
  <printOptions/>
  <pageMargins left="0.1968503937007874" right="0.1968503937007874" top="0.5118110236220472" bottom="0.1968503937007874" header="0" footer="0"/>
  <pageSetup fitToHeight="0" fitToWidth="1"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N48"/>
  <sheetViews>
    <sheetView zoomScale="115" zoomScaleNormal="115" zoomScalePageLayoutView="0" workbookViewId="0" topLeftCell="A1">
      <pane ySplit="7" topLeftCell="A8" activePane="bottomLeft" state="frozen"/>
      <selection pane="topLeft" activeCell="A1" sqref="A1"/>
      <selection pane="bottomLeft" activeCell="L34" sqref="L34"/>
    </sheetView>
  </sheetViews>
  <sheetFormatPr defaultColWidth="9.140625" defaultRowHeight="12.75"/>
  <cols>
    <col min="1" max="2" width="3.57421875" style="177" customWidth="1"/>
    <col min="3" max="3" width="3.00390625" style="177" customWidth="1"/>
    <col min="4" max="4" width="31.8515625" style="178" customWidth="1"/>
    <col min="5" max="5" width="8.140625" style="178" customWidth="1"/>
    <col min="6" max="6" width="13.421875" style="338" customWidth="1"/>
    <col min="7" max="7" width="11.8515625" style="338" customWidth="1"/>
    <col min="8" max="8" width="11.8515625" style="470" customWidth="1"/>
    <col min="9" max="10" width="11.8515625" style="338" customWidth="1"/>
    <col min="11" max="11" width="31.8515625" style="179" customWidth="1"/>
    <col min="12" max="14" width="5.421875" style="462" customWidth="1"/>
    <col min="15" max="16384" width="9.140625" style="45" customWidth="1"/>
  </cols>
  <sheetData>
    <row r="1" spans="6:14" ht="21.75" customHeight="1">
      <c r="F1" s="179"/>
      <c r="G1" s="179"/>
      <c r="H1" s="179"/>
      <c r="I1" s="179"/>
      <c r="J1" s="179"/>
      <c r="L1" s="1014" t="s">
        <v>733</v>
      </c>
      <c r="M1" s="1014"/>
      <c r="N1" s="1014"/>
    </row>
    <row r="2" spans="1:14" ht="17.25" customHeight="1">
      <c r="A2" s="1018" t="s">
        <v>704</v>
      </c>
      <c r="B2" s="1018"/>
      <c r="C2" s="1018"/>
      <c r="D2" s="1018"/>
      <c r="E2" s="1018"/>
      <c r="F2" s="1018"/>
      <c r="G2" s="1018"/>
      <c r="H2" s="1018"/>
      <c r="I2" s="1018"/>
      <c r="J2" s="1018"/>
      <c r="K2" s="1018"/>
      <c r="L2" s="1018"/>
      <c r="M2" s="621"/>
      <c r="N2" s="622"/>
    </row>
    <row r="3" spans="1:14" ht="16.5" customHeight="1">
      <c r="A3" s="162"/>
      <c r="B3" s="162"/>
      <c r="C3" s="162"/>
      <c r="D3" s="162"/>
      <c r="E3" s="162"/>
      <c r="F3" s="162"/>
      <c r="G3" s="162"/>
      <c r="H3" s="162"/>
      <c r="I3" s="162"/>
      <c r="J3" s="162"/>
      <c r="K3" s="162"/>
      <c r="L3" s="1022" t="s">
        <v>524</v>
      </c>
      <c r="M3" s="1022"/>
      <c r="N3" s="1022"/>
    </row>
    <row r="4" spans="1:14" s="46" customFormat="1" ht="18.75" customHeight="1">
      <c r="A4" s="1008" t="s">
        <v>281</v>
      </c>
      <c r="B4" s="1008" t="s">
        <v>282</v>
      </c>
      <c r="C4" s="1008" t="s">
        <v>283</v>
      </c>
      <c r="D4" s="1019" t="s">
        <v>284</v>
      </c>
      <c r="E4" s="1011" t="s">
        <v>280</v>
      </c>
      <c r="F4" s="1005" t="s">
        <v>758</v>
      </c>
      <c r="G4" s="1005" t="s">
        <v>955</v>
      </c>
      <c r="H4" s="1005" t="s">
        <v>956</v>
      </c>
      <c r="I4" s="1005" t="s">
        <v>525</v>
      </c>
      <c r="J4" s="1005" t="s">
        <v>694</v>
      </c>
      <c r="K4" s="1015" t="s">
        <v>285</v>
      </c>
      <c r="L4" s="1016"/>
      <c r="M4" s="1016"/>
      <c r="N4" s="1017"/>
    </row>
    <row r="5" spans="1:14" s="46" customFormat="1" ht="11.25" customHeight="1">
      <c r="A5" s="1009"/>
      <c r="B5" s="1009"/>
      <c r="C5" s="1009"/>
      <c r="D5" s="1020"/>
      <c r="E5" s="1012"/>
      <c r="F5" s="1006"/>
      <c r="G5" s="1006"/>
      <c r="H5" s="1006"/>
      <c r="I5" s="1006"/>
      <c r="J5" s="1006"/>
      <c r="K5" s="1019" t="s">
        <v>286</v>
      </c>
      <c r="L5" s="1008" t="s">
        <v>315</v>
      </c>
      <c r="M5" s="1008" t="s">
        <v>530</v>
      </c>
      <c r="N5" s="1008" t="s">
        <v>693</v>
      </c>
    </row>
    <row r="6" spans="1:14" s="46" customFormat="1" ht="12" customHeight="1">
      <c r="A6" s="1009"/>
      <c r="B6" s="1009"/>
      <c r="C6" s="1009"/>
      <c r="D6" s="1020"/>
      <c r="E6" s="1012"/>
      <c r="F6" s="1006"/>
      <c r="G6" s="1006"/>
      <c r="H6" s="1006"/>
      <c r="I6" s="1006"/>
      <c r="J6" s="1006"/>
      <c r="K6" s="1020"/>
      <c r="L6" s="1009"/>
      <c r="M6" s="1009"/>
      <c r="N6" s="1009"/>
    </row>
    <row r="7" spans="1:14" s="46" customFormat="1" ht="72" customHeight="1">
      <c r="A7" s="1010"/>
      <c r="B7" s="1010"/>
      <c r="C7" s="1010"/>
      <c r="D7" s="1021"/>
      <c r="E7" s="1013"/>
      <c r="F7" s="1007"/>
      <c r="G7" s="1007"/>
      <c r="H7" s="1007"/>
      <c r="I7" s="1007"/>
      <c r="J7" s="1007"/>
      <c r="K7" s="1021"/>
      <c r="L7" s="1010"/>
      <c r="M7" s="1010"/>
      <c r="N7" s="1010"/>
    </row>
    <row r="8" spans="1:14" s="46" customFormat="1" ht="23.25" customHeight="1">
      <c r="A8" s="671" t="s">
        <v>650</v>
      </c>
      <c r="B8" s="672"/>
      <c r="C8" s="672"/>
      <c r="D8" s="672"/>
      <c r="E8" s="672"/>
      <c r="F8" s="672"/>
      <c r="G8" s="672"/>
      <c r="H8" s="672"/>
      <c r="I8" s="672"/>
      <c r="J8" s="672"/>
      <c r="K8" s="672"/>
      <c r="L8" s="672"/>
      <c r="M8" s="672"/>
      <c r="N8" s="673"/>
    </row>
    <row r="9" spans="1:14" s="47" customFormat="1" ht="15" customHeight="1">
      <c r="A9" s="165" t="s">
        <v>298</v>
      </c>
      <c r="B9" s="997" t="s">
        <v>423</v>
      </c>
      <c r="C9" s="997"/>
      <c r="D9" s="997"/>
      <c r="E9" s="997"/>
      <c r="F9" s="997"/>
      <c r="G9" s="997"/>
      <c r="H9" s="997"/>
      <c r="I9" s="997"/>
      <c r="J9" s="997"/>
      <c r="K9" s="997"/>
      <c r="L9" s="997"/>
      <c r="M9" s="997"/>
      <c r="N9" s="997"/>
    </row>
    <row r="10" spans="1:14" s="47" customFormat="1" ht="15" customHeight="1">
      <c r="A10" s="165" t="s">
        <v>298</v>
      </c>
      <c r="B10" s="165" t="s">
        <v>298</v>
      </c>
      <c r="C10" s="997" t="s">
        <v>424</v>
      </c>
      <c r="D10" s="997"/>
      <c r="E10" s="997"/>
      <c r="F10" s="997"/>
      <c r="G10" s="997"/>
      <c r="H10" s="997"/>
      <c r="I10" s="997"/>
      <c r="J10" s="997"/>
      <c r="K10" s="997"/>
      <c r="L10" s="997"/>
      <c r="M10" s="997"/>
      <c r="N10" s="997"/>
    </row>
    <row r="11" spans="1:14" s="48" customFormat="1" ht="44.25" customHeight="1">
      <c r="A11" s="161" t="s">
        <v>298</v>
      </c>
      <c r="B11" s="161" t="s">
        <v>298</v>
      </c>
      <c r="C11" s="161" t="s">
        <v>298</v>
      </c>
      <c r="D11" s="1004" t="s">
        <v>152</v>
      </c>
      <c r="E11" s="1004" t="s">
        <v>19</v>
      </c>
      <c r="F11" s="1003">
        <v>196.3</v>
      </c>
      <c r="G11" s="1003">
        <v>217</v>
      </c>
      <c r="H11" s="1023">
        <v>217</v>
      </c>
      <c r="I11" s="1003">
        <v>217</v>
      </c>
      <c r="J11" s="1003">
        <v>217</v>
      </c>
      <c r="K11" s="161" t="s">
        <v>861</v>
      </c>
      <c r="L11" s="163">
        <v>3200</v>
      </c>
      <c r="M11" s="163">
        <v>3000</v>
      </c>
      <c r="N11" s="163">
        <v>2800</v>
      </c>
    </row>
    <row r="12" spans="1:14" s="48" customFormat="1" ht="18.75" customHeight="1">
      <c r="A12" s="161"/>
      <c r="B12" s="161"/>
      <c r="C12" s="161"/>
      <c r="D12" s="1004"/>
      <c r="E12" s="1004"/>
      <c r="F12" s="1003"/>
      <c r="G12" s="1003"/>
      <c r="H12" s="1024"/>
      <c r="I12" s="1003"/>
      <c r="J12" s="1003"/>
      <c r="K12" s="1004" t="s">
        <v>862</v>
      </c>
      <c r="L12" s="998">
        <v>2150</v>
      </c>
      <c r="M12" s="998">
        <v>2070</v>
      </c>
      <c r="N12" s="998">
        <v>2000</v>
      </c>
    </row>
    <row r="13" spans="1:14" s="48" customFormat="1" ht="21" customHeight="1">
      <c r="A13" s="161"/>
      <c r="B13" s="161"/>
      <c r="C13" s="161"/>
      <c r="D13" s="1004"/>
      <c r="E13" s="1004"/>
      <c r="F13" s="1003"/>
      <c r="G13" s="1003"/>
      <c r="H13" s="1024"/>
      <c r="I13" s="1003"/>
      <c r="J13" s="1003"/>
      <c r="K13" s="1004"/>
      <c r="L13" s="999"/>
      <c r="M13" s="999"/>
      <c r="N13" s="999"/>
    </row>
    <row r="14" spans="1:14" s="48" customFormat="1" ht="21" customHeight="1">
      <c r="A14" s="161"/>
      <c r="B14" s="161"/>
      <c r="C14" s="161"/>
      <c r="D14" s="1004"/>
      <c r="E14" s="1004"/>
      <c r="F14" s="1003"/>
      <c r="G14" s="1003"/>
      <c r="H14" s="1024"/>
      <c r="I14" s="1003"/>
      <c r="J14" s="1003"/>
      <c r="K14" s="1004"/>
      <c r="L14" s="999"/>
      <c r="M14" s="999"/>
      <c r="N14" s="999"/>
    </row>
    <row r="15" spans="1:14" s="48" customFormat="1" ht="21.75" customHeight="1">
      <c r="A15" s="161"/>
      <c r="B15" s="161"/>
      <c r="C15" s="161"/>
      <c r="D15" s="1004"/>
      <c r="E15" s="1004"/>
      <c r="F15" s="1003"/>
      <c r="G15" s="1003"/>
      <c r="H15" s="1024"/>
      <c r="I15" s="1003"/>
      <c r="J15" s="1003"/>
      <c r="K15" s="1004"/>
      <c r="L15" s="1000"/>
      <c r="M15" s="1000"/>
      <c r="N15" s="1000"/>
    </row>
    <row r="16" spans="1:14" s="48" customFormat="1" ht="29.25" customHeight="1">
      <c r="A16" s="161"/>
      <c r="B16" s="161"/>
      <c r="C16" s="161"/>
      <c r="D16" s="1004"/>
      <c r="E16" s="1004"/>
      <c r="F16" s="1003"/>
      <c r="G16" s="1003"/>
      <c r="H16" s="1024"/>
      <c r="I16" s="1003"/>
      <c r="J16" s="1003"/>
      <c r="K16" s="161" t="s">
        <v>863</v>
      </c>
      <c r="L16" s="163">
        <v>60</v>
      </c>
      <c r="M16" s="163">
        <v>55</v>
      </c>
      <c r="N16" s="163">
        <v>50</v>
      </c>
    </row>
    <row r="17" spans="1:14" s="48" customFormat="1" ht="29.25" customHeight="1">
      <c r="A17" s="161"/>
      <c r="B17" s="161"/>
      <c r="C17" s="161"/>
      <c r="D17" s="1004"/>
      <c r="E17" s="1004"/>
      <c r="F17" s="1003"/>
      <c r="G17" s="1003"/>
      <c r="H17" s="1024"/>
      <c r="I17" s="1003"/>
      <c r="J17" s="1003"/>
      <c r="K17" s="161" t="s">
        <v>864</v>
      </c>
      <c r="L17" s="464">
        <v>50</v>
      </c>
      <c r="M17" s="464">
        <v>52</v>
      </c>
      <c r="N17" s="464">
        <v>60</v>
      </c>
    </row>
    <row r="18" spans="1:14" s="48" customFormat="1" ht="96" customHeight="1">
      <c r="A18" s="161"/>
      <c r="B18" s="161"/>
      <c r="C18" s="161"/>
      <c r="D18" s="1004"/>
      <c r="E18" s="1004"/>
      <c r="F18" s="1003"/>
      <c r="G18" s="1003"/>
      <c r="H18" s="1024"/>
      <c r="I18" s="1003"/>
      <c r="J18" s="1003"/>
      <c r="K18" s="161" t="s">
        <v>865</v>
      </c>
      <c r="L18" s="464">
        <v>50</v>
      </c>
      <c r="M18" s="464">
        <v>55</v>
      </c>
      <c r="N18" s="464">
        <v>60</v>
      </c>
    </row>
    <row r="19" spans="1:14" s="48" customFormat="1" ht="29.25" customHeight="1">
      <c r="A19" s="161"/>
      <c r="B19" s="161"/>
      <c r="C19" s="161"/>
      <c r="D19" s="1004"/>
      <c r="E19" s="1004"/>
      <c r="F19" s="1003"/>
      <c r="G19" s="1003"/>
      <c r="H19" s="1024"/>
      <c r="I19" s="1003"/>
      <c r="J19" s="1003"/>
      <c r="K19" s="161" t="s">
        <v>203</v>
      </c>
      <c r="L19" s="163">
        <v>140</v>
      </c>
      <c r="M19" s="163">
        <v>140</v>
      </c>
      <c r="N19" s="163">
        <v>140</v>
      </c>
    </row>
    <row r="20" spans="1:14" s="48" customFormat="1" ht="29.25" customHeight="1">
      <c r="A20" s="161"/>
      <c r="B20" s="161"/>
      <c r="C20" s="161"/>
      <c r="D20" s="1004"/>
      <c r="E20" s="1004"/>
      <c r="F20" s="1003"/>
      <c r="G20" s="1003"/>
      <c r="H20" s="1024"/>
      <c r="I20" s="1003"/>
      <c r="J20" s="1003"/>
      <c r="K20" s="161" t="s">
        <v>204</v>
      </c>
      <c r="L20" s="163">
        <v>120</v>
      </c>
      <c r="M20" s="163">
        <v>120</v>
      </c>
      <c r="N20" s="163">
        <v>120</v>
      </c>
    </row>
    <row r="21" spans="1:14" s="48" customFormat="1" ht="29.25" customHeight="1">
      <c r="A21" s="161"/>
      <c r="B21" s="161"/>
      <c r="C21" s="161"/>
      <c r="D21" s="1004"/>
      <c r="E21" s="1004"/>
      <c r="F21" s="1003"/>
      <c r="G21" s="1003"/>
      <c r="H21" s="1024"/>
      <c r="I21" s="1003"/>
      <c r="J21" s="1003"/>
      <c r="K21" s="161" t="s">
        <v>866</v>
      </c>
      <c r="L21" s="163">
        <v>110</v>
      </c>
      <c r="M21" s="163">
        <v>120</v>
      </c>
      <c r="N21" s="163">
        <v>120</v>
      </c>
    </row>
    <row r="22" spans="1:14" s="48" customFormat="1" ht="29.25" customHeight="1">
      <c r="A22" s="161"/>
      <c r="B22" s="161"/>
      <c r="C22" s="161"/>
      <c r="D22" s="1004"/>
      <c r="E22" s="1004"/>
      <c r="F22" s="1003"/>
      <c r="G22" s="1003"/>
      <c r="H22" s="1024"/>
      <c r="I22" s="1003"/>
      <c r="J22" s="1003"/>
      <c r="K22" s="161" t="s">
        <v>867</v>
      </c>
      <c r="L22" s="163">
        <v>60</v>
      </c>
      <c r="M22" s="163">
        <v>50</v>
      </c>
      <c r="N22" s="163">
        <v>50</v>
      </c>
    </row>
    <row r="23" spans="1:14" s="48" customFormat="1" ht="29.25" customHeight="1">
      <c r="A23" s="161"/>
      <c r="B23" s="161"/>
      <c r="C23" s="161"/>
      <c r="D23" s="1004"/>
      <c r="E23" s="1004"/>
      <c r="F23" s="1003"/>
      <c r="G23" s="1003"/>
      <c r="H23" s="1024"/>
      <c r="I23" s="1003"/>
      <c r="J23" s="1003"/>
      <c r="K23" s="161" t="s">
        <v>868</v>
      </c>
      <c r="L23" s="163">
        <v>7194</v>
      </c>
      <c r="M23" s="163">
        <v>7240</v>
      </c>
      <c r="N23" s="163">
        <v>7251</v>
      </c>
    </row>
    <row r="24" spans="1:14" s="48" customFormat="1" ht="29.25" customHeight="1">
      <c r="A24" s="161"/>
      <c r="B24" s="161"/>
      <c r="C24" s="161"/>
      <c r="D24" s="1004"/>
      <c r="E24" s="1004"/>
      <c r="F24" s="1003"/>
      <c r="G24" s="1003"/>
      <c r="H24" s="1024"/>
      <c r="I24" s="1003"/>
      <c r="J24" s="1003"/>
      <c r="K24" s="161" t="s">
        <v>869</v>
      </c>
      <c r="L24" s="163">
        <v>820</v>
      </c>
      <c r="M24" s="163">
        <v>3250</v>
      </c>
      <c r="N24" s="163">
        <v>900</v>
      </c>
    </row>
    <row r="25" spans="1:14" s="48" customFormat="1" ht="29.25" customHeight="1">
      <c r="A25" s="161"/>
      <c r="B25" s="161"/>
      <c r="C25" s="161"/>
      <c r="D25" s="1004"/>
      <c r="E25" s="1004"/>
      <c r="F25" s="1003"/>
      <c r="G25" s="1003"/>
      <c r="H25" s="1025"/>
      <c r="I25" s="1003"/>
      <c r="J25" s="1003"/>
      <c r="K25" s="161" t="s">
        <v>870</v>
      </c>
      <c r="L25" s="163">
        <v>11500</v>
      </c>
      <c r="M25" s="163">
        <v>23150</v>
      </c>
      <c r="N25" s="163">
        <v>12000</v>
      </c>
    </row>
    <row r="26" spans="1:14" s="48" customFormat="1" ht="21" customHeight="1">
      <c r="A26" s="161" t="s">
        <v>298</v>
      </c>
      <c r="B26" s="161" t="s">
        <v>298</v>
      </c>
      <c r="C26" s="1001" t="s">
        <v>287</v>
      </c>
      <c r="D26" s="1001"/>
      <c r="E26" s="1001"/>
      <c r="F26" s="261">
        <f>+F11</f>
        <v>196.3</v>
      </c>
      <c r="G26" s="261">
        <f>+G11</f>
        <v>217</v>
      </c>
      <c r="H26" s="624">
        <f>+H11</f>
        <v>217</v>
      </c>
      <c r="I26" s="261">
        <f>+I11</f>
        <v>217</v>
      </c>
      <c r="J26" s="261">
        <f>+J11</f>
        <v>217</v>
      </c>
      <c r="K26" s="165"/>
      <c r="L26" s="164"/>
      <c r="M26" s="164"/>
      <c r="N26" s="164"/>
    </row>
    <row r="27" spans="1:14" s="48" customFormat="1" ht="23.25" customHeight="1">
      <c r="A27" s="161" t="s">
        <v>298</v>
      </c>
      <c r="B27" s="161" t="s">
        <v>299</v>
      </c>
      <c r="C27" s="997" t="s">
        <v>425</v>
      </c>
      <c r="D27" s="997"/>
      <c r="E27" s="997"/>
      <c r="F27" s="997"/>
      <c r="G27" s="997"/>
      <c r="H27" s="997"/>
      <c r="I27" s="997"/>
      <c r="J27" s="997"/>
      <c r="K27" s="997"/>
      <c r="L27" s="997"/>
      <c r="M27" s="997"/>
      <c r="N27" s="997"/>
    </row>
    <row r="28" spans="1:14" s="48" customFormat="1" ht="35.25" customHeight="1">
      <c r="A28" s="161" t="s">
        <v>298</v>
      </c>
      <c r="B28" s="161" t="s">
        <v>299</v>
      </c>
      <c r="C28" s="161" t="s">
        <v>298</v>
      </c>
      <c r="D28" s="161" t="s">
        <v>350</v>
      </c>
      <c r="E28" s="161" t="s">
        <v>19</v>
      </c>
      <c r="F28" s="226">
        <v>324</v>
      </c>
      <c r="G28" s="226">
        <v>358</v>
      </c>
      <c r="H28" s="568">
        <v>358</v>
      </c>
      <c r="I28" s="226">
        <v>360</v>
      </c>
      <c r="J28" s="226">
        <v>360</v>
      </c>
      <c r="K28" s="161" t="s">
        <v>427</v>
      </c>
      <c r="L28" s="163">
        <v>45</v>
      </c>
      <c r="M28" s="163">
        <v>45</v>
      </c>
      <c r="N28" s="163">
        <v>45</v>
      </c>
    </row>
    <row r="29" spans="1:14" s="48" customFormat="1" ht="31.5" customHeight="1">
      <c r="A29" s="343" t="s">
        <v>298</v>
      </c>
      <c r="B29" s="343" t="s">
        <v>299</v>
      </c>
      <c r="C29" s="343" t="s">
        <v>299</v>
      </c>
      <c r="D29" s="344" t="s">
        <v>349</v>
      </c>
      <c r="E29" s="161" t="s">
        <v>19</v>
      </c>
      <c r="F29" s="226">
        <v>0</v>
      </c>
      <c r="G29" s="383">
        <v>0</v>
      </c>
      <c r="H29" s="568">
        <v>0</v>
      </c>
      <c r="I29" s="383">
        <v>0</v>
      </c>
      <c r="J29" s="384">
        <v>470</v>
      </c>
      <c r="K29" s="344" t="s">
        <v>426</v>
      </c>
      <c r="L29" s="463"/>
      <c r="M29" s="463"/>
      <c r="N29" s="463">
        <v>1</v>
      </c>
    </row>
    <row r="30" spans="1:14" s="48" customFormat="1" ht="41.25" customHeight="1">
      <c r="A30" s="343" t="s">
        <v>298</v>
      </c>
      <c r="B30" s="343" t="s">
        <v>299</v>
      </c>
      <c r="C30" s="343" t="s">
        <v>300</v>
      </c>
      <c r="D30" s="161" t="s">
        <v>336</v>
      </c>
      <c r="E30" s="161" t="s">
        <v>2</v>
      </c>
      <c r="F30" s="226">
        <v>39.8</v>
      </c>
      <c r="G30" s="383">
        <v>40</v>
      </c>
      <c r="H30" s="568">
        <v>47</v>
      </c>
      <c r="I30" s="383">
        <v>40</v>
      </c>
      <c r="J30" s="383">
        <v>40</v>
      </c>
      <c r="K30" s="161" t="s">
        <v>101</v>
      </c>
      <c r="L30" s="163">
        <v>13</v>
      </c>
      <c r="M30" s="163">
        <v>9</v>
      </c>
      <c r="N30" s="163">
        <v>10</v>
      </c>
    </row>
    <row r="31" spans="1:14" s="48" customFormat="1" ht="18.75" customHeight="1">
      <c r="A31" s="163" t="s">
        <v>298</v>
      </c>
      <c r="B31" s="164" t="s">
        <v>299</v>
      </c>
      <c r="C31" s="1001" t="s">
        <v>287</v>
      </c>
      <c r="D31" s="1001"/>
      <c r="E31" s="1001"/>
      <c r="F31" s="259">
        <f>SUM(F28:F30)</f>
        <v>363.8</v>
      </c>
      <c r="G31" s="259">
        <f>SUM(G28:G30)</f>
        <v>398</v>
      </c>
      <c r="H31" s="625">
        <f>SUM(H28:H30)</f>
        <v>405</v>
      </c>
      <c r="I31" s="259">
        <f>SUM(I28:I30)</f>
        <v>400</v>
      </c>
      <c r="J31" s="259">
        <f>SUM(J28:J30)</f>
        <v>870</v>
      </c>
      <c r="K31" s="161"/>
      <c r="L31" s="163"/>
      <c r="M31" s="163"/>
      <c r="N31" s="163"/>
    </row>
    <row r="32" spans="1:14" s="48" customFormat="1" ht="15.75" customHeight="1">
      <c r="A32" s="163" t="s">
        <v>298</v>
      </c>
      <c r="B32" s="1001" t="s">
        <v>288</v>
      </c>
      <c r="C32" s="1001"/>
      <c r="D32" s="1001"/>
      <c r="E32" s="1001"/>
      <c r="F32" s="259">
        <f>+F31+F26</f>
        <v>560.1</v>
      </c>
      <c r="G32" s="259">
        <f>+G31+G26</f>
        <v>615</v>
      </c>
      <c r="H32" s="625">
        <f>+H31+H26</f>
        <v>622</v>
      </c>
      <c r="I32" s="259">
        <f>+I31+I26</f>
        <v>617</v>
      </c>
      <c r="J32" s="259">
        <f>+J31+J26</f>
        <v>1087</v>
      </c>
      <c r="K32" s="161"/>
      <c r="L32" s="163"/>
      <c r="M32" s="163"/>
      <c r="N32" s="163"/>
    </row>
    <row r="33" spans="1:14" ht="20.25" customHeight="1">
      <c r="A33" s="721" t="s">
        <v>289</v>
      </c>
      <c r="B33" s="721"/>
      <c r="C33" s="721"/>
      <c r="D33" s="721"/>
      <c r="E33" s="721"/>
      <c r="F33" s="351">
        <f>+F32</f>
        <v>560.1</v>
      </c>
      <c r="G33" s="351">
        <f>+G32</f>
        <v>615</v>
      </c>
      <c r="H33" s="351">
        <f>+H32</f>
        <v>622</v>
      </c>
      <c r="I33" s="351">
        <f>+I32</f>
        <v>617</v>
      </c>
      <c r="J33" s="351">
        <f>+J32</f>
        <v>1087</v>
      </c>
      <c r="K33" s="1002"/>
      <c r="L33" s="1002"/>
      <c r="M33" s="1002"/>
      <c r="N33" s="1002"/>
    </row>
    <row r="34" spans="1:14" ht="12.75" customHeight="1">
      <c r="A34" s="750" t="s">
        <v>316</v>
      </c>
      <c r="B34" s="751"/>
      <c r="C34" s="751"/>
      <c r="D34" s="751"/>
      <c r="E34" s="752"/>
      <c r="F34" s="345"/>
      <c r="G34" s="345"/>
      <c r="H34" s="345"/>
      <c r="I34" s="345"/>
      <c r="J34" s="345"/>
      <c r="K34" s="162"/>
      <c r="L34" s="623"/>
      <c r="M34" s="623"/>
      <c r="N34" s="623"/>
    </row>
    <row r="35" spans="1:14" ht="18" customHeight="1">
      <c r="A35" s="715" t="s">
        <v>21</v>
      </c>
      <c r="B35" s="716"/>
      <c r="C35" s="716"/>
      <c r="D35" s="716"/>
      <c r="E35" s="717"/>
      <c r="F35" s="351">
        <f>+F36+F37</f>
        <v>560.0999999999999</v>
      </c>
      <c r="G35" s="351">
        <f>+G36+G37</f>
        <v>615</v>
      </c>
      <c r="H35" s="351">
        <f>+H36+H37</f>
        <v>622</v>
      </c>
      <c r="I35" s="351">
        <f>+I36+I37</f>
        <v>617</v>
      </c>
      <c r="J35" s="351">
        <f>+J36+J37</f>
        <v>1087</v>
      </c>
      <c r="K35" s="162"/>
      <c r="L35" s="623"/>
      <c r="M35" s="623"/>
      <c r="N35" s="623"/>
    </row>
    <row r="36" spans="1:14" ht="12.75" customHeight="1">
      <c r="A36" s="985" t="s">
        <v>225</v>
      </c>
      <c r="B36" s="986"/>
      <c r="C36" s="986"/>
      <c r="D36" s="986"/>
      <c r="E36" s="987"/>
      <c r="F36" s="225">
        <f>+F30</f>
        <v>39.8</v>
      </c>
      <c r="G36" s="225">
        <f>+G30</f>
        <v>40</v>
      </c>
      <c r="H36" s="567">
        <f>+H30</f>
        <v>47</v>
      </c>
      <c r="I36" s="225">
        <f>+I30</f>
        <v>40</v>
      </c>
      <c r="J36" s="225">
        <f>+J30</f>
        <v>40</v>
      </c>
      <c r="K36" s="162"/>
      <c r="L36" s="623"/>
      <c r="M36" s="623"/>
      <c r="N36" s="623"/>
    </row>
    <row r="37" spans="1:14" ht="12.75" customHeight="1">
      <c r="A37" s="985" t="s">
        <v>368</v>
      </c>
      <c r="B37" s="986"/>
      <c r="C37" s="986"/>
      <c r="D37" s="986"/>
      <c r="E37" s="987"/>
      <c r="F37" s="225">
        <f>+F26+F28+F29</f>
        <v>520.3</v>
      </c>
      <c r="G37" s="225">
        <f>+G26+G28+G29</f>
        <v>575</v>
      </c>
      <c r="H37" s="567">
        <f>+H26+H28+H29</f>
        <v>575</v>
      </c>
      <c r="I37" s="225">
        <f>+I26+I28+I29</f>
        <v>577</v>
      </c>
      <c r="J37" s="225">
        <f>+J26+J28+J29</f>
        <v>1047</v>
      </c>
      <c r="K37" s="162"/>
      <c r="L37" s="623"/>
      <c r="M37" s="623"/>
      <c r="N37" s="623"/>
    </row>
    <row r="38" spans="1:14" ht="12.75" customHeight="1">
      <c r="A38" s="985" t="s">
        <v>226</v>
      </c>
      <c r="B38" s="986"/>
      <c r="C38" s="986"/>
      <c r="D38" s="986"/>
      <c r="E38" s="987"/>
      <c r="F38" s="225"/>
      <c r="G38" s="225"/>
      <c r="H38" s="567"/>
      <c r="I38" s="225"/>
      <c r="J38" s="225"/>
      <c r="K38" s="162"/>
      <c r="L38" s="623"/>
      <c r="M38" s="623"/>
      <c r="N38" s="623"/>
    </row>
    <row r="39" spans="1:14" ht="12.75" customHeight="1">
      <c r="A39" s="985" t="s">
        <v>227</v>
      </c>
      <c r="B39" s="986"/>
      <c r="C39" s="986"/>
      <c r="D39" s="986"/>
      <c r="E39" s="987"/>
      <c r="F39" s="225"/>
      <c r="G39" s="225"/>
      <c r="H39" s="567"/>
      <c r="I39" s="225"/>
      <c r="J39" s="225"/>
      <c r="K39" s="162"/>
      <c r="L39" s="623"/>
      <c r="M39" s="623"/>
      <c r="N39" s="623"/>
    </row>
    <row r="40" spans="1:14" ht="12.75" customHeight="1">
      <c r="A40" s="985" t="s">
        <v>230</v>
      </c>
      <c r="B40" s="986"/>
      <c r="C40" s="986"/>
      <c r="D40" s="986"/>
      <c r="E40" s="987"/>
      <c r="F40" s="225"/>
      <c r="G40" s="225"/>
      <c r="H40" s="567"/>
      <c r="I40" s="225"/>
      <c r="J40" s="225"/>
      <c r="K40" s="162"/>
      <c r="L40" s="623"/>
      <c r="M40" s="623"/>
      <c r="N40" s="623"/>
    </row>
    <row r="41" spans="1:14" ht="15" customHeight="1">
      <c r="A41" s="985" t="s">
        <v>231</v>
      </c>
      <c r="B41" s="986"/>
      <c r="C41" s="986"/>
      <c r="D41" s="986"/>
      <c r="E41" s="987"/>
      <c r="F41" s="260"/>
      <c r="G41" s="260"/>
      <c r="H41" s="626"/>
      <c r="I41" s="260"/>
      <c r="J41" s="260"/>
      <c r="K41" s="162"/>
      <c r="L41" s="623"/>
      <c r="M41" s="623"/>
      <c r="N41" s="623"/>
    </row>
    <row r="42" spans="1:14" ht="17.25" customHeight="1">
      <c r="A42" s="988" t="s">
        <v>20</v>
      </c>
      <c r="B42" s="989"/>
      <c r="C42" s="989"/>
      <c r="D42" s="989"/>
      <c r="E42" s="990"/>
      <c r="F42" s="350">
        <f>SUM(F43:F46)</f>
        <v>0</v>
      </c>
      <c r="G42" s="350">
        <f>SUM(G43:G46)</f>
        <v>0</v>
      </c>
      <c r="H42" s="350">
        <f>SUM(H43:H46)</f>
        <v>0</v>
      </c>
      <c r="I42" s="350">
        <f>SUM(I43:I46)</f>
        <v>0</v>
      </c>
      <c r="J42" s="350">
        <f>SUM(J43:J46)</f>
        <v>0</v>
      </c>
      <c r="K42" s="162"/>
      <c r="L42" s="623"/>
      <c r="M42" s="623"/>
      <c r="N42" s="623"/>
    </row>
    <row r="43" spans="1:14" ht="12.75" customHeight="1">
      <c r="A43" s="985" t="s">
        <v>228</v>
      </c>
      <c r="B43" s="986"/>
      <c r="C43" s="986"/>
      <c r="D43" s="986"/>
      <c r="E43" s="987"/>
      <c r="F43" s="225"/>
      <c r="G43" s="225"/>
      <c r="H43" s="567"/>
      <c r="I43" s="225"/>
      <c r="J43" s="225"/>
      <c r="K43" s="162"/>
      <c r="L43" s="623"/>
      <c r="M43" s="623"/>
      <c r="N43" s="623"/>
    </row>
    <row r="44" spans="1:14" ht="12.75" customHeight="1">
      <c r="A44" s="985" t="s">
        <v>229</v>
      </c>
      <c r="B44" s="986"/>
      <c r="C44" s="986"/>
      <c r="D44" s="986"/>
      <c r="E44" s="987"/>
      <c r="F44" s="225"/>
      <c r="G44" s="225"/>
      <c r="H44" s="567"/>
      <c r="I44" s="225"/>
      <c r="J44" s="225"/>
      <c r="K44" s="162"/>
      <c r="L44" s="623"/>
      <c r="M44" s="623"/>
      <c r="N44" s="623"/>
    </row>
    <row r="45" spans="1:14" ht="12.75" customHeight="1">
      <c r="A45" s="985" t="s">
        <v>232</v>
      </c>
      <c r="B45" s="986"/>
      <c r="C45" s="986"/>
      <c r="D45" s="986"/>
      <c r="E45" s="987"/>
      <c r="F45" s="225"/>
      <c r="G45" s="225"/>
      <c r="H45" s="567"/>
      <c r="I45" s="225"/>
      <c r="J45" s="225"/>
      <c r="K45" s="162"/>
      <c r="L45" s="623"/>
      <c r="M45" s="623"/>
      <c r="N45" s="623"/>
    </row>
    <row r="46" spans="1:14" ht="12.75" customHeight="1">
      <c r="A46" s="985" t="s">
        <v>233</v>
      </c>
      <c r="B46" s="986"/>
      <c r="C46" s="986"/>
      <c r="D46" s="986"/>
      <c r="E46" s="987"/>
      <c r="F46" s="225"/>
      <c r="G46" s="225"/>
      <c r="H46" s="567"/>
      <c r="I46" s="225"/>
      <c r="J46" s="225"/>
      <c r="K46" s="162"/>
      <c r="L46" s="623"/>
      <c r="M46" s="623"/>
      <c r="N46" s="623"/>
    </row>
    <row r="47" spans="1:14" ht="12.75" customHeight="1">
      <c r="A47" s="722" t="s">
        <v>953</v>
      </c>
      <c r="B47" s="722"/>
      <c r="C47" s="722"/>
      <c r="D47" s="722"/>
      <c r="E47" s="722"/>
      <c r="F47" s="712"/>
      <c r="G47" s="712"/>
      <c r="H47" s="712"/>
      <c r="I47" s="712"/>
      <c r="J47" s="169"/>
      <c r="K47" s="169"/>
      <c r="L47" s="221"/>
      <c r="M47" s="221"/>
      <c r="N47" s="221"/>
    </row>
    <row r="48" spans="1:14" ht="12.75">
      <c r="A48" s="558" t="s">
        <v>954</v>
      </c>
      <c r="B48" s="558"/>
      <c r="C48" s="558"/>
      <c r="D48" s="559"/>
      <c r="E48" s="560"/>
      <c r="F48" s="561"/>
      <c r="G48" s="55"/>
      <c r="H48" s="55"/>
      <c r="I48" s="55"/>
      <c r="J48" s="179"/>
      <c r="L48" s="622"/>
      <c r="M48" s="622"/>
      <c r="N48" s="622"/>
    </row>
  </sheetData>
  <sheetProtection/>
  <mergeCells count="52">
    <mergeCell ref="A47:I47"/>
    <mergeCell ref="A46:E46"/>
    <mergeCell ref="A43:E43"/>
    <mergeCell ref="H4:H7"/>
    <mergeCell ref="H11:H25"/>
    <mergeCell ref="G11:G25"/>
    <mergeCell ref="F11:F25"/>
    <mergeCell ref="C10:N10"/>
    <mergeCell ref="B9:N9"/>
    <mergeCell ref="A42:E42"/>
    <mergeCell ref="A37:E37"/>
    <mergeCell ref="A45:E45"/>
    <mergeCell ref="A34:E34"/>
    <mergeCell ref="A44:E44"/>
    <mergeCell ref="A38:E38"/>
    <mergeCell ref="A41:E41"/>
    <mergeCell ref="A36:E36"/>
    <mergeCell ref="A40:E40"/>
    <mergeCell ref="L1:N1"/>
    <mergeCell ref="M5:M7"/>
    <mergeCell ref="K4:N4"/>
    <mergeCell ref="I4:I7"/>
    <mergeCell ref="A2:L2"/>
    <mergeCell ref="D4:D7"/>
    <mergeCell ref="J4:J7"/>
    <mergeCell ref="N5:N7"/>
    <mergeCell ref="K5:K7"/>
    <mergeCell ref="L3:N3"/>
    <mergeCell ref="A4:A7"/>
    <mergeCell ref="B4:B7"/>
    <mergeCell ref="C4:C7"/>
    <mergeCell ref="E4:E7"/>
    <mergeCell ref="A8:N8"/>
    <mergeCell ref="L5:L7"/>
    <mergeCell ref="E11:E25"/>
    <mergeCell ref="I11:I25"/>
    <mergeCell ref="K12:K15"/>
    <mergeCell ref="L12:L15"/>
    <mergeCell ref="C26:E26"/>
    <mergeCell ref="G4:G7"/>
    <mergeCell ref="F4:F7"/>
    <mergeCell ref="D11:D25"/>
    <mergeCell ref="C27:N27"/>
    <mergeCell ref="A39:E39"/>
    <mergeCell ref="A35:E35"/>
    <mergeCell ref="M12:M15"/>
    <mergeCell ref="N12:N15"/>
    <mergeCell ref="C31:E31"/>
    <mergeCell ref="K33:N33"/>
    <mergeCell ref="B32:E32"/>
    <mergeCell ref="A33:E33"/>
    <mergeCell ref="J11:J25"/>
  </mergeCells>
  <printOptions/>
  <pageMargins left="0.1968503937007874" right="0.1968503937007874" top="0.5905511811023623" bottom="0.1968503937007874" header="0" footer="0"/>
  <pageSetup fitToHeight="0" fitToWidth="1" horizontalDpi="600" verticalDpi="600" orientation="landscape" paperSize="9" scale="92"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N38"/>
  <sheetViews>
    <sheetView zoomScale="115" zoomScaleNormal="115" zoomScalePageLayoutView="0" workbookViewId="0" topLeftCell="A1">
      <pane ySplit="8" topLeftCell="A9" activePane="bottomLeft" state="frozen"/>
      <selection pane="topLeft" activeCell="A1" sqref="A1"/>
      <selection pane="bottomLeft" activeCell="O27" sqref="O27"/>
    </sheetView>
  </sheetViews>
  <sheetFormatPr defaultColWidth="9.140625" defaultRowHeight="12.75"/>
  <cols>
    <col min="1" max="1" width="3.28125" style="188" customWidth="1"/>
    <col min="2" max="2" width="3.57421875" style="188" customWidth="1"/>
    <col min="3" max="3" width="3.421875" style="188" customWidth="1"/>
    <col min="4" max="4" width="32.421875" style="189" customWidth="1"/>
    <col min="5" max="5" width="5.57421875" style="189" customWidth="1"/>
    <col min="6" max="6" width="13.28125" style="190" customWidth="1"/>
    <col min="7" max="8" width="12.28125" style="190" customWidth="1"/>
    <col min="9" max="10" width="11.421875" style="190" customWidth="1"/>
    <col min="11" max="11" width="25.421875" style="190" customWidth="1"/>
    <col min="12" max="13" width="4.57421875" style="190" customWidth="1"/>
    <col min="14" max="14" width="4.28125" style="190" customWidth="1"/>
    <col min="15" max="16384" width="9.140625" style="352" customWidth="1"/>
  </cols>
  <sheetData>
    <row r="1" spans="12:14" ht="21" customHeight="1">
      <c r="L1" s="1038" t="s">
        <v>734</v>
      </c>
      <c r="M1" s="1038"/>
      <c r="N1" s="1038"/>
    </row>
    <row r="2" spans="1:14" ht="37.5" customHeight="1">
      <c r="A2" s="898" t="s">
        <v>705</v>
      </c>
      <c r="B2" s="898"/>
      <c r="C2" s="898"/>
      <c r="D2" s="898"/>
      <c r="E2" s="898"/>
      <c r="F2" s="898"/>
      <c r="G2" s="898"/>
      <c r="H2" s="898"/>
      <c r="I2" s="898"/>
      <c r="J2" s="898"/>
      <c r="K2" s="898"/>
      <c r="L2" s="898"/>
      <c r="M2" s="898"/>
      <c r="N2" s="898"/>
    </row>
    <row r="3" spans="1:14" ht="12.75" customHeight="1">
      <c r="A3" s="180"/>
      <c r="B3" s="180"/>
      <c r="C3" s="180"/>
      <c r="D3" s="181"/>
      <c r="E3" s="148"/>
      <c r="F3" s="182"/>
      <c r="G3" s="182"/>
      <c r="H3" s="182"/>
      <c r="I3" s="182"/>
      <c r="J3" s="182"/>
      <c r="K3" s="182"/>
      <c r="L3" s="1037" t="s">
        <v>524</v>
      </c>
      <c r="M3" s="1037"/>
      <c r="N3" s="1037"/>
    </row>
    <row r="4" spans="1:14" s="353" customFormat="1" ht="27" customHeight="1">
      <c r="A4" s="669" t="s">
        <v>281</v>
      </c>
      <c r="B4" s="669" t="s">
        <v>282</v>
      </c>
      <c r="C4" s="669" t="s">
        <v>283</v>
      </c>
      <c r="D4" s="675" t="s">
        <v>284</v>
      </c>
      <c r="E4" s="669" t="s">
        <v>280</v>
      </c>
      <c r="F4" s="674" t="s">
        <v>757</v>
      </c>
      <c r="G4" s="674" t="s">
        <v>952</v>
      </c>
      <c r="H4" s="674" t="s">
        <v>903</v>
      </c>
      <c r="I4" s="674" t="s">
        <v>525</v>
      </c>
      <c r="J4" s="674" t="s">
        <v>694</v>
      </c>
      <c r="K4" s="674" t="s">
        <v>285</v>
      </c>
      <c r="L4" s="674"/>
      <c r="M4" s="674"/>
      <c r="N4" s="674"/>
    </row>
    <row r="5" spans="1:14" s="353" customFormat="1" ht="16.5" customHeight="1">
      <c r="A5" s="669"/>
      <c r="B5" s="669"/>
      <c r="C5" s="669"/>
      <c r="D5" s="675"/>
      <c r="E5" s="669"/>
      <c r="F5" s="674"/>
      <c r="G5" s="674"/>
      <c r="H5" s="674"/>
      <c r="I5" s="674"/>
      <c r="J5" s="674"/>
      <c r="K5" s="674" t="s">
        <v>286</v>
      </c>
      <c r="L5" s="674"/>
      <c r="M5" s="674"/>
      <c r="N5" s="674"/>
    </row>
    <row r="6" spans="1:14" s="353" customFormat="1" ht="15" customHeight="1">
      <c r="A6" s="669"/>
      <c r="B6" s="669"/>
      <c r="C6" s="669"/>
      <c r="D6" s="675"/>
      <c r="E6" s="669"/>
      <c r="F6" s="674"/>
      <c r="G6" s="674"/>
      <c r="H6" s="674"/>
      <c r="I6" s="674"/>
      <c r="J6" s="674"/>
      <c r="K6" s="674"/>
      <c r="L6" s="668" t="s">
        <v>315</v>
      </c>
      <c r="M6" s="668" t="s">
        <v>530</v>
      </c>
      <c r="N6" s="668" t="s">
        <v>693</v>
      </c>
    </row>
    <row r="7" spans="1:14" s="353" customFormat="1" ht="12.75" customHeight="1">
      <c r="A7" s="669"/>
      <c r="B7" s="669"/>
      <c r="C7" s="669"/>
      <c r="D7" s="675"/>
      <c r="E7" s="669"/>
      <c r="F7" s="674"/>
      <c r="G7" s="674"/>
      <c r="H7" s="674"/>
      <c r="I7" s="674"/>
      <c r="J7" s="674"/>
      <c r="K7" s="674"/>
      <c r="L7" s="668"/>
      <c r="M7" s="668"/>
      <c r="N7" s="668"/>
    </row>
    <row r="8" spans="1:14" s="353" customFormat="1" ht="45" customHeight="1">
      <c r="A8" s="669"/>
      <c r="B8" s="669"/>
      <c r="C8" s="669"/>
      <c r="D8" s="675"/>
      <c r="E8" s="669"/>
      <c r="F8" s="674"/>
      <c r="G8" s="674"/>
      <c r="H8" s="674"/>
      <c r="I8" s="674"/>
      <c r="J8" s="674"/>
      <c r="K8" s="674"/>
      <c r="L8" s="668"/>
      <c r="M8" s="668"/>
      <c r="N8" s="668"/>
    </row>
    <row r="9" spans="1:14" s="353" customFormat="1" ht="26.25" customHeight="1">
      <c r="A9" s="671" t="s">
        <v>651</v>
      </c>
      <c r="B9" s="672"/>
      <c r="C9" s="672"/>
      <c r="D9" s="672"/>
      <c r="E9" s="672"/>
      <c r="F9" s="672"/>
      <c r="G9" s="672"/>
      <c r="H9" s="672"/>
      <c r="I9" s="672"/>
      <c r="J9" s="672"/>
      <c r="K9" s="672"/>
      <c r="L9" s="672"/>
      <c r="M9" s="672"/>
      <c r="N9" s="673"/>
    </row>
    <row r="10" spans="1:14" s="354" customFormat="1" ht="14.25" customHeight="1">
      <c r="A10" s="183" t="s">
        <v>298</v>
      </c>
      <c r="B10" s="1026" t="s">
        <v>428</v>
      </c>
      <c r="C10" s="1026"/>
      <c r="D10" s="1026"/>
      <c r="E10" s="1026"/>
      <c r="F10" s="1026"/>
      <c r="G10" s="1026"/>
      <c r="H10" s="1026"/>
      <c r="I10" s="1026"/>
      <c r="J10" s="1026"/>
      <c r="K10" s="1026"/>
      <c r="L10" s="1026"/>
      <c r="M10" s="1026"/>
      <c r="N10" s="1026"/>
    </row>
    <row r="11" spans="1:14" s="354" customFormat="1" ht="14.25" customHeight="1">
      <c r="A11" s="183" t="s">
        <v>298</v>
      </c>
      <c r="B11" s="184" t="s">
        <v>298</v>
      </c>
      <c r="C11" s="1026" t="s">
        <v>205</v>
      </c>
      <c r="D11" s="1026"/>
      <c r="E11" s="1026"/>
      <c r="F11" s="1026"/>
      <c r="G11" s="1026"/>
      <c r="H11" s="1026"/>
      <c r="I11" s="1026"/>
      <c r="J11" s="1026"/>
      <c r="K11" s="1026"/>
      <c r="L11" s="1026"/>
      <c r="M11" s="1026"/>
      <c r="N11" s="1026"/>
    </row>
    <row r="12" spans="1:14" s="321" customFormat="1" ht="32.25" customHeight="1">
      <c r="A12" s="1027" t="s">
        <v>298</v>
      </c>
      <c r="B12" s="1027" t="s">
        <v>298</v>
      </c>
      <c r="C12" s="777" t="s">
        <v>298</v>
      </c>
      <c r="D12" s="729" t="s">
        <v>367</v>
      </c>
      <c r="E12" s="174" t="s">
        <v>2</v>
      </c>
      <c r="F12" s="228">
        <v>20</v>
      </c>
      <c r="G12" s="228">
        <v>22</v>
      </c>
      <c r="H12" s="562">
        <v>22</v>
      </c>
      <c r="I12" s="228">
        <v>22</v>
      </c>
      <c r="J12" s="228">
        <v>24</v>
      </c>
      <c r="K12" s="654" t="s">
        <v>429</v>
      </c>
      <c r="L12" s="645">
        <v>790</v>
      </c>
      <c r="M12" s="645">
        <v>790</v>
      </c>
      <c r="N12" s="645">
        <v>790</v>
      </c>
    </row>
    <row r="13" spans="1:14" s="321" customFormat="1" ht="28.5" customHeight="1">
      <c r="A13" s="1028"/>
      <c r="B13" s="1028"/>
      <c r="C13" s="777"/>
      <c r="D13" s="729"/>
      <c r="E13" s="174" t="s">
        <v>15</v>
      </c>
      <c r="F13" s="228">
        <v>34</v>
      </c>
      <c r="G13" s="228">
        <v>34</v>
      </c>
      <c r="H13" s="562">
        <v>34</v>
      </c>
      <c r="I13" s="228">
        <v>34</v>
      </c>
      <c r="J13" s="228">
        <v>34</v>
      </c>
      <c r="K13" s="655"/>
      <c r="L13" s="646"/>
      <c r="M13" s="646"/>
      <c r="N13" s="646"/>
    </row>
    <row r="14" spans="1:14" s="321" customFormat="1" ht="54.75" customHeight="1">
      <c r="A14" s="174" t="s">
        <v>298</v>
      </c>
      <c r="B14" s="185" t="s">
        <v>298</v>
      </c>
      <c r="C14" s="79" t="s">
        <v>299</v>
      </c>
      <c r="D14" s="70" t="s">
        <v>351</v>
      </c>
      <c r="E14" s="174" t="s">
        <v>153</v>
      </c>
      <c r="F14" s="522">
        <v>90.6</v>
      </c>
      <c r="G14" s="228">
        <v>140</v>
      </c>
      <c r="H14" s="562">
        <v>140</v>
      </c>
      <c r="I14" s="222">
        <v>140</v>
      </c>
      <c r="J14" s="222">
        <v>140</v>
      </c>
      <c r="K14" s="64" t="s">
        <v>876</v>
      </c>
      <c r="L14" s="519">
        <v>12</v>
      </c>
      <c r="M14" s="519">
        <v>12</v>
      </c>
      <c r="N14" s="519">
        <v>12</v>
      </c>
    </row>
    <row r="15" spans="1:14" s="321" customFormat="1" ht="39" customHeight="1">
      <c r="A15" s="174" t="s">
        <v>298</v>
      </c>
      <c r="B15" s="185" t="s">
        <v>298</v>
      </c>
      <c r="C15" s="79" t="s">
        <v>300</v>
      </c>
      <c r="D15" s="70" t="s">
        <v>536</v>
      </c>
      <c r="E15" s="174" t="s">
        <v>2</v>
      </c>
      <c r="F15" s="228">
        <v>1</v>
      </c>
      <c r="G15" s="228">
        <v>1</v>
      </c>
      <c r="H15" s="604">
        <v>1</v>
      </c>
      <c r="I15" s="385">
        <v>1</v>
      </c>
      <c r="J15" s="385">
        <v>1</v>
      </c>
      <c r="K15" s="64" t="s">
        <v>781</v>
      </c>
      <c r="L15" s="528">
        <v>3</v>
      </c>
      <c r="M15" s="528">
        <v>3</v>
      </c>
      <c r="N15" s="528">
        <v>3</v>
      </c>
    </row>
    <row r="16" spans="1:14" s="354" customFormat="1" ht="17.25" customHeight="1">
      <c r="A16" s="186" t="s">
        <v>298</v>
      </c>
      <c r="B16" s="187" t="s">
        <v>298</v>
      </c>
      <c r="C16" s="1033" t="s">
        <v>287</v>
      </c>
      <c r="D16" s="1033"/>
      <c r="E16" s="1033"/>
      <c r="F16" s="229">
        <f>SUM(F12:F15)</f>
        <v>145.6</v>
      </c>
      <c r="G16" s="229">
        <f>SUM(G12:G15)</f>
        <v>197</v>
      </c>
      <c r="H16" s="627">
        <f>SUM(H12:H15)</f>
        <v>197</v>
      </c>
      <c r="I16" s="229">
        <f>SUM(I12:I15)</f>
        <v>197</v>
      </c>
      <c r="J16" s="229">
        <f>SUM(J12:J15)</f>
        <v>199</v>
      </c>
      <c r="K16" s="160"/>
      <c r="L16" s="531"/>
      <c r="M16" s="531"/>
      <c r="N16" s="531"/>
    </row>
    <row r="17" spans="1:14" s="354" customFormat="1" ht="15.75" customHeight="1">
      <c r="A17" s="186" t="s">
        <v>298</v>
      </c>
      <c r="B17" s="1039" t="s">
        <v>288</v>
      </c>
      <c r="C17" s="1040"/>
      <c r="D17" s="1040"/>
      <c r="E17" s="1041"/>
      <c r="F17" s="230">
        <f>+F16</f>
        <v>145.6</v>
      </c>
      <c r="G17" s="230">
        <f>+G16</f>
        <v>197</v>
      </c>
      <c r="H17" s="628">
        <f>+H16</f>
        <v>197</v>
      </c>
      <c r="I17" s="230">
        <f>+I16</f>
        <v>197</v>
      </c>
      <c r="J17" s="230">
        <f>+J16</f>
        <v>199</v>
      </c>
      <c r="K17" s="160"/>
      <c r="L17" s="531"/>
      <c r="M17" s="531"/>
      <c r="N17" s="531"/>
    </row>
    <row r="18" spans="1:14" s="354" customFormat="1" ht="14.25" customHeight="1">
      <c r="A18" s="183" t="s">
        <v>299</v>
      </c>
      <c r="B18" s="1026" t="s">
        <v>118</v>
      </c>
      <c r="C18" s="1026"/>
      <c r="D18" s="1026"/>
      <c r="E18" s="1026"/>
      <c r="F18" s="1026"/>
      <c r="G18" s="1026"/>
      <c r="H18" s="1026"/>
      <c r="I18" s="1026"/>
      <c r="J18" s="1026"/>
      <c r="K18" s="1026"/>
      <c r="L18" s="1026"/>
      <c r="M18" s="1026"/>
      <c r="N18" s="1026"/>
    </row>
    <row r="19" spans="1:14" s="354" customFormat="1" ht="15.75" customHeight="1">
      <c r="A19" s="183" t="s">
        <v>299</v>
      </c>
      <c r="B19" s="184" t="s">
        <v>298</v>
      </c>
      <c r="C19" s="1026" t="s">
        <v>117</v>
      </c>
      <c r="D19" s="1026"/>
      <c r="E19" s="1026"/>
      <c r="F19" s="1026"/>
      <c r="G19" s="1026"/>
      <c r="H19" s="1026"/>
      <c r="I19" s="1026"/>
      <c r="J19" s="1026"/>
      <c r="K19" s="1026"/>
      <c r="L19" s="1026"/>
      <c r="M19" s="1026"/>
      <c r="N19" s="1026"/>
    </row>
    <row r="20" spans="1:14" s="354" customFormat="1" ht="46.5" customHeight="1">
      <c r="A20" s="61" t="s">
        <v>299</v>
      </c>
      <c r="B20" s="61" t="s">
        <v>298</v>
      </c>
      <c r="C20" s="170" t="s">
        <v>298</v>
      </c>
      <c r="D20" s="61" t="s">
        <v>121</v>
      </c>
      <c r="E20" s="61" t="s">
        <v>15</v>
      </c>
      <c r="F20" s="228">
        <v>20</v>
      </c>
      <c r="G20" s="228">
        <v>20</v>
      </c>
      <c r="H20" s="562">
        <v>20</v>
      </c>
      <c r="I20" s="228">
        <v>20</v>
      </c>
      <c r="J20" s="228">
        <v>20</v>
      </c>
      <c r="K20" s="531" t="s">
        <v>563</v>
      </c>
      <c r="L20" s="519">
        <v>2</v>
      </c>
      <c r="M20" s="519">
        <v>3</v>
      </c>
      <c r="N20" s="519">
        <v>4</v>
      </c>
    </row>
    <row r="21" spans="1:14" s="354" customFormat="1" ht="17.25" customHeight="1">
      <c r="A21" s="44" t="s">
        <v>300</v>
      </c>
      <c r="B21" s="44" t="s">
        <v>298</v>
      </c>
      <c r="C21" s="1030" t="s">
        <v>287</v>
      </c>
      <c r="D21" s="1031"/>
      <c r="E21" s="1032"/>
      <c r="F21" s="231">
        <f>SUM(F20:F20)</f>
        <v>20</v>
      </c>
      <c r="G21" s="231">
        <f>SUM(G20:G20)</f>
        <v>20</v>
      </c>
      <c r="H21" s="565">
        <f>SUM(H20:H20)</f>
        <v>20</v>
      </c>
      <c r="I21" s="231">
        <f>SUM(I20:I20)</f>
        <v>20</v>
      </c>
      <c r="J21" s="231">
        <f>SUM(J20:J20)</f>
        <v>20</v>
      </c>
      <c r="K21" s="531"/>
      <c r="L21" s="531"/>
      <c r="M21" s="531"/>
      <c r="N21" s="531"/>
    </row>
    <row r="22" spans="1:14" s="151" customFormat="1" ht="15.75" customHeight="1">
      <c r="A22" s="126" t="s">
        <v>300</v>
      </c>
      <c r="B22" s="1034" t="s">
        <v>288</v>
      </c>
      <c r="C22" s="1035"/>
      <c r="D22" s="1035"/>
      <c r="E22" s="1036"/>
      <c r="F22" s="232">
        <f>+F21</f>
        <v>20</v>
      </c>
      <c r="G22" s="232">
        <f>+G21</f>
        <v>20</v>
      </c>
      <c r="H22" s="591">
        <f>+H21</f>
        <v>20</v>
      </c>
      <c r="I22" s="232">
        <f>+I21</f>
        <v>20</v>
      </c>
      <c r="J22" s="232">
        <f>+J21</f>
        <v>20</v>
      </c>
      <c r="K22" s="543"/>
      <c r="L22" s="543"/>
      <c r="M22" s="543"/>
      <c r="N22" s="543"/>
    </row>
    <row r="23" spans="1:14" ht="17.25" customHeight="1">
      <c r="A23" s="721" t="s">
        <v>289</v>
      </c>
      <c r="B23" s="721"/>
      <c r="C23" s="721"/>
      <c r="D23" s="721"/>
      <c r="E23" s="721"/>
      <c r="F23" s="348">
        <f>+F22+F17</f>
        <v>165.6</v>
      </c>
      <c r="G23" s="348">
        <f>+G22+G17</f>
        <v>217</v>
      </c>
      <c r="H23" s="348">
        <f>+H22+H17</f>
        <v>217</v>
      </c>
      <c r="I23" s="348">
        <f>+I22+I17</f>
        <v>217</v>
      </c>
      <c r="J23" s="348">
        <f>+J22+J17</f>
        <v>219</v>
      </c>
      <c r="K23" s="1029"/>
      <c r="L23" s="823"/>
      <c r="M23" s="823"/>
      <c r="N23" s="823"/>
    </row>
    <row r="24" spans="1:14" ht="12.75">
      <c r="A24" s="750" t="s">
        <v>316</v>
      </c>
      <c r="B24" s="751"/>
      <c r="C24" s="751"/>
      <c r="D24" s="751"/>
      <c r="E24" s="752"/>
      <c r="F24" s="223"/>
      <c r="G24" s="223"/>
      <c r="H24" s="223"/>
      <c r="I24" s="223"/>
      <c r="J24" s="223"/>
      <c r="K24" s="65"/>
      <c r="L24" s="129"/>
      <c r="M24" s="129"/>
      <c r="N24" s="129"/>
    </row>
    <row r="25" spans="1:14" ht="16.5" customHeight="1">
      <c r="A25" s="715" t="s">
        <v>21</v>
      </c>
      <c r="B25" s="716"/>
      <c r="C25" s="716"/>
      <c r="D25" s="716"/>
      <c r="E25" s="717"/>
      <c r="F25" s="331">
        <f>SUM(F26:F31)</f>
        <v>21</v>
      </c>
      <c r="G25" s="331">
        <f>SUM(G26:G31)</f>
        <v>23</v>
      </c>
      <c r="H25" s="331">
        <f>SUM(H26:H31)</f>
        <v>23</v>
      </c>
      <c r="I25" s="331">
        <f>SUM(I26:I31)</f>
        <v>23</v>
      </c>
      <c r="J25" s="331">
        <f>SUM(J26:J31)</f>
        <v>25</v>
      </c>
      <c r="K25" s="99"/>
      <c r="L25" s="130"/>
      <c r="M25" s="130"/>
      <c r="N25" s="130"/>
    </row>
    <row r="26" spans="1:14" ht="12.75">
      <c r="A26" s="985" t="s">
        <v>225</v>
      </c>
      <c r="B26" s="986"/>
      <c r="C26" s="986"/>
      <c r="D26" s="986"/>
      <c r="E26" s="987"/>
      <c r="F26" s="226">
        <f>+F12+F15</f>
        <v>21</v>
      </c>
      <c r="G26" s="226">
        <f>+G12+G15</f>
        <v>23</v>
      </c>
      <c r="H26" s="568">
        <f>+H12+H15</f>
        <v>23</v>
      </c>
      <c r="I26" s="226">
        <f>+I12+I15</f>
        <v>23</v>
      </c>
      <c r="J26" s="226">
        <f>+J12+J15</f>
        <v>25</v>
      </c>
      <c r="K26" s="99"/>
      <c r="L26" s="130"/>
      <c r="M26" s="130"/>
      <c r="N26" s="130"/>
    </row>
    <row r="27" spans="1:14" ht="12.75">
      <c r="A27" s="985" t="s">
        <v>368</v>
      </c>
      <c r="B27" s="986"/>
      <c r="C27" s="986"/>
      <c r="D27" s="986"/>
      <c r="E27" s="987"/>
      <c r="F27" s="225"/>
      <c r="G27" s="225"/>
      <c r="H27" s="567"/>
      <c r="I27" s="225"/>
      <c r="J27" s="225"/>
      <c r="K27" s="99"/>
      <c r="L27" s="129"/>
      <c r="M27" s="129"/>
      <c r="N27" s="129"/>
    </row>
    <row r="28" spans="1:14" ht="12.75">
      <c r="A28" s="985" t="s">
        <v>226</v>
      </c>
      <c r="B28" s="986"/>
      <c r="C28" s="986"/>
      <c r="D28" s="986"/>
      <c r="E28" s="987"/>
      <c r="F28" s="225"/>
      <c r="G28" s="225"/>
      <c r="H28" s="567"/>
      <c r="I28" s="225"/>
      <c r="J28" s="225"/>
      <c r="K28" s="99"/>
      <c r="L28" s="129"/>
      <c r="M28" s="129"/>
      <c r="N28" s="129"/>
    </row>
    <row r="29" spans="1:14" ht="12.75">
      <c r="A29" s="985" t="s">
        <v>227</v>
      </c>
      <c r="B29" s="986"/>
      <c r="C29" s="986"/>
      <c r="D29" s="986"/>
      <c r="E29" s="987"/>
      <c r="F29" s="225"/>
      <c r="G29" s="225"/>
      <c r="H29" s="567"/>
      <c r="I29" s="225"/>
      <c r="J29" s="225"/>
      <c r="K29" s="99"/>
      <c r="L29" s="129"/>
      <c r="M29" s="129"/>
      <c r="N29" s="129"/>
    </row>
    <row r="30" spans="1:14" ht="12.75">
      <c r="A30" s="985" t="s">
        <v>230</v>
      </c>
      <c r="B30" s="986"/>
      <c r="C30" s="986"/>
      <c r="D30" s="986"/>
      <c r="E30" s="987"/>
      <c r="F30" s="225"/>
      <c r="G30" s="225"/>
      <c r="H30" s="567"/>
      <c r="I30" s="225"/>
      <c r="J30" s="225"/>
      <c r="K30" s="99"/>
      <c r="L30" s="129"/>
      <c r="M30" s="129"/>
      <c r="N30" s="129"/>
    </row>
    <row r="31" spans="1:14" ht="12.75">
      <c r="A31" s="985" t="s">
        <v>231</v>
      </c>
      <c r="B31" s="986"/>
      <c r="C31" s="986"/>
      <c r="D31" s="986"/>
      <c r="E31" s="987"/>
      <c r="F31" s="225"/>
      <c r="G31" s="225"/>
      <c r="H31" s="567"/>
      <c r="I31" s="225"/>
      <c r="J31" s="225"/>
      <c r="K31" s="99"/>
      <c r="L31" s="129"/>
      <c r="M31" s="129"/>
      <c r="N31" s="129"/>
    </row>
    <row r="32" spans="1:14" ht="16.5" customHeight="1">
      <c r="A32" s="988" t="s">
        <v>20</v>
      </c>
      <c r="B32" s="989"/>
      <c r="C32" s="989"/>
      <c r="D32" s="989"/>
      <c r="E32" s="990"/>
      <c r="F32" s="331">
        <f>SUM(F33:F36)</f>
        <v>144.6</v>
      </c>
      <c r="G32" s="331">
        <f>SUM(G33:G36)</f>
        <v>194</v>
      </c>
      <c r="H32" s="331">
        <f>SUM(H33:H36)</f>
        <v>194</v>
      </c>
      <c r="I32" s="331">
        <f>SUM(I33:I36)</f>
        <v>194</v>
      </c>
      <c r="J32" s="331">
        <f>SUM(J33:J36)</f>
        <v>194</v>
      </c>
      <c r="K32" s="99"/>
      <c r="L32" s="129"/>
      <c r="M32" s="129"/>
      <c r="N32" s="129"/>
    </row>
    <row r="33" spans="1:14" ht="12.75">
      <c r="A33" s="985" t="s">
        <v>228</v>
      </c>
      <c r="B33" s="986"/>
      <c r="C33" s="986"/>
      <c r="D33" s="986"/>
      <c r="E33" s="987"/>
      <c r="F33" s="225"/>
      <c r="G33" s="225"/>
      <c r="H33" s="567"/>
      <c r="I33" s="225"/>
      <c r="J33" s="225"/>
      <c r="K33" s="99"/>
      <c r="L33" s="129"/>
      <c r="M33" s="129"/>
      <c r="N33" s="129"/>
    </row>
    <row r="34" spans="1:14" ht="12.75">
      <c r="A34" s="985" t="s">
        <v>229</v>
      </c>
      <c r="B34" s="986"/>
      <c r="C34" s="986"/>
      <c r="D34" s="986"/>
      <c r="E34" s="987"/>
      <c r="F34" s="225"/>
      <c r="G34" s="225"/>
      <c r="H34" s="567"/>
      <c r="I34" s="225"/>
      <c r="J34" s="225"/>
      <c r="K34" s="99"/>
      <c r="L34" s="129"/>
      <c r="M34" s="129"/>
      <c r="N34" s="129"/>
    </row>
    <row r="35" spans="1:14" ht="12.75">
      <c r="A35" s="985" t="s">
        <v>232</v>
      </c>
      <c r="B35" s="986"/>
      <c r="C35" s="986"/>
      <c r="D35" s="986"/>
      <c r="E35" s="987"/>
      <c r="F35" s="225">
        <f>+F20+F13</f>
        <v>54</v>
      </c>
      <c r="G35" s="225">
        <f>+G20+G13</f>
        <v>54</v>
      </c>
      <c r="H35" s="567">
        <f>+H20+H13</f>
        <v>54</v>
      </c>
      <c r="I35" s="225">
        <f>+I20+I13</f>
        <v>54</v>
      </c>
      <c r="J35" s="225">
        <f>+J20+J13</f>
        <v>54</v>
      </c>
      <c r="K35" s="99"/>
      <c r="L35" s="129"/>
      <c r="M35" s="129"/>
      <c r="N35" s="129"/>
    </row>
    <row r="36" spans="1:14" ht="12.75">
      <c r="A36" s="985" t="s">
        <v>233</v>
      </c>
      <c r="B36" s="986"/>
      <c r="C36" s="986"/>
      <c r="D36" s="986"/>
      <c r="E36" s="987"/>
      <c r="F36" s="225">
        <f>+F14</f>
        <v>90.6</v>
      </c>
      <c r="G36" s="225">
        <f>+G14</f>
        <v>140</v>
      </c>
      <c r="H36" s="567">
        <f>+H14</f>
        <v>140</v>
      </c>
      <c r="I36" s="225">
        <f>+I14</f>
        <v>140</v>
      </c>
      <c r="J36" s="225">
        <f>+J14</f>
        <v>140</v>
      </c>
      <c r="K36" s="99"/>
      <c r="L36" s="129"/>
      <c r="M36" s="129"/>
      <c r="N36" s="129"/>
    </row>
    <row r="37" spans="1:14" ht="12.75" customHeight="1">
      <c r="A37" s="722" t="s">
        <v>953</v>
      </c>
      <c r="B37" s="722"/>
      <c r="C37" s="722"/>
      <c r="D37" s="722"/>
      <c r="E37" s="722"/>
      <c r="F37" s="712"/>
      <c r="G37" s="712"/>
      <c r="H37" s="712"/>
      <c r="I37" s="712"/>
      <c r="J37" s="215"/>
      <c r="K37" s="215"/>
      <c r="L37" s="215"/>
      <c r="M37" s="215"/>
      <c r="N37" s="215"/>
    </row>
    <row r="38" spans="1:9" ht="12.75">
      <c r="A38" s="558" t="s">
        <v>954</v>
      </c>
      <c r="B38" s="558"/>
      <c r="C38" s="558"/>
      <c r="D38" s="559"/>
      <c r="E38" s="560"/>
      <c r="F38" s="561"/>
      <c r="G38" s="55"/>
      <c r="H38" s="55"/>
      <c r="I38" s="55"/>
    </row>
  </sheetData>
  <sheetProtection/>
  <mergeCells count="52">
    <mergeCell ref="A37:I37"/>
    <mergeCell ref="L1:N1"/>
    <mergeCell ref="A2:N2"/>
    <mergeCell ref="I4:I8"/>
    <mergeCell ref="N6:N8"/>
    <mergeCell ref="B17:E17"/>
    <mergeCell ref="K4:N4"/>
    <mergeCell ref="H4:H8"/>
    <mergeCell ref="B12:B13"/>
    <mergeCell ref="A4:A8"/>
    <mergeCell ref="B10:N10"/>
    <mergeCell ref="L3:N3"/>
    <mergeCell ref="L5:N5"/>
    <mergeCell ref="A28:E28"/>
    <mergeCell ref="A25:E25"/>
    <mergeCell ref="N12:N13"/>
    <mergeCell ref="L12:L13"/>
    <mergeCell ref="G4:G8"/>
    <mergeCell ref="F4:F8"/>
    <mergeCell ref="E4:E8"/>
    <mergeCell ref="B4:B8"/>
    <mergeCell ref="M6:M8"/>
    <mergeCell ref="C11:N11"/>
    <mergeCell ref="C4:C8"/>
    <mergeCell ref="J4:J8"/>
    <mergeCell ref="L6:L8"/>
    <mergeCell ref="A33:E33"/>
    <mergeCell ref="C16:E16"/>
    <mergeCell ref="A30:E30"/>
    <mergeCell ref="A26:E26"/>
    <mergeCell ref="A29:E29"/>
    <mergeCell ref="B22:E22"/>
    <mergeCell ref="A27:E27"/>
    <mergeCell ref="A9:N9"/>
    <mergeCell ref="A12:A13"/>
    <mergeCell ref="A31:E31"/>
    <mergeCell ref="A35:E35"/>
    <mergeCell ref="K23:N23"/>
    <mergeCell ref="A23:E23"/>
    <mergeCell ref="C21:E21"/>
    <mergeCell ref="C19:N19"/>
    <mergeCell ref="K12:K13"/>
    <mergeCell ref="A32:E32"/>
    <mergeCell ref="D4:D8"/>
    <mergeCell ref="A24:E24"/>
    <mergeCell ref="M12:M13"/>
    <mergeCell ref="A36:E36"/>
    <mergeCell ref="K5:K8"/>
    <mergeCell ref="B18:N18"/>
    <mergeCell ref="A34:E34"/>
    <mergeCell ref="D12:D13"/>
    <mergeCell ref="C12:C13"/>
  </mergeCells>
  <printOptions/>
  <pageMargins left="0.1968503937007874" right="0.1968503937007874" top="0.5905511811023623" bottom="0.1968503937007874" header="0" footer="0"/>
  <pageSetup fitToHeight="0" fitToWidth="1" horizontalDpi="600" verticalDpi="600" orientation="landscape" paperSize="9" scale="99"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O84"/>
  <sheetViews>
    <sheetView zoomScale="115" zoomScaleNormal="115" zoomScalePageLayoutView="0" workbookViewId="0" topLeftCell="A1">
      <pane ySplit="8" topLeftCell="A9" activePane="bottomLeft" state="frozen"/>
      <selection pane="topLeft" activeCell="A1" sqref="A1"/>
      <selection pane="bottomLeft" activeCell="K74" sqref="K74:N74"/>
    </sheetView>
  </sheetViews>
  <sheetFormatPr defaultColWidth="9.140625" defaultRowHeight="12.75"/>
  <cols>
    <col min="1" max="1" width="3.140625" style="152" customWidth="1"/>
    <col min="2" max="2" width="4.140625" style="152" customWidth="1"/>
    <col min="3" max="3" width="3.421875" style="152" customWidth="1"/>
    <col min="4" max="4" width="32.421875" style="12" customWidth="1"/>
    <col min="5" max="5" width="7.140625" style="62" customWidth="1"/>
    <col min="6" max="6" width="12.28125" style="55" customWidth="1"/>
    <col min="7" max="10" width="12.57421875" style="55" customWidth="1"/>
    <col min="11" max="11" width="26.00390625" style="62" customWidth="1"/>
    <col min="12" max="12" width="6.28125" style="152" customWidth="1"/>
    <col min="13" max="13" width="5.28125" style="152" customWidth="1"/>
    <col min="14" max="14" width="5.00390625" style="152" customWidth="1"/>
    <col min="15" max="16384" width="9.140625" style="12" customWidth="1"/>
  </cols>
  <sheetData>
    <row r="1" spans="12:14" ht="18" customHeight="1">
      <c r="L1" s="1087" t="s">
        <v>735</v>
      </c>
      <c r="M1" s="1087"/>
      <c r="N1" s="1087"/>
    </row>
    <row r="2" spans="1:14" ht="26.25" customHeight="1">
      <c r="A2" s="1088" t="s">
        <v>706</v>
      </c>
      <c r="B2" s="1088"/>
      <c r="C2" s="1088"/>
      <c r="D2" s="1088"/>
      <c r="E2" s="1088"/>
      <c r="F2" s="1088"/>
      <c r="G2" s="1088"/>
      <c r="H2" s="1088"/>
      <c r="I2" s="1088"/>
      <c r="J2" s="1088"/>
      <c r="K2" s="1088"/>
      <c r="L2" s="1088"/>
      <c r="M2" s="1088"/>
      <c r="N2" s="1088"/>
    </row>
    <row r="3" spans="1:14" ht="12.75">
      <c r="A3" s="191"/>
      <c r="B3" s="191"/>
      <c r="C3" s="191"/>
      <c r="D3" s="192"/>
      <c r="E3" s="193"/>
      <c r="F3" s="194"/>
      <c r="G3" s="194"/>
      <c r="H3" s="194"/>
      <c r="I3" s="194"/>
      <c r="J3" s="194"/>
      <c r="K3" s="193"/>
      <c r="L3" s="1083" t="s">
        <v>524</v>
      </c>
      <c r="M3" s="1083"/>
      <c r="N3" s="1083"/>
    </row>
    <row r="4" spans="1:14" ht="17.25" customHeight="1">
      <c r="A4" s="669" t="s">
        <v>281</v>
      </c>
      <c r="B4" s="669" t="s">
        <v>282</v>
      </c>
      <c r="C4" s="669" t="s">
        <v>283</v>
      </c>
      <c r="D4" s="675" t="s">
        <v>284</v>
      </c>
      <c r="E4" s="669" t="s">
        <v>280</v>
      </c>
      <c r="F4" s="674" t="s">
        <v>757</v>
      </c>
      <c r="G4" s="674" t="s">
        <v>952</v>
      </c>
      <c r="H4" s="674" t="s">
        <v>903</v>
      </c>
      <c r="I4" s="674" t="s">
        <v>525</v>
      </c>
      <c r="J4" s="674" t="s">
        <v>694</v>
      </c>
      <c r="K4" s="674" t="s">
        <v>285</v>
      </c>
      <c r="L4" s="674"/>
      <c r="M4" s="674"/>
      <c r="N4" s="674"/>
    </row>
    <row r="5" spans="1:14" ht="12.75" customHeight="1">
      <c r="A5" s="669"/>
      <c r="B5" s="669"/>
      <c r="C5" s="669"/>
      <c r="D5" s="675"/>
      <c r="E5" s="669"/>
      <c r="F5" s="674"/>
      <c r="G5" s="674"/>
      <c r="H5" s="674"/>
      <c r="I5" s="674"/>
      <c r="J5" s="674"/>
      <c r="K5" s="674" t="s">
        <v>286</v>
      </c>
      <c r="L5" s="674"/>
      <c r="M5" s="674"/>
      <c r="N5" s="674"/>
    </row>
    <row r="6" spans="1:14" ht="12.75" customHeight="1">
      <c r="A6" s="669"/>
      <c r="B6" s="669"/>
      <c r="C6" s="669"/>
      <c r="D6" s="675"/>
      <c r="E6" s="669"/>
      <c r="F6" s="674"/>
      <c r="G6" s="674"/>
      <c r="H6" s="674"/>
      <c r="I6" s="674"/>
      <c r="J6" s="674"/>
      <c r="K6" s="674"/>
      <c r="L6" s="668" t="s">
        <v>315</v>
      </c>
      <c r="M6" s="668" t="s">
        <v>530</v>
      </c>
      <c r="N6" s="668" t="s">
        <v>693</v>
      </c>
    </row>
    <row r="7" spans="1:14" ht="30" customHeight="1">
      <c r="A7" s="669"/>
      <c r="B7" s="669"/>
      <c r="C7" s="669"/>
      <c r="D7" s="675"/>
      <c r="E7" s="669"/>
      <c r="F7" s="674"/>
      <c r="G7" s="674"/>
      <c r="H7" s="674"/>
      <c r="I7" s="674"/>
      <c r="J7" s="674"/>
      <c r="K7" s="674"/>
      <c r="L7" s="668"/>
      <c r="M7" s="668"/>
      <c r="N7" s="668"/>
    </row>
    <row r="8" spans="1:14" ht="36" customHeight="1">
      <c r="A8" s="669"/>
      <c r="B8" s="669"/>
      <c r="C8" s="669"/>
      <c r="D8" s="675"/>
      <c r="E8" s="669"/>
      <c r="F8" s="674"/>
      <c r="G8" s="674"/>
      <c r="H8" s="674"/>
      <c r="I8" s="674"/>
      <c r="J8" s="674"/>
      <c r="K8" s="674"/>
      <c r="L8" s="668"/>
      <c r="M8" s="668"/>
      <c r="N8" s="668"/>
    </row>
    <row r="9" spans="1:14" ht="27" customHeight="1">
      <c r="A9" s="671" t="s">
        <v>652</v>
      </c>
      <c r="B9" s="672"/>
      <c r="C9" s="672"/>
      <c r="D9" s="672"/>
      <c r="E9" s="672"/>
      <c r="F9" s="672"/>
      <c r="G9" s="672"/>
      <c r="H9" s="672"/>
      <c r="I9" s="672"/>
      <c r="J9" s="672"/>
      <c r="K9" s="672"/>
      <c r="L9" s="672"/>
      <c r="M9" s="672"/>
      <c r="N9" s="673"/>
    </row>
    <row r="10" spans="1:14" ht="15" customHeight="1">
      <c r="A10" s="196" t="s">
        <v>298</v>
      </c>
      <c r="B10" s="1048" t="s">
        <v>177</v>
      </c>
      <c r="C10" s="1048"/>
      <c r="D10" s="1048"/>
      <c r="E10" s="1048"/>
      <c r="F10" s="1048"/>
      <c r="G10" s="1048"/>
      <c r="H10" s="1048"/>
      <c r="I10" s="1048"/>
      <c r="J10" s="1048"/>
      <c r="K10" s="1048"/>
      <c r="L10" s="1048"/>
      <c r="M10" s="1048"/>
      <c r="N10" s="1048"/>
    </row>
    <row r="11" spans="1:14" ht="18" customHeight="1">
      <c r="A11" s="196" t="s">
        <v>298</v>
      </c>
      <c r="B11" s="196" t="s">
        <v>298</v>
      </c>
      <c r="C11" s="1048" t="s">
        <v>623</v>
      </c>
      <c r="D11" s="1048"/>
      <c r="E11" s="1048"/>
      <c r="F11" s="1048"/>
      <c r="G11" s="1048"/>
      <c r="H11" s="1048"/>
      <c r="I11" s="1048"/>
      <c r="J11" s="1048"/>
      <c r="K11" s="1048"/>
      <c r="L11" s="1048"/>
      <c r="M11" s="1048"/>
      <c r="N11" s="1048"/>
    </row>
    <row r="12" spans="1:15" ht="30.75" customHeight="1">
      <c r="A12" s="1042" t="s">
        <v>298</v>
      </c>
      <c r="B12" s="1042" t="s">
        <v>298</v>
      </c>
      <c r="C12" s="1042" t="s">
        <v>298</v>
      </c>
      <c r="D12" s="1070" t="s">
        <v>154</v>
      </c>
      <c r="E12" s="1049" t="s">
        <v>2</v>
      </c>
      <c r="F12" s="1045">
        <v>1732</v>
      </c>
      <c r="G12" s="1073">
        <v>2123.8</v>
      </c>
      <c r="H12" s="1055">
        <v>2166.8</v>
      </c>
      <c r="I12" s="387">
        <v>2425</v>
      </c>
      <c r="J12" s="387">
        <v>2575</v>
      </c>
      <c r="K12" s="197" t="s">
        <v>178</v>
      </c>
      <c r="L12" s="198">
        <v>300</v>
      </c>
      <c r="M12" s="198">
        <v>300</v>
      </c>
      <c r="N12" s="198">
        <v>300</v>
      </c>
      <c r="O12" s="613"/>
    </row>
    <row r="13" spans="1:14" ht="32.25" customHeight="1">
      <c r="A13" s="1043"/>
      <c r="B13" s="1043"/>
      <c r="C13" s="1043"/>
      <c r="D13" s="1071"/>
      <c r="E13" s="1054"/>
      <c r="F13" s="1046"/>
      <c r="G13" s="1074"/>
      <c r="H13" s="1056"/>
      <c r="I13" s="388"/>
      <c r="J13" s="388"/>
      <c r="K13" s="199" t="s">
        <v>486</v>
      </c>
      <c r="L13" s="198">
        <v>66</v>
      </c>
      <c r="M13" s="198">
        <v>67</v>
      </c>
      <c r="N13" s="198">
        <v>67</v>
      </c>
    </row>
    <row r="14" spans="1:14" ht="43.5" customHeight="1">
      <c r="A14" s="1043"/>
      <c r="B14" s="1043"/>
      <c r="C14" s="1043"/>
      <c r="D14" s="1071"/>
      <c r="E14" s="1050"/>
      <c r="F14" s="1047"/>
      <c r="G14" s="1075"/>
      <c r="H14" s="1057"/>
      <c r="I14" s="389"/>
      <c r="J14" s="389"/>
      <c r="K14" s="199" t="s">
        <v>487</v>
      </c>
      <c r="L14" s="198">
        <v>20</v>
      </c>
      <c r="M14" s="198">
        <v>20</v>
      </c>
      <c r="N14" s="198">
        <v>20</v>
      </c>
    </row>
    <row r="15" spans="1:14" ht="35.25" customHeight="1">
      <c r="A15" s="1044"/>
      <c r="B15" s="1044"/>
      <c r="C15" s="1044"/>
      <c r="D15" s="1089"/>
      <c r="E15" s="197" t="s">
        <v>23</v>
      </c>
      <c r="F15" s="250">
        <v>27.1</v>
      </c>
      <c r="G15" s="250">
        <v>18.3</v>
      </c>
      <c r="H15" s="571">
        <v>18.4</v>
      </c>
      <c r="I15" s="250">
        <v>19</v>
      </c>
      <c r="J15" s="250">
        <v>19</v>
      </c>
      <c r="K15" s="197" t="s">
        <v>179</v>
      </c>
      <c r="L15" s="198">
        <v>100</v>
      </c>
      <c r="M15" s="198">
        <v>100</v>
      </c>
      <c r="N15" s="198">
        <v>100</v>
      </c>
    </row>
    <row r="16" spans="1:14" ht="30.75" customHeight="1">
      <c r="A16" s="200" t="s">
        <v>298</v>
      </c>
      <c r="B16" s="200" t="s">
        <v>298</v>
      </c>
      <c r="C16" s="200" t="s">
        <v>299</v>
      </c>
      <c r="D16" s="75" t="s">
        <v>155</v>
      </c>
      <c r="E16" s="197" t="s">
        <v>2</v>
      </c>
      <c r="F16" s="250">
        <v>95.7</v>
      </c>
      <c r="G16" s="250">
        <v>105.6</v>
      </c>
      <c r="H16" s="571">
        <v>105.6</v>
      </c>
      <c r="I16" s="250">
        <v>108</v>
      </c>
      <c r="J16" s="250">
        <v>110</v>
      </c>
      <c r="K16" s="201" t="s">
        <v>180</v>
      </c>
      <c r="L16" s="202">
        <v>100</v>
      </c>
      <c r="M16" s="202">
        <v>100</v>
      </c>
      <c r="N16" s="202">
        <v>100</v>
      </c>
    </row>
    <row r="17" spans="1:14" ht="22.5" customHeight="1">
      <c r="A17" s="1042" t="s">
        <v>298</v>
      </c>
      <c r="B17" s="1042" t="s">
        <v>298</v>
      </c>
      <c r="C17" s="1042" t="s">
        <v>300</v>
      </c>
      <c r="D17" s="1070" t="s">
        <v>156</v>
      </c>
      <c r="E17" s="556" t="s">
        <v>2</v>
      </c>
      <c r="F17" s="522">
        <v>837.2</v>
      </c>
      <c r="G17" s="522">
        <v>920.6</v>
      </c>
      <c r="H17" s="562">
        <v>926.5</v>
      </c>
      <c r="I17" s="522">
        <v>950</v>
      </c>
      <c r="J17" s="522">
        <v>970</v>
      </c>
      <c r="K17" s="203" t="s">
        <v>787</v>
      </c>
      <c r="L17" s="198">
        <v>11</v>
      </c>
      <c r="M17" s="198">
        <v>11</v>
      </c>
      <c r="N17" s="198">
        <v>11</v>
      </c>
    </row>
    <row r="18" spans="1:14" ht="21.75" customHeight="1">
      <c r="A18" s="1043"/>
      <c r="B18" s="1043"/>
      <c r="C18" s="1043"/>
      <c r="D18" s="1071"/>
      <c r="E18" s="556" t="s">
        <v>23</v>
      </c>
      <c r="F18" s="522">
        <v>22.4</v>
      </c>
      <c r="G18" s="522">
        <v>20</v>
      </c>
      <c r="H18" s="562">
        <v>24.3</v>
      </c>
      <c r="I18" s="522">
        <v>20</v>
      </c>
      <c r="J18" s="522">
        <v>20</v>
      </c>
      <c r="K18" s="203"/>
      <c r="L18" s="204"/>
      <c r="M18" s="204"/>
      <c r="N18" s="204"/>
    </row>
    <row r="19" spans="1:14" ht="24" customHeight="1">
      <c r="A19" s="196" t="s">
        <v>298</v>
      </c>
      <c r="B19" s="196" t="s">
        <v>298</v>
      </c>
      <c r="C19" s="1072" t="s">
        <v>287</v>
      </c>
      <c r="D19" s="1072"/>
      <c r="E19" s="1072"/>
      <c r="F19" s="277">
        <f>SUM(F12:F18)</f>
        <v>2714.4</v>
      </c>
      <c r="G19" s="277">
        <f>SUM(G12:G18)</f>
        <v>3188.3</v>
      </c>
      <c r="H19" s="629">
        <f>SUM(H12:H18)</f>
        <v>3241.6000000000004</v>
      </c>
      <c r="I19" s="277">
        <f>SUM(I12:I18)</f>
        <v>3522</v>
      </c>
      <c r="J19" s="277">
        <f>SUM(J12:J18)</f>
        <v>3694</v>
      </c>
      <c r="K19" s="206"/>
      <c r="L19" s="207"/>
      <c r="M19" s="207"/>
      <c r="N19" s="207"/>
    </row>
    <row r="20" spans="1:14" ht="15.75" customHeight="1">
      <c r="A20" s="195" t="s">
        <v>298</v>
      </c>
      <c r="B20" s="195" t="s">
        <v>299</v>
      </c>
      <c r="C20" s="1048" t="s">
        <v>181</v>
      </c>
      <c r="D20" s="1048"/>
      <c r="E20" s="1048"/>
      <c r="F20" s="1048"/>
      <c r="G20" s="1048"/>
      <c r="H20" s="1048"/>
      <c r="I20" s="1048"/>
      <c r="J20" s="1048"/>
      <c r="K20" s="1048"/>
      <c r="L20" s="1048"/>
      <c r="M20" s="1048"/>
      <c r="N20" s="1048"/>
    </row>
    <row r="21" spans="1:14" ht="42.75" customHeight="1">
      <c r="A21" s="200" t="s">
        <v>298</v>
      </c>
      <c r="B21" s="200" t="s">
        <v>299</v>
      </c>
      <c r="C21" s="200" t="s">
        <v>298</v>
      </c>
      <c r="D21" s="208" t="s">
        <v>157</v>
      </c>
      <c r="E21" s="208" t="s">
        <v>19</v>
      </c>
      <c r="F21" s="250">
        <v>0.9</v>
      </c>
      <c r="G21" s="250">
        <v>0.8</v>
      </c>
      <c r="H21" s="571">
        <v>0.8</v>
      </c>
      <c r="I21" s="250">
        <v>0.8</v>
      </c>
      <c r="J21" s="250">
        <v>0.8</v>
      </c>
      <c r="K21" s="197" t="s">
        <v>182</v>
      </c>
      <c r="L21" s="198">
        <v>3100</v>
      </c>
      <c r="M21" s="198">
        <v>3100</v>
      </c>
      <c r="N21" s="198">
        <v>3100</v>
      </c>
    </row>
    <row r="22" spans="1:14" ht="27" customHeight="1">
      <c r="A22" s="200" t="s">
        <v>298</v>
      </c>
      <c r="B22" s="200" t="s">
        <v>299</v>
      </c>
      <c r="C22" s="200" t="s">
        <v>299</v>
      </c>
      <c r="D22" s="208" t="s">
        <v>158</v>
      </c>
      <c r="E22" s="208" t="s">
        <v>19</v>
      </c>
      <c r="F22" s="250">
        <v>41.4</v>
      </c>
      <c r="G22" s="250">
        <v>42.6</v>
      </c>
      <c r="H22" s="571">
        <v>42.6</v>
      </c>
      <c r="I22" s="250">
        <v>42.6</v>
      </c>
      <c r="J22" s="250">
        <v>42.6</v>
      </c>
      <c r="K22" s="197" t="s">
        <v>183</v>
      </c>
      <c r="L22" s="198">
        <v>7500</v>
      </c>
      <c r="M22" s="198">
        <v>7500</v>
      </c>
      <c r="N22" s="198">
        <v>7500</v>
      </c>
    </row>
    <row r="23" spans="1:14" ht="29.25" customHeight="1">
      <c r="A23" s="200" t="s">
        <v>298</v>
      </c>
      <c r="B23" s="200" t="s">
        <v>299</v>
      </c>
      <c r="C23" s="200" t="s">
        <v>300</v>
      </c>
      <c r="D23" s="208" t="s">
        <v>159</v>
      </c>
      <c r="E23" s="208" t="s">
        <v>19</v>
      </c>
      <c r="F23" s="250">
        <v>35.3</v>
      </c>
      <c r="G23" s="250">
        <v>32.2</v>
      </c>
      <c r="H23" s="571">
        <v>32.2</v>
      </c>
      <c r="I23" s="250">
        <v>32.2</v>
      </c>
      <c r="J23" s="250">
        <v>32.2</v>
      </c>
      <c r="K23" s="197" t="s">
        <v>184</v>
      </c>
      <c r="L23" s="198">
        <v>2400</v>
      </c>
      <c r="M23" s="198">
        <v>2400</v>
      </c>
      <c r="N23" s="198">
        <v>2400</v>
      </c>
    </row>
    <row r="24" spans="1:14" ht="33" customHeight="1">
      <c r="A24" s="200" t="s">
        <v>298</v>
      </c>
      <c r="B24" s="200" t="s">
        <v>299</v>
      </c>
      <c r="C24" s="200" t="s">
        <v>301</v>
      </c>
      <c r="D24" s="208" t="s">
        <v>160</v>
      </c>
      <c r="E24" s="208" t="s">
        <v>19</v>
      </c>
      <c r="F24" s="250">
        <v>38</v>
      </c>
      <c r="G24" s="250">
        <v>38.4</v>
      </c>
      <c r="H24" s="571">
        <v>38.4</v>
      </c>
      <c r="I24" s="250">
        <v>38.5</v>
      </c>
      <c r="J24" s="250">
        <v>38.5</v>
      </c>
      <c r="K24" s="197" t="s">
        <v>185</v>
      </c>
      <c r="L24" s="198">
        <v>100</v>
      </c>
      <c r="M24" s="198">
        <v>100</v>
      </c>
      <c r="N24" s="198">
        <v>100</v>
      </c>
    </row>
    <row r="25" spans="1:14" ht="37.5" customHeight="1">
      <c r="A25" s="200" t="s">
        <v>298</v>
      </c>
      <c r="B25" s="200" t="s">
        <v>299</v>
      </c>
      <c r="C25" s="200" t="s">
        <v>302</v>
      </c>
      <c r="D25" s="208" t="s">
        <v>161</v>
      </c>
      <c r="E25" s="208" t="s">
        <v>19</v>
      </c>
      <c r="F25" s="250">
        <v>8.8</v>
      </c>
      <c r="G25" s="250">
        <v>8.7</v>
      </c>
      <c r="H25" s="571">
        <v>8.7</v>
      </c>
      <c r="I25" s="250">
        <v>8.9</v>
      </c>
      <c r="J25" s="250">
        <v>9</v>
      </c>
      <c r="K25" s="197" t="s">
        <v>186</v>
      </c>
      <c r="L25" s="198">
        <v>30</v>
      </c>
      <c r="M25" s="198">
        <v>30</v>
      </c>
      <c r="N25" s="198">
        <v>30</v>
      </c>
    </row>
    <row r="26" spans="1:14" ht="27.75" customHeight="1">
      <c r="A26" s="200" t="s">
        <v>298</v>
      </c>
      <c r="B26" s="200" t="s">
        <v>299</v>
      </c>
      <c r="C26" s="200" t="s">
        <v>303</v>
      </c>
      <c r="D26" s="208" t="s">
        <v>81</v>
      </c>
      <c r="E26" s="208" t="s">
        <v>19</v>
      </c>
      <c r="F26" s="250">
        <v>8.6</v>
      </c>
      <c r="G26" s="250">
        <v>8.6</v>
      </c>
      <c r="H26" s="571">
        <v>8.6</v>
      </c>
      <c r="I26" s="250">
        <v>8.6</v>
      </c>
      <c r="J26" s="250">
        <v>8.6</v>
      </c>
      <c r="K26" s="197" t="s">
        <v>187</v>
      </c>
      <c r="L26" s="198">
        <v>1</v>
      </c>
      <c r="M26" s="198">
        <v>1</v>
      </c>
      <c r="N26" s="198">
        <v>1</v>
      </c>
    </row>
    <row r="27" spans="1:14" ht="27.75" customHeight="1">
      <c r="A27" s="200" t="s">
        <v>298</v>
      </c>
      <c r="B27" s="200" t="s">
        <v>299</v>
      </c>
      <c r="C27" s="200" t="s">
        <v>304</v>
      </c>
      <c r="D27" s="208" t="s">
        <v>297</v>
      </c>
      <c r="E27" s="208" t="s">
        <v>19</v>
      </c>
      <c r="F27" s="250">
        <v>127</v>
      </c>
      <c r="G27" s="250">
        <v>64.4</v>
      </c>
      <c r="H27" s="571">
        <v>64.4</v>
      </c>
      <c r="I27" s="250">
        <v>0</v>
      </c>
      <c r="J27" s="250">
        <v>0</v>
      </c>
      <c r="K27" s="197" t="s">
        <v>188</v>
      </c>
      <c r="L27" s="198">
        <v>15</v>
      </c>
      <c r="M27" s="198">
        <v>16</v>
      </c>
      <c r="N27" s="198">
        <v>17</v>
      </c>
    </row>
    <row r="28" spans="1:14" ht="45" customHeight="1">
      <c r="A28" s="200" t="s">
        <v>298</v>
      </c>
      <c r="B28" s="200" t="s">
        <v>299</v>
      </c>
      <c r="C28" s="200" t="s">
        <v>305</v>
      </c>
      <c r="D28" s="208" t="s">
        <v>189</v>
      </c>
      <c r="E28" s="208" t="s">
        <v>19</v>
      </c>
      <c r="F28" s="278">
        <v>14.6</v>
      </c>
      <c r="G28" s="278">
        <v>15.1</v>
      </c>
      <c r="H28" s="630">
        <v>15.1</v>
      </c>
      <c r="I28" s="278">
        <v>145.1</v>
      </c>
      <c r="J28" s="278">
        <v>15.1</v>
      </c>
      <c r="K28" s="197" t="s">
        <v>190</v>
      </c>
      <c r="L28" s="198">
        <v>10</v>
      </c>
      <c r="M28" s="198">
        <v>10</v>
      </c>
      <c r="N28" s="198">
        <v>10</v>
      </c>
    </row>
    <row r="29" spans="1:14" ht="31.5" customHeight="1">
      <c r="A29" s="200" t="s">
        <v>298</v>
      </c>
      <c r="B29" s="200" t="s">
        <v>299</v>
      </c>
      <c r="C29" s="200" t="s">
        <v>306</v>
      </c>
      <c r="D29" s="208" t="s">
        <v>162</v>
      </c>
      <c r="E29" s="208" t="s">
        <v>19</v>
      </c>
      <c r="F29" s="250">
        <v>13.8</v>
      </c>
      <c r="G29" s="250">
        <v>14</v>
      </c>
      <c r="H29" s="571">
        <v>14</v>
      </c>
      <c r="I29" s="250">
        <v>14</v>
      </c>
      <c r="J29" s="250">
        <v>14</v>
      </c>
      <c r="K29" s="197" t="s">
        <v>191</v>
      </c>
      <c r="L29" s="210">
        <v>1000</v>
      </c>
      <c r="M29" s="210">
        <v>1000</v>
      </c>
      <c r="N29" s="210">
        <v>1000</v>
      </c>
    </row>
    <row r="30" spans="1:14" ht="30" customHeight="1">
      <c r="A30" s="200" t="s">
        <v>298</v>
      </c>
      <c r="B30" s="200" t="s">
        <v>299</v>
      </c>
      <c r="C30" s="200" t="s">
        <v>307</v>
      </c>
      <c r="D30" s="208" t="s">
        <v>163</v>
      </c>
      <c r="E30" s="208" t="s">
        <v>19</v>
      </c>
      <c r="F30" s="250">
        <v>0.6</v>
      </c>
      <c r="G30" s="250">
        <v>0.6</v>
      </c>
      <c r="H30" s="571">
        <v>0.6</v>
      </c>
      <c r="I30" s="250">
        <v>0.6</v>
      </c>
      <c r="J30" s="250">
        <v>0.6</v>
      </c>
      <c r="K30" s="197" t="s">
        <v>182</v>
      </c>
      <c r="L30" s="210">
        <v>12</v>
      </c>
      <c r="M30" s="210">
        <v>12</v>
      </c>
      <c r="N30" s="210">
        <v>12</v>
      </c>
    </row>
    <row r="31" spans="1:14" ht="45.75" customHeight="1">
      <c r="A31" s="200" t="s">
        <v>298</v>
      </c>
      <c r="B31" s="200" t="s">
        <v>299</v>
      </c>
      <c r="C31" s="200" t="s">
        <v>308</v>
      </c>
      <c r="D31" s="208" t="s">
        <v>164</v>
      </c>
      <c r="E31" s="10" t="s">
        <v>19</v>
      </c>
      <c r="F31" s="251">
        <v>0.2</v>
      </c>
      <c r="G31" s="251">
        <v>0.1</v>
      </c>
      <c r="H31" s="571">
        <v>0.1</v>
      </c>
      <c r="I31" s="251">
        <v>0.1</v>
      </c>
      <c r="J31" s="251">
        <v>0.1</v>
      </c>
      <c r="K31" s="557" t="s">
        <v>468</v>
      </c>
      <c r="L31" s="411">
        <v>1</v>
      </c>
      <c r="M31" s="411">
        <v>1</v>
      </c>
      <c r="N31" s="411">
        <v>1</v>
      </c>
    </row>
    <row r="32" spans="1:14" s="52" customFormat="1" ht="32.25" customHeight="1">
      <c r="A32" s="209" t="s">
        <v>298</v>
      </c>
      <c r="B32" s="209" t="s">
        <v>299</v>
      </c>
      <c r="C32" s="209" t="s">
        <v>309</v>
      </c>
      <c r="D32" s="208" t="s">
        <v>165</v>
      </c>
      <c r="E32" s="208" t="s">
        <v>19</v>
      </c>
      <c r="F32" s="250">
        <v>13</v>
      </c>
      <c r="G32" s="250">
        <v>12.4</v>
      </c>
      <c r="H32" s="571">
        <v>12.4</v>
      </c>
      <c r="I32" s="250">
        <v>12.4</v>
      </c>
      <c r="J32" s="250">
        <v>12.4</v>
      </c>
      <c r="K32" s="197" t="s">
        <v>192</v>
      </c>
      <c r="L32" s="210">
        <v>2</v>
      </c>
      <c r="M32" s="210">
        <v>2</v>
      </c>
      <c r="N32" s="210">
        <v>2</v>
      </c>
    </row>
    <row r="33" spans="1:14" ht="24" customHeight="1">
      <c r="A33" s="1060" t="s">
        <v>298</v>
      </c>
      <c r="B33" s="1060" t="s">
        <v>299</v>
      </c>
      <c r="C33" s="1060" t="s">
        <v>22</v>
      </c>
      <c r="D33" s="1064" t="s">
        <v>877</v>
      </c>
      <c r="E33" s="556" t="s">
        <v>19</v>
      </c>
      <c r="F33" s="250">
        <v>19.5</v>
      </c>
      <c r="G33" s="250">
        <v>105.9</v>
      </c>
      <c r="H33" s="571">
        <v>105.9</v>
      </c>
      <c r="I33" s="250">
        <v>106</v>
      </c>
      <c r="J33" s="250">
        <v>106</v>
      </c>
      <c r="K33" s="1066" t="s">
        <v>192</v>
      </c>
      <c r="L33" s="1051">
        <v>11</v>
      </c>
      <c r="M33" s="1051">
        <v>11</v>
      </c>
      <c r="N33" s="1051">
        <v>11</v>
      </c>
    </row>
    <row r="34" spans="1:14" ht="24" customHeight="1">
      <c r="A34" s="1061"/>
      <c r="B34" s="1061"/>
      <c r="C34" s="1061"/>
      <c r="D34" s="1064"/>
      <c r="E34" s="556" t="s">
        <v>2</v>
      </c>
      <c r="F34" s="250">
        <v>71.3</v>
      </c>
      <c r="G34" s="250">
        <v>30</v>
      </c>
      <c r="H34" s="571">
        <v>30</v>
      </c>
      <c r="I34" s="250">
        <v>30</v>
      </c>
      <c r="J34" s="250">
        <v>30</v>
      </c>
      <c r="K34" s="1066"/>
      <c r="L34" s="1052"/>
      <c r="M34" s="1052"/>
      <c r="N34" s="1052"/>
    </row>
    <row r="35" spans="1:14" ht="18" customHeight="1">
      <c r="A35" s="200" t="s">
        <v>298</v>
      </c>
      <c r="B35" s="200" t="s">
        <v>299</v>
      </c>
      <c r="C35" s="1053" t="s">
        <v>287</v>
      </c>
      <c r="D35" s="1053"/>
      <c r="E35" s="1053"/>
      <c r="F35" s="281">
        <f>SUM(F21:F34)</f>
        <v>393.00000000000006</v>
      </c>
      <c r="G35" s="281">
        <f>SUM(G21:G34)</f>
        <v>373.8</v>
      </c>
      <c r="H35" s="631">
        <f>SUM(H21:H34)</f>
        <v>373.8</v>
      </c>
      <c r="I35" s="281">
        <f>SUM(I21:I34)</f>
        <v>439.8</v>
      </c>
      <c r="J35" s="281">
        <f>SUM(J21:J34)</f>
        <v>309.9</v>
      </c>
      <c r="K35" s="197"/>
      <c r="L35" s="211"/>
      <c r="M35" s="211"/>
      <c r="N35" s="211"/>
    </row>
    <row r="36" spans="1:14" ht="15.75" customHeight="1">
      <c r="A36" s="212" t="s">
        <v>298</v>
      </c>
      <c r="B36" s="212" t="s">
        <v>300</v>
      </c>
      <c r="C36" s="1065" t="s">
        <v>193</v>
      </c>
      <c r="D36" s="1065"/>
      <c r="E36" s="1065"/>
      <c r="F36" s="1065"/>
      <c r="G36" s="1065"/>
      <c r="H36" s="1065"/>
      <c r="I36" s="1065"/>
      <c r="J36" s="1065"/>
      <c r="K36" s="1065"/>
      <c r="L36" s="1065"/>
      <c r="M36" s="1065"/>
      <c r="N36" s="1065"/>
    </row>
    <row r="37" spans="1:14" ht="46.5" customHeight="1">
      <c r="A37" s="200" t="s">
        <v>298</v>
      </c>
      <c r="B37" s="200" t="s">
        <v>300</v>
      </c>
      <c r="C37" s="200" t="s">
        <v>298</v>
      </c>
      <c r="D37" s="208" t="s">
        <v>276</v>
      </c>
      <c r="E37" s="208" t="s">
        <v>2</v>
      </c>
      <c r="F37" s="250">
        <v>0.6</v>
      </c>
      <c r="G37" s="250">
        <v>20</v>
      </c>
      <c r="H37" s="571">
        <v>30</v>
      </c>
      <c r="I37" s="250">
        <v>20</v>
      </c>
      <c r="J37" s="250">
        <v>20</v>
      </c>
      <c r="K37" s="197" t="s">
        <v>194</v>
      </c>
      <c r="L37" s="198">
        <v>100</v>
      </c>
      <c r="M37" s="198">
        <v>100</v>
      </c>
      <c r="N37" s="198">
        <v>100</v>
      </c>
    </row>
    <row r="38" spans="1:14" ht="40.5" customHeight="1">
      <c r="A38" s="200" t="s">
        <v>298</v>
      </c>
      <c r="B38" s="200" t="s">
        <v>300</v>
      </c>
      <c r="C38" s="200" t="s">
        <v>299</v>
      </c>
      <c r="D38" s="556" t="s">
        <v>277</v>
      </c>
      <c r="E38" s="208" t="s">
        <v>2</v>
      </c>
      <c r="F38" s="250">
        <v>19</v>
      </c>
      <c r="G38" s="271">
        <v>20.5</v>
      </c>
      <c r="H38" s="571">
        <v>20.5</v>
      </c>
      <c r="I38" s="250">
        <v>20.5</v>
      </c>
      <c r="J38" s="250">
        <v>20.5</v>
      </c>
      <c r="K38" s="197" t="s">
        <v>195</v>
      </c>
      <c r="L38" s="211">
        <v>100</v>
      </c>
      <c r="M38" s="211">
        <v>100</v>
      </c>
      <c r="N38" s="211">
        <v>100</v>
      </c>
    </row>
    <row r="39" spans="1:14" ht="22.5" customHeight="1">
      <c r="A39" s="1058" t="s">
        <v>298</v>
      </c>
      <c r="B39" s="1058" t="s">
        <v>300</v>
      </c>
      <c r="C39" s="1058" t="s">
        <v>300</v>
      </c>
      <c r="D39" s="733" t="s">
        <v>166</v>
      </c>
      <c r="E39" s="208" t="s">
        <v>2</v>
      </c>
      <c r="F39" s="250">
        <v>39.7</v>
      </c>
      <c r="G39" s="250">
        <v>44</v>
      </c>
      <c r="H39" s="571">
        <v>44</v>
      </c>
      <c r="I39" s="250">
        <v>44</v>
      </c>
      <c r="J39" s="250">
        <v>44</v>
      </c>
      <c r="K39" s="1049" t="s">
        <v>430</v>
      </c>
      <c r="L39" s="1062">
        <v>100</v>
      </c>
      <c r="M39" s="1062">
        <v>100</v>
      </c>
      <c r="N39" s="1062">
        <v>100</v>
      </c>
    </row>
    <row r="40" spans="1:14" ht="23.25" customHeight="1">
      <c r="A40" s="1059"/>
      <c r="B40" s="1059"/>
      <c r="C40" s="1059"/>
      <c r="D40" s="734"/>
      <c r="E40" s="208" t="s">
        <v>16</v>
      </c>
      <c r="F40" s="250">
        <v>1067</v>
      </c>
      <c r="G40" s="250">
        <v>1437.7</v>
      </c>
      <c r="H40" s="571">
        <v>1437.7</v>
      </c>
      <c r="I40" s="250">
        <v>894.2</v>
      </c>
      <c r="J40" s="250">
        <v>776.6</v>
      </c>
      <c r="K40" s="1050"/>
      <c r="L40" s="1063"/>
      <c r="M40" s="1063"/>
      <c r="N40" s="1063"/>
    </row>
    <row r="41" spans="1:14" ht="27.75" customHeight="1">
      <c r="A41" s="200" t="s">
        <v>298</v>
      </c>
      <c r="B41" s="200" t="s">
        <v>300</v>
      </c>
      <c r="C41" s="200" t="s">
        <v>301</v>
      </c>
      <c r="D41" s="208" t="s">
        <v>196</v>
      </c>
      <c r="E41" s="208" t="s">
        <v>2</v>
      </c>
      <c r="F41" s="250">
        <v>223</v>
      </c>
      <c r="G41" s="250">
        <v>250</v>
      </c>
      <c r="H41" s="571">
        <v>250</v>
      </c>
      <c r="I41" s="250">
        <v>250</v>
      </c>
      <c r="J41" s="250">
        <v>250</v>
      </c>
      <c r="K41" s="197" t="s">
        <v>197</v>
      </c>
      <c r="L41" s="211">
        <v>100</v>
      </c>
      <c r="M41" s="211">
        <v>100</v>
      </c>
      <c r="N41" s="211">
        <v>100</v>
      </c>
    </row>
    <row r="42" spans="1:14" ht="16.5" customHeight="1">
      <c r="A42" s="200" t="s">
        <v>298</v>
      </c>
      <c r="B42" s="200" t="s">
        <v>300</v>
      </c>
      <c r="C42" s="1053" t="s">
        <v>287</v>
      </c>
      <c r="D42" s="1053"/>
      <c r="E42" s="1053"/>
      <c r="F42" s="281">
        <f>SUM(F37:F41)</f>
        <v>1349.3</v>
      </c>
      <c r="G42" s="281">
        <f>SUM(G37:G41)</f>
        <v>1772.2</v>
      </c>
      <c r="H42" s="631">
        <f>SUM(H37:H41)</f>
        <v>1782.2</v>
      </c>
      <c r="I42" s="281">
        <f>SUM(I37:I41)</f>
        <v>1228.7</v>
      </c>
      <c r="J42" s="281">
        <f>SUM(J37:J41)</f>
        <v>1111.1</v>
      </c>
      <c r="K42" s="197"/>
      <c r="L42" s="198"/>
      <c r="M42" s="198"/>
      <c r="N42" s="198"/>
    </row>
    <row r="43" spans="1:14" ht="14.25">
      <c r="A43" s="200" t="s">
        <v>298</v>
      </c>
      <c r="B43" s="1072" t="s">
        <v>288</v>
      </c>
      <c r="C43" s="1072"/>
      <c r="D43" s="1072"/>
      <c r="E43" s="1072"/>
      <c r="F43" s="282">
        <f>+F42+F35+F19</f>
        <v>4456.7</v>
      </c>
      <c r="G43" s="282">
        <f>+G42+G35+G19</f>
        <v>5334.3</v>
      </c>
      <c r="H43" s="632">
        <f>+H42+H35+H19</f>
        <v>5397.6</v>
      </c>
      <c r="I43" s="282">
        <f>+I42+I35+I19</f>
        <v>5190.5</v>
      </c>
      <c r="J43" s="282">
        <f>+J42+J35+J19</f>
        <v>5115</v>
      </c>
      <c r="K43" s="197"/>
      <c r="L43" s="211"/>
      <c r="M43" s="211"/>
      <c r="N43" s="211"/>
    </row>
    <row r="44" spans="1:14" ht="15" customHeight="1">
      <c r="A44" s="212" t="s">
        <v>299</v>
      </c>
      <c r="B44" s="1065" t="s">
        <v>198</v>
      </c>
      <c r="C44" s="1065"/>
      <c r="D44" s="1065"/>
      <c r="E44" s="1065"/>
      <c r="F44" s="1065"/>
      <c r="G44" s="1065"/>
      <c r="H44" s="1065"/>
      <c r="I44" s="1065"/>
      <c r="J44" s="1065"/>
      <c r="K44" s="1065"/>
      <c r="L44" s="1065"/>
      <c r="M44" s="1065"/>
      <c r="N44" s="1065"/>
    </row>
    <row r="45" spans="1:14" ht="14.25" customHeight="1">
      <c r="A45" s="212" t="s">
        <v>299</v>
      </c>
      <c r="B45" s="205" t="s">
        <v>298</v>
      </c>
      <c r="C45" s="1065" t="s">
        <v>199</v>
      </c>
      <c r="D45" s="1065"/>
      <c r="E45" s="1065"/>
      <c r="F45" s="1065"/>
      <c r="G45" s="1065"/>
      <c r="H45" s="1065"/>
      <c r="I45" s="1065"/>
      <c r="J45" s="1065"/>
      <c r="K45" s="1065"/>
      <c r="L45" s="1065"/>
      <c r="M45" s="1065"/>
      <c r="N45" s="1065"/>
    </row>
    <row r="46" spans="1:14" s="52" customFormat="1" ht="42" customHeight="1">
      <c r="A46" s="200" t="s">
        <v>299</v>
      </c>
      <c r="B46" s="200" t="s">
        <v>298</v>
      </c>
      <c r="C46" s="200" t="s">
        <v>298</v>
      </c>
      <c r="D46" s="556" t="s">
        <v>167</v>
      </c>
      <c r="E46" s="208" t="s">
        <v>2</v>
      </c>
      <c r="F46" s="250">
        <v>18.1</v>
      </c>
      <c r="G46" s="250">
        <v>29.8</v>
      </c>
      <c r="H46" s="571">
        <v>29.8</v>
      </c>
      <c r="I46" s="250">
        <v>35</v>
      </c>
      <c r="J46" s="250">
        <v>35</v>
      </c>
      <c r="K46" s="557" t="s">
        <v>683</v>
      </c>
      <c r="L46" s="213">
        <v>15000</v>
      </c>
      <c r="M46" s="213">
        <v>15000</v>
      </c>
      <c r="N46" s="213">
        <v>15000</v>
      </c>
    </row>
    <row r="47" spans="1:14" ht="19.5" customHeight="1">
      <c r="A47" s="200" t="s">
        <v>299</v>
      </c>
      <c r="B47" s="200" t="s">
        <v>298</v>
      </c>
      <c r="C47" s="1053" t="s">
        <v>287</v>
      </c>
      <c r="D47" s="1053"/>
      <c r="E47" s="1053"/>
      <c r="F47" s="281">
        <f>+F46</f>
        <v>18.1</v>
      </c>
      <c r="G47" s="281">
        <f>+G46</f>
        <v>29.8</v>
      </c>
      <c r="H47" s="631">
        <f>+H46</f>
        <v>29.8</v>
      </c>
      <c r="I47" s="281">
        <f>+I46</f>
        <v>35</v>
      </c>
      <c r="J47" s="281">
        <f>+J46</f>
        <v>35</v>
      </c>
      <c r="K47" s="197"/>
      <c r="L47" s="211"/>
      <c r="M47" s="211"/>
      <c r="N47" s="211"/>
    </row>
    <row r="48" spans="1:14" ht="17.25" customHeight="1">
      <c r="A48" s="212" t="s">
        <v>299</v>
      </c>
      <c r="B48" s="212" t="s">
        <v>299</v>
      </c>
      <c r="C48" s="1065" t="s">
        <v>200</v>
      </c>
      <c r="D48" s="1065"/>
      <c r="E48" s="1065"/>
      <c r="F48" s="1065"/>
      <c r="G48" s="1065"/>
      <c r="H48" s="1065"/>
      <c r="I48" s="1065"/>
      <c r="J48" s="1065"/>
      <c r="K48" s="1065"/>
      <c r="L48" s="1065"/>
      <c r="M48" s="1065"/>
      <c r="N48" s="1065"/>
    </row>
    <row r="49" spans="1:14" s="52" customFormat="1" ht="29.25" customHeight="1">
      <c r="A49" s="200" t="s">
        <v>299</v>
      </c>
      <c r="B49" s="200" t="s">
        <v>299</v>
      </c>
      <c r="C49" s="200" t="s">
        <v>298</v>
      </c>
      <c r="D49" s="208" t="s">
        <v>168</v>
      </c>
      <c r="E49" s="208" t="s">
        <v>2</v>
      </c>
      <c r="F49" s="250">
        <v>11.7</v>
      </c>
      <c r="G49" s="271">
        <v>13.7</v>
      </c>
      <c r="H49" s="571">
        <v>13.7</v>
      </c>
      <c r="I49" s="250">
        <v>13.7</v>
      </c>
      <c r="J49" s="250">
        <v>13.7</v>
      </c>
      <c r="K49" s="197" t="s">
        <v>201</v>
      </c>
      <c r="L49" s="202">
        <v>13</v>
      </c>
      <c r="M49" s="202">
        <v>13</v>
      </c>
      <c r="N49" s="202">
        <v>13</v>
      </c>
    </row>
    <row r="50" spans="1:14" ht="28.5" customHeight="1">
      <c r="A50" s="200" t="s">
        <v>299</v>
      </c>
      <c r="B50" s="200" t="s">
        <v>299</v>
      </c>
      <c r="C50" s="200" t="s">
        <v>299</v>
      </c>
      <c r="D50" s="214" t="s">
        <v>169</v>
      </c>
      <c r="E50" s="208" t="s">
        <v>2</v>
      </c>
      <c r="F50" s="250">
        <v>16.5</v>
      </c>
      <c r="G50" s="250">
        <v>21.5</v>
      </c>
      <c r="H50" s="571">
        <v>21.5</v>
      </c>
      <c r="I50" s="250">
        <v>21.5</v>
      </c>
      <c r="J50" s="250">
        <v>21.5</v>
      </c>
      <c r="K50" s="557" t="s">
        <v>478</v>
      </c>
      <c r="L50" s="411">
        <v>4</v>
      </c>
      <c r="M50" s="411">
        <v>4</v>
      </c>
      <c r="N50" s="411">
        <v>4</v>
      </c>
    </row>
    <row r="51" spans="1:14" ht="15.75" customHeight="1">
      <c r="A51" s="212" t="s">
        <v>299</v>
      </c>
      <c r="B51" s="212" t="s">
        <v>299</v>
      </c>
      <c r="C51" s="1053" t="s">
        <v>287</v>
      </c>
      <c r="D51" s="1053"/>
      <c r="E51" s="1053"/>
      <c r="F51" s="280">
        <f>SUM(F49:F50)</f>
        <v>28.2</v>
      </c>
      <c r="G51" s="280">
        <f>SUM(G49:G50)</f>
        <v>35.2</v>
      </c>
      <c r="H51" s="633">
        <f>SUM(H49:H50)</f>
        <v>35.2</v>
      </c>
      <c r="I51" s="280">
        <f>SUM(I49:I50)</f>
        <v>35.2</v>
      </c>
      <c r="J51" s="280">
        <f>SUM(J49:J50)</f>
        <v>35.2</v>
      </c>
      <c r="K51" s="197"/>
      <c r="L51" s="211"/>
      <c r="M51" s="211"/>
      <c r="N51" s="211"/>
    </row>
    <row r="52" spans="1:14" ht="14.25">
      <c r="A52" s="212" t="s">
        <v>299</v>
      </c>
      <c r="B52" s="1072" t="s">
        <v>288</v>
      </c>
      <c r="C52" s="1072"/>
      <c r="D52" s="1072"/>
      <c r="E52" s="1072"/>
      <c r="F52" s="277">
        <f>+F51+F47</f>
        <v>46.3</v>
      </c>
      <c r="G52" s="277">
        <f>+G51+G47</f>
        <v>65</v>
      </c>
      <c r="H52" s="629">
        <f>+H51+H47</f>
        <v>65</v>
      </c>
      <c r="I52" s="277">
        <f>+I51+I47</f>
        <v>70.2</v>
      </c>
      <c r="J52" s="277">
        <f>+J51+J47</f>
        <v>70.2</v>
      </c>
      <c r="K52" s="197"/>
      <c r="L52" s="211"/>
      <c r="M52" s="211"/>
      <c r="N52" s="211"/>
    </row>
    <row r="53" spans="1:14" ht="14.25">
      <c r="A53" s="212" t="s">
        <v>300</v>
      </c>
      <c r="B53" s="1065" t="s">
        <v>624</v>
      </c>
      <c r="C53" s="1065"/>
      <c r="D53" s="1065"/>
      <c r="E53" s="1065"/>
      <c r="F53" s="1065"/>
      <c r="G53" s="1065"/>
      <c r="H53" s="1065"/>
      <c r="I53" s="1065"/>
      <c r="J53" s="1065"/>
      <c r="K53" s="1065"/>
      <c r="L53" s="1065"/>
      <c r="M53" s="1065"/>
      <c r="N53" s="1065"/>
    </row>
    <row r="54" spans="1:14" ht="14.25">
      <c r="A54" s="212" t="s">
        <v>300</v>
      </c>
      <c r="B54" s="205" t="s">
        <v>298</v>
      </c>
      <c r="C54" s="1065" t="s">
        <v>431</v>
      </c>
      <c r="D54" s="1065"/>
      <c r="E54" s="1065"/>
      <c r="F54" s="1065"/>
      <c r="G54" s="1065"/>
      <c r="H54" s="1065"/>
      <c r="I54" s="1065"/>
      <c r="J54" s="1065"/>
      <c r="K54" s="1065"/>
      <c r="L54" s="1065"/>
      <c r="M54" s="1065"/>
      <c r="N54" s="1065"/>
    </row>
    <row r="55" spans="1:14" ht="57.75" customHeight="1">
      <c r="A55" s="200" t="s">
        <v>300</v>
      </c>
      <c r="B55" s="200" t="s">
        <v>298</v>
      </c>
      <c r="C55" s="200" t="s">
        <v>298</v>
      </c>
      <c r="D55" s="556" t="s">
        <v>639</v>
      </c>
      <c r="E55" s="208" t="s">
        <v>2</v>
      </c>
      <c r="F55" s="288">
        <v>95.9</v>
      </c>
      <c r="G55" s="424">
        <v>144</v>
      </c>
      <c r="H55" s="634">
        <v>144</v>
      </c>
      <c r="I55" s="288">
        <v>160</v>
      </c>
      <c r="J55" s="288">
        <v>160</v>
      </c>
      <c r="K55" s="557" t="s">
        <v>432</v>
      </c>
      <c r="L55" s="411">
        <v>50</v>
      </c>
      <c r="M55" s="411">
        <v>50</v>
      </c>
      <c r="N55" s="411">
        <v>50</v>
      </c>
    </row>
    <row r="56" spans="1:14" ht="30.75" customHeight="1">
      <c r="A56" s="1067" t="s">
        <v>300</v>
      </c>
      <c r="B56" s="1067" t="s">
        <v>298</v>
      </c>
      <c r="C56" s="1067" t="s">
        <v>299</v>
      </c>
      <c r="D56" s="706" t="s">
        <v>342</v>
      </c>
      <c r="E56" s="208" t="s">
        <v>2</v>
      </c>
      <c r="F56" s="288">
        <v>0</v>
      </c>
      <c r="G56" s="400">
        <v>12</v>
      </c>
      <c r="H56" s="634">
        <v>12</v>
      </c>
      <c r="I56" s="400">
        <v>15</v>
      </c>
      <c r="J56" s="400">
        <v>0</v>
      </c>
      <c r="K56" s="1068" t="s">
        <v>433</v>
      </c>
      <c r="L56" s="1051">
        <v>20</v>
      </c>
      <c r="M56" s="1051">
        <v>80</v>
      </c>
      <c r="N56" s="1051"/>
    </row>
    <row r="57" spans="1:14" ht="27" customHeight="1">
      <c r="A57" s="1067"/>
      <c r="B57" s="1067"/>
      <c r="C57" s="1067"/>
      <c r="D57" s="706"/>
      <c r="E57" s="208" t="s">
        <v>4</v>
      </c>
      <c r="F57" s="288">
        <v>0</v>
      </c>
      <c r="G57" s="400">
        <v>80</v>
      </c>
      <c r="H57" s="634">
        <v>80</v>
      </c>
      <c r="I57" s="400">
        <v>125</v>
      </c>
      <c r="J57" s="400">
        <v>0</v>
      </c>
      <c r="K57" s="1069"/>
      <c r="L57" s="1052"/>
      <c r="M57" s="1052"/>
      <c r="N57" s="1052"/>
    </row>
    <row r="58" spans="1:14" ht="12.75">
      <c r="A58" s="212" t="s">
        <v>300</v>
      </c>
      <c r="B58" s="212" t="s">
        <v>299</v>
      </c>
      <c r="C58" s="1053" t="s">
        <v>287</v>
      </c>
      <c r="D58" s="1053"/>
      <c r="E58" s="1053"/>
      <c r="F58" s="281">
        <f>SUM(F55:F57)</f>
        <v>95.9</v>
      </c>
      <c r="G58" s="281">
        <f>SUM(G55:G57)</f>
        <v>236</v>
      </c>
      <c r="H58" s="631">
        <f>SUM(H55:H57)</f>
        <v>236</v>
      </c>
      <c r="I58" s="281">
        <f>SUM(I55:I57)</f>
        <v>300</v>
      </c>
      <c r="J58" s="281">
        <f>SUM(J55:J57)</f>
        <v>160</v>
      </c>
      <c r="K58" s="197"/>
      <c r="L58" s="211"/>
      <c r="M58" s="211"/>
      <c r="N58" s="211"/>
    </row>
    <row r="59" spans="1:14" ht="14.25">
      <c r="A59" s="212" t="s">
        <v>300</v>
      </c>
      <c r="B59" s="1072" t="s">
        <v>288</v>
      </c>
      <c r="C59" s="1072"/>
      <c r="D59" s="1072"/>
      <c r="E59" s="1072"/>
      <c r="F59" s="282">
        <f>+F58</f>
        <v>95.9</v>
      </c>
      <c r="G59" s="282">
        <f>+G58</f>
        <v>236</v>
      </c>
      <c r="H59" s="632">
        <f>+H58</f>
        <v>236</v>
      </c>
      <c r="I59" s="282">
        <f>+I58</f>
        <v>300</v>
      </c>
      <c r="J59" s="282">
        <f>+J58</f>
        <v>160</v>
      </c>
      <c r="K59" s="197"/>
      <c r="L59" s="211"/>
      <c r="M59" s="211"/>
      <c r="N59" s="211"/>
    </row>
    <row r="60" spans="1:14" ht="14.25">
      <c r="A60" s="212" t="s">
        <v>301</v>
      </c>
      <c r="B60" s="1065" t="s">
        <v>80</v>
      </c>
      <c r="C60" s="1065"/>
      <c r="D60" s="1065"/>
      <c r="E60" s="1065"/>
      <c r="F60" s="1065"/>
      <c r="G60" s="1065"/>
      <c r="H60" s="1065"/>
      <c r="I60" s="1065"/>
      <c r="J60" s="1065"/>
      <c r="K60" s="1065"/>
      <c r="L60" s="1065"/>
      <c r="M60" s="1065"/>
      <c r="N60" s="1065"/>
    </row>
    <row r="61" spans="1:14" ht="18" customHeight="1">
      <c r="A61" s="212" t="s">
        <v>301</v>
      </c>
      <c r="B61" s="205" t="s">
        <v>298</v>
      </c>
      <c r="C61" s="1065" t="s">
        <v>202</v>
      </c>
      <c r="D61" s="1065"/>
      <c r="E61" s="1065"/>
      <c r="F61" s="1065"/>
      <c r="G61" s="1065"/>
      <c r="H61" s="1065"/>
      <c r="I61" s="1065"/>
      <c r="J61" s="1065"/>
      <c r="K61" s="1065"/>
      <c r="L61" s="1065"/>
      <c r="M61" s="1065"/>
      <c r="N61" s="1065"/>
    </row>
    <row r="62" spans="1:14" ht="46.5" customHeight="1">
      <c r="A62" s="200" t="s">
        <v>301</v>
      </c>
      <c r="B62" s="200" t="s">
        <v>298</v>
      </c>
      <c r="C62" s="200" t="s">
        <v>298</v>
      </c>
      <c r="D62" s="524" t="s">
        <v>291</v>
      </c>
      <c r="E62" s="208" t="s">
        <v>2</v>
      </c>
      <c r="F62" s="279">
        <v>10.2</v>
      </c>
      <c r="G62" s="279">
        <v>10.5</v>
      </c>
      <c r="H62" s="630">
        <v>10.5</v>
      </c>
      <c r="I62" s="279">
        <v>10.5</v>
      </c>
      <c r="J62" s="279">
        <v>10.5</v>
      </c>
      <c r="K62" s="370" t="s">
        <v>91</v>
      </c>
      <c r="L62" s="211">
        <v>30</v>
      </c>
      <c r="M62" s="211">
        <v>30</v>
      </c>
      <c r="N62" s="211">
        <v>30</v>
      </c>
    </row>
    <row r="63" spans="1:14" ht="20.25" customHeight="1">
      <c r="A63" s="1067" t="s">
        <v>301</v>
      </c>
      <c r="B63" s="1067" t="s">
        <v>298</v>
      </c>
      <c r="C63" s="1067" t="s">
        <v>299</v>
      </c>
      <c r="D63" s="1064" t="s">
        <v>292</v>
      </c>
      <c r="E63" s="197" t="s">
        <v>2</v>
      </c>
      <c r="F63" s="278">
        <v>62.8</v>
      </c>
      <c r="G63" s="278">
        <v>62.9</v>
      </c>
      <c r="H63" s="630">
        <v>62.9</v>
      </c>
      <c r="I63" s="278">
        <v>64</v>
      </c>
      <c r="J63" s="278">
        <v>66</v>
      </c>
      <c r="K63" s="1084" t="s">
        <v>531</v>
      </c>
      <c r="L63" s="1051">
        <v>27</v>
      </c>
      <c r="M63" s="1051">
        <v>30</v>
      </c>
      <c r="N63" s="1051">
        <v>32</v>
      </c>
    </row>
    <row r="64" spans="1:14" ht="23.25" customHeight="1">
      <c r="A64" s="1067"/>
      <c r="B64" s="1067"/>
      <c r="C64" s="1067"/>
      <c r="D64" s="1064"/>
      <c r="E64" s="197" t="s">
        <v>19</v>
      </c>
      <c r="F64" s="278">
        <v>673.5</v>
      </c>
      <c r="G64" s="278">
        <v>741.9</v>
      </c>
      <c r="H64" s="630">
        <v>741.9</v>
      </c>
      <c r="I64" s="278">
        <v>745</v>
      </c>
      <c r="J64" s="278">
        <v>750</v>
      </c>
      <c r="K64" s="1085"/>
      <c r="L64" s="1082"/>
      <c r="M64" s="1082"/>
      <c r="N64" s="1082"/>
    </row>
    <row r="65" spans="1:14" ht="22.5" customHeight="1">
      <c r="A65" s="1067"/>
      <c r="B65" s="1067"/>
      <c r="C65" s="1067"/>
      <c r="D65" s="1064"/>
      <c r="E65" s="197" t="s">
        <v>23</v>
      </c>
      <c r="F65" s="278">
        <v>1</v>
      </c>
      <c r="G65" s="278">
        <v>1</v>
      </c>
      <c r="H65" s="630">
        <v>1</v>
      </c>
      <c r="I65" s="278">
        <v>1</v>
      </c>
      <c r="J65" s="278">
        <v>1</v>
      </c>
      <c r="K65" s="1086"/>
      <c r="L65" s="1052"/>
      <c r="M65" s="1052"/>
      <c r="N65" s="1052"/>
    </row>
    <row r="66" spans="1:14" ht="39.75" customHeight="1">
      <c r="A66" s="200" t="s">
        <v>301</v>
      </c>
      <c r="B66" s="200" t="s">
        <v>298</v>
      </c>
      <c r="C66" s="200" t="s">
        <v>300</v>
      </c>
      <c r="D66" s="556" t="s">
        <v>337</v>
      </c>
      <c r="E66" s="208" t="s">
        <v>2</v>
      </c>
      <c r="F66" s="279">
        <v>30.5</v>
      </c>
      <c r="G66" s="425">
        <v>84.3</v>
      </c>
      <c r="H66" s="630">
        <v>84.3</v>
      </c>
      <c r="I66" s="279">
        <v>85</v>
      </c>
      <c r="J66" s="279">
        <v>85</v>
      </c>
      <c r="K66" s="370" t="s">
        <v>736</v>
      </c>
      <c r="L66" s="411">
        <v>12</v>
      </c>
      <c r="M66" s="411">
        <v>12</v>
      </c>
      <c r="N66" s="411">
        <v>12</v>
      </c>
    </row>
    <row r="67" spans="1:14" ht="17.25" customHeight="1">
      <c r="A67" s="212" t="s">
        <v>301</v>
      </c>
      <c r="B67" s="212" t="s">
        <v>299</v>
      </c>
      <c r="C67" s="1053" t="s">
        <v>287</v>
      </c>
      <c r="D67" s="1053"/>
      <c r="E67" s="1053"/>
      <c r="F67" s="280">
        <f>SUM(F62:F66)</f>
        <v>778</v>
      </c>
      <c r="G67" s="280">
        <f>SUM(G62:G66)</f>
        <v>900.5999999999999</v>
      </c>
      <c r="H67" s="633">
        <f>SUM(H62:H66)</f>
        <v>900.5999999999999</v>
      </c>
      <c r="I67" s="280">
        <f>SUM(I62:I66)</f>
        <v>905.5</v>
      </c>
      <c r="J67" s="280">
        <f>SUM(J62:J66)</f>
        <v>912.5</v>
      </c>
      <c r="K67" s="370"/>
      <c r="L67" s="211"/>
      <c r="M67" s="211"/>
      <c r="N67" s="211"/>
    </row>
    <row r="68" spans="1:14" ht="15.75" customHeight="1">
      <c r="A68" s="212" t="s">
        <v>301</v>
      </c>
      <c r="B68" s="1072" t="s">
        <v>288</v>
      </c>
      <c r="C68" s="1072"/>
      <c r="D68" s="1072"/>
      <c r="E68" s="1072"/>
      <c r="F68" s="277">
        <f>+F67</f>
        <v>778</v>
      </c>
      <c r="G68" s="277">
        <f>+G67</f>
        <v>900.5999999999999</v>
      </c>
      <c r="H68" s="629">
        <f>+H67</f>
        <v>900.5999999999999</v>
      </c>
      <c r="I68" s="277">
        <f>+I67</f>
        <v>905.5</v>
      </c>
      <c r="J68" s="277">
        <f>+J67</f>
        <v>912.5</v>
      </c>
      <c r="K68" s="370"/>
      <c r="L68" s="211"/>
      <c r="M68" s="211"/>
      <c r="N68" s="211"/>
    </row>
    <row r="69" spans="1:14" ht="21.75" customHeight="1">
      <c r="A69" s="1076" t="s">
        <v>289</v>
      </c>
      <c r="B69" s="1076"/>
      <c r="C69" s="1076"/>
      <c r="D69" s="1076"/>
      <c r="E69" s="1076"/>
      <c r="F69" s="355">
        <f>+F68+F59+F52+F43</f>
        <v>5376.9</v>
      </c>
      <c r="G69" s="355">
        <f>+G68+G59+G52+G43</f>
        <v>6535.9</v>
      </c>
      <c r="H69" s="355">
        <f>+H68+H59+H52+H43</f>
        <v>6599.200000000001</v>
      </c>
      <c r="I69" s="355">
        <f>+I68+I59+I52+I43</f>
        <v>6466.2</v>
      </c>
      <c r="J69" s="355">
        <f>+J68+J59+J52+J43</f>
        <v>6257.7</v>
      </c>
      <c r="K69" s="1080"/>
      <c r="L69" s="1081"/>
      <c r="M69" s="1081"/>
      <c r="N69" s="1081"/>
    </row>
    <row r="70" spans="1:14" ht="16.5" customHeight="1">
      <c r="A70" s="1077" t="s">
        <v>290</v>
      </c>
      <c r="B70" s="1078"/>
      <c r="C70" s="1078"/>
      <c r="D70" s="1078"/>
      <c r="E70" s="1079"/>
      <c r="F70" s="313"/>
      <c r="G70" s="313"/>
      <c r="H70" s="313"/>
      <c r="I70" s="313"/>
      <c r="J70" s="313"/>
      <c r="K70" s="1080"/>
      <c r="L70" s="1081"/>
      <c r="M70" s="1081"/>
      <c r="N70" s="1081"/>
    </row>
    <row r="71" spans="1:14" ht="19.5" customHeight="1">
      <c r="A71" s="715" t="s">
        <v>21</v>
      </c>
      <c r="B71" s="716"/>
      <c r="C71" s="716"/>
      <c r="D71" s="716"/>
      <c r="E71" s="717"/>
      <c r="F71" s="356">
        <f>SUM(F72:F77)</f>
        <v>5376.9</v>
      </c>
      <c r="G71" s="356">
        <f>SUM(G72:G77)</f>
        <v>6455.9</v>
      </c>
      <c r="H71" s="356">
        <f>SUM(H72:H77)</f>
        <v>6519.2</v>
      </c>
      <c r="I71" s="356">
        <f>SUM(I72:I77)</f>
        <v>6341.2</v>
      </c>
      <c r="J71" s="356">
        <f>SUM(J72:J77)</f>
        <v>6257.700000000001</v>
      </c>
      <c r="K71" s="1080"/>
      <c r="L71" s="1081"/>
      <c r="M71" s="1081"/>
      <c r="N71" s="1081"/>
    </row>
    <row r="72" spans="1:14" ht="15" customHeight="1">
      <c r="A72" s="985" t="s">
        <v>451</v>
      </c>
      <c r="B72" s="986"/>
      <c r="C72" s="986"/>
      <c r="D72" s="986"/>
      <c r="E72" s="987"/>
      <c r="F72" s="278">
        <f>+F66+F63+F62+F55+F50+F49+F46+F41+F39+F38+F37+F34+F17+F16+F12+F56</f>
        <v>3264.2</v>
      </c>
      <c r="G72" s="278">
        <f>+G66+G63+G62+G55+G50+G49+G46+G41+G39+G38+G37+G34+G17+G16+G12+G56</f>
        <v>3893.2000000000003</v>
      </c>
      <c r="H72" s="630">
        <f>+H66+H63+H62+H55+H50+H49+H46+H41+H39+H38+H37+H34+H17+H16+H12+H56</f>
        <v>3952.1000000000004</v>
      </c>
      <c r="I72" s="278">
        <f>+I66+I63+I62+I55+I50+I49+I46+I41+I39+I38+I37+I34+I17+I16+I12+I56</f>
        <v>4252.2</v>
      </c>
      <c r="J72" s="278">
        <f>+J66+J63+J62+J55+J50+J49+J46+J41+J39+J38+J37+J34+J17+J16+J12+J56</f>
        <v>4411.2</v>
      </c>
      <c r="K72" s="1080"/>
      <c r="L72" s="1081"/>
      <c r="M72" s="1081"/>
      <c r="N72" s="1081"/>
    </row>
    <row r="73" spans="1:14" ht="12.75" customHeight="1">
      <c r="A73" s="985" t="s">
        <v>452</v>
      </c>
      <c r="B73" s="986"/>
      <c r="C73" s="986"/>
      <c r="D73" s="986"/>
      <c r="E73" s="987"/>
      <c r="F73" s="278">
        <f>+F64+F33+F32+F31+F30+F29+F28+F27+F26+F25+F24+F23+F22+F21</f>
        <v>995.1999999999999</v>
      </c>
      <c r="G73" s="278">
        <f>+G64+G33+G32+G31+G30+G29+G28+G27+G26+G25+G24+G23+G22+G21</f>
        <v>1085.6999999999998</v>
      </c>
      <c r="H73" s="630">
        <f>+H64+H33+H32+H31+H30+H29+H28+H27+H26+H25+H24+H23+H22+H21</f>
        <v>1085.6999999999998</v>
      </c>
      <c r="I73" s="278">
        <f>+I64+I33+I32+I31+I30+I29+I28+I27+I26+I25+I24+I23+I22+I21</f>
        <v>1154.8</v>
      </c>
      <c r="J73" s="278">
        <f>+J64+J33+J32+J31+J30+J29+J28+J27+J26+J25+J24+J23+J22+J21</f>
        <v>1029.9</v>
      </c>
      <c r="K73" s="1080"/>
      <c r="L73" s="1081"/>
      <c r="M73" s="1081"/>
      <c r="N73" s="1081"/>
    </row>
    <row r="74" spans="1:14" ht="12.75" customHeight="1">
      <c r="A74" s="985" t="s">
        <v>453</v>
      </c>
      <c r="B74" s="986"/>
      <c r="C74" s="986"/>
      <c r="D74" s="986"/>
      <c r="E74" s="987"/>
      <c r="F74" s="278"/>
      <c r="G74" s="278"/>
      <c r="H74" s="630"/>
      <c r="I74" s="278"/>
      <c r="J74" s="278"/>
      <c r="K74" s="1080"/>
      <c r="L74" s="1081"/>
      <c r="M74" s="1081"/>
      <c r="N74" s="1081"/>
    </row>
    <row r="75" spans="1:14" ht="12.75" customHeight="1">
      <c r="A75" s="985" t="s">
        <v>454</v>
      </c>
      <c r="B75" s="986"/>
      <c r="C75" s="986"/>
      <c r="D75" s="986"/>
      <c r="E75" s="987"/>
      <c r="F75" s="278">
        <f>+F65+F18+F15</f>
        <v>50.5</v>
      </c>
      <c r="G75" s="278">
        <f>+G65+G18+G15</f>
        <v>39.3</v>
      </c>
      <c r="H75" s="630">
        <f>+H65+H18+H15</f>
        <v>43.7</v>
      </c>
      <c r="I75" s="278">
        <f>+I65+I18+I15</f>
        <v>40</v>
      </c>
      <c r="J75" s="278">
        <f>+J65+J18+J15</f>
        <v>40</v>
      </c>
      <c r="K75" s="1080"/>
      <c r="L75" s="1081"/>
      <c r="M75" s="1081"/>
      <c r="N75" s="1081"/>
    </row>
    <row r="76" spans="1:14" ht="14.25" customHeight="1">
      <c r="A76" s="985" t="s">
        <v>455</v>
      </c>
      <c r="B76" s="986"/>
      <c r="C76" s="986"/>
      <c r="D76" s="986"/>
      <c r="E76" s="987"/>
      <c r="F76" s="279">
        <f>+F40</f>
        <v>1067</v>
      </c>
      <c r="G76" s="279">
        <f>+G40</f>
        <v>1437.7</v>
      </c>
      <c r="H76" s="630">
        <f>+H40</f>
        <v>1437.7</v>
      </c>
      <c r="I76" s="279">
        <f>+I40</f>
        <v>894.2</v>
      </c>
      <c r="J76" s="279">
        <f>+J40</f>
        <v>776.6</v>
      </c>
      <c r="K76" s="1080"/>
      <c r="L76" s="1081"/>
      <c r="M76" s="1081"/>
      <c r="N76" s="1081"/>
    </row>
    <row r="77" spans="1:14" ht="12.75" customHeight="1">
      <c r="A77" s="985" t="s">
        <v>456</v>
      </c>
      <c r="B77" s="986"/>
      <c r="C77" s="986"/>
      <c r="D77" s="986"/>
      <c r="E77" s="987"/>
      <c r="F77" s="278"/>
      <c r="G77" s="278"/>
      <c r="H77" s="630"/>
      <c r="I77" s="278"/>
      <c r="J77" s="278"/>
      <c r="K77" s="1080"/>
      <c r="L77" s="1081"/>
      <c r="M77" s="1081"/>
      <c r="N77" s="1081"/>
    </row>
    <row r="78" spans="1:14" ht="15" customHeight="1">
      <c r="A78" s="988" t="s">
        <v>20</v>
      </c>
      <c r="B78" s="989"/>
      <c r="C78" s="989"/>
      <c r="D78" s="989"/>
      <c r="E78" s="990"/>
      <c r="F78" s="357">
        <f>SUM(F79:F82)</f>
        <v>0</v>
      </c>
      <c r="G78" s="357">
        <f>SUM(G79:G82)</f>
        <v>80</v>
      </c>
      <c r="H78" s="357">
        <f>SUM(H79:H82)</f>
        <v>80</v>
      </c>
      <c r="I78" s="357">
        <f>SUM(I79:I82)</f>
        <v>125</v>
      </c>
      <c r="J78" s="357">
        <f>SUM(J79:J82)</f>
        <v>0</v>
      </c>
      <c r="K78" s="1080"/>
      <c r="L78" s="1081"/>
      <c r="M78" s="1081"/>
      <c r="N78" s="1081"/>
    </row>
    <row r="79" spans="1:14" ht="14.25" customHeight="1">
      <c r="A79" s="985" t="s">
        <v>457</v>
      </c>
      <c r="B79" s="986"/>
      <c r="C79" s="986"/>
      <c r="D79" s="986"/>
      <c r="E79" s="987"/>
      <c r="F79" s="278">
        <f>+F57</f>
        <v>0</v>
      </c>
      <c r="G79" s="278">
        <f>+G57</f>
        <v>80</v>
      </c>
      <c r="H79" s="630">
        <f>+H57</f>
        <v>80</v>
      </c>
      <c r="I79" s="278">
        <f>+I57</f>
        <v>125</v>
      </c>
      <c r="J79" s="278">
        <f>+J57</f>
        <v>0</v>
      </c>
      <c r="K79" s="1080"/>
      <c r="L79" s="1081"/>
      <c r="M79" s="1081"/>
      <c r="N79" s="1081"/>
    </row>
    <row r="80" spans="1:14" ht="12.75" customHeight="1">
      <c r="A80" s="985" t="s">
        <v>458</v>
      </c>
      <c r="B80" s="986"/>
      <c r="C80" s="986"/>
      <c r="D80" s="986"/>
      <c r="E80" s="987"/>
      <c r="F80" s="278"/>
      <c r="G80" s="278"/>
      <c r="H80" s="630"/>
      <c r="I80" s="278"/>
      <c r="J80" s="278"/>
      <c r="K80" s="1080"/>
      <c r="L80" s="1081"/>
      <c r="M80" s="1081"/>
      <c r="N80" s="1081"/>
    </row>
    <row r="81" spans="1:14" ht="12.75" customHeight="1">
      <c r="A81" s="985" t="s">
        <v>459</v>
      </c>
      <c r="B81" s="986"/>
      <c r="C81" s="986"/>
      <c r="D81" s="986"/>
      <c r="E81" s="987"/>
      <c r="F81" s="278"/>
      <c r="G81" s="278"/>
      <c r="H81" s="630"/>
      <c r="I81" s="278"/>
      <c r="J81" s="278"/>
      <c r="K81" s="1080"/>
      <c r="L81" s="1081"/>
      <c r="M81" s="1081"/>
      <c r="N81" s="1081"/>
    </row>
    <row r="82" spans="1:14" ht="12.75" customHeight="1">
      <c r="A82" s="985" t="s">
        <v>460</v>
      </c>
      <c r="B82" s="986"/>
      <c r="C82" s="986"/>
      <c r="D82" s="986"/>
      <c r="E82" s="987"/>
      <c r="F82" s="283"/>
      <c r="G82" s="283"/>
      <c r="H82" s="635"/>
      <c r="I82" s="283"/>
      <c r="J82" s="283"/>
      <c r="K82" s="1080"/>
      <c r="L82" s="1081"/>
      <c r="M82" s="1081"/>
      <c r="N82" s="1081"/>
    </row>
    <row r="83" spans="1:14" ht="12.75" customHeight="1">
      <c r="A83" s="722" t="s">
        <v>953</v>
      </c>
      <c r="B83" s="722"/>
      <c r="C83" s="722"/>
      <c r="D83" s="722"/>
      <c r="E83" s="722"/>
      <c r="F83" s="712"/>
      <c r="G83" s="712"/>
      <c r="H83" s="712"/>
      <c r="I83" s="712"/>
      <c r="J83" s="169"/>
      <c r="K83" s="169"/>
      <c r="L83" s="221"/>
      <c r="M83" s="221"/>
      <c r="N83" s="221"/>
    </row>
    <row r="84" spans="1:6" ht="12.75">
      <c r="A84" s="558" t="s">
        <v>954</v>
      </c>
      <c r="B84" s="558"/>
      <c r="C84" s="558"/>
      <c r="D84" s="559"/>
      <c r="E84" s="560"/>
      <c r="F84" s="561"/>
    </row>
  </sheetData>
  <sheetProtection/>
  <mergeCells count="115">
    <mergeCell ref="A83:I83"/>
    <mergeCell ref="B59:E59"/>
    <mergeCell ref="B56:B57"/>
    <mergeCell ref="L6:L8"/>
    <mergeCell ref="C67:E67"/>
    <mergeCell ref="C61:N61"/>
    <mergeCell ref="C47:E47"/>
    <mergeCell ref="L56:L57"/>
    <mergeCell ref="C48:N48"/>
    <mergeCell ref="N56:N57"/>
    <mergeCell ref="F4:F8"/>
    <mergeCell ref="L1:N1"/>
    <mergeCell ref="M6:M8"/>
    <mergeCell ref="M33:M34"/>
    <mergeCell ref="M39:M40"/>
    <mergeCell ref="M56:M57"/>
    <mergeCell ref="A2:N2"/>
    <mergeCell ref="D12:D15"/>
    <mergeCell ref="K5:K8"/>
    <mergeCell ref="L5:N5"/>
    <mergeCell ref="A63:A65"/>
    <mergeCell ref="B63:B65"/>
    <mergeCell ref="D63:D65"/>
    <mergeCell ref="C45:N45"/>
    <mergeCell ref="L3:N3"/>
    <mergeCell ref="K79:N79"/>
    <mergeCell ref="K77:N77"/>
    <mergeCell ref="K78:N78"/>
    <mergeCell ref="K63:K65"/>
    <mergeCell ref="A75:E75"/>
    <mergeCell ref="L63:L65"/>
    <mergeCell ref="N63:N65"/>
    <mergeCell ref="K69:N69"/>
    <mergeCell ref="K75:N75"/>
    <mergeCell ref="K76:N76"/>
    <mergeCell ref="M63:M65"/>
    <mergeCell ref="A73:E73"/>
    <mergeCell ref="K81:N81"/>
    <mergeCell ref="K82:N82"/>
    <mergeCell ref="K70:N70"/>
    <mergeCell ref="K71:N71"/>
    <mergeCell ref="K72:N72"/>
    <mergeCell ref="K73:N73"/>
    <mergeCell ref="K74:N74"/>
    <mergeCell ref="K80:N80"/>
    <mergeCell ref="B60:N60"/>
    <mergeCell ref="A81:E81"/>
    <mergeCell ref="A80:E80"/>
    <mergeCell ref="A82:E82"/>
    <mergeCell ref="A70:E70"/>
    <mergeCell ref="A72:E72"/>
    <mergeCell ref="A77:E77"/>
    <mergeCell ref="A78:E78"/>
    <mergeCell ref="A79:E79"/>
    <mergeCell ref="A74:E74"/>
    <mergeCell ref="C12:C15"/>
    <mergeCell ref="A76:E76"/>
    <mergeCell ref="A71:E71"/>
    <mergeCell ref="C63:C65"/>
    <mergeCell ref="B68:E68"/>
    <mergeCell ref="A69:E69"/>
    <mergeCell ref="B52:E52"/>
    <mergeCell ref="B53:N53"/>
    <mergeCell ref="C54:N54"/>
    <mergeCell ref="C58:E58"/>
    <mergeCell ref="C20:N20"/>
    <mergeCell ref="C19:E19"/>
    <mergeCell ref="B43:E43"/>
    <mergeCell ref="B44:N44"/>
    <mergeCell ref="K4:N4"/>
    <mergeCell ref="A17:A18"/>
    <mergeCell ref="B17:B18"/>
    <mergeCell ref="H4:H8"/>
    <mergeCell ref="D4:D8"/>
    <mergeCell ref="G12:G14"/>
    <mergeCell ref="K33:K34"/>
    <mergeCell ref="C11:N11"/>
    <mergeCell ref="B12:B15"/>
    <mergeCell ref="C17:C18"/>
    <mergeCell ref="A56:A57"/>
    <mergeCell ref="C56:C57"/>
    <mergeCell ref="D56:D57"/>
    <mergeCell ref="K56:K57"/>
    <mergeCell ref="B33:B34"/>
    <mergeCell ref="D17:D18"/>
    <mergeCell ref="A39:A40"/>
    <mergeCell ref="C51:E51"/>
    <mergeCell ref="A33:A34"/>
    <mergeCell ref="C33:C34"/>
    <mergeCell ref="N39:N40"/>
    <mergeCell ref="C39:C40"/>
    <mergeCell ref="C42:E42"/>
    <mergeCell ref="D33:D34"/>
    <mergeCell ref="B39:B40"/>
    <mergeCell ref="L39:L40"/>
    <mergeCell ref="K39:K40"/>
    <mergeCell ref="D39:D40"/>
    <mergeCell ref="L33:L34"/>
    <mergeCell ref="C35:E35"/>
    <mergeCell ref="J4:J8"/>
    <mergeCell ref="E12:E14"/>
    <mergeCell ref="H12:H14"/>
    <mergeCell ref="G4:G8"/>
    <mergeCell ref="C36:N36"/>
    <mergeCell ref="N33:N34"/>
    <mergeCell ref="A12:A15"/>
    <mergeCell ref="I4:I8"/>
    <mergeCell ref="B4:B8"/>
    <mergeCell ref="C4:C8"/>
    <mergeCell ref="A4:A8"/>
    <mergeCell ref="F12:F14"/>
    <mergeCell ref="B10:N10"/>
    <mergeCell ref="A9:N9"/>
    <mergeCell ref="E4:E8"/>
    <mergeCell ref="N6:N8"/>
  </mergeCells>
  <printOptions/>
  <pageMargins left="0.1968503937007874" right="0.1968503937007874" top="0.5118110236220472" bottom="0.1968503937007874" header="0" footer="0"/>
  <pageSetup fitToHeight="0" fitToWidth="1"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J26"/>
  <sheetViews>
    <sheetView zoomScale="115" zoomScaleNormal="115" zoomScalePageLayoutView="0" workbookViewId="0" topLeftCell="A1">
      <selection activeCell="L9" sqref="L9"/>
    </sheetView>
  </sheetViews>
  <sheetFormatPr defaultColWidth="9.140625" defaultRowHeight="12.75"/>
  <cols>
    <col min="1" max="3" width="9.140625" style="12" customWidth="1"/>
    <col min="4" max="4" width="13.00390625" style="12" customWidth="1"/>
    <col min="5" max="5" width="11.421875" style="12" customWidth="1"/>
    <col min="6" max="6" width="14.28125" style="12" customWidth="1"/>
    <col min="7" max="8" width="13.140625" style="12" customWidth="1"/>
    <col min="9" max="10" width="13.8515625" style="12" customWidth="1"/>
    <col min="11" max="16384" width="9.140625" style="12" customWidth="1"/>
  </cols>
  <sheetData>
    <row r="1" ht="19.5" customHeight="1">
      <c r="J1" s="465" t="s">
        <v>899</v>
      </c>
    </row>
    <row r="2" spans="1:10" ht="21" customHeight="1">
      <c r="A2" s="1093" t="s">
        <v>707</v>
      </c>
      <c r="B2" s="1093"/>
      <c r="C2" s="1093"/>
      <c r="D2" s="1093"/>
      <c r="E2" s="1093"/>
      <c r="F2" s="1093"/>
      <c r="G2" s="1093"/>
      <c r="H2" s="1093"/>
      <c r="I2" s="1093"/>
      <c r="J2" s="1093"/>
    </row>
    <row r="3" spans="1:10" ht="14.25">
      <c r="A3" s="307"/>
      <c r="B3" s="307"/>
      <c r="C3" s="307"/>
      <c r="D3" s="307"/>
      <c r="E3" s="307"/>
      <c r="F3" s="307"/>
      <c r="G3" s="307"/>
      <c r="H3" s="307"/>
      <c r="I3" s="307"/>
      <c r="J3" s="307" t="s">
        <v>524</v>
      </c>
    </row>
    <row r="4" spans="1:10" ht="12.75" customHeight="1">
      <c r="A4" s="675" t="s">
        <v>280</v>
      </c>
      <c r="B4" s="675"/>
      <c r="C4" s="675"/>
      <c r="D4" s="675"/>
      <c r="E4" s="675"/>
      <c r="F4" s="674" t="s">
        <v>809</v>
      </c>
      <c r="G4" s="674" t="s">
        <v>957</v>
      </c>
      <c r="H4" s="674" t="s">
        <v>903</v>
      </c>
      <c r="I4" s="674" t="s">
        <v>633</v>
      </c>
      <c r="J4" s="674" t="s">
        <v>695</v>
      </c>
    </row>
    <row r="5" spans="1:10" ht="12.75">
      <c r="A5" s="675"/>
      <c r="B5" s="675"/>
      <c r="C5" s="675"/>
      <c r="D5" s="675"/>
      <c r="E5" s="675"/>
      <c r="F5" s="674"/>
      <c r="G5" s="674"/>
      <c r="H5" s="674"/>
      <c r="I5" s="674"/>
      <c r="J5" s="674"/>
    </row>
    <row r="6" spans="1:10" ht="12.75">
      <c r="A6" s="675"/>
      <c r="B6" s="675"/>
      <c r="C6" s="675"/>
      <c r="D6" s="675"/>
      <c r="E6" s="675"/>
      <c r="F6" s="674"/>
      <c r="G6" s="674"/>
      <c r="H6" s="674"/>
      <c r="I6" s="674"/>
      <c r="J6" s="674"/>
    </row>
    <row r="7" spans="1:10" ht="12.75">
      <c r="A7" s="675"/>
      <c r="B7" s="675"/>
      <c r="C7" s="675"/>
      <c r="D7" s="675"/>
      <c r="E7" s="675"/>
      <c r="F7" s="674"/>
      <c r="G7" s="674"/>
      <c r="H7" s="674"/>
      <c r="I7" s="674"/>
      <c r="J7" s="674"/>
    </row>
    <row r="8" spans="1:10" ht="12.75">
      <c r="A8" s="675"/>
      <c r="B8" s="675"/>
      <c r="C8" s="675"/>
      <c r="D8" s="675"/>
      <c r="E8" s="675"/>
      <c r="F8" s="674"/>
      <c r="G8" s="674"/>
      <c r="H8" s="674"/>
      <c r="I8" s="674"/>
      <c r="J8" s="674"/>
    </row>
    <row r="9" spans="1:10" ht="20.25" customHeight="1">
      <c r="A9" s="1094" t="s">
        <v>688</v>
      </c>
      <c r="B9" s="1095"/>
      <c r="C9" s="1095"/>
      <c r="D9" s="1095"/>
      <c r="E9" s="1096"/>
      <c r="F9" s="355">
        <f>+'01šviet.'!F78+'02sveikat.'!F72+'03social.'!F78+'04sport.'!F79+'05kultura'!F96+'06turizm_paveld'!F84+'07Infrastr.'!F183+'08aplinkosauga'!F49+'09ž.ū.'!F33+'10verslas'!F23+'11valdym.'!F69</f>
        <v>56156.49999999999</v>
      </c>
      <c r="G9" s="355">
        <f>+'01šviet.'!G78+'02sveikat.'!G72+'03social.'!G78+'04sport.'!G79+'05kultura'!G96+'06turizm_paveld'!G84+'07Infrastr.'!G183+'08aplinkosauga'!G49+'09ž.ū.'!G33+'10verslas'!G23+'11valdym.'!G69</f>
        <v>72789.7</v>
      </c>
      <c r="H9" s="355">
        <f>+'01šviet.'!H78+'02sveikat.'!H72+'03social.'!H78+'04sport.'!H79+'05kultura'!H96+'06turizm_paveld'!H84+'07Infrastr.'!H183+'08aplinkosauga'!H49+'09ž.ū.'!H33+'10verslas'!H23+'11valdym.'!H69</f>
        <v>72235.148</v>
      </c>
      <c r="I9" s="355">
        <f>+'01šviet.'!I78+'02sveikat.'!I72+'03social.'!I78+'04sport.'!I79+'05kultura'!I96+'06turizm_paveld'!I84+'07Infrastr.'!I183+'08aplinkosauga'!I49+'09ž.ū.'!I33+'10verslas'!I23+'11valdym.'!I69</f>
        <v>82522.4</v>
      </c>
      <c r="J9" s="355">
        <f>+'01šviet.'!J78+'02sveikat.'!J72+'03social.'!J78+'04sport.'!J79+'05kultura'!J96+'06turizm_paveld'!J84+'07Infrastr.'!J183+'08aplinkosauga'!J49+'09ž.ū.'!J33+'10verslas'!J23+'11valdym.'!J69</f>
        <v>76546.5</v>
      </c>
    </row>
    <row r="10" spans="1:10" ht="15.75" customHeight="1">
      <c r="A10" s="1077" t="s">
        <v>290</v>
      </c>
      <c r="B10" s="1078"/>
      <c r="C10" s="1078"/>
      <c r="D10" s="1078"/>
      <c r="E10" s="1079"/>
      <c r="F10" s="279"/>
      <c r="G10" s="279"/>
      <c r="H10" s="279"/>
      <c r="I10" s="279"/>
      <c r="J10" s="279"/>
    </row>
    <row r="11" spans="1:10" ht="21" customHeight="1">
      <c r="A11" s="1097" t="s">
        <v>21</v>
      </c>
      <c r="B11" s="1098"/>
      <c r="C11" s="1098"/>
      <c r="D11" s="1098"/>
      <c r="E11" s="1099"/>
      <c r="F11" s="355">
        <f>+'01šviet.'!F80+'02sveikat.'!F74+'03social.'!F80+'04sport.'!F81+'05kultura'!F98+'06turizm_paveld'!F86+'07Infrastr.'!F185+'08aplinkosauga'!F51+'09ž.ū.'!F35+'10verslas'!F25+'11valdym.'!F71</f>
        <v>45571</v>
      </c>
      <c r="G11" s="355">
        <f>+'01šviet.'!G80+'02sveikat.'!G74+'03social.'!G80+'04sport.'!G81+'05kultura'!G98+'06turizm_paveld'!G86+'07Infrastr.'!G185+'08aplinkosauga'!G51+'09ž.ū.'!G35+'10verslas'!G25+'11valdym.'!G71</f>
        <v>48650.1</v>
      </c>
      <c r="H11" s="355">
        <f>+'01šviet.'!H80+'02sveikat.'!H74+'03social.'!H80+'04sport.'!H81+'05kultura'!H98+'06turizm_paveld'!H86+'07Infrastr.'!H185+'08aplinkosauga'!H51+'09ž.ū.'!H35+'10verslas'!H25+'11valdym.'!H71</f>
        <v>49658.047999999995</v>
      </c>
      <c r="I11" s="355">
        <f>+'01šviet.'!I80+'02sveikat.'!I74+'03social.'!I80+'04sport.'!I81+'05kultura'!I98+'06turizm_paveld'!I86+'07Infrastr.'!I185+'08aplinkosauga'!I51+'09ž.ū.'!I35+'10verslas'!I25+'11valdym.'!I71</f>
        <v>54688.4</v>
      </c>
      <c r="J11" s="355">
        <f>+'01šviet.'!J80+'02sveikat.'!J74+'03social.'!J80+'04sport.'!J81+'05kultura'!J98+'06turizm_paveld'!J86+'07Infrastr.'!J185+'08aplinkosauga'!J51+'09ž.ū.'!J35+'10verslas'!J25+'11valdym.'!J71</f>
        <v>56355.600000000006</v>
      </c>
    </row>
    <row r="12" spans="1:10" ht="21" customHeight="1">
      <c r="A12" s="985" t="s">
        <v>225</v>
      </c>
      <c r="B12" s="986"/>
      <c r="C12" s="986"/>
      <c r="D12" s="986"/>
      <c r="E12" s="987"/>
      <c r="F12" s="339">
        <f>+'01šviet.'!F81+'02sveikat.'!F75+'03social.'!F81+'04sport.'!F82+'05kultura'!F99+'06turizm_paveld'!F87+'07Infrastr.'!F186+'08aplinkosauga'!F52+'09ž.ū.'!F36+'10verslas'!F26+'11valdym.'!F72</f>
        <v>24744.6</v>
      </c>
      <c r="G12" s="339">
        <f>+'01šviet.'!G81+'02sveikat.'!G75+'03social.'!G81+'04sport.'!G82+'05kultura'!G99+'06turizm_paveld'!G87+'07Infrastr.'!G186+'08aplinkosauga'!G52+'09ž.ū.'!G36+'10verslas'!G26+'11valdym.'!G72</f>
        <v>28293.4</v>
      </c>
      <c r="H12" s="339">
        <f>+'01šviet.'!H81+'02sveikat.'!H75+'03social.'!H81+'04sport.'!H82+'05kultura'!H99+'06turizm_paveld'!H87+'07Infrastr.'!H186+'08aplinkosauga'!H52+'09ž.ū.'!H36+'10verslas'!H26+'11valdym.'!H72</f>
        <v>29384.427999999993</v>
      </c>
      <c r="I12" s="339">
        <f>+'01šviet.'!I81+'02sveikat.'!I75+'03social.'!I81+'04sport.'!I82+'05kultura'!I99+'06turizm_paveld'!I87+'07Infrastr.'!I186+'08aplinkosauga'!I52+'09ž.ū.'!I36+'10verslas'!I26+'11valdym.'!I72</f>
        <v>29861.500000000004</v>
      </c>
      <c r="J12" s="339">
        <f>+'01šviet.'!J81+'02sveikat.'!J75+'03social.'!J81+'04sport.'!J82+'05kultura'!J99+'06turizm_paveld'!J87+'07Infrastr.'!J186+'08aplinkosauga'!J52+'09ž.ū.'!J36+'10verslas'!J26+'11valdym.'!J72</f>
        <v>29562.2</v>
      </c>
    </row>
    <row r="13" spans="1:10" ht="15" customHeight="1">
      <c r="A13" s="985" t="s">
        <v>368</v>
      </c>
      <c r="B13" s="986"/>
      <c r="C13" s="986"/>
      <c r="D13" s="986"/>
      <c r="E13" s="987"/>
      <c r="F13" s="339">
        <f>+'01šviet.'!F82+'02sveikat.'!F76+'03social.'!F82+'04sport.'!F83+'05kultura'!F100+'06turizm_paveld'!F88+'07Infrastr.'!F187+'08aplinkosauga'!F53+'09ž.ū.'!F37+'10verslas'!F27+'11valdym.'!F73</f>
        <v>15950.3</v>
      </c>
      <c r="G13" s="339">
        <f>+'01šviet.'!G82+'02sveikat.'!G76+'03social.'!G82+'04sport.'!G83+'05kultura'!G100+'06turizm_paveld'!G88+'07Infrastr.'!G187+'08aplinkosauga'!G53+'09ž.ū.'!G37+'10verslas'!G27+'11valdym.'!G73</f>
        <v>14858.099999999999</v>
      </c>
      <c r="H13" s="339">
        <f>+'01šviet.'!H82+'02sveikat.'!H76+'03social.'!H82+'04sport.'!H83+'05kultura'!H100+'06turizm_paveld'!H88+'07Infrastr.'!H187+'08aplinkosauga'!H53+'09ž.ū.'!H37+'10verslas'!H27+'11valdym.'!H73</f>
        <v>14792.32</v>
      </c>
      <c r="I13" s="339">
        <f>+'01šviet.'!I82+'02sveikat.'!I76+'03social.'!I82+'04sport.'!I83+'05kultura'!I100+'06turizm_paveld'!I88+'07Infrastr.'!I187+'08aplinkosauga'!I53+'09ž.ū.'!I37+'10verslas'!I27+'11valdym.'!I73</f>
        <v>19348</v>
      </c>
      <c r="J13" s="339">
        <f>+'01šviet.'!J82+'02sveikat.'!J76+'03social.'!J82+'04sport.'!J83+'05kultura'!J100+'06turizm_paveld'!J88+'07Infrastr.'!J187+'08aplinkosauga'!J53+'09ž.ū.'!J37+'10verslas'!J27+'11valdym.'!J73</f>
        <v>21362.100000000002</v>
      </c>
    </row>
    <row r="14" spans="1:10" ht="15.75">
      <c r="A14" s="985" t="s">
        <v>226</v>
      </c>
      <c r="B14" s="986"/>
      <c r="C14" s="986"/>
      <c r="D14" s="986"/>
      <c r="E14" s="987"/>
      <c r="F14" s="339">
        <f>+'01šviet.'!F83+'02sveikat.'!F77+'03social.'!F83+'04sport.'!F84+'05kultura'!F101+'06turizm_paveld'!F89+'07Infrastr.'!F188+'08aplinkosauga'!F54+'09ž.ū.'!F38+'10verslas'!F28+'11valdym.'!F74</f>
        <v>250.3</v>
      </c>
      <c r="G14" s="339">
        <f>+'01šviet.'!G83+'02sveikat.'!G77+'03social.'!G83+'04sport.'!G84+'05kultura'!G101+'06turizm_paveld'!G89+'07Infrastr.'!G188+'08aplinkosauga'!G54+'09ž.ū.'!G38+'10verslas'!G28+'11valdym.'!G74</f>
        <v>297.20000000000005</v>
      </c>
      <c r="H14" s="339">
        <f>+'01šviet.'!H83+'02sveikat.'!H77+'03social.'!H83+'04sport.'!H84+'05kultura'!H101+'06turizm_paveld'!H89+'07Infrastr.'!H188+'08aplinkosauga'!H54+'09ž.ū.'!H38+'10verslas'!H28+'11valdym.'!H74</f>
        <v>297.2</v>
      </c>
      <c r="I14" s="339">
        <f>+'01šviet.'!I83+'02sveikat.'!I77+'03social.'!I83+'04sport.'!I84+'05kultura'!I101+'06turizm_paveld'!I89+'07Infrastr.'!I188+'08aplinkosauga'!I54+'09ž.ū.'!I38+'10verslas'!I28+'11valdym.'!I74</f>
        <v>291.5</v>
      </c>
      <c r="J14" s="339">
        <f>+'01šviet.'!J83+'02sveikat.'!J77+'03social.'!J83+'04sport.'!J84+'05kultura'!J101+'06turizm_paveld'!J89+'07Infrastr.'!J188+'08aplinkosauga'!J54+'09ž.ū.'!J38+'10verslas'!J28+'11valdym.'!J74</f>
        <v>300.5</v>
      </c>
    </row>
    <row r="15" spans="1:10" ht="15.75">
      <c r="A15" s="985" t="s">
        <v>227</v>
      </c>
      <c r="B15" s="986"/>
      <c r="C15" s="986"/>
      <c r="D15" s="986"/>
      <c r="E15" s="987"/>
      <c r="F15" s="339">
        <f>+'01šviet.'!F84+'02sveikat.'!F78+'03social.'!F84+'04sport.'!F85+'05kultura'!F102+'06turizm_paveld'!F90+'07Infrastr.'!F189+'08aplinkosauga'!F55+'09ž.ū.'!F39+'10verslas'!F29+'11valdym.'!F75</f>
        <v>1473.8</v>
      </c>
      <c r="G15" s="339">
        <f>+'01šviet.'!G84+'02sveikat.'!G78+'03social.'!G84+'04sport.'!G85+'05kultura'!G102+'06turizm_paveld'!G90+'07Infrastr.'!G189+'08aplinkosauga'!G55+'09ž.ū.'!G39+'10verslas'!G29+'11valdym.'!G75</f>
        <v>1554.6999999999998</v>
      </c>
      <c r="H15" s="339">
        <f>+'01šviet.'!H84+'02sveikat.'!H78+'03social.'!H84+'04sport.'!H85+'05kultura'!H102+'06turizm_paveld'!H90+'07Infrastr.'!H189+'08aplinkosauga'!H55+'09ž.ū.'!H39+'10verslas'!H29+'11valdym.'!H75</f>
        <v>1564.1</v>
      </c>
      <c r="I15" s="339">
        <f>+'01šviet.'!I84+'02sveikat.'!I78+'03social.'!I84+'04sport.'!I85+'05kultura'!I102+'06turizm_paveld'!I90+'07Infrastr.'!I189+'08aplinkosauga'!I55+'09ž.ū.'!I39+'10verslas'!I29+'11valdym.'!I75</f>
        <v>1583.2</v>
      </c>
      <c r="J15" s="339">
        <f>+'01šviet.'!J84+'02sveikat.'!J78+'03social.'!J84+'04sport.'!J85+'05kultura'!J102+'06turizm_paveld'!J90+'07Infrastr.'!J189+'08aplinkosauga'!J55+'09ž.ū.'!J39+'10verslas'!J29+'11valdym.'!J75</f>
        <v>1604.2</v>
      </c>
    </row>
    <row r="16" spans="1:10" ht="15.75">
      <c r="A16" s="985" t="s">
        <v>230</v>
      </c>
      <c r="B16" s="986"/>
      <c r="C16" s="986"/>
      <c r="D16" s="986"/>
      <c r="E16" s="987"/>
      <c r="F16" s="339">
        <f>+'01šviet.'!F85+'02sveikat.'!F79+'03social.'!F85+'04sport.'!F86+'05kultura'!F103+'06turizm_paveld'!F91+'07Infrastr.'!F190+'08aplinkosauga'!F56+'09ž.ū.'!F40+'10verslas'!F30+'11valdym.'!F76</f>
        <v>1067</v>
      </c>
      <c r="G16" s="339">
        <f>+'01šviet.'!G85+'02sveikat.'!G79+'03social.'!G85+'04sport.'!G86+'05kultura'!G103+'06turizm_paveld'!G91+'07Infrastr.'!G190+'08aplinkosauga'!G56+'09ž.ū.'!G40+'10verslas'!G30+'11valdym.'!G76</f>
        <v>1437.7</v>
      </c>
      <c r="H16" s="339">
        <f>+'01šviet.'!H85+'02sveikat.'!H79+'03social.'!H85+'04sport.'!H86+'05kultura'!H103+'06turizm_paveld'!H91+'07Infrastr.'!H190+'08aplinkosauga'!H56+'09ž.ū.'!H40+'10verslas'!H30+'11valdym.'!H76</f>
        <v>1437.7</v>
      </c>
      <c r="I16" s="339">
        <f>+'01šviet.'!I85+'02sveikat.'!I79+'03social.'!I85+'04sport.'!I86+'05kultura'!I103+'06turizm_paveld'!I91+'07Infrastr.'!I190+'08aplinkosauga'!I56+'09ž.ū.'!I40+'10verslas'!I30+'11valdym.'!I76</f>
        <v>894.2</v>
      </c>
      <c r="J16" s="339">
        <f>+'01šviet.'!J85+'02sveikat.'!J79+'03social.'!J85+'04sport.'!J86+'05kultura'!J103+'06turizm_paveld'!J91+'07Infrastr.'!J190+'08aplinkosauga'!J56+'09ž.ū.'!J40+'10verslas'!J30+'11valdym.'!J76</f>
        <v>776.6</v>
      </c>
    </row>
    <row r="17" spans="1:10" ht="15.75">
      <c r="A17" s="985" t="s">
        <v>231</v>
      </c>
      <c r="B17" s="986"/>
      <c r="C17" s="986"/>
      <c r="D17" s="986"/>
      <c r="E17" s="987"/>
      <c r="F17" s="339">
        <f>+'01šviet.'!F86+'02sveikat.'!F80+'03social.'!F86+'04sport.'!F87+'05kultura'!F104+'06turizm_paveld'!F92+'07Infrastr.'!F191+'08aplinkosauga'!F57+'09ž.ū.'!F41+'10verslas'!F31+'11valdym.'!F77</f>
        <v>2085</v>
      </c>
      <c r="G17" s="339">
        <f>+'01šviet.'!G86+'02sveikat.'!G80+'03social.'!G86+'04sport.'!G87+'05kultura'!G104+'06turizm_paveld'!G92+'07Infrastr.'!G191+'08aplinkosauga'!G57+'09ž.ū.'!G41+'10verslas'!G31+'11valdym.'!G77</f>
        <v>2209</v>
      </c>
      <c r="H17" s="339">
        <f>+'01šviet.'!H86+'02sveikat.'!H80+'03social.'!H86+'04sport.'!H87+'05kultura'!H104+'06turizm_paveld'!H92+'07Infrastr.'!H191+'08aplinkosauga'!H57+'09ž.ū.'!H41+'10verslas'!H31+'11valdym.'!H77</f>
        <v>2182.3</v>
      </c>
      <c r="I17" s="339">
        <f>+'01šviet.'!I86+'02sveikat.'!I80+'03social.'!I86+'04sport.'!I87+'05kultura'!I104+'06turizm_paveld'!I92+'07Infrastr.'!I191+'08aplinkosauga'!I57+'09ž.ū.'!I41+'10verslas'!I31+'11valdym.'!I77</f>
        <v>2710</v>
      </c>
      <c r="J17" s="339">
        <f>+'01šviet.'!J86+'02sveikat.'!J80+'03social.'!J86+'04sport.'!J87+'05kultura'!J104+'06turizm_paveld'!J92+'07Infrastr.'!J191+'08aplinkosauga'!J57+'09ž.ū.'!J41+'10verslas'!J31+'11valdym.'!J77</f>
        <v>2750</v>
      </c>
    </row>
    <row r="18" spans="1:10" ht="16.5" customHeight="1">
      <c r="A18" s="1090" t="s">
        <v>20</v>
      </c>
      <c r="B18" s="1091"/>
      <c r="C18" s="1091"/>
      <c r="D18" s="1091"/>
      <c r="E18" s="1092"/>
      <c r="F18" s="355">
        <f>+'01šviet.'!F87+'02sveikat.'!F81+'03social.'!F87+'04sport.'!F88+'05kultura'!F105+'06turizm_paveld'!F93+'07Infrastr.'!F192+'08aplinkosauga'!F58+'09ž.ū.'!F42+'10verslas'!F32+'11valdym.'!F78</f>
        <v>10585.5</v>
      </c>
      <c r="G18" s="355">
        <f>+'01šviet.'!G87+'02sveikat.'!G81+'03social.'!G87+'04sport.'!G88+'05kultura'!G105+'06turizm_paveld'!G93+'07Infrastr.'!G192+'08aplinkosauga'!G58+'09ž.ū.'!G42+'10verslas'!G32+'11valdym.'!G78</f>
        <v>24139.6</v>
      </c>
      <c r="H18" s="355">
        <f>+'01šviet.'!H87+'02sveikat.'!H81+'03social.'!H87+'04sport.'!H88+'05kultura'!H105+'06turizm_paveld'!H93+'07Infrastr.'!H192+'08aplinkosauga'!H58+'09ž.ū.'!H42+'10verslas'!H32+'11valdym.'!H78</f>
        <v>22577.1</v>
      </c>
      <c r="I18" s="355">
        <f>+'01šviet.'!I87+'02sveikat.'!I81+'03social.'!I87+'04sport.'!I88+'05kultura'!I105+'06turizm_paveld'!I93+'07Infrastr.'!I192+'08aplinkosauga'!I58+'09ž.ū.'!I42+'10verslas'!I32+'11valdym.'!I78</f>
        <v>27834.000000000004</v>
      </c>
      <c r="J18" s="355">
        <f>+'01šviet.'!J87+'02sveikat.'!J81+'03social.'!J87+'04sport.'!J88+'05kultura'!J105+'06turizm_paveld'!J93+'07Infrastr.'!J192+'08aplinkosauga'!J58+'09ž.ū.'!J42+'10verslas'!J32+'11valdym.'!J78</f>
        <v>20190.9</v>
      </c>
    </row>
    <row r="19" spans="1:10" ht="15.75">
      <c r="A19" s="985" t="s">
        <v>228</v>
      </c>
      <c r="B19" s="986"/>
      <c r="C19" s="986"/>
      <c r="D19" s="986"/>
      <c r="E19" s="987"/>
      <c r="F19" s="339">
        <f>+'01šviet.'!F88+'02sveikat.'!F82+'03social.'!F88+'04sport.'!F89+'05kultura'!F106+'06turizm_paveld'!F94+'07Infrastr.'!F193+'08aplinkosauga'!F59+'09ž.ū.'!F43+'10verslas'!F33+'11valdym.'!F79</f>
        <v>2708.7</v>
      </c>
      <c r="G19" s="339">
        <f>+'01šviet.'!G88+'02sveikat.'!G82+'03social.'!G88+'04sport.'!G89+'05kultura'!G106+'06turizm_paveld'!G94+'07Infrastr.'!G193+'08aplinkosauga'!G59+'09ž.ū.'!G43+'10verslas'!G33+'11valdym.'!G79</f>
        <v>11513.2</v>
      </c>
      <c r="H19" s="339">
        <f>+'01šviet.'!H88+'02sveikat.'!H82+'03social.'!H88+'04sport.'!H89+'05kultura'!H106+'06turizm_paveld'!H94+'07Infrastr.'!H193+'08aplinkosauga'!H59+'09ž.ū.'!H43+'10verslas'!H33+'11valdym.'!H79</f>
        <v>10225.1</v>
      </c>
      <c r="I19" s="339">
        <f>+'01šviet.'!I88+'02sveikat.'!I82+'03social.'!I88+'04sport.'!I89+'05kultura'!I106+'06turizm_paveld'!I94+'07Infrastr.'!I193+'08aplinkosauga'!I59+'09ž.ū.'!I43+'10verslas'!I33+'11valdym.'!I79</f>
        <v>14106.5</v>
      </c>
      <c r="J19" s="339">
        <f>+'01šviet.'!J88+'02sveikat.'!J82+'03social.'!J88+'04sport.'!J89+'05kultura'!J106+'06turizm_paveld'!J94+'07Infrastr.'!J193+'08aplinkosauga'!J59+'09ž.ū.'!J43+'10verslas'!J33+'11valdym.'!J79</f>
        <v>7851.6</v>
      </c>
    </row>
    <row r="20" spans="1:10" ht="15.75">
      <c r="A20" s="985" t="s">
        <v>229</v>
      </c>
      <c r="B20" s="986"/>
      <c r="C20" s="986"/>
      <c r="D20" s="986"/>
      <c r="E20" s="987"/>
      <c r="F20" s="339">
        <f>+'01šviet.'!F89+'02sveikat.'!F83+'03social.'!F89+'04sport.'!F90+'05kultura'!F107+'06turizm_paveld'!F95+'07Infrastr.'!F194+'08aplinkosauga'!F60+'09ž.ū.'!F44+'10verslas'!F34+'11valdym.'!F80</f>
        <v>7197.599999999999</v>
      </c>
      <c r="G20" s="339">
        <f>+'01šviet.'!G89+'02sveikat.'!G83+'03social.'!G89+'04sport.'!G90+'05kultura'!G107+'06turizm_paveld'!G95+'07Infrastr.'!G194+'08aplinkosauga'!G60+'09ž.ū.'!G44+'10verslas'!G34+'11valdym.'!G80</f>
        <v>11764.9</v>
      </c>
      <c r="H20" s="339">
        <f>+'01šviet.'!H89+'02sveikat.'!H83+'03social.'!H89+'04sport.'!H90+'05kultura'!H107+'06turizm_paveld'!H95+'07Infrastr.'!H194+'08aplinkosauga'!H60+'09ž.ū.'!H44+'10verslas'!H34+'11valdym.'!H80</f>
        <v>11191.5</v>
      </c>
      <c r="I20" s="339">
        <f>+'01šviet.'!I89+'02sveikat.'!I83+'03social.'!I89+'04sport.'!I90+'05kultura'!I107+'06turizm_paveld'!I95+'07Infrastr.'!I194+'08aplinkosauga'!I60+'09ž.ū.'!I44+'10verslas'!I34+'11valdym.'!I80</f>
        <v>12344.300000000001</v>
      </c>
      <c r="J20" s="339">
        <f>+'01šviet.'!J89+'02sveikat.'!J83+'03social.'!J89+'04sport.'!J90+'05kultura'!J107+'06turizm_paveld'!J95+'07Infrastr.'!J194+'08aplinkosauga'!J60+'09ž.ū.'!J44+'10verslas'!J34+'11valdym.'!J80</f>
        <v>11410.9</v>
      </c>
    </row>
    <row r="21" spans="1:10" ht="15.75">
      <c r="A21" s="985" t="s">
        <v>232</v>
      </c>
      <c r="B21" s="986"/>
      <c r="C21" s="986"/>
      <c r="D21" s="986"/>
      <c r="E21" s="987"/>
      <c r="F21" s="339">
        <f>+'01šviet.'!F90+'02sveikat.'!F84+'03social.'!F90+'04sport.'!F91+'05kultura'!F108+'06turizm_paveld'!F96+'07Infrastr.'!F195+'08aplinkosauga'!F61+'09ž.ū.'!F45+'10verslas'!F35+'11valdym.'!F81</f>
        <v>588.5999999999999</v>
      </c>
      <c r="G21" s="339">
        <f>+'01šviet.'!G90+'02sveikat.'!G84+'03social.'!G90+'04sport.'!G91+'05kultura'!G108+'06turizm_paveld'!G96+'07Infrastr.'!G195+'08aplinkosauga'!G61+'09ž.ū.'!G45+'10verslas'!G35+'11valdym.'!G81</f>
        <v>703.5</v>
      </c>
      <c r="H21" s="339">
        <f>+'01šviet.'!H90+'02sveikat.'!H84+'03social.'!H90+'04sport.'!H91+'05kultura'!H108+'06turizm_paveld'!H96+'07Infrastr.'!H195+'08aplinkosauga'!H61+'09ž.ū.'!H45+'10verslas'!H35+'11valdym.'!H81</f>
        <v>1002.5</v>
      </c>
      <c r="I21" s="339">
        <f>+'01šviet.'!I90+'02sveikat.'!I84+'03social.'!I90+'04sport.'!I91+'05kultura'!I108+'06turizm_paveld'!I96+'07Infrastr.'!I195+'08aplinkosauga'!I61+'09ž.ū.'!I45+'10verslas'!I35+'11valdym.'!I81</f>
        <v>1229.1999999999998</v>
      </c>
      <c r="J21" s="339">
        <f>+'01šviet.'!J90+'02sveikat.'!J84+'03social.'!J90+'04sport.'!J91+'05kultura'!J108+'06turizm_paveld'!J96+'07Infrastr.'!J195+'08aplinkosauga'!J61+'09ž.ū.'!J45+'10verslas'!J35+'11valdym.'!J81</f>
        <v>788.4</v>
      </c>
    </row>
    <row r="22" spans="1:10" ht="18" customHeight="1">
      <c r="A22" s="985" t="s">
        <v>233</v>
      </c>
      <c r="B22" s="986"/>
      <c r="C22" s="986"/>
      <c r="D22" s="986"/>
      <c r="E22" s="987"/>
      <c r="F22" s="339">
        <f>+'01šviet.'!F91+'02sveikat.'!F85+'03social.'!F91+'04sport.'!F92+'05kultura'!F109+'06turizm_paveld'!F97+'07Infrastr.'!F196+'08aplinkosauga'!F62+'09ž.ū.'!F46+'10verslas'!F36+'11valdym.'!F82</f>
        <v>90.6</v>
      </c>
      <c r="G22" s="339">
        <f>+'01šviet.'!G91+'02sveikat.'!G85+'03social.'!G91+'04sport.'!G92+'05kultura'!G109+'06turizm_paveld'!G97+'07Infrastr.'!G196+'08aplinkosauga'!G62+'09ž.ū.'!G46+'10verslas'!G36+'11valdym.'!G82</f>
        <v>158</v>
      </c>
      <c r="H22" s="339">
        <f>+'01šviet.'!H91+'02sveikat.'!H85+'03social.'!H91+'04sport.'!H92+'05kultura'!H109+'06turizm_paveld'!H97+'07Infrastr.'!H196+'08aplinkosauga'!H62+'09ž.ū.'!H46+'10verslas'!H36+'11valdym.'!H82</f>
        <v>158</v>
      </c>
      <c r="I22" s="339">
        <f>+'01šviet.'!I91+'02sveikat.'!I85+'03social.'!I91+'04sport.'!I92+'05kultura'!I109+'06turizm_paveld'!I97+'07Infrastr.'!I196+'08aplinkosauga'!I62+'09ž.ū.'!I46+'10verslas'!I36+'11valdym.'!I82</f>
        <v>154</v>
      </c>
      <c r="J22" s="339">
        <f>+'01šviet.'!J91+'02sveikat.'!J85+'03social.'!J91+'04sport.'!J92+'05kultura'!J109+'06turizm_paveld'!J97+'07Infrastr.'!J196+'08aplinkosauga'!J62+'09ž.ū.'!J46+'10verslas'!J36+'11valdym.'!J82</f>
        <v>140</v>
      </c>
    </row>
    <row r="23" spans="1:9" ht="12.75">
      <c r="A23" s="722" t="s">
        <v>953</v>
      </c>
      <c r="B23" s="722"/>
      <c r="C23" s="722"/>
      <c r="D23" s="722"/>
      <c r="E23" s="722"/>
      <c r="F23" s="712"/>
      <c r="G23" s="712"/>
      <c r="H23" s="712"/>
      <c r="I23" s="712"/>
    </row>
    <row r="24" spans="1:9" ht="12.75">
      <c r="A24" s="558" t="s">
        <v>954</v>
      </c>
      <c r="B24" s="558"/>
      <c r="C24" s="558"/>
      <c r="D24" s="559"/>
      <c r="E24" s="560"/>
      <c r="F24" s="561"/>
      <c r="G24" s="55"/>
      <c r="H24" s="55"/>
      <c r="I24" s="55"/>
    </row>
    <row r="26" ht="12.75">
      <c r="G26" s="636"/>
    </row>
  </sheetData>
  <sheetProtection/>
  <mergeCells count="22">
    <mergeCell ref="H4:H8"/>
    <mergeCell ref="A10:E10"/>
    <mergeCell ref="A12:E12"/>
    <mergeCell ref="A15:E15"/>
    <mergeCell ref="A22:E22"/>
    <mergeCell ref="A2:J2"/>
    <mergeCell ref="I4:I8"/>
    <mergeCell ref="A9:E9"/>
    <mergeCell ref="A11:E11"/>
    <mergeCell ref="A4:E8"/>
    <mergeCell ref="A23:I23"/>
    <mergeCell ref="A13:E13"/>
    <mergeCell ref="A20:E20"/>
    <mergeCell ref="J4:J8"/>
    <mergeCell ref="A14:E14"/>
    <mergeCell ref="G4:G8"/>
    <mergeCell ref="F4:F8"/>
    <mergeCell ref="A21:E21"/>
    <mergeCell ref="A19:E19"/>
    <mergeCell ref="A16:E16"/>
    <mergeCell ref="A18:E18"/>
    <mergeCell ref="A17:E17"/>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N87"/>
  <sheetViews>
    <sheetView zoomScale="115" zoomScaleNormal="115" zoomScalePageLayoutView="0" workbookViewId="0" topLeftCell="A1">
      <pane xSplit="14" ySplit="7" topLeftCell="O8" activePane="bottomRight" state="frozen"/>
      <selection pane="topLeft" activeCell="A1" sqref="A1"/>
      <selection pane="topRight" activeCell="N1" sqref="N1"/>
      <selection pane="bottomLeft" activeCell="A7" sqref="A7"/>
      <selection pane="bottomRight" activeCell="H18" sqref="H18"/>
    </sheetView>
  </sheetViews>
  <sheetFormatPr defaultColWidth="9.140625" defaultRowHeight="30" customHeight="1"/>
  <cols>
    <col min="1" max="1" width="3.57421875" style="62" customWidth="1"/>
    <col min="2" max="2" width="3.28125" style="12" customWidth="1"/>
    <col min="3" max="3" width="3.421875" style="12" customWidth="1"/>
    <col min="4" max="4" width="40.57421875" style="12" customWidth="1"/>
    <col min="5" max="5" width="6.421875" style="12" customWidth="1"/>
    <col min="6" max="6" width="12.57421875" style="13" customWidth="1"/>
    <col min="7" max="10" width="12.8515625" style="13" customWidth="1"/>
    <col min="11" max="11" width="26.140625" style="13" customWidth="1"/>
    <col min="12" max="13" width="5.57421875" style="131" customWidth="1"/>
    <col min="14" max="14" width="6.421875" style="131" customWidth="1"/>
    <col min="15" max="16384" width="9.140625" style="12" customWidth="1"/>
  </cols>
  <sheetData>
    <row r="1" spans="12:14" ht="16.5" customHeight="1">
      <c r="L1" s="730" t="s">
        <v>719</v>
      </c>
      <c r="M1" s="730"/>
      <c r="N1" s="730"/>
    </row>
    <row r="2" spans="1:14" ht="18.75" customHeight="1">
      <c r="A2" s="732" t="s">
        <v>698</v>
      </c>
      <c r="B2" s="732"/>
      <c r="C2" s="732"/>
      <c r="D2" s="732"/>
      <c r="E2" s="732"/>
      <c r="F2" s="732"/>
      <c r="G2" s="732"/>
      <c r="H2" s="732"/>
      <c r="I2" s="732"/>
      <c r="J2" s="732"/>
      <c r="K2" s="732"/>
      <c r="L2" s="732"/>
      <c r="M2" s="732"/>
      <c r="N2" s="732"/>
    </row>
    <row r="3" spans="1:14" ht="18.75" customHeight="1">
      <c r="A3" s="97"/>
      <c r="B3" s="97"/>
      <c r="C3" s="97"/>
      <c r="D3" s="97"/>
      <c r="E3" s="97"/>
      <c r="F3" s="97"/>
      <c r="G3" s="97"/>
      <c r="H3" s="97"/>
      <c r="I3" s="97"/>
      <c r="J3" s="97"/>
      <c r="K3" s="97"/>
      <c r="L3" s="731" t="s">
        <v>524</v>
      </c>
      <c r="M3" s="731"/>
      <c r="N3" s="731"/>
    </row>
    <row r="4" spans="1:14" ht="21.75" customHeight="1">
      <c r="A4" s="669" t="s">
        <v>281</v>
      </c>
      <c r="B4" s="669" t="s">
        <v>282</v>
      </c>
      <c r="C4" s="669" t="s">
        <v>283</v>
      </c>
      <c r="D4" s="675" t="s">
        <v>284</v>
      </c>
      <c r="E4" s="669" t="s">
        <v>280</v>
      </c>
      <c r="F4" s="674" t="s">
        <v>757</v>
      </c>
      <c r="G4" s="674" t="s">
        <v>952</v>
      </c>
      <c r="H4" s="674" t="s">
        <v>903</v>
      </c>
      <c r="I4" s="674" t="s">
        <v>525</v>
      </c>
      <c r="J4" s="674" t="s">
        <v>694</v>
      </c>
      <c r="K4" s="674" t="s">
        <v>285</v>
      </c>
      <c r="L4" s="674"/>
      <c r="M4" s="674"/>
      <c r="N4" s="674"/>
    </row>
    <row r="5" spans="1:14" ht="30" customHeight="1">
      <c r="A5" s="669"/>
      <c r="B5" s="669"/>
      <c r="C5" s="669"/>
      <c r="D5" s="675"/>
      <c r="E5" s="669"/>
      <c r="F5" s="674"/>
      <c r="G5" s="674"/>
      <c r="H5" s="674"/>
      <c r="I5" s="674"/>
      <c r="J5" s="674"/>
      <c r="K5" s="674" t="s">
        <v>286</v>
      </c>
      <c r="L5" s="674"/>
      <c r="M5" s="674"/>
      <c r="N5" s="674"/>
    </row>
    <row r="6" spans="1:14" ht="30" customHeight="1">
      <c r="A6" s="669"/>
      <c r="B6" s="669"/>
      <c r="C6" s="669"/>
      <c r="D6" s="675"/>
      <c r="E6" s="669"/>
      <c r="F6" s="674"/>
      <c r="G6" s="674"/>
      <c r="H6" s="674"/>
      <c r="I6" s="674"/>
      <c r="J6" s="674"/>
      <c r="K6" s="674"/>
      <c r="L6" s="668" t="s">
        <v>315</v>
      </c>
      <c r="M6" s="668" t="s">
        <v>530</v>
      </c>
      <c r="N6" s="668" t="s">
        <v>693</v>
      </c>
    </row>
    <row r="7" spans="1:14" ht="30" customHeight="1">
      <c r="A7" s="669"/>
      <c r="B7" s="669"/>
      <c r="C7" s="669"/>
      <c r="D7" s="675"/>
      <c r="E7" s="669"/>
      <c r="F7" s="674"/>
      <c r="G7" s="674"/>
      <c r="H7" s="674"/>
      <c r="I7" s="674"/>
      <c r="J7" s="674"/>
      <c r="K7" s="674"/>
      <c r="L7" s="668"/>
      <c r="M7" s="668"/>
      <c r="N7" s="668"/>
    </row>
    <row r="8" spans="1:14" ht="13.5" customHeight="1">
      <c r="A8" s="669"/>
      <c r="B8" s="669"/>
      <c r="C8" s="669"/>
      <c r="D8" s="675"/>
      <c r="E8" s="669"/>
      <c r="F8" s="674"/>
      <c r="G8" s="674"/>
      <c r="H8" s="674"/>
      <c r="I8" s="674"/>
      <c r="J8" s="674"/>
      <c r="K8" s="674"/>
      <c r="L8" s="668"/>
      <c r="M8" s="668"/>
      <c r="N8" s="668"/>
    </row>
    <row r="9" spans="1:14" ht="26.25" customHeight="1">
      <c r="A9" s="671" t="s">
        <v>643</v>
      </c>
      <c r="B9" s="672"/>
      <c r="C9" s="672"/>
      <c r="D9" s="672"/>
      <c r="E9" s="672"/>
      <c r="F9" s="672"/>
      <c r="G9" s="672"/>
      <c r="H9" s="672"/>
      <c r="I9" s="672"/>
      <c r="J9" s="672"/>
      <c r="K9" s="672"/>
      <c r="L9" s="672"/>
      <c r="M9" s="672"/>
      <c r="N9" s="673"/>
    </row>
    <row r="10" spans="1:14" ht="16.5" customHeight="1">
      <c r="A10" s="15" t="s">
        <v>298</v>
      </c>
      <c r="B10" s="725" t="s">
        <v>234</v>
      </c>
      <c r="C10" s="725"/>
      <c r="D10" s="725"/>
      <c r="E10" s="725"/>
      <c r="F10" s="725"/>
      <c r="G10" s="725"/>
      <c r="H10" s="725"/>
      <c r="I10" s="725"/>
      <c r="J10" s="725"/>
      <c r="K10" s="725"/>
      <c r="L10" s="725"/>
      <c r="M10" s="725"/>
      <c r="N10" s="725"/>
    </row>
    <row r="11" spans="1:14" ht="17.25" customHeight="1">
      <c r="A11" s="15" t="s">
        <v>298</v>
      </c>
      <c r="B11" s="15" t="s">
        <v>298</v>
      </c>
      <c r="C11" s="725" t="s">
        <v>235</v>
      </c>
      <c r="D11" s="725"/>
      <c r="E11" s="725"/>
      <c r="F11" s="725"/>
      <c r="G11" s="725"/>
      <c r="H11" s="725"/>
      <c r="I11" s="725"/>
      <c r="J11" s="725"/>
      <c r="K11" s="725"/>
      <c r="L11" s="725"/>
      <c r="M11" s="725"/>
      <c r="N11" s="725"/>
    </row>
    <row r="12" spans="1:14" ht="76.5" customHeight="1">
      <c r="A12" s="96" t="s">
        <v>298</v>
      </c>
      <c r="B12" s="96" t="s">
        <v>298</v>
      </c>
      <c r="C12" s="96" t="s">
        <v>298</v>
      </c>
      <c r="D12" s="96" t="s">
        <v>565</v>
      </c>
      <c r="E12" s="81" t="s">
        <v>310</v>
      </c>
      <c r="F12" s="250">
        <v>43.5</v>
      </c>
      <c r="G12" s="250">
        <v>48.3</v>
      </c>
      <c r="H12" s="572">
        <v>48.3</v>
      </c>
      <c r="I12" s="378">
        <v>48</v>
      </c>
      <c r="J12" s="250">
        <v>48</v>
      </c>
      <c r="K12" s="96" t="s">
        <v>564</v>
      </c>
      <c r="L12" s="492">
        <v>100</v>
      </c>
      <c r="M12" s="492">
        <v>100</v>
      </c>
      <c r="N12" s="492">
        <v>100</v>
      </c>
    </row>
    <row r="13" spans="1:14" ht="18.75" customHeight="1">
      <c r="A13" s="81" t="s">
        <v>298</v>
      </c>
      <c r="B13" s="61" t="s">
        <v>298</v>
      </c>
      <c r="C13" s="735" t="s">
        <v>238</v>
      </c>
      <c r="D13" s="735"/>
      <c r="E13" s="735"/>
      <c r="F13" s="272">
        <f>SUM(F12:F12)</f>
        <v>43.5</v>
      </c>
      <c r="G13" s="272">
        <f>SUM(G12:G12)</f>
        <v>48.3</v>
      </c>
      <c r="H13" s="573">
        <f>SUM(H12:H12)</f>
        <v>48.3</v>
      </c>
      <c r="I13" s="272">
        <f>SUM(I12:I12)</f>
        <v>48</v>
      </c>
      <c r="J13" s="272">
        <f>SUM(J12:J12)</f>
        <v>48</v>
      </c>
      <c r="K13" s="728"/>
      <c r="L13" s="728"/>
      <c r="M13" s="728"/>
      <c r="N13" s="728"/>
    </row>
    <row r="14" spans="1:14" ht="19.5" customHeight="1">
      <c r="A14" s="15" t="s">
        <v>298</v>
      </c>
      <c r="B14" s="15" t="s">
        <v>299</v>
      </c>
      <c r="C14" s="725" t="s">
        <v>236</v>
      </c>
      <c r="D14" s="725"/>
      <c r="E14" s="725"/>
      <c r="F14" s="725"/>
      <c r="G14" s="725"/>
      <c r="H14" s="725"/>
      <c r="I14" s="725"/>
      <c r="J14" s="725"/>
      <c r="K14" s="725"/>
      <c r="L14" s="725"/>
      <c r="M14" s="725"/>
      <c r="N14" s="725"/>
    </row>
    <row r="15" spans="1:14" ht="19.5" customHeight="1">
      <c r="A15" s="729" t="s">
        <v>298</v>
      </c>
      <c r="B15" s="736" t="s">
        <v>299</v>
      </c>
      <c r="C15" s="736" t="s">
        <v>298</v>
      </c>
      <c r="D15" s="729" t="s">
        <v>79</v>
      </c>
      <c r="E15" s="61" t="s">
        <v>2</v>
      </c>
      <c r="F15" s="491">
        <v>30.4</v>
      </c>
      <c r="G15" s="491">
        <v>34.3</v>
      </c>
      <c r="H15" s="562">
        <v>34.3</v>
      </c>
      <c r="I15" s="491">
        <v>35</v>
      </c>
      <c r="J15" s="491">
        <v>35</v>
      </c>
      <c r="K15" s="741" t="s">
        <v>237</v>
      </c>
      <c r="L15" s="744" t="s">
        <v>710</v>
      </c>
      <c r="M15" s="744" t="s">
        <v>710</v>
      </c>
      <c r="N15" s="744" t="s">
        <v>710</v>
      </c>
    </row>
    <row r="16" spans="1:14" ht="22.5" customHeight="1">
      <c r="A16" s="729"/>
      <c r="B16" s="736"/>
      <c r="C16" s="736"/>
      <c r="D16" s="729"/>
      <c r="E16" s="61" t="s">
        <v>19</v>
      </c>
      <c r="F16" s="491">
        <v>205.7</v>
      </c>
      <c r="G16" s="491">
        <v>207</v>
      </c>
      <c r="H16" s="562">
        <v>207</v>
      </c>
      <c r="I16" s="491">
        <v>207</v>
      </c>
      <c r="J16" s="491">
        <v>207</v>
      </c>
      <c r="K16" s="742"/>
      <c r="L16" s="744"/>
      <c r="M16" s="744"/>
      <c r="N16" s="744"/>
    </row>
    <row r="17" spans="1:14" ht="22.5" customHeight="1">
      <c r="A17" s="729"/>
      <c r="B17" s="736"/>
      <c r="C17" s="736"/>
      <c r="D17" s="729"/>
      <c r="E17" s="61" t="s">
        <v>23</v>
      </c>
      <c r="F17" s="491">
        <v>7.4</v>
      </c>
      <c r="G17" s="491">
        <v>10.7</v>
      </c>
      <c r="H17" s="562">
        <v>10.7</v>
      </c>
      <c r="I17" s="491">
        <v>11</v>
      </c>
      <c r="J17" s="491">
        <v>11</v>
      </c>
      <c r="K17" s="743"/>
      <c r="L17" s="744"/>
      <c r="M17" s="744"/>
      <c r="N17" s="744"/>
    </row>
    <row r="18" spans="1:14" ht="35.25" customHeight="1">
      <c r="A18" s="61" t="s">
        <v>298</v>
      </c>
      <c r="B18" s="61" t="s">
        <v>298</v>
      </c>
      <c r="C18" s="76" t="s">
        <v>299</v>
      </c>
      <c r="D18" s="155" t="s">
        <v>537</v>
      </c>
      <c r="E18" s="8" t="s">
        <v>19</v>
      </c>
      <c r="F18" s="491">
        <v>4.3</v>
      </c>
      <c r="G18" s="491">
        <v>4.5</v>
      </c>
      <c r="H18" s="562">
        <v>4.5</v>
      </c>
      <c r="I18" s="491">
        <v>4.5</v>
      </c>
      <c r="J18" s="491">
        <v>4.5</v>
      </c>
      <c r="K18" s="505" t="s">
        <v>630</v>
      </c>
      <c r="L18" s="503">
        <v>60</v>
      </c>
      <c r="M18" s="503">
        <v>60</v>
      </c>
      <c r="N18" s="503">
        <v>60</v>
      </c>
    </row>
    <row r="19" spans="1:14" ht="38.25" customHeight="1">
      <c r="A19" s="81" t="s">
        <v>298</v>
      </c>
      <c r="B19" s="82" t="s">
        <v>299</v>
      </c>
      <c r="C19" s="82" t="s">
        <v>300</v>
      </c>
      <c r="D19" s="81" t="s">
        <v>343</v>
      </c>
      <c r="E19" s="61" t="s">
        <v>2</v>
      </c>
      <c r="F19" s="228">
        <v>12.5</v>
      </c>
      <c r="G19" s="228">
        <v>5.1</v>
      </c>
      <c r="H19" s="562">
        <v>5.1</v>
      </c>
      <c r="I19" s="228">
        <v>0</v>
      </c>
      <c r="J19" s="228">
        <v>0</v>
      </c>
      <c r="K19" s="84" t="s">
        <v>517</v>
      </c>
      <c r="L19" s="110">
        <v>1</v>
      </c>
      <c r="M19" s="110"/>
      <c r="N19" s="110"/>
    </row>
    <row r="20" spans="1:14" ht="26.25" customHeight="1">
      <c r="A20" s="656" t="s">
        <v>298</v>
      </c>
      <c r="B20" s="656" t="s">
        <v>299</v>
      </c>
      <c r="C20" s="656" t="s">
        <v>301</v>
      </c>
      <c r="D20" s="697" t="s">
        <v>852</v>
      </c>
      <c r="E20" s="498" t="s">
        <v>2</v>
      </c>
      <c r="F20" s="491">
        <v>0</v>
      </c>
      <c r="G20" s="491">
        <v>3</v>
      </c>
      <c r="H20" s="562">
        <v>5.2</v>
      </c>
      <c r="I20" s="491">
        <v>7.7</v>
      </c>
      <c r="J20" s="491">
        <v>2.3</v>
      </c>
      <c r="K20" s="654" t="s">
        <v>711</v>
      </c>
      <c r="L20" s="662">
        <v>800</v>
      </c>
      <c r="M20" s="662">
        <v>900</v>
      </c>
      <c r="N20" s="662">
        <v>800</v>
      </c>
    </row>
    <row r="21" spans="1:14" ht="22.5" customHeight="1">
      <c r="A21" s="657"/>
      <c r="B21" s="657"/>
      <c r="C21" s="657"/>
      <c r="D21" s="705"/>
      <c r="E21" s="498" t="s">
        <v>4</v>
      </c>
      <c r="F21" s="491">
        <v>0</v>
      </c>
      <c r="G21" s="491">
        <v>30</v>
      </c>
      <c r="H21" s="562">
        <v>58.8</v>
      </c>
      <c r="I21" s="491">
        <v>87.4</v>
      </c>
      <c r="J21" s="491">
        <v>25.4</v>
      </c>
      <c r="K21" s="655"/>
      <c r="L21" s="663"/>
      <c r="M21" s="663"/>
      <c r="N21" s="663"/>
    </row>
    <row r="22" spans="1:14" ht="19.5" customHeight="1">
      <c r="A22" s="658"/>
      <c r="B22" s="658"/>
      <c r="C22" s="658"/>
      <c r="D22" s="698"/>
      <c r="E22" s="498" t="s">
        <v>5</v>
      </c>
      <c r="F22" s="491">
        <v>0</v>
      </c>
      <c r="G22" s="491">
        <v>3</v>
      </c>
      <c r="H22" s="562">
        <v>5.2</v>
      </c>
      <c r="I22" s="491">
        <v>7.7</v>
      </c>
      <c r="J22" s="491">
        <v>2.3</v>
      </c>
      <c r="K22" s="659"/>
      <c r="L22" s="700"/>
      <c r="M22" s="700"/>
      <c r="N22" s="700"/>
    </row>
    <row r="23" spans="1:14" ht="26.25" customHeight="1">
      <c r="A23" s="726" t="s">
        <v>298</v>
      </c>
      <c r="B23" s="726" t="s">
        <v>299</v>
      </c>
      <c r="C23" s="726" t="s">
        <v>302</v>
      </c>
      <c r="D23" s="738" t="s">
        <v>644</v>
      </c>
      <c r="E23" s="498" t="s">
        <v>2</v>
      </c>
      <c r="F23" s="491">
        <v>0</v>
      </c>
      <c r="G23" s="491">
        <v>0.5</v>
      </c>
      <c r="H23" s="562">
        <v>0.5</v>
      </c>
      <c r="I23" s="491">
        <v>0.3</v>
      </c>
      <c r="J23" s="491">
        <v>0.3</v>
      </c>
      <c r="K23" s="654" t="s">
        <v>875</v>
      </c>
      <c r="L23" s="662">
        <v>10</v>
      </c>
      <c r="M23" s="662">
        <v>15</v>
      </c>
      <c r="N23" s="662">
        <v>15</v>
      </c>
    </row>
    <row r="24" spans="1:14" ht="21" customHeight="1">
      <c r="A24" s="737"/>
      <c r="B24" s="737"/>
      <c r="C24" s="737"/>
      <c r="D24" s="739"/>
      <c r="E24" s="85" t="s">
        <v>4</v>
      </c>
      <c r="F24" s="491">
        <v>0</v>
      </c>
      <c r="G24" s="491">
        <v>5</v>
      </c>
      <c r="H24" s="562">
        <v>5</v>
      </c>
      <c r="I24" s="491">
        <v>3.4</v>
      </c>
      <c r="J24" s="491">
        <v>3.4</v>
      </c>
      <c r="K24" s="655"/>
      <c r="L24" s="663"/>
      <c r="M24" s="663"/>
      <c r="N24" s="663"/>
    </row>
    <row r="25" spans="1:14" ht="21" customHeight="1">
      <c r="A25" s="727"/>
      <c r="B25" s="727"/>
      <c r="C25" s="727"/>
      <c r="D25" s="740"/>
      <c r="E25" s="85" t="s">
        <v>5</v>
      </c>
      <c r="F25" s="491">
        <v>0</v>
      </c>
      <c r="G25" s="491">
        <v>0.5</v>
      </c>
      <c r="H25" s="562">
        <v>0.5</v>
      </c>
      <c r="I25" s="491">
        <v>0.3</v>
      </c>
      <c r="J25" s="491">
        <v>0.3</v>
      </c>
      <c r="K25" s="659"/>
      <c r="L25" s="700"/>
      <c r="M25" s="700"/>
      <c r="N25" s="700"/>
    </row>
    <row r="26" spans="1:14" ht="21" customHeight="1">
      <c r="A26" s="726" t="s">
        <v>298</v>
      </c>
      <c r="B26" s="726" t="s">
        <v>299</v>
      </c>
      <c r="C26" s="726" t="s">
        <v>303</v>
      </c>
      <c r="D26" s="738" t="s">
        <v>913</v>
      </c>
      <c r="E26" s="498" t="s">
        <v>2</v>
      </c>
      <c r="F26" s="491">
        <v>0</v>
      </c>
      <c r="G26" s="491">
        <v>0</v>
      </c>
      <c r="H26" s="562">
        <v>0</v>
      </c>
      <c r="I26" s="491">
        <v>3.2</v>
      </c>
      <c r="J26" s="491">
        <v>0</v>
      </c>
      <c r="K26" s="654" t="s">
        <v>942</v>
      </c>
      <c r="L26" s="662"/>
      <c r="M26" s="662">
        <v>110</v>
      </c>
      <c r="N26" s="662"/>
    </row>
    <row r="27" spans="1:14" ht="21" customHeight="1">
      <c r="A27" s="727"/>
      <c r="B27" s="727"/>
      <c r="C27" s="727"/>
      <c r="D27" s="740"/>
      <c r="E27" s="85" t="s">
        <v>5</v>
      </c>
      <c r="F27" s="491">
        <v>0</v>
      </c>
      <c r="G27" s="491">
        <v>0</v>
      </c>
      <c r="H27" s="562">
        <v>0</v>
      </c>
      <c r="I27" s="491">
        <v>60</v>
      </c>
      <c r="J27" s="491">
        <v>0</v>
      </c>
      <c r="K27" s="659"/>
      <c r="L27" s="700"/>
      <c r="M27" s="700"/>
      <c r="N27" s="700"/>
    </row>
    <row r="28" spans="1:14" ht="15.75" customHeight="1">
      <c r="A28" s="81" t="s">
        <v>298</v>
      </c>
      <c r="B28" s="98" t="s">
        <v>299</v>
      </c>
      <c r="C28" s="735" t="s">
        <v>287</v>
      </c>
      <c r="D28" s="735"/>
      <c r="E28" s="735"/>
      <c r="F28" s="231">
        <f>SUM(F15:F27)</f>
        <v>260.3</v>
      </c>
      <c r="G28" s="231">
        <f>SUM(G15:G27)</f>
        <v>303.6</v>
      </c>
      <c r="H28" s="565">
        <f>SUM(H15:H27)</f>
        <v>336.8</v>
      </c>
      <c r="I28" s="231">
        <f>SUM(I15:I27)</f>
        <v>427.5</v>
      </c>
      <c r="J28" s="231">
        <f>SUM(J15:J27)</f>
        <v>291.5</v>
      </c>
      <c r="K28" s="728"/>
      <c r="L28" s="728"/>
      <c r="M28" s="728"/>
      <c r="N28" s="728"/>
    </row>
    <row r="29" spans="1:14" ht="15.75" customHeight="1">
      <c r="A29" s="81" t="s">
        <v>298</v>
      </c>
      <c r="B29" s="735" t="s">
        <v>288</v>
      </c>
      <c r="C29" s="735"/>
      <c r="D29" s="735"/>
      <c r="E29" s="735"/>
      <c r="F29" s="231">
        <f>+F28+F13</f>
        <v>303.8</v>
      </c>
      <c r="G29" s="231">
        <f>+G28+G13</f>
        <v>351.90000000000003</v>
      </c>
      <c r="H29" s="565">
        <f>+H28+H13</f>
        <v>385.1</v>
      </c>
      <c r="I29" s="231">
        <f>+I28+I13</f>
        <v>475.5</v>
      </c>
      <c r="J29" s="231">
        <f>+J28+J13</f>
        <v>339.5</v>
      </c>
      <c r="K29" s="728"/>
      <c r="L29" s="728"/>
      <c r="M29" s="728"/>
      <c r="N29" s="728"/>
    </row>
    <row r="30" spans="1:14" ht="16.5" customHeight="1">
      <c r="A30" s="15" t="s">
        <v>299</v>
      </c>
      <c r="B30" s="725" t="s">
        <v>239</v>
      </c>
      <c r="C30" s="725"/>
      <c r="D30" s="725"/>
      <c r="E30" s="725"/>
      <c r="F30" s="725"/>
      <c r="G30" s="725"/>
      <c r="H30" s="725"/>
      <c r="I30" s="725"/>
      <c r="J30" s="725"/>
      <c r="K30" s="725"/>
      <c r="L30" s="725"/>
      <c r="M30" s="725"/>
      <c r="N30" s="725"/>
    </row>
    <row r="31" spans="1:14" ht="17.25" customHeight="1">
      <c r="A31" s="15" t="s">
        <v>299</v>
      </c>
      <c r="B31" s="15" t="s">
        <v>298</v>
      </c>
      <c r="C31" s="725" t="s">
        <v>240</v>
      </c>
      <c r="D31" s="725"/>
      <c r="E31" s="725"/>
      <c r="F31" s="725"/>
      <c r="G31" s="725"/>
      <c r="H31" s="725"/>
      <c r="I31" s="725"/>
      <c r="J31" s="725"/>
      <c r="K31" s="725"/>
      <c r="L31" s="725"/>
      <c r="M31" s="725"/>
      <c r="N31" s="725"/>
    </row>
    <row r="32" spans="1:14" ht="27.75" customHeight="1">
      <c r="A32" s="726" t="s">
        <v>299</v>
      </c>
      <c r="B32" s="726" t="s">
        <v>298</v>
      </c>
      <c r="C32" s="690" t="s">
        <v>298</v>
      </c>
      <c r="D32" s="733" t="s">
        <v>626</v>
      </c>
      <c r="E32" s="498" t="s">
        <v>2</v>
      </c>
      <c r="F32" s="491">
        <v>20</v>
      </c>
      <c r="G32" s="491">
        <v>30</v>
      </c>
      <c r="H32" s="562">
        <v>30</v>
      </c>
      <c r="I32" s="491">
        <v>30</v>
      </c>
      <c r="J32" s="491">
        <v>30</v>
      </c>
      <c r="K32" s="654" t="s">
        <v>600</v>
      </c>
      <c r="L32" s="662">
        <v>44</v>
      </c>
      <c r="M32" s="492">
        <v>39</v>
      </c>
      <c r="N32" s="662">
        <v>39</v>
      </c>
    </row>
    <row r="33" spans="1:14" ht="29.25" customHeight="1">
      <c r="A33" s="727"/>
      <c r="B33" s="727"/>
      <c r="C33" s="692"/>
      <c r="D33" s="734"/>
      <c r="E33" s="498" t="s">
        <v>15</v>
      </c>
      <c r="F33" s="491">
        <v>6.1</v>
      </c>
      <c r="G33" s="491">
        <v>15.5</v>
      </c>
      <c r="H33" s="562">
        <v>15.5</v>
      </c>
      <c r="I33" s="491">
        <v>12.6</v>
      </c>
      <c r="J33" s="491">
        <v>12.6</v>
      </c>
      <c r="K33" s="659"/>
      <c r="L33" s="700"/>
      <c r="M33" s="497"/>
      <c r="N33" s="700"/>
    </row>
    <row r="34" spans="1:14" ht="18" customHeight="1">
      <c r="A34" s="81" t="s">
        <v>299</v>
      </c>
      <c r="B34" s="81" t="s">
        <v>298</v>
      </c>
      <c r="C34" s="735" t="s">
        <v>287</v>
      </c>
      <c r="D34" s="735"/>
      <c r="E34" s="735"/>
      <c r="F34" s="236">
        <f>SUM(F32:F33)</f>
        <v>26.1</v>
      </c>
      <c r="G34" s="236">
        <f>SUM(G32:G33)</f>
        <v>45.5</v>
      </c>
      <c r="H34" s="566">
        <f>SUM(H32:H33)</f>
        <v>45.5</v>
      </c>
      <c r="I34" s="236">
        <f>SUM(I32:I33)</f>
        <v>42.6</v>
      </c>
      <c r="J34" s="236">
        <f>SUM(J32:J33)</f>
        <v>42.6</v>
      </c>
      <c r="K34" s="15"/>
      <c r="L34" s="18"/>
      <c r="M34" s="18"/>
      <c r="N34" s="18"/>
    </row>
    <row r="35" spans="1:14" ht="24" customHeight="1">
      <c r="A35" s="15" t="s">
        <v>299</v>
      </c>
      <c r="B35" s="15" t="s">
        <v>299</v>
      </c>
      <c r="C35" s="725" t="s">
        <v>241</v>
      </c>
      <c r="D35" s="725"/>
      <c r="E35" s="725"/>
      <c r="F35" s="725"/>
      <c r="G35" s="725"/>
      <c r="H35" s="725"/>
      <c r="I35" s="725"/>
      <c r="J35" s="725"/>
      <c r="K35" s="725"/>
      <c r="L35" s="725"/>
      <c r="M35" s="725"/>
      <c r="N35" s="725"/>
    </row>
    <row r="36" spans="1:14" ht="30.75" customHeight="1">
      <c r="A36" s="726" t="s">
        <v>299</v>
      </c>
      <c r="B36" s="726" t="s">
        <v>299</v>
      </c>
      <c r="C36" s="690" t="s">
        <v>298</v>
      </c>
      <c r="D36" s="733" t="s">
        <v>902</v>
      </c>
      <c r="E36" s="483" t="s">
        <v>2</v>
      </c>
      <c r="F36" s="250">
        <v>10</v>
      </c>
      <c r="G36" s="250">
        <v>40</v>
      </c>
      <c r="H36" s="571">
        <v>40</v>
      </c>
      <c r="I36" s="250">
        <v>20</v>
      </c>
      <c r="J36" s="250">
        <v>20</v>
      </c>
      <c r="K36" s="761" t="s">
        <v>901</v>
      </c>
      <c r="L36" s="745">
        <v>116</v>
      </c>
      <c r="M36" s="745">
        <v>58</v>
      </c>
      <c r="N36" s="745">
        <v>58</v>
      </c>
    </row>
    <row r="37" spans="1:14" ht="31.5" customHeight="1">
      <c r="A37" s="727"/>
      <c r="B37" s="727"/>
      <c r="C37" s="692"/>
      <c r="D37" s="734"/>
      <c r="E37" s="483" t="s">
        <v>5</v>
      </c>
      <c r="F37" s="271">
        <v>40</v>
      </c>
      <c r="G37" s="250">
        <v>120</v>
      </c>
      <c r="H37" s="571">
        <v>120</v>
      </c>
      <c r="I37" s="250">
        <v>83</v>
      </c>
      <c r="J37" s="250">
        <v>83</v>
      </c>
      <c r="K37" s="762"/>
      <c r="L37" s="746"/>
      <c r="M37" s="746"/>
      <c r="N37" s="746"/>
    </row>
    <row r="38" spans="1:14" ht="44.25" customHeight="1">
      <c r="A38" s="81" t="s">
        <v>299</v>
      </c>
      <c r="B38" s="81" t="s">
        <v>299</v>
      </c>
      <c r="C38" s="79" t="s">
        <v>299</v>
      </c>
      <c r="D38" s="85" t="s">
        <v>104</v>
      </c>
      <c r="E38" s="483" t="s">
        <v>2</v>
      </c>
      <c r="F38" s="250">
        <v>10.5</v>
      </c>
      <c r="G38" s="250">
        <v>10.5</v>
      </c>
      <c r="H38" s="571">
        <v>14.1</v>
      </c>
      <c r="I38" s="250">
        <v>14.1</v>
      </c>
      <c r="J38" s="250">
        <v>14.1</v>
      </c>
      <c r="K38" s="84" t="s">
        <v>566</v>
      </c>
      <c r="L38" s="110" t="s">
        <v>948</v>
      </c>
      <c r="M38" s="110" t="s">
        <v>948</v>
      </c>
      <c r="N38" s="110" t="s">
        <v>949</v>
      </c>
    </row>
    <row r="39" spans="1:14" ht="26.25" customHeight="1">
      <c r="A39" s="726" t="s">
        <v>299</v>
      </c>
      <c r="B39" s="726" t="s">
        <v>299</v>
      </c>
      <c r="C39" s="690" t="s">
        <v>300</v>
      </c>
      <c r="D39" s="733" t="s">
        <v>849</v>
      </c>
      <c r="E39" s="483" t="s">
        <v>2</v>
      </c>
      <c r="F39" s="250">
        <v>20</v>
      </c>
      <c r="G39" s="250">
        <v>20</v>
      </c>
      <c r="H39" s="571">
        <v>20</v>
      </c>
      <c r="I39" s="250">
        <v>18</v>
      </c>
      <c r="J39" s="250">
        <v>30.9</v>
      </c>
      <c r="K39" s="761" t="s">
        <v>242</v>
      </c>
      <c r="L39" s="723">
        <v>5</v>
      </c>
      <c r="M39" s="723">
        <v>5</v>
      </c>
      <c r="N39" s="723">
        <v>5</v>
      </c>
    </row>
    <row r="40" spans="1:14" ht="24" customHeight="1">
      <c r="A40" s="727"/>
      <c r="B40" s="727"/>
      <c r="C40" s="692"/>
      <c r="D40" s="734"/>
      <c r="E40" s="483" t="s">
        <v>15</v>
      </c>
      <c r="F40" s="250">
        <v>1.5</v>
      </c>
      <c r="G40" s="250">
        <v>1.5</v>
      </c>
      <c r="H40" s="571">
        <v>1.5</v>
      </c>
      <c r="I40" s="250">
        <v>1.5</v>
      </c>
      <c r="J40" s="250">
        <v>1.5</v>
      </c>
      <c r="K40" s="762"/>
      <c r="L40" s="724"/>
      <c r="M40" s="724"/>
      <c r="N40" s="724"/>
    </row>
    <row r="41" spans="1:14" ht="46.5" customHeight="1">
      <c r="A41" s="81" t="s">
        <v>299</v>
      </c>
      <c r="B41" s="81" t="s">
        <v>299</v>
      </c>
      <c r="C41" s="79" t="s">
        <v>301</v>
      </c>
      <c r="D41" s="85" t="s">
        <v>872</v>
      </c>
      <c r="E41" s="483" t="s">
        <v>2</v>
      </c>
      <c r="F41" s="250">
        <v>5.6</v>
      </c>
      <c r="G41" s="250">
        <v>3.7</v>
      </c>
      <c r="H41" s="571">
        <v>3.7</v>
      </c>
      <c r="I41" s="250">
        <v>0</v>
      </c>
      <c r="J41" s="250">
        <v>0</v>
      </c>
      <c r="K41" s="84" t="s">
        <v>243</v>
      </c>
      <c r="L41" s="110">
        <v>4000</v>
      </c>
      <c r="M41" s="110"/>
      <c r="N41" s="110"/>
    </row>
    <row r="42" spans="1:14" ht="42.75" customHeight="1">
      <c r="A42" s="81" t="s">
        <v>299</v>
      </c>
      <c r="B42" s="81" t="s">
        <v>299</v>
      </c>
      <c r="C42" s="79" t="s">
        <v>302</v>
      </c>
      <c r="D42" s="61" t="s">
        <v>627</v>
      </c>
      <c r="E42" s="81" t="s">
        <v>2</v>
      </c>
      <c r="F42" s="250">
        <v>12.1</v>
      </c>
      <c r="G42" s="250">
        <v>5</v>
      </c>
      <c r="H42" s="571">
        <v>5</v>
      </c>
      <c r="I42" s="250">
        <v>0</v>
      </c>
      <c r="J42" s="250">
        <v>0</v>
      </c>
      <c r="K42" s="84" t="s">
        <v>488</v>
      </c>
      <c r="L42" s="115">
        <v>2</v>
      </c>
      <c r="M42" s="115"/>
      <c r="N42" s="115"/>
    </row>
    <row r="43" spans="1:14" ht="48.75" customHeight="1">
      <c r="A43" s="95" t="s">
        <v>299</v>
      </c>
      <c r="B43" s="81" t="s">
        <v>299</v>
      </c>
      <c r="C43" s="79" t="s">
        <v>303</v>
      </c>
      <c r="D43" s="61" t="s">
        <v>628</v>
      </c>
      <c r="E43" s="81" t="s">
        <v>2</v>
      </c>
      <c r="F43" s="250">
        <v>5.9</v>
      </c>
      <c r="G43" s="250">
        <v>5.9</v>
      </c>
      <c r="H43" s="571">
        <v>5.9</v>
      </c>
      <c r="I43" s="250">
        <v>4.4</v>
      </c>
      <c r="J43" s="250">
        <v>0</v>
      </c>
      <c r="K43" s="84" t="s">
        <v>352</v>
      </c>
      <c r="L43" s="115" t="s">
        <v>353</v>
      </c>
      <c r="M43" s="115" t="s">
        <v>353</v>
      </c>
      <c r="N43" s="115"/>
    </row>
    <row r="44" spans="1:14" ht="47.25" customHeight="1">
      <c r="A44" s="95" t="s">
        <v>299</v>
      </c>
      <c r="B44" s="95" t="s">
        <v>299</v>
      </c>
      <c r="C44" s="79" t="s">
        <v>304</v>
      </c>
      <c r="D44" s="76" t="s">
        <v>629</v>
      </c>
      <c r="E44" s="81" t="s">
        <v>2</v>
      </c>
      <c r="F44" s="250">
        <v>18.6</v>
      </c>
      <c r="G44" s="250">
        <v>18.6</v>
      </c>
      <c r="H44" s="571">
        <v>18.6</v>
      </c>
      <c r="I44" s="250">
        <v>18.6</v>
      </c>
      <c r="J44" s="250">
        <v>18.6</v>
      </c>
      <c r="K44" s="84" t="s">
        <v>473</v>
      </c>
      <c r="L44" s="488" t="s">
        <v>354</v>
      </c>
      <c r="M44" s="110" t="s">
        <v>355</v>
      </c>
      <c r="N44" s="110" t="s">
        <v>355</v>
      </c>
    </row>
    <row r="45" spans="1:14" ht="33.75" customHeight="1">
      <c r="A45" s="726" t="s">
        <v>299</v>
      </c>
      <c r="B45" s="726" t="s">
        <v>299</v>
      </c>
      <c r="C45" s="690" t="s">
        <v>305</v>
      </c>
      <c r="D45" s="697" t="s">
        <v>567</v>
      </c>
      <c r="E45" s="81" t="s">
        <v>2</v>
      </c>
      <c r="F45" s="250">
        <v>83.2</v>
      </c>
      <c r="G45" s="250">
        <v>41.3</v>
      </c>
      <c r="H45" s="571">
        <v>41.3</v>
      </c>
      <c r="I45" s="250">
        <v>41.3</v>
      </c>
      <c r="J45" s="250">
        <v>41.3</v>
      </c>
      <c r="K45" s="761" t="s">
        <v>570</v>
      </c>
      <c r="L45" s="767" t="s">
        <v>571</v>
      </c>
      <c r="M45" s="769" t="s">
        <v>571</v>
      </c>
      <c r="N45" s="769" t="s">
        <v>855</v>
      </c>
    </row>
    <row r="46" spans="1:14" ht="31.5" customHeight="1">
      <c r="A46" s="727"/>
      <c r="B46" s="727"/>
      <c r="C46" s="692"/>
      <c r="D46" s="698"/>
      <c r="E46" s="81" t="s">
        <v>15</v>
      </c>
      <c r="F46" s="250">
        <v>2</v>
      </c>
      <c r="G46" s="250">
        <v>1</v>
      </c>
      <c r="H46" s="571">
        <v>1</v>
      </c>
      <c r="I46" s="250">
        <v>1</v>
      </c>
      <c r="J46" s="250">
        <v>1</v>
      </c>
      <c r="K46" s="762"/>
      <c r="L46" s="768"/>
      <c r="M46" s="770"/>
      <c r="N46" s="770"/>
    </row>
    <row r="47" spans="1:14" ht="41.25" customHeight="1">
      <c r="A47" s="95" t="s">
        <v>299</v>
      </c>
      <c r="B47" s="95" t="s">
        <v>299</v>
      </c>
      <c r="C47" s="79" t="s">
        <v>306</v>
      </c>
      <c r="D47" s="76" t="s">
        <v>568</v>
      </c>
      <c r="E47" s="81" t="s">
        <v>2</v>
      </c>
      <c r="F47" s="250">
        <v>21.4</v>
      </c>
      <c r="G47" s="250">
        <v>10.3</v>
      </c>
      <c r="H47" s="571">
        <v>10.3</v>
      </c>
      <c r="I47" s="250">
        <v>10.3</v>
      </c>
      <c r="J47" s="250">
        <v>10.3</v>
      </c>
      <c r="K47" s="3" t="s">
        <v>912</v>
      </c>
      <c r="L47" s="309">
        <v>14000</v>
      </c>
      <c r="M47" s="16">
        <v>14500</v>
      </c>
      <c r="N47" s="16">
        <v>14500</v>
      </c>
    </row>
    <row r="48" spans="1:14" ht="58.5" customHeight="1">
      <c r="A48" s="481" t="s">
        <v>299</v>
      </c>
      <c r="B48" s="481" t="s">
        <v>299</v>
      </c>
      <c r="C48" s="493" t="s">
        <v>307</v>
      </c>
      <c r="D48" s="498" t="s">
        <v>850</v>
      </c>
      <c r="E48" s="483" t="s">
        <v>2</v>
      </c>
      <c r="F48" s="250">
        <v>50</v>
      </c>
      <c r="G48" s="250">
        <v>50</v>
      </c>
      <c r="H48" s="571">
        <v>50</v>
      </c>
      <c r="I48" s="250">
        <v>50</v>
      </c>
      <c r="J48" s="250">
        <v>50</v>
      </c>
      <c r="K48" s="308" t="s">
        <v>602</v>
      </c>
      <c r="L48" s="309">
        <v>5</v>
      </c>
      <c r="M48" s="309">
        <v>5</v>
      </c>
      <c r="N48" s="309">
        <v>5</v>
      </c>
    </row>
    <row r="49" spans="1:14" ht="50.25" customHeight="1">
      <c r="A49" s="481" t="s">
        <v>299</v>
      </c>
      <c r="B49" s="481" t="s">
        <v>299</v>
      </c>
      <c r="C49" s="493" t="s">
        <v>308</v>
      </c>
      <c r="D49" s="498" t="s">
        <v>838</v>
      </c>
      <c r="E49" s="483" t="s">
        <v>2</v>
      </c>
      <c r="F49" s="250">
        <v>0</v>
      </c>
      <c r="G49" s="250">
        <v>12</v>
      </c>
      <c r="H49" s="571">
        <v>12</v>
      </c>
      <c r="I49" s="250">
        <v>0</v>
      </c>
      <c r="J49" s="250">
        <v>0</v>
      </c>
      <c r="K49" s="308" t="s">
        <v>713</v>
      </c>
      <c r="L49" s="309">
        <v>2</v>
      </c>
      <c r="M49" s="309"/>
      <c r="N49" s="309"/>
    </row>
    <row r="50" spans="1:14" ht="31.5" customHeight="1">
      <c r="A50" s="95" t="s">
        <v>299</v>
      </c>
      <c r="B50" s="95" t="s">
        <v>299</v>
      </c>
      <c r="C50" s="79" t="s">
        <v>309</v>
      </c>
      <c r="D50" s="61" t="s">
        <v>506</v>
      </c>
      <c r="E50" s="81" t="s">
        <v>2</v>
      </c>
      <c r="F50" s="250">
        <v>1</v>
      </c>
      <c r="G50" s="250">
        <v>1</v>
      </c>
      <c r="H50" s="571">
        <v>1</v>
      </c>
      <c r="I50" s="250">
        <v>1</v>
      </c>
      <c r="J50" s="250">
        <v>1</v>
      </c>
      <c r="K50" s="84" t="s">
        <v>114</v>
      </c>
      <c r="L50" s="488">
        <v>1</v>
      </c>
      <c r="M50" s="110">
        <v>1</v>
      </c>
      <c r="N50" s="110">
        <v>1</v>
      </c>
    </row>
    <row r="51" spans="1:14" ht="15.75" customHeight="1">
      <c r="A51" s="15" t="s">
        <v>299</v>
      </c>
      <c r="B51" s="44" t="s">
        <v>299</v>
      </c>
      <c r="C51" s="735" t="s">
        <v>287</v>
      </c>
      <c r="D51" s="735"/>
      <c r="E51" s="735"/>
      <c r="F51" s="231">
        <f>SUM(F36:F50)</f>
        <v>281.79999999999995</v>
      </c>
      <c r="G51" s="231">
        <f>SUM(G36:G50)</f>
        <v>340.8</v>
      </c>
      <c r="H51" s="565">
        <f>SUM(H36:H50)</f>
        <v>344.4</v>
      </c>
      <c r="I51" s="231">
        <f>SUM(I36:I50)</f>
        <v>263.2</v>
      </c>
      <c r="J51" s="231">
        <f>SUM(J36:J50)</f>
        <v>271.7</v>
      </c>
      <c r="K51" s="728"/>
      <c r="L51" s="728"/>
      <c r="M51" s="728"/>
      <c r="N51" s="728"/>
    </row>
    <row r="52" spans="1:14" ht="15.75" customHeight="1">
      <c r="A52" s="15" t="s">
        <v>299</v>
      </c>
      <c r="B52" s="735" t="s">
        <v>224</v>
      </c>
      <c r="C52" s="735"/>
      <c r="D52" s="735"/>
      <c r="E52" s="735"/>
      <c r="F52" s="231">
        <f>+F51+F34</f>
        <v>307.9</v>
      </c>
      <c r="G52" s="231">
        <f>+G51+G34</f>
        <v>386.3</v>
      </c>
      <c r="H52" s="565">
        <f>+H51+H34</f>
        <v>389.9</v>
      </c>
      <c r="I52" s="231">
        <f>+I51+I34</f>
        <v>305.8</v>
      </c>
      <c r="J52" s="231">
        <f>+J51+J34</f>
        <v>314.3</v>
      </c>
      <c r="K52" s="728"/>
      <c r="L52" s="728"/>
      <c r="M52" s="728"/>
      <c r="N52" s="728"/>
    </row>
    <row r="53" spans="1:14" ht="17.25" customHeight="1">
      <c r="A53" s="15" t="s">
        <v>300</v>
      </c>
      <c r="B53" s="725" t="s">
        <v>47</v>
      </c>
      <c r="C53" s="725"/>
      <c r="D53" s="725"/>
      <c r="E53" s="725"/>
      <c r="F53" s="725"/>
      <c r="G53" s="725"/>
      <c r="H53" s="725"/>
      <c r="I53" s="725"/>
      <c r="J53" s="725"/>
      <c r="K53" s="725"/>
      <c r="L53" s="725"/>
      <c r="M53" s="725"/>
      <c r="N53" s="725"/>
    </row>
    <row r="54" spans="1:14" ht="15.75" customHeight="1">
      <c r="A54" s="15" t="s">
        <v>300</v>
      </c>
      <c r="B54" s="15" t="s">
        <v>298</v>
      </c>
      <c r="C54" s="725" t="s">
        <v>48</v>
      </c>
      <c r="D54" s="725"/>
      <c r="E54" s="725"/>
      <c r="F54" s="725"/>
      <c r="G54" s="725"/>
      <c r="H54" s="725"/>
      <c r="I54" s="725"/>
      <c r="J54" s="725"/>
      <c r="K54" s="725"/>
      <c r="L54" s="725"/>
      <c r="M54" s="725"/>
      <c r="N54" s="725"/>
    </row>
    <row r="55" spans="1:14" ht="27" customHeight="1">
      <c r="A55" s="726" t="s">
        <v>300</v>
      </c>
      <c r="B55" s="726" t="s">
        <v>298</v>
      </c>
      <c r="C55" s="690" t="s">
        <v>298</v>
      </c>
      <c r="D55" s="654" t="s">
        <v>275</v>
      </c>
      <c r="E55" s="83" t="s">
        <v>19</v>
      </c>
      <c r="F55" s="506">
        <v>0</v>
      </c>
      <c r="G55" s="506">
        <v>0</v>
      </c>
      <c r="H55" s="563">
        <v>0</v>
      </c>
      <c r="I55" s="506">
        <v>500</v>
      </c>
      <c r="J55" s="506">
        <v>700</v>
      </c>
      <c r="K55" s="654" t="s">
        <v>437</v>
      </c>
      <c r="L55" s="662"/>
      <c r="M55" s="662">
        <v>100</v>
      </c>
      <c r="N55" s="662">
        <v>100</v>
      </c>
    </row>
    <row r="56" spans="1:14" ht="26.25" customHeight="1">
      <c r="A56" s="727"/>
      <c r="B56" s="727"/>
      <c r="C56" s="692"/>
      <c r="D56" s="659"/>
      <c r="E56" s="83" t="s">
        <v>2</v>
      </c>
      <c r="F56" s="506">
        <v>78</v>
      </c>
      <c r="G56" s="506">
        <v>0</v>
      </c>
      <c r="H56" s="563">
        <v>0</v>
      </c>
      <c r="I56" s="506">
        <v>0</v>
      </c>
      <c r="J56" s="506">
        <v>0</v>
      </c>
      <c r="K56" s="659"/>
      <c r="L56" s="700"/>
      <c r="M56" s="700"/>
      <c r="N56" s="700"/>
    </row>
    <row r="57" spans="1:14" ht="27" customHeight="1">
      <c r="A57" s="726" t="s">
        <v>300</v>
      </c>
      <c r="B57" s="726" t="s">
        <v>298</v>
      </c>
      <c r="C57" s="690" t="s">
        <v>299</v>
      </c>
      <c r="D57" s="654" t="s">
        <v>939</v>
      </c>
      <c r="E57" s="83" t="s">
        <v>2</v>
      </c>
      <c r="F57" s="222">
        <v>0</v>
      </c>
      <c r="G57" s="223">
        <v>15</v>
      </c>
      <c r="H57" s="563">
        <v>15</v>
      </c>
      <c r="I57" s="223">
        <v>0</v>
      </c>
      <c r="J57" s="223">
        <v>0</v>
      </c>
      <c r="K57" s="654" t="s">
        <v>437</v>
      </c>
      <c r="L57" s="662">
        <v>100</v>
      </c>
      <c r="M57" s="662">
        <v>100</v>
      </c>
      <c r="N57" s="662">
        <v>100</v>
      </c>
    </row>
    <row r="58" spans="1:14" ht="27" customHeight="1">
      <c r="A58" s="727"/>
      <c r="B58" s="727"/>
      <c r="C58" s="692"/>
      <c r="D58" s="659"/>
      <c r="E58" s="83" t="s">
        <v>19</v>
      </c>
      <c r="F58" s="506">
        <v>0</v>
      </c>
      <c r="G58" s="506">
        <v>0</v>
      </c>
      <c r="H58" s="563">
        <v>0</v>
      </c>
      <c r="I58" s="506">
        <v>285</v>
      </c>
      <c r="J58" s="506">
        <v>377</v>
      </c>
      <c r="K58" s="659"/>
      <c r="L58" s="700"/>
      <c r="M58" s="700"/>
      <c r="N58" s="700"/>
    </row>
    <row r="59" spans="1:14" s="390" customFormat="1" ht="32.25" customHeight="1">
      <c r="A59" s="656" t="s">
        <v>300</v>
      </c>
      <c r="B59" s="656" t="s">
        <v>298</v>
      </c>
      <c r="C59" s="656" t="s">
        <v>300</v>
      </c>
      <c r="D59" s="654" t="s">
        <v>914</v>
      </c>
      <c r="E59" s="490" t="s">
        <v>2</v>
      </c>
      <c r="F59" s="506">
        <v>0</v>
      </c>
      <c r="G59" s="506">
        <v>0</v>
      </c>
      <c r="H59" s="563">
        <v>0</v>
      </c>
      <c r="I59" s="506">
        <v>17</v>
      </c>
      <c r="J59" s="506">
        <v>17</v>
      </c>
      <c r="K59" s="707" t="s">
        <v>750</v>
      </c>
      <c r="L59" s="703"/>
      <c r="M59" s="703"/>
      <c r="N59" s="703" t="s">
        <v>958</v>
      </c>
    </row>
    <row r="60" spans="1:14" s="390" customFormat="1" ht="30.75" customHeight="1">
      <c r="A60" s="657"/>
      <c r="B60" s="657"/>
      <c r="C60" s="657"/>
      <c r="D60" s="655"/>
      <c r="E60" s="490" t="s">
        <v>4</v>
      </c>
      <c r="F60" s="506">
        <v>0</v>
      </c>
      <c r="G60" s="506">
        <v>0</v>
      </c>
      <c r="H60" s="563">
        <v>0</v>
      </c>
      <c r="I60" s="506">
        <v>192</v>
      </c>
      <c r="J60" s="506">
        <v>192</v>
      </c>
      <c r="K60" s="708"/>
      <c r="L60" s="704"/>
      <c r="M60" s="704"/>
      <c r="N60" s="704"/>
    </row>
    <row r="61" spans="1:14" s="390" customFormat="1" ht="36.75" customHeight="1">
      <c r="A61" s="658"/>
      <c r="B61" s="658"/>
      <c r="C61" s="658"/>
      <c r="D61" s="659"/>
      <c r="E61" s="490" t="s">
        <v>5</v>
      </c>
      <c r="F61" s="506">
        <v>0</v>
      </c>
      <c r="G61" s="506">
        <v>0</v>
      </c>
      <c r="H61" s="563">
        <v>0</v>
      </c>
      <c r="I61" s="506">
        <v>17</v>
      </c>
      <c r="J61" s="506">
        <v>17</v>
      </c>
      <c r="K61" s="766"/>
      <c r="L61" s="710"/>
      <c r="M61" s="710"/>
      <c r="N61" s="710"/>
    </row>
    <row r="62" spans="1:14" s="390" customFormat="1" ht="33" customHeight="1">
      <c r="A62" s="726" t="s">
        <v>300</v>
      </c>
      <c r="B62" s="726" t="s">
        <v>298</v>
      </c>
      <c r="C62" s="690" t="s">
        <v>301</v>
      </c>
      <c r="D62" s="501" t="s">
        <v>915</v>
      </c>
      <c r="E62" s="490" t="s">
        <v>4</v>
      </c>
      <c r="F62" s="506">
        <v>0</v>
      </c>
      <c r="G62" s="506">
        <v>0</v>
      </c>
      <c r="H62" s="563">
        <v>0</v>
      </c>
      <c r="I62" s="506">
        <v>28</v>
      </c>
      <c r="J62" s="506">
        <v>19.7</v>
      </c>
      <c r="K62" s="707" t="s">
        <v>750</v>
      </c>
      <c r="L62" s="703"/>
      <c r="M62" s="703"/>
      <c r="N62" s="703" t="s">
        <v>916</v>
      </c>
    </row>
    <row r="63" spans="1:14" s="390" customFormat="1" ht="33" customHeight="1">
      <c r="A63" s="737"/>
      <c r="B63" s="737"/>
      <c r="C63" s="691"/>
      <c r="D63" s="501"/>
      <c r="E63" s="490" t="s">
        <v>5</v>
      </c>
      <c r="F63" s="506">
        <v>0</v>
      </c>
      <c r="G63" s="506">
        <v>0</v>
      </c>
      <c r="H63" s="563">
        <v>0</v>
      </c>
      <c r="I63" s="506">
        <v>2.5</v>
      </c>
      <c r="J63" s="506">
        <v>1.7</v>
      </c>
      <c r="K63" s="708"/>
      <c r="L63" s="704"/>
      <c r="M63" s="704"/>
      <c r="N63" s="704"/>
    </row>
    <row r="64" spans="1:14" s="390" customFormat="1" ht="29.25" customHeight="1">
      <c r="A64" s="727"/>
      <c r="B64" s="727"/>
      <c r="C64" s="692"/>
      <c r="D64" s="501"/>
      <c r="E64" s="490" t="s">
        <v>15</v>
      </c>
      <c r="F64" s="506">
        <v>0</v>
      </c>
      <c r="G64" s="506">
        <v>0</v>
      </c>
      <c r="H64" s="563">
        <v>0</v>
      </c>
      <c r="I64" s="506">
        <v>2.5</v>
      </c>
      <c r="J64" s="506">
        <v>1.7</v>
      </c>
      <c r="K64" s="766"/>
      <c r="L64" s="710"/>
      <c r="M64" s="710"/>
      <c r="N64" s="710"/>
    </row>
    <row r="65" spans="1:14" s="60" customFormat="1" ht="25.5" customHeight="1">
      <c r="A65" s="726" t="s">
        <v>300</v>
      </c>
      <c r="B65" s="726" t="s">
        <v>298</v>
      </c>
      <c r="C65" s="690" t="s">
        <v>302</v>
      </c>
      <c r="D65" s="763" t="s">
        <v>569</v>
      </c>
      <c r="E65" s="84" t="s">
        <v>2</v>
      </c>
      <c r="F65" s="223">
        <v>0</v>
      </c>
      <c r="G65" s="223">
        <v>25</v>
      </c>
      <c r="H65" s="563">
        <v>25</v>
      </c>
      <c r="I65" s="223">
        <v>15</v>
      </c>
      <c r="J65" s="223">
        <v>0</v>
      </c>
      <c r="K65" s="654" t="s">
        <v>446</v>
      </c>
      <c r="L65" s="662"/>
      <c r="M65" s="662">
        <v>1</v>
      </c>
      <c r="N65" s="662"/>
    </row>
    <row r="66" spans="1:14" s="60" customFormat="1" ht="24" customHeight="1">
      <c r="A66" s="737"/>
      <c r="B66" s="737"/>
      <c r="C66" s="691"/>
      <c r="D66" s="764"/>
      <c r="E66" s="84" t="s">
        <v>5</v>
      </c>
      <c r="F66" s="223">
        <v>0</v>
      </c>
      <c r="G66" s="223">
        <v>0</v>
      </c>
      <c r="H66" s="563">
        <v>17</v>
      </c>
      <c r="I66" s="223">
        <v>7</v>
      </c>
      <c r="J66" s="223">
        <v>0</v>
      </c>
      <c r="K66" s="655"/>
      <c r="L66" s="663"/>
      <c r="M66" s="663"/>
      <c r="N66" s="663"/>
    </row>
    <row r="67" spans="1:14" s="60" customFormat="1" ht="22.5" customHeight="1">
      <c r="A67" s="727"/>
      <c r="B67" s="727"/>
      <c r="C67" s="692"/>
      <c r="D67" s="765"/>
      <c r="E67" s="84" t="s">
        <v>4</v>
      </c>
      <c r="F67" s="223">
        <v>0</v>
      </c>
      <c r="G67" s="223">
        <v>110</v>
      </c>
      <c r="H67" s="563">
        <v>93</v>
      </c>
      <c r="I67" s="223">
        <v>43</v>
      </c>
      <c r="J67" s="223">
        <v>0</v>
      </c>
      <c r="K67" s="659"/>
      <c r="L67" s="700"/>
      <c r="M67" s="700"/>
      <c r="N67" s="700"/>
    </row>
    <row r="68" spans="1:14" s="60" customFormat="1" ht="31.5" customHeight="1">
      <c r="A68" s="82" t="s">
        <v>300</v>
      </c>
      <c r="B68" s="82" t="s">
        <v>298</v>
      </c>
      <c r="C68" s="79" t="s">
        <v>303</v>
      </c>
      <c r="D68" s="490" t="s">
        <v>38</v>
      </c>
      <c r="E68" s="83" t="s">
        <v>2</v>
      </c>
      <c r="F68" s="506">
        <v>0</v>
      </c>
      <c r="G68" s="506">
        <v>0</v>
      </c>
      <c r="H68" s="563">
        <v>0</v>
      </c>
      <c r="I68" s="506">
        <v>0</v>
      </c>
      <c r="J68" s="506">
        <v>54</v>
      </c>
      <c r="K68" s="490" t="s">
        <v>448</v>
      </c>
      <c r="L68" s="488"/>
      <c r="M68" s="488"/>
      <c r="N68" s="488">
        <v>1</v>
      </c>
    </row>
    <row r="69" spans="1:14" ht="44.25" customHeight="1">
      <c r="A69" s="82" t="s">
        <v>300</v>
      </c>
      <c r="B69" s="82" t="s">
        <v>298</v>
      </c>
      <c r="C69" s="79" t="s">
        <v>304</v>
      </c>
      <c r="D69" s="490" t="s">
        <v>113</v>
      </c>
      <c r="E69" s="83" t="s">
        <v>2</v>
      </c>
      <c r="F69" s="506">
        <v>0</v>
      </c>
      <c r="G69" s="506">
        <v>0</v>
      </c>
      <c r="H69" s="563">
        <v>0</v>
      </c>
      <c r="I69" s="506">
        <v>0</v>
      </c>
      <c r="J69" s="506">
        <v>55</v>
      </c>
      <c r="K69" s="490" t="s">
        <v>447</v>
      </c>
      <c r="L69" s="488"/>
      <c r="M69" s="488"/>
      <c r="N69" s="488">
        <v>1</v>
      </c>
    </row>
    <row r="70" spans="1:14" ht="18" customHeight="1">
      <c r="A70" s="15" t="s">
        <v>300</v>
      </c>
      <c r="B70" s="18" t="s">
        <v>298</v>
      </c>
      <c r="C70" s="735" t="s">
        <v>238</v>
      </c>
      <c r="D70" s="735"/>
      <c r="E70" s="735"/>
      <c r="F70" s="231">
        <f>SUM(F55:F69)</f>
        <v>78</v>
      </c>
      <c r="G70" s="231">
        <f>SUM(G55:G69)</f>
        <v>150</v>
      </c>
      <c r="H70" s="565">
        <f>SUM(H55:H69)</f>
        <v>150</v>
      </c>
      <c r="I70" s="231">
        <f>SUM(I55:I69)</f>
        <v>1109</v>
      </c>
      <c r="J70" s="231">
        <f>SUM(J55:J69)</f>
        <v>1435.1000000000001</v>
      </c>
      <c r="K70" s="433"/>
      <c r="L70" s="433"/>
      <c r="M70" s="433"/>
      <c r="N70" s="433"/>
    </row>
    <row r="71" spans="1:14" ht="18.75" customHeight="1">
      <c r="A71" s="15" t="s">
        <v>300</v>
      </c>
      <c r="B71" s="735" t="s">
        <v>224</v>
      </c>
      <c r="C71" s="735"/>
      <c r="D71" s="735"/>
      <c r="E71" s="735"/>
      <c r="F71" s="231">
        <f>+F70</f>
        <v>78</v>
      </c>
      <c r="G71" s="231">
        <f>+G70</f>
        <v>150</v>
      </c>
      <c r="H71" s="565">
        <f>+H70</f>
        <v>150</v>
      </c>
      <c r="I71" s="231">
        <f>+I70</f>
        <v>1109</v>
      </c>
      <c r="J71" s="231">
        <f>+J70</f>
        <v>1435.1000000000001</v>
      </c>
      <c r="K71" s="346"/>
      <c r="L71" s="310"/>
      <c r="M71" s="310"/>
      <c r="N71" s="310"/>
    </row>
    <row r="72" spans="1:14" s="380" customFormat="1" ht="20.25" customHeight="1">
      <c r="A72" s="753" t="s">
        <v>289</v>
      </c>
      <c r="B72" s="754"/>
      <c r="C72" s="754"/>
      <c r="D72" s="754"/>
      <c r="E72" s="755"/>
      <c r="F72" s="379">
        <f>+F71+F52+F29</f>
        <v>689.7</v>
      </c>
      <c r="G72" s="379">
        <f>+G71+G52+G29</f>
        <v>888.2</v>
      </c>
      <c r="H72" s="379">
        <f>+H71+H52+H29</f>
        <v>925</v>
      </c>
      <c r="I72" s="379">
        <f>+I71+I52+I29</f>
        <v>1890.3</v>
      </c>
      <c r="J72" s="379">
        <f>+J71+J52+J29</f>
        <v>2088.9</v>
      </c>
      <c r="K72" s="759"/>
      <c r="L72" s="760"/>
      <c r="M72" s="760"/>
      <c r="N72" s="760"/>
    </row>
    <row r="73" spans="1:14" ht="16.5" customHeight="1">
      <c r="A73" s="750" t="s">
        <v>316</v>
      </c>
      <c r="B73" s="751"/>
      <c r="C73" s="751"/>
      <c r="D73" s="751"/>
      <c r="E73" s="752"/>
      <c r="F73" s="222"/>
      <c r="G73" s="222"/>
      <c r="H73" s="222"/>
      <c r="I73" s="222"/>
      <c r="J73" s="222"/>
      <c r="K73" s="711"/>
      <c r="L73" s="712"/>
      <c r="M73" s="712"/>
      <c r="N73" s="712"/>
    </row>
    <row r="74" spans="1:14" ht="20.25" customHeight="1">
      <c r="A74" s="756" t="s">
        <v>21</v>
      </c>
      <c r="B74" s="757"/>
      <c r="C74" s="757"/>
      <c r="D74" s="757"/>
      <c r="E74" s="758"/>
      <c r="F74" s="336">
        <f>SUM(F75:F80)</f>
        <v>640.1</v>
      </c>
      <c r="G74" s="336">
        <f>SUM(G75:G80)</f>
        <v>601.7</v>
      </c>
      <c r="H74" s="336">
        <f>SUM(H75:H80)</f>
        <v>607.5</v>
      </c>
      <c r="I74" s="336">
        <f>SUM(I75:I80)</f>
        <v>1341.4</v>
      </c>
      <c r="J74" s="336">
        <f>SUM(J75:J80)</f>
        <v>1727.3000000000002</v>
      </c>
      <c r="K74" s="711"/>
      <c r="L74" s="712"/>
      <c r="M74" s="712"/>
      <c r="N74" s="712"/>
    </row>
    <row r="75" spans="1:14" ht="19.5" customHeight="1">
      <c r="A75" s="693" t="s">
        <v>225</v>
      </c>
      <c r="B75" s="694"/>
      <c r="C75" s="694"/>
      <c r="D75" s="694"/>
      <c r="E75" s="695"/>
      <c r="F75" s="274">
        <f>+F69+F68+F65+F59+F57+F56+F50+F49+F48+F47+F45+F44+F43+F42+F41+F39+F38+F36+F32+F23+F20+F19+F15+F26</f>
        <v>379.20000000000005</v>
      </c>
      <c r="G75" s="274">
        <f>+G69+G68+G65+G59+G57+G56+G50+G49+G48+G47+G45+G44+G43+G42+G41+G39+G38+G36+G32+G23+G20+G19+G15+G26</f>
        <v>331.2</v>
      </c>
      <c r="H75" s="570">
        <f>+H69+H68+H65+H59+H57+H56+H50+H49+H48+H47+H45+H44+H43+H42+H41+H39+H38+H36+H32+H23+H20+H19+H15+H26</f>
        <v>337</v>
      </c>
      <c r="I75" s="274">
        <f>+I69+I68+I65+I59+I57+I56+I50+I49+I48+I47+I45+I44+I43+I42+I41+I39+I38+I36+I32+I23+I20+I19+I15+I26</f>
        <v>285.9</v>
      </c>
      <c r="J75" s="274">
        <f>+J69+J68+J65+J59+J57+J56+J50+J49+J48+J47+J45+J44+J43+J42+J41+J39+J38+J36+J32+J23+J20+J19+J15+J26</f>
        <v>379.80000000000007</v>
      </c>
      <c r="K75" s="711"/>
      <c r="L75" s="712"/>
      <c r="M75" s="712"/>
      <c r="N75" s="712"/>
    </row>
    <row r="76" spans="1:14" ht="15.75" customHeight="1">
      <c r="A76" s="693" t="s">
        <v>368</v>
      </c>
      <c r="B76" s="694"/>
      <c r="C76" s="694"/>
      <c r="D76" s="694"/>
      <c r="E76" s="695"/>
      <c r="F76" s="275">
        <f>+F55+F16+F58+F18</f>
        <v>210</v>
      </c>
      <c r="G76" s="275">
        <f>+G55+G16+G58+G18</f>
        <v>211.5</v>
      </c>
      <c r="H76" s="569">
        <f>+H55+H16+H58+H18</f>
        <v>211.5</v>
      </c>
      <c r="I76" s="275">
        <f>+I55+I16+I58+I18</f>
        <v>996.5</v>
      </c>
      <c r="J76" s="275">
        <f>+J55+J16+J58+J18</f>
        <v>1288.5</v>
      </c>
      <c r="K76" s="711"/>
      <c r="L76" s="712"/>
      <c r="M76" s="712"/>
      <c r="N76" s="712"/>
    </row>
    <row r="77" spans="1:14" ht="12.75">
      <c r="A77" s="693" t="s">
        <v>226</v>
      </c>
      <c r="B77" s="694"/>
      <c r="C77" s="694"/>
      <c r="D77" s="694"/>
      <c r="E77" s="695"/>
      <c r="F77" s="275">
        <f>+F12</f>
        <v>43.5</v>
      </c>
      <c r="G77" s="275">
        <f>+G12</f>
        <v>48.3</v>
      </c>
      <c r="H77" s="569">
        <f>+H12</f>
        <v>48.3</v>
      </c>
      <c r="I77" s="275">
        <f>+I12</f>
        <v>48</v>
      </c>
      <c r="J77" s="275">
        <f>+J12</f>
        <v>48</v>
      </c>
      <c r="K77" s="711"/>
      <c r="L77" s="712"/>
      <c r="M77" s="712"/>
      <c r="N77" s="712"/>
    </row>
    <row r="78" spans="1:14" ht="12.75">
      <c r="A78" s="693" t="s">
        <v>227</v>
      </c>
      <c r="B78" s="694"/>
      <c r="C78" s="694"/>
      <c r="D78" s="694"/>
      <c r="E78" s="695"/>
      <c r="F78" s="275">
        <f>+F17</f>
        <v>7.4</v>
      </c>
      <c r="G78" s="275">
        <f>+G17</f>
        <v>10.7</v>
      </c>
      <c r="H78" s="569">
        <f>+H17</f>
        <v>10.7</v>
      </c>
      <c r="I78" s="275">
        <f>+I17</f>
        <v>11</v>
      </c>
      <c r="J78" s="275">
        <f>+J17</f>
        <v>11</v>
      </c>
      <c r="K78" s="711"/>
      <c r="L78" s="712"/>
      <c r="M78" s="712"/>
      <c r="N78" s="712"/>
    </row>
    <row r="79" spans="1:14" ht="12.75">
      <c r="A79" s="693" t="s">
        <v>230</v>
      </c>
      <c r="B79" s="694"/>
      <c r="C79" s="694"/>
      <c r="D79" s="694"/>
      <c r="E79" s="695"/>
      <c r="F79" s="275"/>
      <c r="G79" s="275"/>
      <c r="H79" s="569"/>
      <c r="I79" s="275"/>
      <c r="J79" s="275"/>
      <c r="K79" s="711"/>
      <c r="L79" s="712"/>
      <c r="M79" s="712"/>
      <c r="N79" s="712"/>
    </row>
    <row r="80" spans="1:14" ht="12.75">
      <c r="A80" s="693" t="s">
        <v>231</v>
      </c>
      <c r="B80" s="694"/>
      <c r="C80" s="694"/>
      <c r="D80" s="694"/>
      <c r="E80" s="695"/>
      <c r="F80" s="256"/>
      <c r="G80" s="256"/>
      <c r="H80" s="569"/>
      <c r="I80" s="256"/>
      <c r="J80" s="256"/>
      <c r="K80" s="711"/>
      <c r="L80" s="712"/>
      <c r="M80" s="712"/>
      <c r="N80" s="712"/>
    </row>
    <row r="81" spans="1:14" ht="12.75">
      <c r="A81" s="747" t="s">
        <v>20</v>
      </c>
      <c r="B81" s="748"/>
      <c r="C81" s="748"/>
      <c r="D81" s="748"/>
      <c r="E81" s="749"/>
      <c r="F81" s="330">
        <f>SUM(F82:F85)</f>
        <v>49.6</v>
      </c>
      <c r="G81" s="330">
        <f>SUM(G82:G85)</f>
        <v>286.5</v>
      </c>
      <c r="H81" s="330">
        <f>SUM(H82:H85)</f>
        <v>317.5</v>
      </c>
      <c r="I81" s="330">
        <f>SUM(I82:I85)</f>
        <v>548.9</v>
      </c>
      <c r="J81" s="330">
        <f>SUM(J82:J85)</f>
        <v>361.6</v>
      </c>
      <c r="K81" s="711"/>
      <c r="L81" s="712"/>
      <c r="M81" s="712"/>
      <c r="N81" s="712"/>
    </row>
    <row r="82" spans="1:14" ht="12.75">
      <c r="A82" s="693" t="s">
        <v>228</v>
      </c>
      <c r="B82" s="694"/>
      <c r="C82" s="694"/>
      <c r="D82" s="694"/>
      <c r="E82" s="695"/>
      <c r="F82" s="275">
        <f>+F67+F60+F24+F21+F62</f>
        <v>0</v>
      </c>
      <c r="G82" s="275">
        <f>+G67+G60+G24+G21+G62</f>
        <v>145</v>
      </c>
      <c r="H82" s="569">
        <f>+H67+H60+H24+H21+H62</f>
        <v>156.8</v>
      </c>
      <c r="I82" s="275">
        <f>+I67+I60+I24+I21+I62</f>
        <v>353.8</v>
      </c>
      <c r="J82" s="275">
        <f>+J67+J60+J24+J21+J62</f>
        <v>240.5</v>
      </c>
      <c r="K82" s="711"/>
      <c r="L82" s="712"/>
      <c r="M82" s="712"/>
      <c r="N82" s="712"/>
    </row>
    <row r="83" spans="1:14" ht="12.75">
      <c r="A83" s="693" t="s">
        <v>229</v>
      </c>
      <c r="B83" s="694"/>
      <c r="C83" s="694"/>
      <c r="D83" s="694"/>
      <c r="E83" s="695"/>
      <c r="F83" s="275">
        <f>+F61+F37+F25+F22+F66+F27+F63</f>
        <v>40</v>
      </c>
      <c r="G83" s="275">
        <f>+G61+G37+G25+G22+G66+G27+G63</f>
        <v>123.5</v>
      </c>
      <c r="H83" s="569">
        <f>+H61+H37+H25+H22+H66+H27+H63</f>
        <v>142.7</v>
      </c>
      <c r="I83" s="275">
        <f>+I61+I37+I25+I22+I66+I27+I63</f>
        <v>177.5</v>
      </c>
      <c r="J83" s="275">
        <f>+J61+J37+J25+J22+J66+J27+J63</f>
        <v>104.3</v>
      </c>
      <c r="K83" s="711"/>
      <c r="L83" s="712"/>
      <c r="M83" s="712"/>
      <c r="N83" s="712"/>
    </row>
    <row r="84" spans="1:14" ht="12.75">
      <c r="A84" s="693" t="s">
        <v>232</v>
      </c>
      <c r="B84" s="694"/>
      <c r="C84" s="694"/>
      <c r="D84" s="694"/>
      <c r="E84" s="695"/>
      <c r="F84" s="275">
        <f>+F46+F40+F33+F64</f>
        <v>9.6</v>
      </c>
      <c r="G84" s="275">
        <f>+G46+G40+G33+G64</f>
        <v>18</v>
      </c>
      <c r="H84" s="569">
        <f>+H46+H40+H33+H64</f>
        <v>18</v>
      </c>
      <c r="I84" s="275">
        <f>+I46+I40+I33+I64</f>
        <v>17.6</v>
      </c>
      <c r="J84" s="275">
        <f>+J46+J40+J33+J64</f>
        <v>16.8</v>
      </c>
      <c r="K84" s="711"/>
      <c r="L84" s="712"/>
      <c r="M84" s="712"/>
      <c r="N84" s="712"/>
    </row>
    <row r="85" spans="1:14" ht="12.75">
      <c r="A85" s="693" t="s">
        <v>233</v>
      </c>
      <c r="B85" s="694"/>
      <c r="C85" s="694"/>
      <c r="D85" s="694"/>
      <c r="E85" s="695"/>
      <c r="F85" s="256"/>
      <c r="G85" s="256"/>
      <c r="H85" s="569"/>
      <c r="I85" s="256"/>
      <c r="J85" s="256"/>
      <c r="K85" s="711"/>
      <c r="L85" s="712"/>
      <c r="M85" s="712"/>
      <c r="N85" s="712"/>
    </row>
    <row r="86" spans="1:9" ht="14.25" customHeight="1">
      <c r="A86" s="722" t="s">
        <v>953</v>
      </c>
      <c r="B86" s="722"/>
      <c r="C86" s="722"/>
      <c r="D86" s="722"/>
      <c r="E86" s="722"/>
      <c r="F86" s="712"/>
      <c r="G86" s="712"/>
      <c r="H86" s="712"/>
      <c r="I86" s="712"/>
    </row>
    <row r="87" spans="1:9" ht="12.75" customHeight="1">
      <c r="A87" s="558" t="s">
        <v>954</v>
      </c>
      <c r="B87" s="558"/>
      <c r="C87" s="558"/>
      <c r="D87" s="559"/>
      <c r="E87" s="560"/>
      <c r="F87" s="561"/>
      <c r="G87" s="55"/>
      <c r="H87" s="55"/>
      <c r="I87" s="55"/>
    </row>
  </sheetData>
  <sheetProtection/>
  <mergeCells count="172">
    <mergeCell ref="A86:I86"/>
    <mergeCell ref="D20:D22"/>
    <mergeCell ref="C23:C25"/>
    <mergeCell ref="M57:M58"/>
    <mergeCell ref="L62:L64"/>
    <mergeCell ref="M62:M64"/>
    <mergeCell ref="M55:M56"/>
    <mergeCell ref="M39:M40"/>
    <mergeCell ref="M45:M46"/>
    <mergeCell ref="M36:M37"/>
    <mergeCell ref="K32:K33"/>
    <mergeCell ref="A20:A22"/>
    <mergeCell ref="K26:K27"/>
    <mergeCell ref="L26:L27"/>
    <mergeCell ref="M26:M27"/>
    <mergeCell ref="M59:M61"/>
    <mergeCell ref="L45:L46"/>
    <mergeCell ref="C54:N54"/>
    <mergeCell ref="N45:N46"/>
    <mergeCell ref="A32:A33"/>
    <mergeCell ref="K45:K46"/>
    <mergeCell ref="N57:N58"/>
    <mergeCell ref="K52:N52"/>
    <mergeCell ref="D65:D67"/>
    <mergeCell ref="K62:K64"/>
    <mergeCell ref="N62:N64"/>
    <mergeCell ref="K59:K61"/>
    <mergeCell ref="H4:H8"/>
    <mergeCell ref="N36:N37"/>
    <mergeCell ref="B29:E29"/>
    <mergeCell ref="B30:N30"/>
    <mergeCell ref="A36:A37"/>
    <mergeCell ref="K36:K37"/>
    <mergeCell ref="C31:N31"/>
    <mergeCell ref="C34:E34"/>
    <mergeCell ref="K29:N29"/>
    <mergeCell ref="L32:L33"/>
    <mergeCell ref="K85:N85"/>
    <mergeCell ref="K79:N79"/>
    <mergeCell ref="K80:N80"/>
    <mergeCell ref="K81:N81"/>
    <mergeCell ref="K82:N82"/>
    <mergeCell ref="K73:N73"/>
    <mergeCell ref="K83:N83"/>
    <mergeCell ref="K84:N84"/>
    <mergeCell ref="K72:N72"/>
    <mergeCell ref="K75:N75"/>
    <mergeCell ref="K74:N74"/>
    <mergeCell ref="A76:E76"/>
    <mergeCell ref="D36:D37"/>
    <mergeCell ref="K39:K40"/>
    <mergeCell ref="N65:N67"/>
    <mergeCell ref="B52:E52"/>
    <mergeCell ref="B62:B64"/>
    <mergeCell ref="C62:C64"/>
    <mergeCell ref="A78:E78"/>
    <mergeCell ref="A65:A67"/>
    <mergeCell ref="C65:C67"/>
    <mergeCell ref="M65:M67"/>
    <mergeCell ref="A79:E79"/>
    <mergeCell ref="A74:E74"/>
    <mergeCell ref="K65:K67"/>
    <mergeCell ref="L65:L67"/>
    <mergeCell ref="K76:N76"/>
    <mergeCell ref="K77:N77"/>
    <mergeCell ref="C59:C61"/>
    <mergeCell ref="C70:E70"/>
    <mergeCell ref="A73:E73"/>
    <mergeCell ref="B71:E71"/>
    <mergeCell ref="B59:B61"/>
    <mergeCell ref="A72:E72"/>
    <mergeCell ref="A62:A64"/>
    <mergeCell ref="A59:A61"/>
    <mergeCell ref="A83:E83"/>
    <mergeCell ref="A85:E85"/>
    <mergeCell ref="K78:N78"/>
    <mergeCell ref="N55:N56"/>
    <mergeCell ref="D55:D56"/>
    <mergeCell ref="C55:C56"/>
    <mergeCell ref="B55:B56"/>
    <mergeCell ref="K55:K56"/>
    <mergeCell ref="A77:E77"/>
    <mergeCell ref="A55:A56"/>
    <mergeCell ref="A84:E84"/>
    <mergeCell ref="B65:B67"/>
    <mergeCell ref="C35:N35"/>
    <mergeCell ref="C32:C33"/>
    <mergeCell ref="B32:B33"/>
    <mergeCell ref="B45:B46"/>
    <mergeCell ref="A80:E80"/>
    <mergeCell ref="A81:E81"/>
    <mergeCell ref="A82:E82"/>
    <mergeCell ref="A75:E75"/>
    <mergeCell ref="B36:B37"/>
    <mergeCell ref="C36:C37"/>
    <mergeCell ref="C51:E51"/>
    <mergeCell ref="C39:C40"/>
    <mergeCell ref="B39:B40"/>
    <mergeCell ref="A45:A46"/>
    <mergeCell ref="D45:D46"/>
    <mergeCell ref="A39:A40"/>
    <mergeCell ref="C45:C46"/>
    <mergeCell ref="D15:D17"/>
    <mergeCell ref="K23:K25"/>
    <mergeCell ref="L23:L25"/>
    <mergeCell ref="N23:N25"/>
    <mergeCell ref="K28:N28"/>
    <mergeCell ref="M23:M25"/>
    <mergeCell ref="K20:K22"/>
    <mergeCell ref="M20:M22"/>
    <mergeCell ref="L20:L22"/>
    <mergeCell ref="N26:N27"/>
    <mergeCell ref="L36:L37"/>
    <mergeCell ref="L39:L40"/>
    <mergeCell ref="D26:D27"/>
    <mergeCell ref="C26:C27"/>
    <mergeCell ref="C28:E28"/>
    <mergeCell ref="B4:B8"/>
    <mergeCell ref="L6:L8"/>
    <mergeCell ref="K5:K8"/>
    <mergeCell ref="J4:J8"/>
    <mergeCell ref="L15:L17"/>
    <mergeCell ref="A23:A25"/>
    <mergeCell ref="D23:D25"/>
    <mergeCell ref="K13:N13"/>
    <mergeCell ref="K15:K17"/>
    <mergeCell ref="M15:M17"/>
    <mergeCell ref="N15:N17"/>
    <mergeCell ref="N20:N22"/>
    <mergeCell ref="C20:C22"/>
    <mergeCell ref="B20:B22"/>
    <mergeCell ref="C15:C17"/>
    <mergeCell ref="N32:N33"/>
    <mergeCell ref="D32:D33"/>
    <mergeCell ref="N59:N61"/>
    <mergeCell ref="D59:D61"/>
    <mergeCell ref="E4:E8"/>
    <mergeCell ref="B10:N10"/>
    <mergeCell ref="C13:E13"/>
    <mergeCell ref="B15:B17"/>
    <mergeCell ref="B23:B25"/>
    <mergeCell ref="D39:D40"/>
    <mergeCell ref="L1:N1"/>
    <mergeCell ref="L3:N3"/>
    <mergeCell ref="N6:N8"/>
    <mergeCell ref="D4:D8"/>
    <mergeCell ref="C11:N11"/>
    <mergeCell ref="L59:L61"/>
    <mergeCell ref="A2:N2"/>
    <mergeCell ref="C14:N14"/>
    <mergeCell ref="G4:G8"/>
    <mergeCell ref="K4:N4"/>
    <mergeCell ref="A4:A8"/>
    <mergeCell ref="I4:I8"/>
    <mergeCell ref="F4:F8"/>
    <mergeCell ref="B26:B27"/>
    <mergeCell ref="A26:A27"/>
    <mergeCell ref="A9:N9"/>
    <mergeCell ref="M6:M8"/>
    <mergeCell ref="C4:C8"/>
    <mergeCell ref="L5:N5"/>
    <mergeCell ref="A15:A17"/>
    <mergeCell ref="N39:N40"/>
    <mergeCell ref="L57:L58"/>
    <mergeCell ref="B53:N53"/>
    <mergeCell ref="C57:C58"/>
    <mergeCell ref="B57:B58"/>
    <mergeCell ref="A57:A58"/>
    <mergeCell ref="D57:D58"/>
    <mergeCell ref="K57:K58"/>
    <mergeCell ref="L55:L56"/>
    <mergeCell ref="K51:N51"/>
  </mergeCells>
  <printOptions/>
  <pageMargins left="0.1968503937007874" right="0.1968503937007874" top="0.5118110236220472" bottom="0.1968503937007874" header="0" footer="0"/>
  <pageSetup fitToHeight="0"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Z188"/>
  <sheetViews>
    <sheetView zoomScale="115" zoomScaleNormal="115" zoomScalePageLayoutView="0" workbookViewId="0" topLeftCell="A1">
      <pane ySplit="8" topLeftCell="A9" activePane="bottomLeft" state="frozen"/>
      <selection pane="topLeft" activeCell="A1" sqref="A1"/>
      <selection pane="bottomLeft" activeCell="P18" sqref="P18"/>
    </sheetView>
  </sheetViews>
  <sheetFormatPr defaultColWidth="9.140625" defaultRowHeight="12.75"/>
  <cols>
    <col min="1" max="1" width="3.140625" style="107" customWidth="1"/>
    <col min="2" max="2" width="3.421875" style="107" customWidth="1"/>
    <col min="3" max="3" width="2.8515625" style="107" customWidth="1"/>
    <col min="4" max="4" width="38.140625" style="108" customWidth="1"/>
    <col min="5" max="5" width="8.7109375" style="33" customWidth="1"/>
    <col min="6" max="6" width="12.28125" style="334" customWidth="1"/>
    <col min="7" max="8" width="11.7109375" style="334" customWidth="1"/>
    <col min="9" max="10" width="12.00390625" style="334" customWidth="1"/>
    <col min="11" max="11" width="25.140625" style="109" customWidth="1"/>
    <col min="12" max="14" width="5.57421875" style="367" customWidth="1"/>
    <col min="15" max="16384" width="9.140625" style="23" customWidth="1"/>
  </cols>
  <sheetData>
    <row r="1" spans="6:14" ht="23.25" customHeight="1">
      <c r="F1" s="109"/>
      <c r="G1" s="109"/>
      <c r="H1" s="109"/>
      <c r="I1" s="109"/>
      <c r="J1" s="109"/>
      <c r="L1" s="794" t="s">
        <v>884</v>
      </c>
      <c r="M1" s="794"/>
      <c r="N1" s="794"/>
    </row>
    <row r="2" spans="1:14" ht="20.25" customHeight="1">
      <c r="A2" s="795" t="s">
        <v>699</v>
      </c>
      <c r="B2" s="795"/>
      <c r="C2" s="795"/>
      <c r="D2" s="795"/>
      <c r="E2" s="795"/>
      <c r="F2" s="795"/>
      <c r="G2" s="795"/>
      <c r="H2" s="795"/>
      <c r="I2" s="795"/>
      <c r="J2" s="795"/>
      <c r="K2" s="795"/>
      <c r="L2" s="795"/>
      <c r="M2" s="795"/>
      <c r="N2" s="795"/>
    </row>
    <row r="3" spans="1:14" ht="20.25" customHeight="1">
      <c r="A3" s="102"/>
      <c r="B3" s="102"/>
      <c r="C3" s="102"/>
      <c r="D3" s="103"/>
      <c r="E3" s="49"/>
      <c r="F3" s="103"/>
      <c r="G3" s="103"/>
      <c r="H3" s="103"/>
      <c r="I3" s="103"/>
      <c r="J3" s="103"/>
      <c r="K3" s="103"/>
      <c r="L3" s="771" t="s">
        <v>524</v>
      </c>
      <c r="M3" s="771"/>
      <c r="N3" s="771"/>
    </row>
    <row r="4" spans="1:26" s="25" customFormat="1" ht="15.75" customHeight="1">
      <c r="A4" s="669" t="s">
        <v>281</v>
      </c>
      <c r="B4" s="669" t="s">
        <v>282</v>
      </c>
      <c r="C4" s="669" t="s">
        <v>283</v>
      </c>
      <c r="D4" s="675" t="s">
        <v>284</v>
      </c>
      <c r="E4" s="669" t="s">
        <v>280</v>
      </c>
      <c r="F4" s="674" t="s">
        <v>757</v>
      </c>
      <c r="G4" s="674" t="s">
        <v>952</v>
      </c>
      <c r="H4" s="674" t="s">
        <v>903</v>
      </c>
      <c r="I4" s="674" t="s">
        <v>525</v>
      </c>
      <c r="J4" s="674" t="s">
        <v>694</v>
      </c>
      <c r="K4" s="674" t="s">
        <v>285</v>
      </c>
      <c r="L4" s="674"/>
      <c r="M4" s="674"/>
      <c r="N4" s="674"/>
      <c r="O4" s="24"/>
      <c r="P4" s="24"/>
      <c r="Q4" s="24"/>
      <c r="R4" s="24"/>
      <c r="S4" s="24"/>
      <c r="T4" s="24"/>
      <c r="U4" s="24"/>
      <c r="V4" s="24"/>
      <c r="W4" s="24"/>
      <c r="X4" s="24"/>
      <c r="Y4" s="24"/>
      <c r="Z4" s="24"/>
    </row>
    <row r="5" spans="1:26" s="25" customFormat="1" ht="18.75" customHeight="1">
      <c r="A5" s="669"/>
      <c r="B5" s="669"/>
      <c r="C5" s="669"/>
      <c r="D5" s="675"/>
      <c r="E5" s="669"/>
      <c r="F5" s="674"/>
      <c r="G5" s="674"/>
      <c r="H5" s="674"/>
      <c r="I5" s="674"/>
      <c r="J5" s="674"/>
      <c r="K5" s="674" t="s">
        <v>286</v>
      </c>
      <c r="L5" s="674"/>
      <c r="M5" s="674"/>
      <c r="N5" s="674"/>
      <c r="O5" s="24"/>
      <c r="P5" s="24"/>
      <c r="Q5" s="24"/>
      <c r="R5" s="24"/>
      <c r="S5" s="24"/>
      <c r="T5" s="24"/>
      <c r="U5" s="24"/>
      <c r="V5" s="24"/>
      <c r="W5" s="24"/>
      <c r="X5" s="24"/>
      <c r="Y5" s="24"/>
      <c r="Z5" s="24"/>
    </row>
    <row r="6" spans="1:26" s="25" customFormat="1" ht="15" customHeight="1">
      <c r="A6" s="669"/>
      <c r="B6" s="669"/>
      <c r="C6" s="669"/>
      <c r="D6" s="675"/>
      <c r="E6" s="669"/>
      <c r="F6" s="674"/>
      <c r="G6" s="674"/>
      <c r="H6" s="674"/>
      <c r="I6" s="674"/>
      <c r="J6" s="674"/>
      <c r="K6" s="674"/>
      <c r="L6" s="668" t="s">
        <v>315</v>
      </c>
      <c r="M6" s="668" t="s">
        <v>530</v>
      </c>
      <c r="N6" s="668" t="s">
        <v>693</v>
      </c>
      <c r="O6" s="24"/>
      <c r="P6" s="24"/>
      <c r="Q6" s="24"/>
      <c r="R6" s="24"/>
      <c r="S6" s="24"/>
      <c r="T6" s="24"/>
      <c r="U6" s="24"/>
      <c r="V6" s="24"/>
      <c r="W6" s="24"/>
      <c r="X6" s="24"/>
      <c r="Y6" s="24"/>
      <c r="Z6" s="24"/>
    </row>
    <row r="7" spans="1:26" s="25" customFormat="1" ht="44.25" customHeight="1">
      <c r="A7" s="669"/>
      <c r="B7" s="669"/>
      <c r="C7" s="669"/>
      <c r="D7" s="675"/>
      <c r="E7" s="669"/>
      <c r="F7" s="674"/>
      <c r="G7" s="674"/>
      <c r="H7" s="674"/>
      <c r="I7" s="674"/>
      <c r="J7" s="674"/>
      <c r="K7" s="674"/>
      <c r="L7" s="668"/>
      <c r="M7" s="668"/>
      <c r="N7" s="668"/>
      <c r="O7" s="24"/>
      <c r="P7" s="24"/>
      <c r="Q7" s="24"/>
      <c r="R7" s="24"/>
      <c r="S7" s="24"/>
      <c r="T7" s="24"/>
      <c r="U7" s="24"/>
      <c r="V7" s="24"/>
      <c r="W7" s="24"/>
      <c r="X7" s="24"/>
      <c r="Y7" s="24"/>
      <c r="Z7" s="24"/>
    </row>
    <row r="8" spans="1:26" s="25" customFormat="1" ht="19.5" customHeight="1">
      <c r="A8" s="669"/>
      <c r="B8" s="669"/>
      <c r="C8" s="669"/>
      <c r="D8" s="675"/>
      <c r="E8" s="669"/>
      <c r="F8" s="674"/>
      <c r="G8" s="674"/>
      <c r="H8" s="674"/>
      <c r="I8" s="674"/>
      <c r="J8" s="674"/>
      <c r="K8" s="674"/>
      <c r="L8" s="668"/>
      <c r="M8" s="668"/>
      <c r="N8" s="668"/>
      <c r="O8" s="24"/>
      <c r="P8" s="24"/>
      <c r="Q8" s="24"/>
      <c r="R8" s="24"/>
      <c r="S8" s="24"/>
      <c r="T8" s="24"/>
      <c r="U8" s="24"/>
      <c r="V8" s="24"/>
      <c r="W8" s="24"/>
      <c r="X8" s="24"/>
      <c r="Y8" s="24"/>
      <c r="Z8" s="24"/>
    </row>
    <row r="9" spans="1:14" s="24" customFormat="1" ht="25.5" customHeight="1">
      <c r="A9" s="671" t="s">
        <v>645</v>
      </c>
      <c r="B9" s="672"/>
      <c r="C9" s="672"/>
      <c r="D9" s="672"/>
      <c r="E9" s="672"/>
      <c r="F9" s="672"/>
      <c r="G9" s="672"/>
      <c r="H9" s="672"/>
      <c r="I9" s="672"/>
      <c r="J9" s="672"/>
      <c r="K9" s="672"/>
      <c r="L9" s="672"/>
      <c r="M9" s="672"/>
      <c r="N9" s="673"/>
    </row>
    <row r="10" spans="1:14" s="26" customFormat="1" ht="13.5" customHeight="1">
      <c r="A10" s="44" t="s">
        <v>298</v>
      </c>
      <c r="B10" s="725" t="s">
        <v>369</v>
      </c>
      <c r="C10" s="725"/>
      <c r="D10" s="725"/>
      <c r="E10" s="725"/>
      <c r="F10" s="725"/>
      <c r="G10" s="725"/>
      <c r="H10" s="725"/>
      <c r="I10" s="725"/>
      <c r="J10" s="725"/>
      <c r="K10" s="725"/>
      <c r="L10" s="725"/>
      <c r="M10" s="725"/>
      <c r="N10" s="725"/>
    </row>
    <row r="11" spans="1:14" s="26" customFormat="1" ht="16.5" customHeight="1">
      <c r="A11" s="44" t="s">
        <v>298</v>
      </c>
      <c r="B11" s="15" t="s">
        <v>298</v>
      </c>
      <c r="C11" s="725" t="s">
        <v>120</v>
      </c>
      <c r="D11" s="725"/>
      <c r="E11" s="725"/>
      <c r="F11" s="725"/>
      <c r="G11" s="725"/>
      <c r="H11" s="725"/>
      <c r="I11" s="725"/>
      <c r="J11" s="725"/>
      <c r="K11" s="725"/>
      <c r="L11" s="725"/>
      <c r="M11" s="725"/>
      <c r="N11" s="725"/>
    </row>
    <row r="12" spans="1:14" s="27" customFormat="1" ht="23.25" customHeight="1">
      <c r="A12" s="736" t="s">
        <v>298</v>
      </c>
      <c r="B12" s="736" t="s">
        <v>298</v>
      </c>
      <c r="C12" s="736" t="s">
        <v>298</v>
      </c>
      <c r="D12" s="729" t="s">
        <v>92</v>
      </c>
      <c r="E12" s="1" t="s">
        <v>19</v>
      </c>
      <c r="F12" s="262">
        <v>271.8</v>
      </c>
      <c r="G12" s="262">
        <v>275.3</v>
      </c>
      <c r="H12" s="586">
        <v>282.1</v>
      </c>
      <c r="I12" s="262">
        <v>280</v>
      </c>
      <c r="J12" s="262">
        <v>290</v>
      </c>
      <c r="K12" s="729" t="s">
        <v>244</v>
      </c>
      <c r="L12" s="713" t="s">
        <v>728</v>
      </c>
      <c r="M12" s="713" t="s">
        <v>728</v>
      </c>
      <c r="N12" s="713" t="s">
        <v>728</v>
      </c>
    </row>
    <row r="13" spans="1:14" s="27" customFormat="1" ht="20.25" customHeight="1">
      <c r="A13" s="736"/>
      <c r="B13" s="736"/>
      <c r="C13" s="736"/>
      <c r="D13" s="729"/>
      <c r="E13" s="1" t="s">
        <v>2</v>
      </c>
      <c r="F13" s="262">
        <v>2131.6</v>
      </c>
      <c r="G13" s="262">
        <v>2017.5</v>
      </c>
      <c r="H13" s="586">
        <v>2235.5</v>
      </c>
      <c r="I13" s="262">
        <v>2100</v>
      </c>
      <c r="J13" s="262">
        <v>2100</v>
      </c>
      <c r="K13" s="729"/>
      <c r="L13" s="713"/>
      <c r="M13" s="713"/>
      <c r="N13" s="713"/>
    </row>
    <row r="14" spans="1:14" s="27" customFormat="1" ht="19.5" customHeight="1">
      <c r="A14" s="736"/>
      <c r="B14" s="736"/>
      <c r="C14" s="736"/>
      <c r="D14" s="729"/>
      <c r="E14" s="1" t="s">
        <v>23</v>
      </c>
      <c r="F14" s="262">
        <v>0.3</v>
      </c>
      <c r="G14" s="262">
        <v>0.2</v>
      </c>
      <c r="H14" s="586">
        <v>0.2</v>
      </c>
      <c r="I14" s="262">
        <v>0.2</v>
      </c>
      <c r="J14" s="262">
        <v>0.2</v>
      </c>
      <c r="K14" s="729"/>
      <c r="L14" s="713"/>
      <c r="M14" s="713"/>
      <c r="N14" s="713"/>
    </row>
    <row r="15" spans="1:14" s="27" customFormat="1" ht="34.5" customHeight="1">
      <c r="A15" s="736" t="s">
        <v>298</v>
      </c>
      <c r="B15" s="736" t="s">
        <v>298</v>
      </c>
      <c r="C15" s="736" t="s">
        <v>299</v>
      </c>
      <c r="D15" s="729" t="s">
        <v>207</v>
      </c>
      <c r="E15" s="786" t="s">
        <v>19</v>
      </c>
      <c r="F15" s="680">
        <v>302.8</v>
      </c>
      <c r="G15" s="782">
        <v>350.5</v>
      </c>
      <c r="H15" s="783">
        <v>338.8</v>
      </c>
      <c r="I15" s="680">
        <v>350.5</v>
      </c>
      <c r="J15" s="499">
        <v>350.5</v>
      </c>
      <c r="K15" s="10" t="s">
        <v>245</v>
      </c>
      <c r="L15" s="157">
        <v>1260</v>
      </c>
      <c r="M15" s="157">
        <v>1210</v>
      </c>
      <c r="N15" s="157">
        <v>1161</v>
      </c>
    </row>
    <row r="16" spans="1:14" s="27" customFormat="1" ht="29.25" customHeight="1">
      <c r="A16" s="736"/>
      <c r="B16" s="736"/>
      <c r="C16" s="736"/>
      <c r="D16" s="729"/>
      <c r="E16" s="786"/>
      <c r="F16" s="681"/>
      <c r="G16" s="782"/>
      <c r="H16" s="783"/>
      <c r="I16" s="681"/>
      <c r="J16" s="500"/>
      <c r="K16" s="10" t="s">
        <v>246</v>
      </c>
      <c r="L16" s="157">
        <v>1096</v>
      </c>
      <c r="M16" s="157">
        <v>1052</v>
      </c>
      <c r="N16" s="157">
        <v>1010</v>
      </c>
    </row>
    <row r="17" spans="1:19" s="27" customFormat="1" ht="27.75" customHeight="1">
      <c r="A17" s="82" t="s">
        <v>298</v>
      </c>
      <c r="B17" s="82" t="s">
        <v>298</v>
      </c>
      <c r="C17" s="82" t="s">
        <v>300</v>
      </c>
      <c r="D17" s="81" t="s">
        <v>125</v>
      </c>
      <c r="E17" s="403" t="s">
        <v>19</v>
      </c>
      <c r="F17" s="233">
        <v>421.6</v>
      </c>
      <c r="G17" s="233">
        <v>355.1</v>
      </c>
      <c r="H17" s="588">
        <v>490.1</v>
      </c>
      <c r="I17" s="233">
        <v>490</v>
      </c>
      <c r="J17" s="233">
        <v>490</v>
      </c>
      <c r="K17" s="90" t="s">
        <v>247</v>
      </c>
      <c r="L17" s="157">
        <v>140</v>
      </c>
      <c r="M17" s="157">
        <v>154</v>
      </c>
      <c r="N17" s="157">
        <v>158</v>
      </c>
      <c r="O17" s="382"/>
      <c r="P17" s="382"/>
      <c r="Q17" s="382"/>
      <c r="R17" s="382"/>
      <c r="S17" s="382"/>
    </row>
    <row r="18" spans="1:14" s="27" customFormat="1" ht="45" customHeight="1">
      <c r="A18" s="61" t="s">
        <v>298</v>
      </c>
      <c r="B18" s="81" t="s">
        <v>298</v>
      </c>
      <c r="C18" s="81" t="s">
        <v>301</v>
      </c>
      <c r="D18" s="90" t="s">
        <v>129</v>
      </c>
      <c r="E18" s="404" t="s">
        <v>19</v>
      </c>
      <c r="F18" s="234">
        <v>254.2</v>
      </c>
      <c r="G18" s="234">
        <v>314.8</v>
      </c>
      <c r="H18" s="589">
        <v>314.8</v>
      </c>
      <c r="I18" s="234">
        <v>320</v>
      </c>
      <c r="J18" s="234">
        <v>330</v>
      </c>
      <c r="K18" s="90" t="s">
        <v>251</v>
      </c>
      <c r="L18" s="115">
        <v>24</v>
      </c>
      <c r="M18" s="115">
        <v>24</v>
      </c>
      <c r="N18" s="115">
        <v>24</v>
      </c>
    </row>
    <row r="19" spans="1:14" s="27" customFormat="1" ht="37.5" customHeight="1">
      <c r="A19" s="61" t="s">
        <v>298</v>
      </c>
      <c r="B19" s="81" t="s">
        <v>298</v>
      </c>
      <c r="C19" s="70" t="s">
        <v>302</v>
      </c>
      <c r="D19" s="85" t="s">
        <v>126</v>
      </c>
      <c r="E19" s="5" t="s">
        <v>2</v>
      </c>
      <c r="F19" s="491">
        <v>35</v>
      </c>
      <c r="G19" s="491">
        <v>50</v>
      </c>
      <c r="H19" s="562">
        <v>50</v>
      </c>
      <c r="I19" s="491">
        <v>50</v>
      </c>
      <c r="J19" s="491">
        <v>50</v>
      </c>
      <c r="K19" s="80" t="s">
        <v>248</v>
      </c>
      <c r="L19" s="482" t="s">
        <v>660</v>
      </c>
      <c r="M19" s="482" t="s">
        <v>660</v>
      </c>
      <c r="N19" s="482" t="s">
        <v>660</v>
      </c>
    </row>
    <row r="20" spans="1:14" s="27" customFormat="1" ht="32.25" customHeight="1">
      <c r="A20" s="61" t="s">
        <v>298</v>
      </c>
      <c r="B20" s="81" t="s">
        <v>298</v>
      </c>
      <c r="C20" s="70" t="s">
        <v>303</v>
      </c>
      <c r="D20" s="85" t="s">
        <v>127</v>
      </c>
      <c r="E20" s="5" t="s">
        <v>2</v>
      </c>
      <c r="F20" s="491">
        <v>27</v>
      </c>
      <c r="G20" s="491">
        <v>31.5</v>
      </c>
      <c r="H20" s="562">
        <v>31.5</v>
      </c>
      <c r="I20" s="491">
        <v>30.5</v>
      </c>
      <c r="J20" s="491">
        <v>29.5</v>
      </c>
      <c r="K20" s="10" t="s">
        <v>245</v>
      </c>
      <c r="L20" s="488">
        <v>1260</v>
      </c>
      <c r="M20" s="488">
        <v>1210</v>
      </c>
      <c r="N20" s="488">
        <v>1161</v>
      </c>
    </row>
    <row r="21" spans="1:14" s="27" customFormat="1" ht="34.5" customHeight="1">
      <c r="A21" s="61" t="s">
        <v>298</v>
      </c>
      <c r="B21" s="81" t="s">
        <v>298</v>
      </c>
      <c r="C21" s="70" t="s">
        <v>304</v>
      </c>
      <c r="D21" s="85" t="s">
        <v>82</v>
      </c>
      <c r="E21" s="1" t="s">
        <v>5</v>
      </c>
      <c r="F21" s="491">
        <v>4804.5</v>
      </c>
      <c r="G21" s="491">
        <v>5122.2</v>
      </c>
      <c r="H21" s="562">
        <v>5122.2</v>
      </c>
      <c r="I21" s="491">
        <v>5050</v>
      </c>
      <c r="J21" s="491">
        <v>5050</v>
      </c>
      <c r="K21" s="10" t="s">
        <v>56</v>
      </c>
      <c r="L21" s="157">
        <v>2764</v>
      </c>
      <c r="M21" s="157">
        <v>2745</v>
      </c>
      <c r="N21" s="157">
        <v>2735</v>
      </c>
    </row>
    <row r="22" spans="1:14" s="27" customFormat="1" ht="36.75" customHeight="1">
      <c r="A22" s="61" t="s">
        <v>298</v>
      </c>
      <c r="B22" s="81" t="s">
        <v>298</v>
      </c>
      <c r="C22" s="70" t="s">
        <v>305</v>
      </c>
      <c r="D22" s="85" t="s">
        <v>39</v>
      </c>
      <c r="E22" s="1" t="s">
        <v>5</v>
      </c>
      <c r="F22" s="491">
        <v>1861</v>
      </c>
      <c r="G22" s="491">
        <v>5430.8</v>
      </c>
      <c r="H22" s="562">
        <v>4675.9</v>
      </c>
      <c r="I22" s="491">
        <v>5350</v>
      </c>
      <c r="J22" s="491">
        <v>5350</v>
      </c>
      <c r="K22" s="10" t="s">
        <v>57</v>
      </c>
      <c r="L22" s="488">
        <v>8000</v>
      </c>
      <c r="M22" s="488">
        <v>8000</v>
      </c>
      <c r="N22" s="488">
        <v>8000</v>
      </c>
    </row>
    <row r="23" spans="1:14" s="27" customFormat="1" ht="37.5" customHeight="1">
      <c r="A23" s="61" t="s">
        <v>298</v>
      </c>
      <c r="B23" s="81" t="s">
        <v>298</v>
      </c>
      <c r="C23" s="70" t="s">
        <v>306</v>
      </c>
      <c r="D23" s="85" t="s">
        <v>40</v>
      </c>
      <c r="E23" s="1" t="s">
        <v>5</v>
      </c>
      <c r="F23" s="491">
        <v>16.7</v>
      </c>
      <c r="G23" s="491">
        <v>15.8</v>
      </c>
      <c r="H23" s="562">
        <v>15.8</v>
      </c>
      <c r="I23" s="491">
        <v>17</v>
      </c>
      <c r="J23" s="491">
        <v>18</v>
      </c>
      <c r="K23" s="486" t="s">
        <v>58</v>
      </c>
      <c r="L23" s="488">
        <v>118</v>
      </c>
      <c r="M23" s="488">
        <v>118</v>
      </c>
      <c r="N23" s="488">
        <v>118</v>
      </c>
    </row>
    <row r="24" spans="1:14" s="27" customFormat="1" ht="24.75" customHeight="1">
      <c r="A24" s="701" t="s">
        <v>298</v>
      </c>
      <c r="B24" s="701" t="s">
        <v>298</v>
      </c>
      <c r="C24" s="684" t="s">
        <v>307</v>
      </c>
      <c r="D24" s="784" t="s">
        <v>41</v>
      </c>
      <c r="E24" s="8" t="s">
        <v>5</v>
      </c>
      <c r="F24" s="491">
        <v>68.1</v>
      </c>
      <c r="G24" s="491">
        <v>71.4</v>
      </c>
      <c r="H24" s="562">
        <v>71.4</v>
      </c>
      <c r="I24" s="491">
        <v>71.4</v>
      </c>
      <c r="J24" s="491">
        <v>71.4</v>
      </c>
      <c r="K24" s="785" t="s">
        <v>59</v>
      </c>
      <c r="L24" s="773">
        <v>380</v>
      </c>
      <c r="M24" s="773">
        <v>380</v>
      </c>
      <c r="N24" s="773">
        <v>380</v>
      </c>
    </row>
    <row r="25" spans="1:14" s="27" customFormat="1" ht="22.5" customHeight="1">
      <c r="A25" s="701"/>
      <c r="B25" s="701"/>
      <c r="C25" s="684"/>
      <c r="D25" s="784"/>
      <c r="E25" s="8" t="s">
        <v>2</v>
      </c>
      <c r="F25" s="491">
        <v>13.6</v>
      </c>
      <c r="G25" s="491">
        <v>13.6</v>
      </c>
      <c r="H25" s="562">
        <v>13.6</v>
      </c>
      <c r="I25" s="491">
        <v>13.6</v>
      </c>
      <c r="J25" s="491">
        <v>13.6</v>
      </c>
      <c r="K25" s="785"/>
      <c r="L25" s="773"/>
      <c r="M25" s="773"/>
      <c r="N25" s="773"/>
    </row>
    <row r="26" spans="1:14" s="27" customFormat="1" ht="35.25" customHeight="1">
      <c r="A26" s="61" t="s">
        <v>298</v>
      </c>
      <c r="B26" s="61" t="s">
        <v>298</v>
      </c>
      <c r="C26" s="76" t="s">
        <v>308</v>
      </c>
      <c r="D26" s="77" t="s">
        <v>42</v>
      </c>
      <c r="E26" s="8" t="s">
        <v>5</v>
      </c>
      <c r="F26" s="491">
        <v>10.3</v>
      </c>
      <c r="G26" s="491">
        <v>10</v>
      </c>
      <c r="H26" s="562">
        <v>10</v>
      </c>
      <c r="I26" s="491">
        <v>10</v>
      </c>
      <c r="J26" s="491">
        <v>10</v>
      </c>
      <c r="K26" s="80" t="s">
        <v>60</v>
      </c>
      <c r="L26" s="503">
        <v>6</v>
      </c>
      <c r="M26" s="503">
        <v>6</v>
      </c>
      <c r="N26" s="503">
        <v>6</v>
      </c>
    </row>
    <row r="27" spans="1:14" s="27" customFormat="1" ht="32.25" customHeight="1">
      <c r="A27" s="61" t="s">
        <v>298</v>
      </c>
      <c r="B27" s="61" t="s">
        <v>298</v>
      </c>
      <c r="C27" s="76" t="s">
        <v>309</v>
      </c>
      <c r="D27" s="77" t="s">
        <v>73</v>
      </c>
      <c r="E27" s="8" t="s">
        <v>5</v>
      </c>
      <c r="F27" s="491">
        <v>0.5</v>
      </c>
      <c r="G27" s="491">
        <v>0.5</v>
      </c>
      <c r="H27" s="562">
        <v>0.2</v>
      </c>
      <c r="I27" s="491">
        <v>0.5</v>
      </c>
      <c r="J27" s="491">
        <v>0.5</v>
      </c>
      <c r="K27" s="80" t="s">
        <v>75</v>
      </c>
      <c r="L27" s="503">
        <v>5</v>
      </c>
      <c r="M27" s="503">
        <v>5</v>
      </c>
      <c r="N27" s="503">
        <v>5</v>
      </c>
    </row>
    <row r="28" spans="1:14" s="27" customFormat="1" ht="45" customHeight="1">
      <c r="A28" s="61" t="s">
        <v>298</v>
      </c>
      <c r="B28" s="61" t="s">
        <v>298</v>
      </c>
      <c r="C28" s="76" t="s">
        <v>22</v>
      </c>
      <c r="D28" s="85" t="s">
        <v>76</v>
      </c>
      <c r="E28" s="8" t="s">
        <v>5</v>
      </c>
      <c r="F28" s="491">
        <v>0.8</v>
      </c>
      <c r="G28" s="491">
        <v>1.6</v>
      </c>
      <c r="H28" s="562">
        <v>1.6</v>
      </c>
      <c r="I28" s="491">
        <v>1.6</v>
      </c>
      <c r="J28" s="491">
        <v>1.6</v>
      </c>
      <c r="K28" s="80" t="s">
        <v>77</v>
      </c>
      <c r="L28" s="503">
        <v>2</v>
      </c>
      <c r="M28" s="503">
        <v>2</v>
      </c>
      <c r="N28" s="503">
        <v>2</v>
      </c>
    </row>
    <row r="29" spans="1:14" s="27" customFormat="1" ht="95.25" customHeight="1">
      <c r="A29" s="61" t="s">
        <v>298</v>
      </c>
      <c r="B29" s="61" t="s">
        <v>298</v>
      </c>
      <c r="C29" s="76" t="s">
        <v>3</v>
      </c>
      <c r="D29" s="85" t="s">
        <v>318</v>
      </c>
      <c r="E29" s="8" t="s">
        <v>19</v>
      </c>
      <c r="F29" s="491">
        <v>0</v>
      </c>
      <c r="G29" s="491">
        <v>0.2</v>
      </c>
      <c r="H29" s="562">
        <v>0.2</v>
      </c>
      <c r="I29" s="491">
        <v>0.2</v>
      </c>
      <c r="J29" s="491">
        <v>0.2</v>
      </c>
      <c r="K29" s="505" t="s">
        <v>372</v>
      </c>
      <c r="L29" s="503">
        <v>2</v>
      </c>
      <c r="M29" s="503">
        <v>2</v>
      </c>
      <c r="N29" s="503">
        <v>2</v>
      </c>
    </row>
    <row r="30" spans="1:14" s="27" customFormat="1" ht="16.5" customHeight="1">
      <c r="A30" s="126" t="s">
        <v>298</v>
      </c>
      <c r="B30" s="126" t="s">
        <v>298</v>
      </c>
      <c r="C30" s="699" t="s">
        <v>287</v>
      </c>
      <c r="D30" s="699"/>
      <c r="E30" s="699"/>
      <c r="F30" s="227">
        <f>SUM(F12:F29)</f>
        <v>10219.8</v>
      </c>
      <c r="G30" s="227">
        <f>SUM(G12:G29)</f>
        <v>14061.000000000002</v>
      </c>
      <c r="H30" s="565">
        <f>SUM(H12:H29)</f>
        <v>13653.900000000001</v>
      </c>
      <c r="I30" s="227">
        <f>SUM(I12:I29)</f>
        <v>14135.500000000002</v>
      </c>
      <c r="J30" s="227">
        <f>SUM(J12:J29)</f>
        <v>14155.500000000002</v>
      </c>
      <c r="K30" s="80"/>
      <c r="L30" s="574"/>
      <c r="M30" s="574"/>
      <c r="N30" s="574"/>
    </row>
    <row r="31" spans="1:14" s="27" customFormat="1" ht="18" customHeight="1">
      <c r="A31" s="61" t="s">
        <v>298</v>
      </c>
      <c r="B31" s="81" t="s">
        <v>299</v>
      </c>
      <c r="C31" s="725" t="s">
        <v>661</v>
      </c>
      <c r="D31" s="725"/>
      <c r="E31" s="725"/>
      <c r="F31" s="725"/>
      <c r="G31" s="725"/>
      <c r="H31" s="725"/>
      <c r="I31" s="725"/>
      <c r="J31" s="725"/>
      <c r="K31" s="725"/>
      <c r="L31" s="725"/>
      <c r="M31" s="725"/>
      <c r="N31" s="725"/>
    </row>
    <row r="32" spans="1:14" s="27" customFormat="1" ht="28.5" customHeight="1">
      <c r="A32" s="736" t="s">
        <v>298</v>
      </c>
      <c r="B32" s="736" t="s">
        <v>299</v>
      </c>
      <c r="C32" s="660" t="s">
        <v>298</v>
      </c>
      <c r="D32" s="666" t="s">
        <v>689</v>
      </c>
      <c r="E32" s="5" t="s">
        <v>2</v>
      </c>
      <c r="F32" s="491">
        <v>106.3</v>
      </c>
      <c r="G32" s="491">
        <v>160</v>
      </c>
      <c r="H32" s="562">
        <v>160</v>
      </c>
      <c r="I32" s="491">
        <v>170</v>
      </c>
      <c r="J32" s="491">
        <v>180</v>
      </c>
      <c r="K32" s="781" t="s">
        <v>249</v>
      </c>
      <c r="L32" s="773" t="s">
        <v>61</v>
      </c>
      <c r="M32" s="773">
        <v>4450</v>
      </c>
      <c r="N32" s="773">
        <v>4500</v>
      </c>
    </row>
    <row r="33" spans="1:14" s="27" customFormat="1" ht="42" customHeight="1">
      <c r="A33" s="736"/>
      <c r="B33" s="736"/>
      <c r="C33" s="660"/>
      <c r="D33" s="666"/>
      <c r="E33" s="5" t="s">
        <v>2</v>
      </c>
      <c r="F33" s="491">
        <v>163.4</v>
      </c>
      <c r="G33" s="491">
        <v>163.4</v>
      </c>
      <c r="H33" s="562">
        <v>163.4</v>
      </c>
      <c r="I33" s="491">
        <v>163.4</v>
      </c>
      <c r="J33" s="491">
        <v>163.4</v>
      </c>
      <c r="K33" s="781"/>
      <c r="L33" s="773"/>
      <c r="M33" s="773"/>
      <c r="N33" s="773"/>
    </row>
    <row r="34" spans="1:14" s="27" customFormat="1" ht="33.75" customHeight="1">
      <c r="A34" s="61" t="s">
        <v>298</v>
      </c>
      <c r="B34" s="81" t="s">
        <v>299</v>
      </c>
      <c r="C34" s="81" t="s">
        <v>299</v>
      </c>
      <c r="D34" s="80" t="s">
        <v>130</v>
      </c>
      <c r="E34" s="7" t="s">
        <v>2</v>
      </c>
      <c r="F34" s="235">
        <v>44.6</v>
      </c>
      <c r="G34" s="235">
        <v>45</v>
      </c>
      <c r="H34" s="590">
        <v>45</v>
      </c>
      <c r="I34" s="235">
        <v>45</v>
      </c>
      <c r="J34" s="235">
        <v>45</v>
      </c>
      <c r="K34" s="505" t="s">
        <v>252</v>
      </c>
      <c r="L34" s="503">
        <v>500</v>
      </c>
      <c r="M34" s="503">
        <v>500</v>
      </c>
      <c r="N34" s="503">
        <v>500</v>
      </c>
    </row>
    <row r="35" spans="1:14" s="27" customFormat="1" ht="39" customHeight="1">
      <c r="A35" s="61" t="s">
        <v>298</v>
      </c>
      <c r="B35" s="81" t="s">
        <v>299</v>
      </c>
      <c r="C35" s="81" t="s">
        <v>300</v>
      </c>
      <c r="D35" s="80" t="s">
        <v>131</v>
      </c>
      <c r="E35" s="7" t="s">
        <v>2</v>
      </c>
      <c r="F35" s="235">
        <v>109.7</v>
      </c>
      <c r="G35" s="235">
        <v>120</v>
      </c>
      <c r="H35" s="590">
        <v>120</v>
      </c>
      <c r="I35" s="235">
        <v>120</v>
      </c>
      <c r="J35" s="235">
        <v>120</v>
      </c>
      <c r="K35" s="505" t="s">
        <v>253</v>
      </c>
      <c r="L35" s="503">
        <v>5800</v>
      </c>
      <c r="M35" s="503">
        <v>5800</v>
      </c>
      <c r="N35" s="503">
        <v>5800</v>
      </c>
    </row>
    <row r="36" spans="1:14" s="27" customFormat="1" ht="33" customHeight="1">
      <c r="A36" s="61" t="s">
        <v>298</v>
      </c>
      <c r="B36" s="81" t="s">
        <v>299</v>
      </c>
      <c r="C36" s="81" t="s">
        <v>301</v>
      </c>
      <c r="D36" s="80" t="s">
        <v>507</v>
      </c>
      <c r="E36" s="7" t="s">
        <v>2</v>
      </c>
      <c r="F36" s="235">
        <v>1</v>
      </c>
      <c r="G36" s="235">
        <v>1</v>
      </c>
      <c r="H36" s="590">
        <v>1</v>
      </c>
      <c r="I36" s="235">
        <v>1</v>
      </c>
      <c r="J36" s="235">
        <v>1</v>
      </c>
      <c r="K36" s="505" t="s">
        <v>538</v>
      </c>
      <c r="L36" s="503">
        <v>1</v>
      </c>
      <c r="M36" s="503">
        <v>1</v>
      </c>
      <c r="N36" s="503">
        <v>1</v>
      </c>
    </row>
    <row r="37" spans="1:14" s="27" customFormat="1" ht="19.5" customHeight="1">
      <c r="A37" s="44" t="s">
        <v>298</v>
      </c>
      <c r="B37" s="44" t="s">
        <v>299</v>
      </c>
      <c r="C37" s="699" t="s">
        <v>287</v>
      </c>
      <c r="D37" s="699"/>
      <c r="E37" s="699"/>
      <c r="F37" s="227">
        <f>SUM(F32:F36)</f>
        <v>425</v>
      </c>
      <c r="G37" s="227">
        <f>SUM(G32:G36)</f>
        <v>489.4</v>
      </c>
      <c r="H37" s="565">
        <f>SUM(H32:H36)</f>
        <v>489.4</v>
      </c>
      <c r="I37" s="227">
        <f>SUM(I32:I36)</f>
        <v>499.4</v>
      </c>
      <c r="J37" s="227">
        <f>SUM(J32:J36)</f>
        <v>509.4</v>
      </c>
      <c r="K37" s="80"/>
      <c r="L37" s="574"/>
      <c r="M37" s="574"/>
      <c r="N37" s="574"/>
    </row>
    <row r="38" spans="1:14" s="27" customFormat="1" ht="16.5" customHeight="1">
      <c r="A38" s="61" t="s">
        <v>298</v>
      </c>
      <c r="B38" s="81" t="s">
        <v>300</v>
      </c>
      <c r="C38" s="788" t="s">
        <v>74</v>
      </c>
      <c r="D38" s="788"/>
      <c r="E38" s="788"/>
      <c r="F38" s="788"/>
      <c r="G38" s="788"/>
      <c r="H38" s="788"/>
      <c r="I38" s="788"/>
      <c r="J38" s="788"/>
      <c r="K38" s="788"/>
      <c r="L38" s="788"/>
      <c r="M38" s="788"/>
      <c r="N38" s="788"/>
    </row>
    <row r="39" spans="1:14" s="27" customFormat="1" ht="39" customHeight="1">
      <c r="A39" s="82" t="s">
        <v>298</v>
      </c>
      <c r="B39" s="82" t="s">
        <v>300</v>
      </c>
      <c r="C39" s="493" t="s">
        <v>298</v>
      </c>
      <c r="D39" s="70" t="s">
        <v>128</v>
      </c>
      <c r="E39" s="80" t="s">
        <v>2</v>
      </c>
      <c r="F39" s="491">
        <v>586</v>
      </c>
      <c r="G39" s="491">
        <v>600</v>
      </c>
      <c r="H39" s="562">
        <v>600</v>
      </c>
      <c r="I39" s="491">
        <v>600</v>
      </c>
      <c r="J39" s="491">
        <v>600</v>
      </c>
      <c r="K39" s="80" t="s">
        <v>250</v>
      </c>
      <c r="L39" s="503">
        <v>540</v>
      </c>
      <c r="M39" s="503">
        <v>540</v>
      </c>
      <c r="N39" s="488">
        <v>540</v>
      </c>
    </row>
    <row r="40" spans="1:14" s="27" customFormat="1" ht="15" customHeight="1">
      <c r="A40" s="61" t="s">
        <v>298</v>
      </c>
      <c r="B40" s="61" t="s">
        <v>300</v>
      </c>
      <c r="C40" s="735" t="s">
        <v>287</v>
      </c>
      <c r="D40" s="735"/>
      <c r="E40" s="735"/>
      <c r="F40" s="236">
        <f>+F39</f>
        <v>586</v>
      </c>
      <c r="G40" s="236">
        <f>+G39</f>
        <v>600</v>
      </c>
      <c r="H40" s="566">
        <f>+H39</f>
        <v>600</v>
      </c>
      <c r="I40" s="236">
        <f>+I39</f>
        <v>600</v>
      </c>
      <c r="J40" s="236">
        <f>+J39</f>
        <v>600</v>
      </c>
      <c r="K40" s="90"/>
      <c r="L40" s="575"/>
      <c r="M40" s="575"/>
      <c r="N40" s="575"/>
    </row>
    <row r="41" spans="1:14" s="27" customFormat="1" ht="17.25" customHeight="1">
      <c r="A41" s="44" t="s">
        <v>298</v>
      </c>
      <c r="B41" s="789" t="s">
        <v>288</v>
      </c>
      <c r="C41" s="789"/>
      <c r="D41" s="789"/>
      <c r="E41" s="789"/>
      <c r="F41" s="232">
        <f>+F40+F37+F30</f>
        <v>11230.8</v>
      </c>
      <c r="G41" s="232">
        <f>+G40+G37+G30</f>
        <v>15150.400000000001</v>
      </c>
      <c r="H41" s="591">
        <f>+H40+H37+H30</f>
        <v>14743.300000000001</v>
      </c>
      <c r="I41" s="232">
        <f>+I40+I37+I30</f>
        <v>15234.900000000001</v>
      </c>
      <c r="J41" s="232">
        <f>+J40+J37+J30</f>
        <v>15264.900000000001</v>
      </c>
      <c r="K41" s="158"/>
      <c r="L41" s="576"/>
      <c r="M41" s="576"/>
      <c r="N41" s="576"/>
    </row>
    <row r="42" spans="1:14" s="27" customFormat="1" ht="16.5" customHeight="1">
      <c r="A42" s="44" t="s">
        <v>299</v>
      </c>
      <c r="B42" s="779" t="s">
        <v>370</v>
      </c>
      <c r="C42" s="779"/>
      <c r="D42" s="779"/>
      <c r="E42" s="779"/>
      <c r="F42" s="779"/>
      <c r="G42" s="779"/>
      <c r="H42" s="779"/>
      <c r="I42" s="779"/>
      <c r="J42" s="779"/>
      <c r="K42" s="779"/>
      <c r="L42" s="779"/>
      <c r="M42" s="779"/>
      <c r="N42" s="779"/>
    </row>
    <row r="43" spans="1:14" s="27" customFormat="1" ht="16.5" customHeight="1">
      <c r="A43" s="44" t="s">
        <v>299</v>
      </c>
      <c r="B43" s="105" t="s">
        <v>298</v>
      </c>
      <c r="C43" s="779" t="s">
        <v>466</v>
      </c>
      <c r="D43" s="779"/>
      <c r="E43" s="779"/>
      <c r="F43" s="779"/>
      <c r="G43" s="779"/>
      <c r="H43" s="779"/>
      <c r="I43" s="779"/>
      <c r="J43" s="779"/>
      <c r="K43" s="779"/>
      <c r="L43" s="779"/>
      <c r="M43" s="779"/>
      <c r="N43" s="779"/>
    </row>
    <row r="44" spans="1:14" s="27" customFormat="1" ht="21" customHeight="1">
      <c r="A44" s="729" t="s">
        <v>299</v>
      </c>
      <c r="B44" s="772" t="s">
        <v>298</v>
      </c>
      <c r="C44" s="772" t="s">
        <v>298</v>
      </c>
      <c r="D44" s="787" t="s">
        <v>132</v>
      </c>
      <c r="E44" s="29" t="s">
        <v>2</v>
      </c>
      <c r="F44" s="506">
        <v>329</v>
      </c>
      <c r="G44" s="506">
        <v>371.7</v>
      </c>
      <c r="H44" s="563">
        <v>371.7</v>
      </c>
      <c r="I44" s="506">
        <v>380</v>
      </c>
      <c r="J44" s="499">
        <v>390</v>
      </c>
      <c r="K44" s="775" t="s">
        <v>254</v>
      </c>
      <c r="L44" s="314">
        <v>620</v>
      </c>
      <c r="M44" s="314">
        <v>640</v>
      </c>
      <c r="N44" s="314">
        <v>660</v>
      </c>
    </row>
    <row r="45" spans="1:14" s="22" customFormat="1" ht="26.25" customHeight="1">
      <c r="A45" s="729"/>
      <c r="B45" s="772"/>
      <c r="C45" s="772"/>
      <c r="D45" s="787"/>
      <c r="E45" s="29" t="s">
        <v>23</v>
      </c>
      <c r="F45" s="223">
        <v>15.9</v>
      </c>
      <c r="G45" s="223">
        <v>15.4</v>
      </c>
      <c r="H45" s="563">
        <v>15.4</v>
      </c>
      <c r="I45" s="223">
        <v>15.5</v>
      </c>
      <c r="J45" s="223">
        <v>15.5</v>
      </c>
      <c r="K45" s="776"/>
      <c r="L45" s="315"/>
      <c r="M45" s="315"/>
      <c r="N45" s="315"/>
    </row>
    <row r="46" spans="1:14" ht="18" customHeight="1">
      <c r="A46" s="736" t="s">
        <v>299</v>
      </c>
      <c r="B46" s="774" t="s">
        <v>298</v>
      </c>
      <c r="C46" s="774" t="s">
        <v>299</v>
      </c>
      <c r="D46" s="787" t="s">
        <v>133</v>
      </c>
      <c r="E46" s="30" t="s">
        <v>2</v>
      </c>
      <c r="F46" s="237">
        <v>136.2</v>
      </c>
      <c r="G46" s="398">
        <v>157.3</v>
      </c>
      <c r="H46" s="592">
        <v>157.3</v>
      </c>
      <c r="I46" s="398">
        <v>165</v>
      </c>
      <c r="J46" s="398">
        <v>175</v>
      </c>
      <c r="K46" s="315"/>
      <c r="L46" s="315"/>
      <c r="M46" s="315"/>
      <c r="N46" s="315"/>
    </row>
    <row r="47" spans="1:14" ht="18" customHeight="1">
      <c r="A47" s="736"/>
      <c r="B47" s="774"/>
      <c r="C47" s="774"/>
      <c r="D47" s="787"/>
      <c r="E47" s="30" t="s">
        <v>23</v>
      </c>
      <c r="F47" s="237">
        <v>202.6</v>
      </c>
      <c r="G47" s="398">
        <v>231.5</v>
      </c>
      <c r="H47" s="592">
        <v>231.5</v>
      </c>
      <c r="I47" s="398">
        <v>235</v>
      </c>
      <c r="J47" s="398">
        <v>235</v>
      </c>
      <c r="K47" s="315"/>
      <c r="L47" s="315"/>
      <c r="M47" s="315"/>
      <c r="N47" s="315"/>
    </row>
    <row r="48" spans="1:14" ht="19.5" customHeight="1">
      <c r="A48" s="736" t="s">
        <v>299</v>
      </c>
      <c r="B48" s="774" t="s">
        <v>298</v>
      </c>
      <c r="C48" s="774" t="s">
        <v>300</v>
      </c>
      <c r="D48" s="787" t="s">
        <v>690</v>
      </c>
      <c r="E48" s="30" t="s">
        <v>2</v>
      </c>
      <c r="F48" s="238">
        <v>494.6</v>
      </c>
      <c r="G48" s="506">
        <v>602.5</v>
      </c>
      <c r="H48" s="563">
        <v>608.1</v>
      </c>
      <c r="I48" s="506">
        <v>610</v>
      </c>
      <c r="J48" s="506">
        <v>620</v>
      </c>
      <c r="K48" s="315"/>
      <c r="L48" s="315"/>
      <c r="M48" s="315"/>
      <c r="N48" s="315"/>
    </row>
    <row r="49" spans="1:14" ht="22.5" customHeight="1">
      <c r="A49" s="736"/>
      <c r="B49" s="774"/>
      <c r="C49" s="774"/>
      <c r="D49" s="787"/>
      <c r="E49" s="30" t="s">
        <v>23</v>
      </c>
      <c r="F49" s="238">
        <v>8.4</v>
      </c>
      <c r="G49" s="506">
        <v>15.9</v>
      </c>
      <c r="H49" s="563">
        <v>15.9</v>
      </c>
      <c r="I49" s="506">
        <v>16</v>
      </c>
      <c r="J49" s="506">
        <v>16</v>
      </c>
      <c r="K49" s="315"/>
      <c r="L49" s="315"/>
      <c r="M49" s="315"/>
      <c r="N49" s="315"/>
    </row>
    <row r="50" spans="1:14" ht="20.25" customHeight="1">
      <c r="A50" s="729" t="s">
        <v>299</v>
      </c>
      <c r="B50" s="772" t="s">
        <v>298</v>
      </c>
      <c r="C50" s="772" t="s">
        <v>301</v>
      </c>
      <c r="D50" s="787" t="s">
        <v>134</v>
      </c>
      <c r="E50" s="30" t="s">
        <v>2</v>
      </c>
      <c r="F50" s="506">
        <v>92.1</v>
      </c>
      <c r="G50" s="506">
        <v>102.4</v>
      </c>
      <c r="H50" s="563">
        <v>102.4</v>
      </c>
      <c r="I50" s="506">
        <v>120</v>
      </c>
      <c r="J50" s="506">
        <v>150</v>
      </c>
      <c r="K50" s="315"/>
      <c r="L50" s="315"/>
      <c r="M50" s="315"/>
      <c r="N50" s="315"/>
    </row>
    <row r="51" spans="1:14" ht="18" customHeight="1">
      <c r="A51" s="729"/>
      <c r="B51" s="772"/>
      <c r="C51" s="772"/>
      <c r="D51" s="787"/>
      <c r="E51" s="30" t="s">
        <v>23</v>
      </c>
      <c r="F51" s="239">
        <v>154.9</v>
      </c>
      <c r="G51" s="506">
        <v>149.2</v>
      </c>
      <c r="H51" s="563">
        <v>149.2</v>
      </c>
      <c r="I51" s="506">
        <v>155</v>
      </c>
      <c r="J51" s="506">
        <v>170</v>
      </c>
      <c r="K51" s="315"/>
      <c r="L51" s="577"/>
      <c r="M51" s="577"/>
      <c r="N51" s="577"/>
    </row>
    <row r="52" spans="1:14" ht="22.5" customHeight="1">
      <c r="A52" s="736" t="s">
        <v>299</v>
      </c>
      <c r="B52" s="774" t="s">
        <v>298</v>
      </c>
      <c r="C52" s="774" t="s">
        <v>302</v>
      </c>
      <c r="D52" s="787" t="s">
        <v>135</v>
      </c>
      <c r="E52" s="30" t="s">
        <v>2</v>
      </c>
      <c r="F52" s="240">
        <v>130.1</v>
      </c>
      <c r="G52" s="491">
        <v>167.2</v>
      </c>
      <c r="H52" s="562">
        <v>184.4</v>
      </c>
      <c r="I52" s="491">
        <v>190</v>
      </c>
      <c r="J52" s="491">
        <v>200</v>
      </c>
      <c r="K52" s="315"/>
      <c r="L52" s="577"/>
      <c r="M52" s="577"/>
      <c r="N52" s="577"/>
    </row>
    <row r="53" spans="1:14" ht="17.25" customHeight="1">
      <c r="A53" s="736"/>
      <c r="B53" s="774"/>
      <c r="C53" s="774"/>
      <c r="D53" s="787"/>
      <c r="E53" s="30" t="s">
        <v>23</v>
      </c>
      <c r="F53" s="240">
        <v>111.8</v>
      </c>
      <c r="G53" s="491">
        <v>98.3</v>
      </c>
      <c r="H53" s="562">
        <v>98.3</v>
      </c>
      <c r="I53" s="491">
        <v>112</v>
      </c>
      <c r="J53" s="491">
        <v>115</v>
      </c>
      <c r="K53" s="315"/>
      <c r="L53" s="577"/>
      <c r="M53" s="577"/>
      <c r="N53" s="577"/>
    </row>
    <row r="54" spans="1:14" ht="29.25" customHeight="1">
      <c r="A54" s="61" t="s">
        <v>299</v>
      </c>
      <c r="B54" s="106" t="s">
        <v>298</v>
      </c>
      <c r="C54" s="61" t="s">
        <v>303</v>
      </c>
      <c r="D54" s="32" t="s">
        <v>255</v>
      </c>
      <c r="E54" s="31" t="s">
        <v>2</v>
      </c>
      <c r="F54" s="241">
        <v>44</v>
      </c>
      <c r="G54" s="233">
        <v>44</v>
      </c>
      <c r="H54" s="588">
        <v>44</v>
      </c>
      <c r="I54" s="233">
        <v>44</v>
      </c>
      <c r="J54" s="233">
        <v>44</v>
      </c>
      <c r="K54" s="316"/>
      <c r="L54" s="578"/>
      <c r="M54" s="578"/>
      <c r="N54" s="578"/>
    </row>
    <row r="55" spans="1:14" ht="20.25" customHeight="1">
      <c r="A55" s="736" t="s">
        <v>299</v>
      </c>
      <c r="B55" s="774" t="s">
        <v>298</v>
      </c>
      <c r="C55" s="736" t="s">
        <v>304</v>
      </c>
      <c r="D55" s="778" t="s">
        <v>558</v>
      </c>
      <c r="E55" s="31" t="s">
        <v>2</v>
      </c>
      <c r="F55" s="506">
        <v>4.1</v>
      </c>
      <c r="G55" s="506">
        <v>2</v>
      </c>
      <c r="H55" s="563">
        <v>2</v>
      </c>
      <c r="I55" s="506">
        <v>2.6</v>
      </c>
      <c r="J55" s="506">
        <v>0</v>
      </c>
      <c r="K55" s="706" t="s">
        <v>546</v>
      </c>
      <c r="L55" s="676">
        <v>30</v>
      </c>
      <c r="M55" s="676">
        <v>30</v>
      </c>
      <c r="N55" s="676"/>
    </row>
    <row r="56" spans="1:14" ht="21.75" customHeight="1">
      <c r="A56" s="736"/>
      <c r="B56" s="774"/>
      <c r="C56" s="736"/>
      <c r="D56" s="778"/>
      <c r="E56" s="31" t="s">
        <v>4</v>
      </c>
      <c r="F56" s="506">
        <v>104</v>
      </c>
      <c r="G56" s="506">
        <v>59.8</v>
      </c>
      <c r="H56" s="563">
        <v>59.8</v>
      </c>
      <c r="I56" s="506">
        <v>70.2</v>
      </c>
      <c r="J56" s="506">
        <v>0</v>
      </c>
      <c r="K56" s="706"/>
      <c r="L56" s="676"/>
      <c r="M56" s="676"/>
      <c r="N56" s="676"/>
    </row>
    <row r="57" spans="1:14" ht="30" customHeight="1">
      <c r="A57" s="82" t="s">
        <v>299</v>
      </c>
      <c r="B57" s="381" t="s">
        <v>298</v>
      </c>
      <c r="C57" s="82" t="s">
        <v>305</v>
      </c>
      <c r="D57" s="10" t="s">
        <v>729</v>
      </c>
      <c r="E57" s="31" t="s">
        <v>4</v>
      </c>
      <c r="F57" s="506">
        <v>0</v>
      </c>
      <c r="G57" s="506">
        <v>70</v>
      </c>
      <c r="H57" s="563">
        <v>50</v>
      </c>
      <c r="I57" s="506">
        <v>79</v>
      </c>
      <c r="J57" s="506">
        <v>79</v>
      </c>
      <c r="K57" s="490" t="s">
        <v>748</v>
      </c>
      <c r="L57" s="488">
        <v>100</v>
      </c>
      <c r="M57" s="488">
        <v>100</v>
      </c>
      <c r="N57" s="488">
        <v>100</v>
      </c>
    </row>
    <row r="58" spans="1:14" ht="19.5" customHeight="1">
      <c r="A58" s="726" t="s">
        <v>299</v>
      </c>
      <c r="B58" s="579" t="s">
        <v>298</v>
      </c>
      <c r="C58" s="726" t="s">
        <v>306</v>
      </c>
      <c r="D58" s="654" t="s">
        <v>950</v>
      </c>
      <c r="E58" s="580" t="s">
        <v>19</v>
      </c>
      <c r="F58" s="506">
        <v>0</v>
      </c>
      <c r="G58" s="506">
        <v>0</v>
      </c>
      <c r="H58" s="563">
        <v>4.12</v>
      </c>
      <c r="I58" s="506">
        <v>27</v>
      </c>
      <c r="J58" s="506">
        <v>27</v>
      </c>
      <c r="K58" s="654" t="s">
        <v>917</v>
      </c>
      <c r="L58" s="662">
        <v>5</v>
      </c>
      <c r="M58" s="662">
        <v>5</v>
      </c>
      <c r="N58" s="662">
        <v>5</v>
      </c>
    </row>
    <row r="59" spans="1:14" ht="21" customHeight="1">
      <c r="A59" s="727"/>
      <c r="B59" s="581"/>
      <c r="C59" s="727"/>
      <c r="D59" s="659"/>
      <c r="E59" s="580" t="s">
        <v>2</v>
      </c>
      <c r="F59" s="506">
        <v>0</v>
      </c>
      <c r="G59" s="506">
        <v>0</v>
      </c>
      <c r="H59" s="563">
        <v>0.628</v>
      </c>
      <c r="I59" s="506">
        <v>4.5</v>
      </c>
      <c r="J59" s="506">
        <v>4.5</v>
      </c>
      <c r="K59" s="659"/>
      <c r="L59" s="700"/>
      <c r="M59" s="700"/>
      <c r="N59" s="700"/>
    </row>
    <row r="60" spans="1:14" ht="16.5" customHeight="1">
      <c r="A60" s="44" t="s">
        <v>299</v>
      </c>
      <c r="B60" s="44" t="s">
        <v>298</v>
      </c>
      <c r="C60" s="735" t="s">
        <v>287</v>
      </c>
      <c r="D60" s="735"/>
      <c r="E60" s="735"/>
      <c r="F60" s="242">
        <f>SUM(F44:F59)</f>
        <v>1827.6999999999998</v>
      </c>
      <c r="G60" s="242">
        <f>SUM(G44:G59)</f>
        <v>2087.2000000000003</v>
      </c>
      <c r="H60" s="566">
        <f>SUM(H44:H59)</f>
        <v>2094.748</v>
      </c>
      <c r="I60" s="242">
        <f>SUM(I44:I59)</f>
        <v>2225.7999999999997</v>
      </c>
      <c r="J60" s="242">
        <f>SUM(J44:J59)</f>
        <v>2241</v>
      </c>
      <c r="K60" s="10"/>
      <c r="L60" s="157"/>
      <c r="M60" s="157"/>
      <c r="N60" s="157"/>
    </row>
    <row r="61" spans="1:14" ht="16.5" customHeight="1">
      <c r="A61" s="44" t="s">
        <v>299</v>
      </c>
      <c r="B61" s="789" t="s">
        <v>224</v>
      </c>
      <c r="C61" s="789"/>
      <c r="D61" s="789"/>
      <c r="E61" s="789"/>
      <c r="F61" s="243">
        <f>+F60</f>
        <v>1827.6999999999998</v>
      </c>
      <c r="G61" s="243">
        <f>+G60</f>
        <v>2087.2000000000003</v>
      </c>
      <c r="H61" s="593">
        <f>+H60</f>
        <v>2094.748</v>
      </c>
      <c r="I61" s="243">
        <f>+I60</f>
        <v>2225.7999999999997</v>
      </c>
      <c r="J61" s="243">
        <f>+J60</f>
        <v>2241</v>
      </c>
      <c r="K61" s="10"/>
      <c r="L61" s="582"/>
      <c r="M61" s="582"/>
      <c r="N61" s="582"/>
    </row>
    <row r="62" spans="1:14" ht="15.75" customHeight="1">
      <c r="A62" s="44" t="s">
        <v>300</v>
      </c>
      <c r="B62" s="725" t="s">
        <v>662</v>
      </c>
      <c r="C62" s="725"/>
      <c r="D62" s="725"/>
      <c r="E62" s="725"/>
      <c r="F62" s="725"/>
      <c r="G62" s="725"/>
      <c r="H62" s="594"/>
      <c r="I62" s="15"/>
      <c r="J62" s="15"/>
      <c r="K62" s="111"/>
      <c r="L62" s="157"/>
      <c r="M62" s="157"/>
      <c r="N62" s="157"/>
    </row>
    <row r="63" spans="1:14" ht="19.5" customHeight="1">
      <c r="A63" s="44" t="s">
        <v>300</v>
      </c>
      <c r="B63" s="15" t="s">
        <v>298</v>
      </c>
      <c r="C63" s="725" t="s">
        <v>371</v>
      </c>
      <c r="D63" s="725"/>
      <c r="E63" s="725"/>
      <c r="F63" s="725"/>
      <c r="G63" s="725"/>
      <c r="H63" s="594"/>
      <c r="I63" s="15"/>
      <c r="J63" s="15"/>
      <c r="K63" s="111"/>
      <c r="L63" s="157"/>
      <c r="M63" s="157"/>
      <c r="N63" s="157"/>
    </row>
    <row r="64" spans="1:14" ht="24.75" customHeight="1">
      <c r="A64" s="736" t="s">
        <v>300</v>
      </c>
      <c r="B64" s="736" t="s">
        <v>298</v>
      </c>
      <c r="C64" s="777" t="s">
        <v>298</v>
      </c>
      <c r="D64" s="706" t="s">
        <v>481</v>
      </c>
      <c r="E64" s="490" t="s">
        <v>2</v>
      </c>
      <c r="F64" s="506">
        <v>103.9</v>
      </c>
      <c r="G64" s="506">
        <v>74</v>
      </c>
      <c r="H64" s="563">
        <v>74</v>
      </c>
      <c r="I64" s="506">
        <v>94</v>
      </c>
      <c r="J64" s="506">
        <v>94</v>
      </c>
      <c r="K64" s="706" t="s">
        <v>482</v>
      </c>
      <c r="L64" s="676">
        <v>17</v>
      </c>
      <c r="M64" s="676">
        <v>4</v>
      </c>
      <c r="N64" s="676">
        <v>4</v>
      </c>
    </row>
    <row r="65" spans="1:14" ht="19.5" customHeight="1">
      <c r="A65" s="736"/>
      <c r="B65" s="736"/>
      <c r="C65" s="777"/>
      <c r="D65" s="706"/>
      <c r="E65" s="490" t="s">
        <v>4</v>
      </c>
      <c r="F65" s="506">
        <v>414.3</v>
      </c>
      <c r="G65" s="506">
        <v>423.3</v>
      </c>
      <c r="H65" s="563">
        <v>423.3</v>
      </c>
      <c r="I65" s="506">
        <v>0</v>
      </c>
      <c r="J65" s="506">
        <v>0</v>
      </c>
      <c r="K65" s="706"/>
      <c r="L65" s="676"/>
      <c r="M65" s="676"/>
      <c r="N65" s="676"/>
    </row>
    <row r="66" spans="1:14" ht="23.25" customHeight="1">
      <c r="A66" s="736" t="s">
        <v>300</v>
      </c>
      <c r="B66" s="736" t="s">
        <v>298</v>
      </c>
      <c r="C66" s="777" t="s">
        <v>299</v>
      </c>
      <c r="D66" s="706" t="s">
        <v>320</v>
      </c>
      <c r="E66" s="490" t="s">
        <v>2</v>
      </c>
      <c r="F66" s="222">
        <v>0</v>
      </c>
      <c r="G66" s="506">
        <v>0</v>
      </c>
      <c r="H66" s="563">
        <v>0</v>
      </c>
      <c r="I66" s="506">
        <v>0</v>
      </c>
      <c r="J66" s="506">
        <v>50</v>
      </c>
      <c r="K66" s="706" t="s">
        <v>442</v>
      </c>
      <c r="L66" s="676"/>
      <c r="M66" s="676"/>
      <c r="N66" s="676">
        <v>40</v>
      </c>
    </row>
    <row r="67" spans="1:14" ht="20.25" customHeight="1">
      <c r="A67" s="736"/>
      <c r="B67" s="736"/>
      <c r="C67" s="777"/>
      <c r="D67" s="706"/>
      <c r="E67" s="490" t="s">
        <v>19</v>
      </c>
      <c r="F67" s="222">
        <v>0</v>
      </c>
      <c r="G67" s="506">
        <v>0</v>
      </c>
      <c r="H67" s="563">
        <v>0</v>
      </c>
      <c r="I67" s="506">
        <v>0</v>
      </c>
      <c r="J67" s="506">
        <v>200</v>
      </c>
      <c r="K67" s="706"/>
      <c r="L67" s="676"/>
      <c r="M67" s="676"/>
      <c r="N67" s="676"/>
    </row>
    <row r="68" spans="1:14" ht="27" customHeight="1">
      <c r="A68" s="726" t="s">
        <v>300</v>
      </c>
      <c r="B68" s="726" t="s">
        <v>298</v>
      </c>
      <c r="C68" s="656" t="s">
        <v>300</v>
      </c>
      <c r="D68" s="654" t="s">
        <v>43</v>
      </c>
      <c r="E68" s="490" t="s">
        <v>19</v>
      </c>
      <c r="F68" s="506">
        <v>284</v>
      </c>
      <c r="G68" s="506">
        <v>0</v>
      </c>
      <c r="H68" s="563">
        <v>0</v>
      </c>
      <c r="I68" s="506">
        <v>290</v>
      </c>
      <c r="J68" s="506">
        <v>290</v>
      </c>
      <c r="K68" s="654" t="s">
        <v>437</v>
      </c>
      <c r="L68" s="645">
        <v>100</v>
      </c>
      <c r="M68" s="645">
        <v>100</v>
      </c>
      <c r="N68" s="645">
        <v>100</v>
      </c>
    </row>
    <row r="69" spans="1:14" ht="27.75" customHeight="1">
      <c r="A69" s="727"/>
      <c r="B69" s="727"/>
      <c r="C69" s="658"/>
      <c r="D69" s="659"/>
      <c r="E69" s="490" t="s">
        <v>2</v>
      </c>
      <c r="F69" s="506">
        <v>0</v>
      </c>
      <c r="G69" s="506">
        <v>190</v>
      </c>
      <c r="H69" s="563">
        <v>190</v>
      </c>
      <c r="I69" s="506">
        <v>0</v>
      </c>
      <c r="J69" s="506">
        <v>0</v>
      </c>
      <c r="K69" s="659"/>
      <c r="L69" s="647"/>
      <c r="M69" s="647"/>
      <c r="N69" s="647"/>
    </row>
    <row r="70" spans="1:14" ht="24.75" customHeight="1">
      <c r="A70" s="736" t="s">
        <v>300</v>
      </c>
      <c r="B70" s="736" t="s">
        <v>298</v>
      </c>
      <c r="C70" s="660" t="s">
        <v>301</v>
      </c>
      <c r="D70" s="706" t="s">
        <v>361</v>
      </c>
      <c r="E70" s="490" t="s">
        <v>2</v>
      </c>
      <c r="F70" s="506">
        <v>0.3</v>
      </c>
      <c r="G70" s="506">
        <v>22</v>
      </c>
      <c r="H70" s="563">
        <v>22</v>
      </c>
      <c r="I70" s="506">
        <v>53</v>
      </c>
      <c r="J70" s="506">
        <v>0</v>
      </c>
      <c r="K70" s="706" t="s">
        <v>443</v>
      </c>
      <c r="L70" s="780"/>
      <c r="M70" s="780">
        <v>1</v>
      </c>
      <c r="N70" s="780"/>
    </row>
    <row r="71" spans="1:14" ht="26.25" customHeight="1">
      <c r="A71" s="736"/>
      <c r="B71" s="736"/>
      <c r="C71" s="660"/>
      <c r="D71" s="706"/>
      <c r="E71" s="490" t="s">
        <v>4</v>
      </c>
      <c r="F71" s="506">
        <v>1.4</v>
      </c>
      <c r="G71" s="506">
        <v>125</v>
      </c>
      <c r="H71" s="563">
        <v>125</v>
      </c>
      <c r="I71" s="506">
        <v>300</v>
      </c>
      <c r="J71" s="506">
        <v>0</v>
      </c>
      <c r="K71" s="706"/>
      <c r="L71" s="780"/>
      <c r="M71" s="780"/>
      <c r="N71" s="780"/>
    </row>
    <row r="72" spans="1:14" ht="26.25" customHeight="1">
      <c r="A72" s="736" t="s">
        <v>300</v>
      </c>
      <c r="B72" s="736" t="s">
        <v>298</v>
      </c>
      <c r="C72" s="660" t="s">
        <v>302</v>
      </c>
      <c r="D72" s="706" t="s">
        <v>321</v>
      </c>
      <c r="E72" s="490" t="s">
        <v>2</v>
      </c>
      <c r="F72" s="222">
        <v>0</v>
      </c>
      <c r="G72" s="222">
        <v>0</v>
      </c>
      <c r="H72" s="563">
        <v>0</v>
      </c>
      <c r="I72" s="222">
        <v>0</v>
      </c>
      <c r="J72" s="222">
        <v>10</v>
      </c>
      <c r="K72" s="706" t="s">
        <v>445</v>
      </c>
      <c r="L72" s="780"/>
      <c r="M72" s="780"/>
      <c r="N72" s="780">
        <v>100</v>
      </c>
    </row>
    <row r="73" spans="1:14" ht="26.25" customHeight="1">
      <c r="A73" s="736"/>
      <c r="B73" s="736"/>
      <c r="C73" s="660"/>
      <c r="D73" s="706"/>
      <c r="E73" s="490" t="s">
        <v>4</v>
      </c>
      <c r="F73" s="222">
        <v>0</v>
      </c>
      <c r="G73" s="222">
        <v>0</v>
      </c>
      <c r="H73" s="563">
        <v>0</v>
      </c>
      <c r="I73" s="222">
        <v>0</v>
      </c>
      <c r="J73" s="222">
        <v>58</v>
      </c>
      <c r="K73" s="706"/>
      <c r="L73" s="780"/>
      <c r="M73" s="780"/>
      <c r="N73" s="780"/>
    </row>
    <row r="74" spans="1:14" ht="33" customHeight="1">
      <c r="A74" s="82" t="s">
        <v>300</v>
      </c>
      <c r="B74" s="82" t="s">
        <v>298</v>
      </c>
      <c r="C74" s="493" t="s">
        <v>303</v>
      </c>
      <c r="D74" s="490" t="s">
        <v>731</v>
      </c>
      <c r="E74" s="490" t="s">
        <v>2</v>
      </c>
      <c r="F74" s="222">
        <v>83.5</v>
      </c>
      <c r="G74" s="222">
        <v>80</v>
      </c>
      <c r="H74" s="563">
        <v>80</v>
      </c>
      <c r="I74" s="222">
        <v>80</v>
      </c>
      <c r="J74" s="222">
        <v>80</v>
      </c>
      <c r="K74" s="490" t="s">
        <v>444</v>
      </c>
      <c r="L74" s="488">
        <v>390</v>
      </c>
      <c r="M74" s="488">
        <v>390</v>
      </c>
      <c r="N74" s="488">
        <v>390</v>
      </c>
    </row>
    <row r="75" spans="1:14" ht="30" customHeight="1">
      <c r="A75" s="82" t="s">
        <v>300</v>
      </c>
      <c r="B75" s="82" t="s">
        <v>298</v>
      </c>
      <c r="C75" s="493" t="s">
        <v>304</v>
      </c>
      <c r="D75" s="490" t="s">
        <v>474</v>
      </c>
      <c r="E75" s="490" t="s">
        <v>2</v>
      </c>
      <c r="F75" s="222">
        <v>30</v>
      </c>
      <c r="G75" s="222">
        <v>30</v>
      </c>
      <c r="H75" s="563">
        <v>30</v>
      </c>
      <c r="I75" s="222">
        <v>30</v>
      </c>
      <c r="J75" s="222">
        <v>30</v>
      </c>
      <c r="K75" s="490" t="s">
        <v>479</v>
      </c>
      <c r="L75" s="488">
        <v>5</v>
      </c>
      <c r="M75" s="488">
        <v>5</v>
      </c>
      <c r="N75" s="488">
        <v>5</v>
      </c>
    </row>
    <row r="76" spans="1:14" ht="18.75" customHeight="1">
      <c r="A76" s="44" t="s">
        <v>300</v>
      </c>
      <c r="B76" s="44" t="s">
        <v>298</v>
      </c>
      <c r="C76" s="735" t="s">
        <v>287</v>
      </c>
      <c r="D76" s="735"/>
      <c r="E76" s="735"/>
      <c r="F76" s="242">
        <f>SUM(F64:F75)</f>
        <v>917.4</v>
      </c>
      <c r="G76" s="242">
        <f>SUM(G64:G75)</f>
        <v>944.3</v>
      </c>
      <c r="H76" s="566">
        <f>SUM(H64:H75)</f>
        <v>944.3</v>
      </c>
      <c r="I76" s="242">
        <f>SUM(I64:I75)</f>
        <v>847</v>
      </c>
      <c r="J76" s="242">
        <f>SUM(J64:J75)</f>
        <v>812</v>
      </c>
      <c r="K76" s="111"/>
      <c r="L76" s="157"/>
      <c r="M76" s="157"/>
      <c r="N76" s="157"/>
    </row>
    <row r="77" spans="1:14" ht="18.75" customHeight="1">
      <c r="A77" s="44" t="s">
        <v>300</v>
      </c>
      <c r="B77" s="789" t="s">
        <v>224</v>
      </c>
      <c r="C77" s="789"/>
      <c r="D77" s="789"/>
      <c r="E77" s="789"/>
      <c r="F77" s="243">
        <f>+F76</f>
        <v>917.4</v>
      </c>
      <c r="G77" s="243">
        <f>+G76</f>
        <v>944.3</v>
      </c>
      <c r="H77" s="593">
        <f>+H76</f>
        <v>944.3</v>
      </c>
      <c r="I77" s="243">
        <f>+I76</f>
        <v>847</v>
      </c>
      <c r="J77" s="243">
        <f>+J76</f>
        <v>812</v>
      </c>
      <c r="K77" s="506"/>
      <c r="L77" s="583"/>
      <c r="M77" s="583"/>
      <c r="N77" s="583"/>
    </row>
    <row r="78" spans="1:14" ht="19.5" customHeight="1">
      <c r="A78" s="790" t="s">
        <v>289</v>
      </c>
      <c r="B78" s="790"/>
      <c r="C78" s="790"/>
      <c r="D78" s="790"/>
      <c r="E78" s="790"/>
      <c r="F78" s="335">
        <f>+F77+F61+F41</f>
        <v>13975.9</v>
      </c>
      <c r="G78" s="335">
        <f>+G77+G61+G41</f>
        <v>18181.9</v>
      </c>
      <c r="H78" s="335">
        <f>+H77+H61+H41</f>
        <v>17782.348</v>
      </c>
      <c r="I78" s="335">
        <f>+I77+I61+I41</f>
        <v>18307.7</v>
      </c>
      <c r="J78" s="335">
        <f>+J77+J61+J41</f>
        <v>18317.9</v>
      </c>
      <c r="K78" s="711"/>
      <c r="L78" s="712"/>
      <c r="M78" s="712"/>
      <c r="N78" s="712"/>
    </row>
    <row r="79" spans="1:14" ht="14.25" customHeight="1">
      <c r="A79" s="750" t="s">
        <v>316</v>
      </c>
      <c r="B79" s="751"/>
      <c r="C79" s="751"/>
      <c r="D79" s="751"/>
      <c r="E79" s="752"/>
      <c r="F79" s="584"/>
      <c r="G79" s="584"/>
      <c r="H79" s="584"/>
      <c r="I79" s="584"/>
      <c r="J79" s="584"/>
      <c r="K79" s="711"/>
      <c r="L79" s="712"/>
      <c r="M79" s="712"/>
      <c r="N79" s="712"/>
    </row>
    <row r="80" spans="1:14" ht="17.25" customHeight="1">
      <c r="A80" s="791" t="s">
        <v>21</v>
      </c>
      <c r="B80" s="792"/>
      <c r="C80" s="792"/>
      <c r="D80" s="792"/>
      <c r="E80" s="793"/>
      <c r="F80" s="336">
        <f>SUM(F81:F86)</f>
        <v>6694.299999999999</v>
      </c>
      <c r="G80" s="336">
        <f>SUM(G81:G86)</f>
        <v>6851.5</v>
      </c>
      <c r="H80" s="336">
        <f>SUM(H81:H86)</f>
        <v>7227.147999999999</v>
      </c>
      <c r="I80" s="336">
        <f>SUM(I81:I86)</f>
        <v>7358</v>
      </c>
      <c r="J80" s="336">
        <f>SUM(J81:J86)</f>
        <v>7679.4</v>
      </c>
      <c r="K80" s="711"/>
      <c r="L80" s="712"/>
      <c r="M80" s="712"/>
      <c r="N80" s="712"/>
    </row>
    <row r="81" spans="1:14" ht="12.75" customHeight="1">
      <c r="A81" s="693" t="s">
        <v>225</v>
      </c>
      <c r="B81" s="694"/>
      <c r="C81" s="694"/>
      <c r="D81" s="694"/>
      <c r="E81" s="695"/>
      <c r="F81" s="244">
        <f>+F75+F74+F66+F64+F55+F54+F52+F50+F48+F46+F44+F39+F36+F35+F34+F33+F32+F25+F20+F19+F13+F72+F70+F69+F59</f>
        <v>4666</v>
      </c>
      <c r="G81" s="244">
        <f>+G75+G74+G66+G64+G55+G54+G52+G50+G48+G46+G44+G39+G36+G35+G34+G33+G32+G25+G20+G19+G13+G72+G70+G69+G59</f>
        <v>5045.1</v>
      </c>
      <c r="H81" s="570">
        <f>+H75+H74+H66+H64+H55+H54+H52+H50+H48+H46+H44+H39+H36+H35+H34+H33+H32+H25+H20+H19+H13+H72+H70+H69+H59</f>
        <v>5286.527999999999</v>
      </c>
      <c r="I81" s="244">
        <f>+I75+I74+I66+I64+I55+I54+I52+I50+I48+I46+I44+I39+I36+I35+I34+I33+I32+I25+I20+I19+I13+I72+I70+I69+I59</f>
        <v>5066.6</v>
      </c>
      <c r="J81" s="244">
        <f>+J75+J74+J66+J64+J55+J54+J52+J50+J48+J46+J44+J39+J36+J35+J34+J33+J32+J25+J20+J19+J13+J72+J70+J69+J59</f>
        <v>5150</v>
      </c>
      <c r="K81" s="711"/>
      <c r="L81" s="712"/>
      <c r="M81" s="712"/>
      <c r="N81" s="712"/>
    </row>
    <row r="82" spans="1:14" ht="15" customHeight="1">
      <c r="A82" s="693" t="s">
        <v>368</v>
      </c>
      <c r="B82" s="694"/>
      <c r="C82" s="694"/>
      <c r="D82" s="694"/>
      <c r="E82" s="695"/>
      <c r="F82" s="244">
        <f>+F68+F29+F18+F17+F15+F12+F67+F58</f>
        <v>1534.4</v>
      </c>
      <c r="G82" s="244">
        <f>+G68+G29+G18+G17+G15+G12+G67+G58</f>
        <v>1295.9</v>
      </c>
      <c r="H82" s="570">
        <f>+H68+H29+H18+H17+H15+H12+H67+H58</f>
        <v>1430.12</v>
      </c>
      <c r="I82" s="244">
        <f>+I68+I29+I18+I17+I15+I12+I67+I58</f>
        <v>1757.7</v>
      </c>
      <c r="J82" s="244">
        <f>+J68+J29+J18+J17+J15+J12+J67+J58</f>
        <v>1977.7</v>
      </c>
      <c r="K82" s="711"/>
      <c r="L82" s="712"/>
      <c r="M82" s="712"/>
      <c r="N82" s="712"/>
    </row>
    <row r="83" spans="1:14" ht="12.75" customHeight="1">
      <c r="A83" s="693" t="s">
        <v>226</v>
      </c>
      <c r="B83" s="694"/>
      <c r="C83" s="694"/>
      <c r="D83" s="694"/>
      <c r="E83" s="695"/>
      <c r="F83" s="244"/>
      <c r="G83" s="244"/>
      <c r="H83" s="570"/>
      <c r="I83" s="244"/>
      <c r="J83" s="244"/>
      <c r="K83" s="711"/>
      <c r="L83" s="712"/>
      <c r="M83" s="712"/>
      <c r="N83" s="712"/>
    </row>
    <row r="84" spans="1:14" ht="12.75" customHeight="1">
      <c r="A84" s="693" t="s">
        <v>227</v>
      </c>
      <c r="B84" s="694"/>
      <c r="C84" s="694"/>
      <c r="D84" s="694"/>
      <c r="E84" s="695"/>
      <c r="F84" s="244">
        <f>+F53+F51+F49+F47+F45+F14</f>
        <v>493.8999999999999</v>
      </c>
      <c r="G84" s="244">
        <f>+G53+G51+G49+G47+G45+G14</f>
        <v>510.49999999999994</v>
      </c>
      <c r="H84" s="570">
        <f>+H53+H51+H49+H47+H45+H14</f>
        <v>510.49999999999994</v>
      </c>
      <c r="I84" s="244">
        <f>+I53+I51+I49+I47+I45+I14</f>
        <v>533.7</v>
      </c>
      <c r="J84" s="244">
        <f>+J53+J51+J49+J47+J45+J14</f>
        <v>551.7</v>
      </c>
      <c r="K84" s="711"/>
      <c r="L84" s="712"/>
      <c r="M84" s="712"/>
      <c r="N84" s="712"/>
    </row>
    <row r="85" spans="1:14" ht="12.75" customHeight="1">
      <c r="A85" s="693" t="s">
        <v>230</v>
      </c>
      <c r="B85" s="694"/>
      <c r="C85" s="694"/>
      <c r="D85" s="694"/>
      <c r="E85" s="695"/>
      <c r="F85" s="244"/>
      <c r="G85" s="244"/>
      <c r="H85" s="570"/>
      <c r="I85" s="244"/>
      <c r="J85" s="244"/>
      <c r="K85" s="711"/>
      <c r="L85" s="712"/>
      <c r="M85" s="712"/>
      <c r="N85" s="712"/>
    </row>
    <row r="86" spans="1:14" ht="12.75" customHeight="1">
      <c r="A86" s="693" t="s">
        <v>231</v>
      </c>
      <c r="B86" s="694"/>
      <c r="C86" s="694"/>
      <c r="D86" s="694"/>
      <c r="E86" s="695"/>
      <c r="F86" s="244"/>
      <c r="G86" s="244"/>
      <c r="H86" s="570"/>
      <c r="I86" s="244"/>
      <c r="J86" s="244"/>
      <c r="K86" s="711"/>
      <c r="L86" s="712"/>
      <c r="M86" s="712"/>
      <c r="N86" s="712"/>
    </row>
    <row r="87" spans="1:14" ht="15.75" customHeight="1">
      <c r="A87" s="685" t="s">
        <v>20</v>
      </c>
      <c r="B87" s="686"/>
      <c r="C87" s="686"/>
      <c r="D87" s="686"/>
      <c r="E87" s="687"/>
      <c r="F87" s="337">
        <f>SUM(F88:F91)</f>
        <v>7281.599999999999</v>
      </c>
      <c r="G87" s="337">
        <f>SUM(G88:G91)</f>
        <v>11330.4</v>
      </c>
      <c r="H87" s="337">
        <f>SUM(H88:H91)</f>
        <v>10555.199999999999</v>
      </c>
      <c r="I87" s="337">
        <f>SUM(I88:I91)</f>
        <v>10949.7</v>
      </c>
      <c r="J87" s="337">
        <f>SUM(J88:J91)</f>
        <v>10638.5</v>
      </c>
      <c r="K87" s="711"/>
      <c r="L87" s="712"/>
      <c r="M87" s="712"/>
      <c r="N87" s="712"/>
    </row>
    <row r="88" spans="1:14" ht="12.75" customHeight="1">
      <c r="A88" s="693" t="s">
        <v>228</v>
      </c>
      <c r="B88" s="694"/>
      <c r="C88" s="694"/>
      <c r="D88" s="694"/>
      <c r="E88" s="695"/>
      <c r="F88" s="244">
        <f>+F73+F71+F65+F56+F57</f>
        <v>519.7</v>
      </c>
      <c r="G88" s="244">
        <f>+G73+G71+G65+G56+G57</f>
        <v>678.0999999999999</v>
      </c>
      <c r="H88" s="570">
        <f>+H73+H71+H65+H56+H57</f>
        <v>658.0999999999999</v>
      </c>
      <c r="I88" s="244">
        <f>+I73+I71+I65+I56+I57</f>
        <v>449.2</v>
      </c>
      <c r="J88" s="244">
        <f>+J73+J71+J65+J56+J57</f>
        <v>137</v>
      </c>
      <c r="K88" s="711"/>
      <c r="L88" s="712"/>
      <c r="M88" s="712"/>
      <c r="N88" s="712"/>
    </row>
    <row r="89" spans="1:14" ht="12.75" customHeight="1">
      <c r="A89" s="693" t="s">
        <v>229</v>
      </c>
      <c r="B89" s="694"/>
      <c r="C89" s="694"/>
      <c r="D89" s="694"/>
      <c r="E89" s="695"/>
      <c r="F89" s="244">
        <f>+F28+F27+F26+F24+F23+F22+F21</f>
        <v>6761.9</v>
      </c>
      <c r="G89" s="244">
        <f>+G28+G27+G26+G24+G23+G22+G21</f>
        <v>10652.3</v>
      </c>
      <c r="H89" s="570">
        <f>+H28+H27+H26+H24+H23+H22+H21</f>
        <v>9897.099999999999</v>
      </c>
      <c r="I89" s="244">
        <f>+I28+I27+I26+I24+I23+I22+I21</f>
        <v>10500.5</v>
      </c>
      <c r="J89" s="244">
        <f>+J28+J27+J26+J24+J23+J22+J21</f>
        <v>10501.5</v>
      </c>
      <c r="K89" s="711"/>
      <c r="L89" s="712"/>
      <c r="M89" s="712"/>
      <c r="N89" s="712"/>
    </row>
    <row r="90" spans="1:14" ht="12.75" customHeight="1">
      <c r="A90" s="693" t="s">
        <v>232</v>
      </c>
      <c r="B90" s="694"/>
      <c r="C90" s="694"/>
      <c r="D90" s="694"/>
      <c r="E90" s="695"/>
      <c r="F90" s="244"/>
      <c r="G90" s="244"/>
      <c r="H90" s="570"/>
      <c r="I90" s="244"/>
      <c r="J90" s="244"/>
      <c r="K90" s="711"/>
      <c r="L90" s="712"/>
      <c r="M90" s="712"/>
      <c r="N90" s="712"/>
    </row>
    <row r="91" spans="1:14" ht="12.75" customHeight="1">
      <c r="A91" s="693" t="s">
        <v>233</v>
      </c>
      <c r="B91" s="694"/>
      <c r="C91" s="694"/>
      <c r="D91" s="694"/>
      <c r="E91" s="695"/>
      <c r="F91" s="244"/>
      <c r="G91" s="244"/>
      <c r="H91" s="570"/>
      <c r="I91" s="244"/>
      <c r="J91" s="244"/>
      <c r="K91" s="711"/>
      <c r="L91" s="712"/>
      <c r="M91" s="712"/>
      <c r="N91" s="712"/>
    </row>
    <row r="92" spans="1:14" ht="12.75" customHeight="1">
      <c r="A92" s="722" t="s">
        <v>953</v>
      </c>
      <c r="B92" s="722"/>
      <c r="C92" s="722"/>
      <c r="D92" s="722"/>
      <c r="E92" s="722"/>
      <c r="F92" s="712"/>
      <c r="G92" s="712"/>
      <c r="H92" s="712"/>
      <c r="I92" s="712"/>
      <c r="J92" s="532"/>
      <c r="K92" s="312"/>
      <c r="L92" s="312"/>
      <c r="M92" s="312"/>
      <c r="N92" s="312"/>
    </row>
    <row r="93" spans="1:14" ht="12.75">
      <c r="A93" s="558" t="s">
        <v>954</v>
      </c>
      <c r="B93" s="558"/>
      <c r="C93" s="558"/>
      <c r="D93" s="559"/>
      <c r="E93" s="560"/>
      <c r="F93" s="561"/>
      <c r="G93" s="55"/>
      <c r="H93" s="55"/>
      <c r="I93" s="55"/>
      <c r="J93" s="109"/>
      <c r="L93" s="585"/>
      <c r="M93" s="585"/>
      <c r="N93" s="585"/>
    </row>
    <row r="188" ht="12.75">
      <c r="F188" s="333"/>
    </row>
  </sheetData>
  <sheetProtection/>
  <mergeCells count="174">
    <mergeCell ref="A92:I92"/>
    <mergeCell ref="M58:M59"/>
    <mergeCell ref="N58:N59"/>
    <mergeCell ref="C58:C59"/>
    <mergeCell ref="A58:A59"/>
    <mergeCell ref="D58:D59"/>
    <mergeCell ref="K58:K59"/>
    <mergeCell ref="L58:L59"/>
    <mergeCell ref="K91:N91"/>
    <mergeCell ref="K68:K69"/>
    <mergeCell ref="M32:M33"/>
    <mergeCell ref="A2:N2"/>
    <mergeCell ref="B66:B67"/>
    <mergeCell ref="K88:N88"/>
    <mergeCell ref="K90:N90"/>
    <mergeCell ref="K79:N79"/>
    <mergeCell ref="K83:N83"/>
    <mergeCell ref="K84:N84"/>
    <mergeCell ref="K89:N89"/>
    <mergeCell ref="C70:C71"/>
    <mergeCell ref="L1:N1"/>
    <mergeCell ref="M68:M69"/>
    <mergeCell ref="M70:M71"/>
    <mergeCell ref="M72:M73"/>
    <mergeCell ref="M6:M8"/>
    <mergeCell ref="M12:M14"/>
    <mergeCell ref="M24:M25"/>
    <mergeCell ref="L5:N5"/>
    <mergeCell ref="N6:N8"/>
    <mergeCell ref="K4:N4"/>
    <mergeCell ref="N68:N69"/>
    <mergeCell ref="K85:N85"/>
    <mergeCell ref="K86:N86"/>
    <mergeCell ref="K87:N87"/>
    <mergeCell ref="L72:L73"/>
    <mergeCell ref="K80:N80"/>
    <mergeCell ref="K81:N81"/>
    <mergeCell ref="K82:N82"/>
    <mergeCell ref="K78:N78"/>
    <mergeCell ref="B61:E61"/>
    <mergeCell ref="D64:D65"/>
    <mergeCell ref="C66:C67"/>
    <mergeCell ref="A80:E80"/>
    <mergeCell ref="A70:A71"/>
    <mergeCell ref="B70:B71"/>
    <mergeCell ref="A79:E79"/>
    <mergeCell ref="C63:G63"/>
    <mergeCell ref="A72:A73"/>
    <mergeCell ref="B72:B73"/>
    <mergeCell ref="A91:E91"/>
    <mergeCell ref="D68:D69"/>
    <mergeCell ref="C68:C69"/>
    <mergeCell ref="B68:B69"/>
    <mergeCell ref="A68:A69"/>
    <mergeCell ref="A85:E85"/>
    <mergeCell ref="A83:E83"/>
    <mergeCell ref="A87:E87"/>
    <mergeCell ref="A81:E81"/>
    <mergeCell ref="A82:E82"/>
    <mergeCell ref="A86:E86"/>
    <mergeCell ref="C76:E76"/>
    <mergeCell ref="B77:E77"/>
    <mergeCell ref="A88:E88"/>
    <mergeCell ref="A89:E89"/>
    <mergeCell ref="A90:E90"/>
    <mergeCell ref="D72:D73"/>
    <mergeCell ref="A84:E84"/>
    <mergeCell ref="A78:E78"/>
    <mergeCell ref="C72:C73"/>
    <mergeCell ref="A64:A65"/>
    <mergeCell ref="D70:D71"/>
    <mergeCell ref="A66:A67"/>
    <mergeCell ref="A46:A47"/>
    <mergeCell ref="A50:A51"/>
    <mergeCell ref="D48:D49"/>
    <mergeCell ref="D44:D45"/>
    <mergeCell ref="A32:A33"/>
    <mergeCell ref="B32:B33"/>
    <mergeCell ref="C32:C33"/>
    <mergeCell ref="B41:E41"/>
    <mergeCell ref="D32:D33"/>
    <mergeCell ref="C30:E30"/>
    <mergeCell ref="B55:B56"/>
    <mergeCell ref="B64:B65"/>
    <mergeCell ref="A24:A25"/>
    <mergeCell ref="A44:A45"/>
    <mergeCell ref="B44:B45"/>
    <mergeCell ref="C31:N31"/>
    <mergeCell ref="C37:E37"/>
    <mergeCell ref="A55:A56"/>
    <mergeCell ref="C52:C53"/>
    <mergeCell ref="C55:C56"/>
    <mergeCell ref="C48:C49"/>
    <mergeCell ref="B48:B49"/>
    <mergeCell ref="B50:B51"/>
    <mergeCell ref="A48:A49"/>
    <mergeCell ref="A52:A53"/>
    <mergeCell ref="B52:B53"/>
    <mergeCell ref="D52:D53"/>
    <mergeCell ref="B42:N42"/>
    <mergeCell ref="C38:N38"/>
    <mergeCell ref="B46:B47"/>
    <mergeCell ref="D50:D51"/>
    <mergeCell ref="D46:D47"/>
    <mergeCell ref="C40:E40"/>
    <mergeCell ref="C44:C45"/>
    <mergeCell ref="B24:B25"/>
    <mergeCell ref="C24:C25"/>
    <mergeCell ref="D24:D25"/>
    <mergeCell ref="K24:K25"/>
    <mergeCell ref="F4:F8"/>
    <mergeCell ref="F15:F16"/>
    <mergeCell ref="A9:N9"/>
    <mergeCell ref="E15:E16"/>
    <mergeCell ref="D15:D16"/>
    <mergeCell ref="H4:H8"/>
    <mergeCell ref="I15:I16"/>
    <mergeCell ref="B10:N10"/>
    <mergeCell ref="C11:N11"/>
    <mergeCell ref="C12:C14"/>
    <mergeCell ref="L12:L14"/>
    <mergeCell ref="K12:K14"/>
    <mergeCell ref="N12:N14"/>
    <mergeCell ref="B12:B14"/>
    <mergeCell ref="H15:H16"/>
    <mergeCell ref="K5:K8"/>
    <mergeCell ref="A4:A8"/>
    <mergeCell ref="B4:B8"/>
    <mergeCell ref="C4:C8"/>
    <mergeCell ref="D4:D8"/>
    <mergeCell ref="E4:E8"/>
    <mergeCell ref="G4:G8"/>
    <mergeCell ref="J4:J8"/>
    <mergeCell ref="I4:I8"/>
    <mergeCell ref="L6:L8"/>
    <mergeCell ref="K32:K33"/>
    <mergeCell ref="A12:A14"/>
    <mergeCell ref="B62:G62"/>
    <mergeCell ref="C60:E60"/>
    <mergeCell ref="B15:B16"/>
    <mergeCell ref="A15:A16"/>
    <mergeCell ref="C15:C16"/>
    <mergeCell ref="G15:G16"/>
    <mergeCell ref="D12:D14"/>
    <mergeCell ref="K66:K67"/>
    <mergeCell ref="L70:L71"/>
    <mergeCell ref="N70:N71"/>
    <mergeCell ref="N72:N73"/>
    <mergeCell ref="L66:L67"/>
    <mergeCell ref="K72:K73"/>
    <mergeCell ref="N66:N67"/>
    <mergeCell ref="M66:M67"/>
    <mergeCell ref="K70:K71"/>
    <mergeCell ref="L68:L69"/>
    <mergeCell ref="L32:L33"/>
    <mergeCell ref="C46:C47"/>
    <mergeCell ref="K44:K45"/>
    <mergeCell ref="D66:D67"/>
    <mergeCell ref="C64:C65"/>
    <mergeCell ref="D55:D56"/>
    <mergeCell ref="L55:L56"/>
    <mergeCell ref="C43:N43"/>
    <mergeCell ref="N55:N56"/>
    <mergeCell ref="M55:M56"/>
    <mergeCell ref="L3:N3"/>
    <mergeCell ref="C50:C51"/>
    <mergeCell ref="L64:L65"/>
    <mergeCell ref="K64:K65"/>
    <mergeCell ref="L24:L25"/>
    <mergeCell ref="K55:K56"/>
    <mergeCell ref="N64:N65"/>
    <mergeCell ref="N24:N25"/>
    <mergeCell ref="N32:N33"/>
    <mergeCell ref="M64:M65"/>
  </mergeCells>
  <printOptions/>
  <pageMargins left="0.1968503937007874" right="0.1968503937007874" top="0.5118110236220472" bottom="0.1968503937007874" header="0" footer="0"/>
  <pageSetup fitToHeight="0" fitToWidth="1"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tabColor rgb="FF00B050"/>
  </sheetPr>
  <dimension ref="A2:C91"/>
  <sheetViews>
    <sheetView zoomScalePageLayoutView="0" workbookViewId="0" topLeftCell="A1">
      <selection activeCell="B68" sqref="B68"/>
    </sheetView>
  </sheetViews>
  <sheetFormatPr defaultColWidth="116.421875" defaultRowHeight="12.75"/>
  <cols>
    <col min="1" max="1" width="109.28125" style="13" customWidth="1"/>
    <col min="2" max="16384" width="116.421875" style="13" customWidth="1"/>
  </cols>
  <sheetData>
    <row r="2" ht="46.5" customHeight="1">
      <c r="A2" s="643" t="s">
        <v>1030</v>
      </c>
    </row>
    <row r="3" ht="15.75">
      <c r="A3" s="639"/>
    </row>
    <row r="4" ht="15.75">
      <c r="A4" s="637" t="s">
        <v>974</v>
      </c>
    </row>
    <row r="5" ht="15.75">
      <c r="A5" s="637" t="s">
        <v>975</v>
      </c>
    </row>
    <row r="6" ht="15.75">
      <c r="A6" s="638"/>
    </row>
    <row r="7" ht="40.5" customHeight="1">
      <c r="A7" s="640" t="s">
        <v>976</v>
      </c>
    </row>
    <row r="8" ht="25.5" customHeight="1">
      <c r="A8" s="640" t="s">
        <v>977</v>
      </c>
    </row>
    <row r="9" ht="27" customHeight="1">
      <c r="A9" s="644" t="s">
        <v>978</v>
      </c>
    </row>
    <row r="10" spans="1:2" ht="92.25" customHeight="1">
      <c r="A10" s="640" t="s">
        <v>979</v>
      </c>
      <c r="B10" s="642"/>
    </row>
    <row r="11" ht="77.25" customHeight="1">
      <c r="A11" s="640" t="s">
        <v>1027</v>
      </c>
    </row>
    <row r="12" ht="39" customHeight="1">
      <c r="A12" s="640" t="s">
        <v>980</v>
      </c>
    </row>
    <row r="13" ht="15.75">
      <c r="A13" s="638"/>
    </row>
    <row r="14" ht="15.75">
      <c r="A14" s="637" t="s">
        <v>981</v>
      </c>
    </row>
    <row r="15" ht="15.75">
      <c r="A15" s="637" t="s">
        <v>982</v>
      </c>
    </row>
    <row r="16" ht="15.75">
      <c r="A16" s="637"/>
    </row>
    <row r="17" ht="117.75" customHeight="1">
      <c r="A17" s="640" t="s">
        <v>983</v>
      </c>
    </row>
    <row r="18" ht="36" customHeight="1">
      <c r="A18" s="640" t="s">
        <v>984</v>
      </c>
    </row>
    <row r="19" ht="42" customHeight="1">
      <c r="A19" s="640" t="s">
        <v>985</v>
      </c>
    </row>
    <row r="20" ht="49.5" customHeight="1">
      <c r="A20" s="640" t="s">
        <v>986</v>
      </c>
    </row>
    <row r="21" ht="153.75" customHeight="1">
      <c r="A21" s="640" t="s">
        <v>987</v>
      </c>
    </row>
    <row r="22" ht="35.25" customHeight="1">
      <c r="A22" s="640" t="s">
        <v>1028</v>
      </c>
    </row>
    <row r="23" ht="46.5" customHeight="1">
      <c r="A23" s="640" t="s">
        <v>988</v>
      </c>
    </row>
    <row r="24" ht="15.75">
      <c r="A24" s="641"/>
    </row>
    <row r="25" ht="15.75">
      <c r="A25" s="637" t="s">
        <v>989</v>
      </c>
    </row>
    <row r="26" ht="15.75">
      <c r="A26" s="637" t="s">
        <v>990</v>
      </c>
    </row>
    <row r="27" ht="15.75">
      <c r="A27" s="638"/>
    </row>
    <row r="28" ht="15.75">
      <c r="A28" s="640" t="s">
        <v>991</v>
      </c>
    </row>
    <row r="29" ht="15.75">
      <c r="A29" s="637"/>
    </row>
    <row r="30" ht="15.75">
      <c r="A30" s="637" t="s">
        <v>992</v>
      </c>
    </row>
    <row r="31" ht="15.75">
      <c r="A31" s="637" t="s">
        <v>993</v>
      </c>
    </row>
    <row r="32" ht="15.75">
      <c r="A32" s="637"/>
    </row>
    <row r="33" ht="69.75" customHeight="1">
      <c r="A33" s="640" t="s">
        <v>994</v>
      </c>
    </row>
    <row r="34" ht="15.75">
      <c r="A34" s="638"/>
    </row>
    <row r="35" spans="1:2" ht="15.75">
      <c r="A35" s="641" t="s">
        <v>1029</v>
      </c>
      <c r="B35" s="638"/>
    </row>
    <row r="36" ht="15.75">
      <c r="A36" s="637" t="s">
        <v>995</v>
      </c>
    </row>
    <row r="37" ht="15.75">
      <c r="A37" s="641"/>
    </row>
    <row r="38" ht="31.5" customHeight="1">
      <c r="A38" s="640" t="s">
        <v>996</v>
      </c>
    </row>
    <row r="39" ht="30" customHeight="1">
      <c r="A39" s="640" t="s">
        <v>997</v>
      </c>
    </row>
    <row r="40" ht="38.25" customHeight="1">
      <c r="A40" s="640" t="s">
        <v>998</v>
      </c>
    </row>
    <row r="41" ht="35.25" customHeight="1">
      <c r="A41" s="640" t="s">
        <v>999</v>
      </c>
    </row>
    <row r="42" ht="44.25" customHeight="1">
      <c r="A42" s="640" t="s">
        <v>1000</v>
      </c>
    </row>
    <row r="43" ht="48.75" customHeight="1">
      <c r="A43" s="640" t="s">
        <v>1001</v>
      </c>
    </row>
    <row r="44" ht="15.75">
      <c r="A44" s="641"/>
    </row>
    <row r="45" ht="15.75">
      <c r="A45" s="637" t="s">
        <v>1002</v>
      </c>
    </row>
    <row r="46" ht="15.75">
      <c r="A46" s="637" t="s">
        <v>1003</v>
      </c>
    </row>
    <row r="47" ht="15.75">
      <c r="A47" s="640"/>
    </row>
    <row r="48" ht="66" customHeight="1">
      <c r="A48" s="640" t="s">
        <v>1004</v>
      </c>
    </row>
    <row r="49" ht="30.75" customHeight="1">
      <c r="A49" s="640" t="s">
        <v>1005</v>
      </c>
    </row>
    <row r="50" ht="53.25" customHeight="1">
      <c r="A50" s="640" t="s">
        <v>1006</v>
      </c>
    </row>
    <row r="51" ht="34.5" customHeight="1">
      <c r="A51" s="640" t="s">
        <v>1007</v>
      </c>
    </row>
    <row r="52" ht="45.75" customHeight="1">
      <c r="A52" s="640" t="s">
        <v>1008</v>
      </c>
    </row>
    <row r="53" ht="15.75">
      <c r="A53" s="637"/>
    </row>
    <row r="54" ht="15.75">
      <c r="A54" s="637" t="s">
        <v>1009</v>
      </c>
    </row>
    <row r="55" ht="15.75">
      <c r="A55" s="637" t="s">
        <v>1010</v>
      </c>
    </row>
    <row r="56" ht="15.75">
      <c r="A56" s="637"/>
    </row>
    <row r="57" ht="33" customHeight="1">
      <c r="A57" s="640" t="s">
        <v>1011</v>
      </c>
    </row>
    <row r="58" ht="30" customHeight="1">
      <c r="A58" s="640" t="s">
        <v>1012</v>
      </c>
    </row>
    <row r="59" ht="15.75">
      <c r="A59" s="638"/>
    </row>
    <row r="60" ht="15.75">
      <c r="A60" s="637" t="s">
        <v>1013</v>
      </c>
    </row>
    <row r="61" ht="15.75">
      <c r="A61" s="637" t="s">
        <v>1014</v>
      </c>
    </row>
    <row r="62" ht="15.75">
      <c r="A62" s="637"/>
    </row>
    <row r="63" ht="18" customHeight="1">
      <c r="A63" s="640" t="s">
        <v>1015</v>
      </c>
    </row>
    <row r="64" ht="18" customHeight="1">
      <c r="A64" s="640" t="s">
        <v>1016</v>
      </c>
    </row>
    <row r="65" ht="18" customHeight="1">
      <c r="A65" s="640" t="s">
        <v>1017</v>
      </c>
    </row>
    <row r="66" ht="18" customHeight="1">
      <c r="A66" s="640" t="s">
        <v>1018</v>
      </c>
    </row>
    <row r="67" ht="18" customHeight="1">
      <c r="A67" s="640" t="s">
        <v>1019</v>
      </c>
    </row>
    <row r="68" ht="18" customHeight="1">
      <c r="A68" s="640" t="s">
        <v>1020</v>
      </c>
    </row>
    <row r="69" ht="18" customHeight="1">
      <c r="A69" s="640" t="s">
        <v>1021</v>
      </c>
    </row>
    <row r="70" ht="18" customHeight="1">
      <c r="A70" s="640" t="s">
        <v>1022</v>
      </c>
    </row>
    <row r="71" ht="18" customHeight="1">
      <c r="A71" s="640" t="s">
        <v>1023</v>
      </c>
    </row>
    <row r="72" ht="18" customHeight="1">
      <c r="A72" s="640" t="s">
        <v>1024</v>
      </c>
    </row>
    <row r="73" ht="18" customHeight="1">
      <c r="A73" s="640" t="s">
        <v>1025</v>
      </c>
    </row>
    <row r="74" ht="18" customHeight="1">
      <c r="A74" s="640" t="s">
        <v>1026</v>
      </c>
    </row>
    <row r="75" ht="33" customHeight="1">
      <c r="A75" s="640" t="s">
        <v>1033</v>
      </c>
    </row>
    <row r="76" ht="18" customHeight="1">
      <c r="A76" s="640"/>
    </row>
    <row r="77" ht="42" customHeight="1">
      <c r="A77" s="640" t="s">
        <v>1032</v>
      </c>
    </row>
    <row r="78" ht="15.75">
      <c r="A78" s="640"/>
    </row>
    <row r="79" spans="1:3" ht="15.75">
      <c r="A79" s="638"/>
      <c r="C79" s="638"/>
    </row>
    <row r="80" ht="15.75">
      <c r="A80" s="638" t="s">
        <v>1031</v>
      </c>
    </row>
    <row r="89" ht="15.75">
      <c r="A89" s="640"/>
    </row>
    <row r="90" ht="15.75">
      <c r="A90" s="640"/>
    </row>
    <row r="91" ht="15.75">
      <c r="A91" s="638"/>
    </row>
  </sheetData>
  <sheetProtection/>
  <printOptions/>
  <pageMargins left="1.1811023622047245" right="0.3937007874015748" top="0.7874015748031497" bottom="0.7874015748031497"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N94"/>
  <sheetViews>
    <sheetView zoomScale="115" zoomScaleNormal="115" zoomScalePageLayoutView="0" workbookViewId="0" topLeftCell="A1">
      <pane ySplit="8" topLeftCell="A9" activePane="bottomLeft" state="frozen"/>
      <selection pane="topLeft" activeCell="A1" sqref="A1"/>
      <selection pane="bottomLeft" activeCell="K87" sqref="K87:N87"/>
    </sheetView>
  </sheetViews>
  <sheetFormatPr defaultColWidth="9.140625" defaultRowHeight="12.75"/>
  <cols>
    <col min="1" max="1" width="2.7109375" style="37" customWidth="1"/>
    <col min="2" max="2" width="2.8515625" style="37" customWidth="1"/>
    <col min="3" max="3" width="3.421875" style="37" customWidth="1"/>
    <col min="4" max="4" width="36.421875" style="38" customWidth="1"/>
    <col min="5" max="5" width="6.57421875" style="43" customWidth="1"/>
    <col min="6" max="6" width="14.00390625" style="34" customWidth="1"/>
    <col min="7" max="10" width="13.28125" style="368" customWidth="1"/>
    <col min="11" max="11" width="27.8515625" style="34" customWidth="1"/>
    <col min="12" max="12" width="5.140625" style="369" customWidth="1"/>
    <col min="13" max="13" width="4.8515625" style="369" customWidth="1"/>
    <col min="14" max="14" width="4.421875" style="257" customWidth="1"/>
    <col min="15" max="16384" width="9.140625" style="34" customWidth="1"/>
  </cols>
  <sheetData>
    <row r="1" spans="7:14" ht="23.25" customHeight="1">
      <c r="G1" s="34"/>
      <c r="H1" s="34"/>
      <c r="I1" s="34"/>
      <c r="J1" s="34"/>
      <c r="L1" s="796" t="s">
        <v>726</v>
      </c>
      <c r="M1" s="796"/>
      <c r="N1" s="796"/>
    </row>
    <row r="2" spans="1:13" ht="23.25" customHeight="1">
      <c r="A2" s="795" t="s">
        <v>700</v>
      </c>
      <c r="B2" s="795"/>
      <c r="C2" s="795"/>
      <c r="D2" s="795"/>
      <c r="E2" s="795"/>
      <c r="F2" s="795"/>
      <c r="G2" s="795"/>
      <c r="H2" s="795"/>
      <c r="I2" s="795"/>
      <c r="J2" s="795"/>
      <c r="K2" s="795"/>
      <c r="L2" s="795"/>
      <c r="M2" s="595"/>
    </row>
    <row r="3" spans="1:14" ht="20.25" customHeight="1">
      <c r="A3" s="113"/>
      <c r="B3" s="113"/>
      <c r="C3" s="113"/>
      <c r="D3" s="103"/>
      <c r="E3" s="114"/>
      <c r="F3" s="103"/>
      <c r="G3" s="103"/>
      <c r="H3" s="103"/>
      <c r="I3" s="103"/>
      <c r="J3" s="103"/>
      <c r="K3" s="49"/>
      <c r="L3" s="811" t="s">
        <v>524</v>
      </c>
      <c r="M3" s="811"/>
      <c r="N3" s="811"/>
    </row>
    <row r="4" spans="1:14" s="35" customFormat="1" ht="15" customHeight="1">
      <c r="A4" s="669" t="s">
        <v>281</v>
      </c>
      <c r="B4" s="669" t="s">
        <v>282</v>
      </c>
      <c r="C4" s="669" t="s">
        <v>283</v>
      </c>
      <c r="D4" s="675" t="s">
        <v>284</v>
      </c>
      <c r="E4" s="669" t="s">
        <v>280</v>
      </c>
      <c r="F4" s="674" t="s">
        <v>757</v>
      </c>
      <c r="G4" s="674" t="s">
        <v>952</v>
      </c>
      <c r="H4" s="674" t="s">
        <v>903</v>
      </c>
      <c r="I4" s="674" t="s">
        <v>525</v>
      </c>
      <c r="J4" s="674" t="s">
        <v>694</v>
      </c>
      <c r="K4" s="674" t="s">
        <v>285</v>
      </c>
      <c r="L4" s="674"/>
      <c r="M4" s="674"/>
      <c r="N4" s="674"/>
    </row>
    <row r="5" spans="1:14" s="35" customFormat="1" ht="13.5" customHeight="1">
      <c r="A5" s="669"/>
      <c r="B5" s="669"/>
      <c r="C5" s="669"/>
      <c r="D5" s="675"/>
      <c r="E5" s="669"/>
      <c r="F5" s="674"/>
      <c r="G5" s="674"/>
      <c r="H5" s="674"/>
      <c r="I5" s="674"/>
      <c r="J5" s="674"/>
      <c r="K5" s="674" t="s">
        <v>286</v>
      </c>
      <c r="L5" s="674"/>
      <c r="M5" s="674"/>
      <c r="N5" s="674"/>
    </row>
    <row r="6" spans="1:14" s="35" customFormat="1" ht="12" customHeight="1">
      <c r="A6" s="669"/>
      <c r="B6" s="669"/>
      <c r="C6" s="669"/>
      <c r="D6" s="675"/>
      <c r="E6" s="669"/>
      <c r="F6" s="674"/>
      <c r="G6" s="674"/>
      <c r="H6" s="674"/>
      <c r="I6" s="674"/>
      <c r="J6" s="674"/>
      <c r="K6" s="674"/>
      <c r="L6" s="668" t="s">
        <v>315</v>
      </c>
      <c r="M6" s="668" t="s">
        <v>530</v>
      </c>
      <c r="N6" s="668" t="s">
        <v>693</v>
      </c>
    </row>
    <row r="7" spans="1:14" s="35" customFormat="1" ht="26.25" customHeight="1">
      <c r="A7" s="669"/>
      <c r="B7" s="669"/>
      <c r="C7" s="669"/>
      <c r="D7" s="675"/>
      <c r="E7" s="669"/>
      <c r="F7" s="674"/>
      <c r="G7" s="674"/>
      <c r="H7" s="674"/>
      <c r="I7" s="674"/>
      <c r="J7" s="674"/>
      <c r="K7" s="674"/>
      <c r="L7" s="668"/>
      <c r="M7" s="668"/>
      <c r="N7" s="668"/>
    </row>
    <row r="8" spans="1:14" s="35" customFormat="1" ht="33" customHeight="1">
      <c r="A8" s="669"/>
      <c r="B8" s="669"/>
      <c r="C8" s="669"/>
      <c r="D8" s="675"/>
      <c r="E8" s="669"/>
      <c r="F8" s="674"/>
      <c r="G8" s="674"/>
      <c r="H8" s="674"/>
      <c r="I8" s="674"/>
      <c r="J8" s="674"/>
      <c r="K8" s="674"/>
      <c r="L8" s="668"/>
      <c r="M8" s="668"/>
      <c r="N8" s="668"/>
    </row>
    <row r="9" spans="1:14" s="35" customFormat="1" ht="33" customHeight="1">
      <c r="A9" s="671" t="s">
        <v>646</v>
      </c>
      <c r="B9" s="672"/>
      <c r="C9" s="672"/>
      <c r="D9" s="672"/>
      <c r="E9" s="672"/>
      <c r="F9" s="672"/>
      <c r="G9" s="672"/>
      <c r="H9" s="672"/>
      <c r="I9" s="672"/>
      <c r="J9" s="672"/>
      <c r="K9" s="672"/>
      <c r="L9" s="672"/>
      <c r="M9" s="672"/>
      <c r="N9" s="673"/>
    </row>
    <row r="10" spans="1:14" s="36" customFormat="1" ht="15" customHeight="1">
      <c r="A10" s="44" t="s">
        <v>298</v>
      </c>
      <c r="B10" s="810" t="s">
        <v>136</v>
      </c>
      <c r="C10" s="810"/>
      <c r="D10" s="810"/>
      <c r="E10" s="810"/>
      <c r="F10" s="810"/>
      <c r="G10" s="810"/>
      <c r="H10" s="810"/>
      <c r="I10" s="810"/>
      <c r="J10" s="810"/>
      <c r="K10" s="810"/>
      <c r="L10" s="810"/>
      <c r="M10" s="810"/>
      <c r="N10" s="810"/>
    </row>
    <row r="11" spans="1:14" s="36" customFormat="1" ht="15.75" customHeight="1">
      <c r="A11" s="44" t="s">
        <v>298</v>
      </c>
      <c r="B11" s="112" t="s">
        <v>298</v>
      </c>
      <c r="C11" s="810" t="s">
        <v>373</v>
      </c>
      <c r="D11" s="810"/>
      <c r="E11" s="810"/>
      <c r="F11" s="810"/>
      <c r="G11" s="810"/>
      <c r="H11" s="810"/>
      <c r="I11" s="810"/>
      <c r="J11" s="810"/>
      <c r="K11" s="810"/>
      <c r="L11" s="810"/>
      <c r="M11" s="810"/>
      <c r="N11" s="810"/>
    </row>
    <row r="12" spans="1:14" s="17" customFormat="1" ht="39.75" customHeight="1">
      <c r="A12" s="81" t="s">
        <v>298</v>
      </c>
      <c r="B12" s="81" t="s">
        <v>298</v>
      </c>
      <c r="C12" s="81" t="s">
        <v>298</v>
      </c>
      <c r="D12" s="81" t="s">
        <v>322</v>
      </c>
      <c r="E12" s="84" t="s">
        <v>2</v>
      </c>
      <c r="F12" s="250">
        <v>30.5</v>
      </c>
      <c r="G12" s="251">
        <v>30.9</v>
      </c>
      <c r="H12" s="571">
        <v>30.9</v>
      </c>
      <c r="I12" s="251">
        <v>32.5</v>
      </c>
      <c r="J12" s="251">
        <v>33.5</v>
      </c>
      <c r="K12" s="490" t="s">
        <v>484</v>
      </c>
      <c r="L12" s="110">
        <v>65</v>
      </c>
      <c r="M12" s="110">
        <v>65</v>
      </c>
      <c r="N12" s="110">
        <v>65</v>
      </c>
    </row>
    <row r="13" spans="1:14" s="17" customFormat="1" ht="15.75" customHeight="1">
      <c r="A13" s="44" t="s">
        <v>298</v>
      </c>
      <c r="B13" s="15" t="s">
        <v>298</v>
      </c>
      <c r="C13" s="735" t="s">
        <v>287</v>
      </c>
      <c r="D13" s="735"/>
      <c r="E13" s="735"/>
      <c r="F13" s="236">
        <f>+F12</f>
        <v>30.5</v>
      </c>
      <c r="G13" s="236">
        <f>+G12</f>
        <v>30.9</v>
      </c>
      <c r="H13" s="566">
        <f>+H12</f>
        <v>30.9</v>
      </c>
      <c r="I13" s="236">
        <f>+I12</f>
        <v>32.5</v>
      </c>
      <c r="J13" s="236">
        <f>+J12</f>
        <v>33.5</v>
      </c>
      <c r="K13" s="3"/>
      <c r="L13" s="110"/>
      <c r="M13" s="110"/>
      <c r="N13" s="110"/>
    </row>
    <row r="14" spans="1:14" s="17" customFormat="1" ht="19.5" customHeight="1">
      <c r="A14" s="44" t="s">
        <v>298</v>
      </c>
      <c r="B14" s="15" t="s">
        <v>299</v>
      </c>
      <c r="C14" s="810" t="s">
        <v>256</v>
      </c>
      <c r="D14" s="810"/>
      <c r="E14" s="810"/>
      <c r="F14" s="810"/>
      <c r="G14" s="810"/>
      <c r="H14" s="810"/>
      <c r="I14" s="810"/>
      <c r="J14" s="810"/>
      <c r="K14" s="810"/>
      <c r="L14" s="810"/>
      <c r="M14" s="810"/>
      <c r="N14" s="810"/>
    </row>
    <row r="15" spans="1:14" s="17" customFormat="1" ht="28.5" customHeight="1">
      <c r="A15" s="726" t="s">
        <v>298</v>
      </c>
      <c r="B15" s="726" t="s">
        <v>299</v>
      </c>
      <c r="C15" s="801" t="s">
        <v>298</v>
      </c>
      <c r="D15" s="733" t="s">
        <v>137</v>
      </c>
      <c r="E15" s="84" t="s">
        <v>2</v>
      </c>
      <c r="F15" s="251">
        <v>3</v>
      </c>
      <c r="G15" s="251">
        <v>6</v>
      </c>
      <c r="H15" s="571">
        <v>6</v>
      </c>
      <c r="I15" s="251">
        <v>6</v>
      </c>
      <c r="J15" s="251">
        <v>6</v>
      </c>
      <c r="K15" s="761" t="s">
        <v>720</v>
      </c>
      <c r="L15" s="688">
        <v>4</v>
      </c>
      <c r="M15" s="688">
        <v>4</v>
      </c>
      <c r="N15" s="688">
        <v>4</v>
      </c>
    </row>
    <row r="16" spans="1:14" s="17" customFormat="1" ht="27" customHeight="1">
      <c r="A16" s="727"/>
      <c r="B16" s="727"/>
      <c r="C16" s="802"/>
      <c r="D16" s="734"/>
      <c r="E16" s="84" t="s">
        <v>5</v>
      </c>
      <c r="F16" s="251">
        <v>0.6</v>
      </c>
      <c r="G16" s="251">
        <v>1</v>
      </c>
      <c r="H16" s="571">
        <v>1</v>
      </c>
      <c r="I16" s="251">
        <v>1</v>
      </c>
      <c r="J16" s="251">
        <v>1</v>
      </c>
      <c r="K16" s="762"/>
      <c r="L16" s="803"/>
      <c r="M16" s="803"/>
      <c r="N16" s="803"/>
    </row>
    <row r="17" spans="1:14" s="17" customFormat="1" ht="45" customHeight="1">
      <c r="A17" s="81" t="s">
        <v>298</v>
      </c>
      <c r="B17" s="81" t="s">
        <v>299</v>
      </c>
      <c r="C17" s="11" t="s">
        <v>299</v>
      </c>
      <c r="D17" s="85" t="s">
        <v>170</v>
      </c>
      <c r="E17" s="84" t="s">
        <v>2</v>
      </c>
      <c r="F17" s="251">
        <v>7</v>
      </c>
      <c r="G17" s="251">
        <v>7</v>
      </c>
      <c r="H17" s="571">
        <v>7</v>
      </c>
      <c r="I17" s="251">
        <v>7</v>
      </c>
      <c r="J17" s="251">
        <v>7</v>
      </c>
      <c r="K17" s="84" t="s">
        <v>374</v>
      </c>
      <c r="L17" s="157">
        <v>12</v>
      </c>
      <c r="M17" s="157">
        <v>12</v>
      </c>
      <c r="N17" s="157">
        <v>12</v>
      </c>
    </row>
    <row r="18" spans="1:14" s="17" customFormat="1" ht="21.75" customHeight="1">
      <c r="A18" s="726" t="s">
        <v>298</v>
      </c>
      <c r="B18" s="726" t="s">
        <v>299</v>
      </c>
      <c r="C18" s="801" t="s">
        <v>300</v>
      </c>
      <c r="D18" s="733" t="s">
        <v>323</v>
      </c>
      <c r="E18" s="84" t="s">
        <v>2</v>
      </c>
      <c r="F18" s="250">
        <v>1.3</v>
      </c>
      <c r="G18" s="250">
        <v>1.3</v>
      </c>
      <c r="H18" s="571">
        <v>1.3</v>
      </c>
      <c r="I18" s="250">
        <v>1.4</v>
      </c>
      <c r="J18" s="250">
        <v>1.4</v>
      </c>
      <c r="K18" s="761" t="s">
        <v>375</v>
      </c>
      <c r="L18" s="807">
        <v>3</v>
      </c>
      <c r="M18" s="807">
        <v>3</v>
      </c>
      <c r="N18" s="807">
        <v>3</v>
      </c>
    </row>
    <row r="19" spans="1:14" s="17" customFormat="1" ht="21" customHeight="1">
      <c r="A19" s="727"/>
      <c r="B19" s="727"/>
      <c r="C19" s="802"/>
      <c r="D19" s="734"/>
      <c r="E19" s="84" t="s">
        <v>5</v>
      </c>
      <c r="F19" s="506">
        <v>5.6</v>
      </c>
      <c r="G19" s="506">
        <v>5.4</v>
      </c>
      <c r="H19" s="563">
        <v>6</v>
      </c>
      <c r="I19" s="506">
        <v>5.6</v>
      </c>
      <c r="J19" s="506">
        <v>5.6</v>
      </c>
      <c r="K19" s="762"/>
      <c r="L19" s="808"/>
      <c r="M19" s="808"/>
      <c r="N19" s="808"/>
    </row>
    <row r="20" spans="1:14" s="17" customFormat="1" ht="36.75" customHeight="1">
      <c r="A20" s="81" t="s">
        <v>298</v>
      </c>
      <c r="B20" s="81" t="s">
        <v>299</v>
      </c>
      <c r="C20" s="318" t="s">
        <v>301</v>
      </c>
      <c r="D20" s="498" t="s">
        <v>115</v>
      </c>
      <c r="E20" s="84" t="s">
        <v>2</v>
      </c>
      <c r="F20" s="222">
        <v>15</v>
      </c>
      <c r="G20" s="506">
        <v>17.1</v>
      </c>
      <c r="H20" s="563">
        <v>17.1</v>
      </c>
      <c r="I20" s="506">
        <v>17.5</v>
      </c>
      <c r="J20" s="506">
        <v>18</v>
      </c>
      <c r="K20" s="84" t="s">
        <v>376</v>
      </c>
      <c r="L20" s="434">
        <v>10</v>
      </c>
      <c r="M20" s="434">
        <v>10</v>
      </c>
      <c r="N20" s="434">
        <v>10</v>
      </c>
    </row>
    <row r="21" spans="1:14" s="17" customFormat="1" ht="14.25" customHeight="1">
      <c r="A21" s="44" t="s">
        <v>298</v>
      </c>
      <c r="B21" s="15" t="s">
        <v>299</v>
      </c>
      <c r="C21" s="735" t="s">
        <v>287</v>
      </c>
      <c r="D21" s="735"/>
      <c r="E21" s="735"/>
      <c r="F21" s="236">
        <f>SUM(F15:F20)</f>
        <v>32.5</v>
      </c>
      <c r="G21" s="236">
        <f>SUM(G15:G20)</f>
        <v>37.800000000000004</v>
      </c>
      <c r="H21" s="566">
        <f>SUM(H15:H20)</f>
        <v>38.400000000000006</v>
      </c>
      <c r="I21" s="236">
        <f>SUM(I15:I20)</f>
        <v>38.5</v>
      </c>
      <c r="J21" s="236">
        <f>SUM(J15:J20)</f>
        <v>39</v>
      </c>
      <c r="K21" s="19"/>
      <c r="L21" s="258"/>
      <c r="M21" s="258"/>
      <c r="N21" s="258"/>
    </row>
    <row r="22" spans="1:14" s="17" customFormat="1" ht="18.75" customHeight="1">
      <c r="A22" s="44" t="s">
        <v>298</v>
      </c>
      <c r="B22" s="15" t="s">
        <v>300</v>
      </c>
      <c r="C22" s="810" t="s">
        <v>257</v>
      </c>
      <c r="D22" s="810"/>
      <c r="E22" s="810"/>
      <c r="F22" s="810"/>
      <c r="G22" s="810"/>
      <c r="H22" s="810"/>
      <c r="I22" s="810"/>
      <c r="J22" s="810"/>
      <c r="K22" s="810"/>
      <c r="L22" s="810"/>
      <c r="M22" s="810"/>
      <c r="N22" s="810"/>
    </row>
    <row r="23" spans="1:14" s="17" customFormat="1" ht="42.75" customHeight="1">
      <c r="A23" s="81" t="s">
        <v>298</v>
      </c>
      <c r="B23" s="81" t="s">
        <v>300</v>
      </c>
      <c r="C23" s="81" t="s">
        <v>298</v>
      </c>
      <c r="D23" s="81" t="s">
        <v>138</v>
      </c>
      <c r="E23" s="81" t="s">
        <v>2</v>
      </c>
      <c r="F23" s="499">
        <v>31</v>
      </c>
      <c r="G23" s="252">
        <v>34</v>
      </c>
      <c r="H23" s="597">
        <v>34</v>
      </c>
      <c r="I23" s="252">
        <v>35</v>
      </c>
      <c r="J23" s="252">
        <v>36</v>
      </c>
      <c r="K23" s="153" t="s">
        <v>66</v>
      </c>
      <c r="L23" s="435">
        <v>50</v>
      </c>
      <c r="M23" s="435">
        <v>52</v>
      </c>
      <c r="N23" s="435">
        <v>52</v>
      </c>
    </row>
    <row r="24" spans="1:14" s="17" customFormat="1" ht="30.75" customHeight="1">
      <c r="A24" s="81" t="s">
        <v>298</v>
      </c>
      <c r="B24" s="81" t="s">
        <v>300</v>
      </c>
      <c r="C24" s="81" t="s">
        <v>299</v>
      </c>
      <c r="D24" s="81" t="s">
        <v>139</v>
      </c>
      <c r="E24" s="81" t="s">
        <v>2</v>
      </c>
      <c r="F24" s="252">
        <v>9</v>
      </c>
      <c r="G24" s="222">
        <v>9</v>
      </c>
      <c r="H24" s="563">
        <v>9</v>
      </c>
      <c r="I24" s="222">
        <v>9</v>
      </c>
      <c r="J24" s="222">
        <v>9</v>
      </c>
      <c r="K24" s="171" t="s">
        <v>258</v>
      </c>
      <c r="L24" s="435">
        <v>22</v>
      </c>
      <c r="M24" s="435">
        <v>22</v>
      </c>
      <c r="N24" s="435">
        <v>22</v>
      </c>
    </row>
    <row r="25" spans="1:14" s="17" customFormat="1" ht="14.25" customHeight="1">
      <c r="A25" s="44" t="s">
        <v>298</v>
      </c>
      <c r="B25" s="15" t="s">
        <v>300</v>
      </c>
      <c r="C25" s="735" t="s">
        <v>287</v>
      </c>
      <c r="D25" s="735"/>
      <c r="E25" s="735"/>
      <c r="F25" s="236">
        <f>SUM(F23:F24)</f>
        <v>40</v>
      </c>
      <c r="G25" s="236">
        <f>SUM(G23:G24)</f>
        <v>43</v>
      </c>
      <c r="H25" s="566">
        <f>SUM(H23:H24)</f>
        <v>43</v>
      </c>
      <c r="I25" s="236">
        <f>SUM(I23:I24)</f>
        <v>44</v>
      </c>
      <c r="J25" s="236">
        <f>SUM(J23:J24)</f>
        <v>45</v>
      </c>
      <c r="K25" s="19"/>
      <c r="L25" s="258"/>
      <c r="M25" s="258"/>
      <c r="N25" s="258"/>
    </row>
    <row r="26" spans="1:14" s="17" customFormat="1" ht="15" customHeight="1">
      <c r="A26" s="44" t="s">
        <v>298</v>
      </c>
      <c r="B26" s="15" t="s">
        <v>301</v>
      </c>
      <c r="C26" s="810" t="s">
        <v>521</v>
      </c>
      <c r="D26" s="810"/>
      <c r="E26" s="810"/>
      <c r="F26" s="810"/>
      <c r="G26" s="810"/>
      <c r="H26" s="810"/>
      <c r="I26" s="810"/>
      <c r="J26" s="810"/>
      <c r="K26" s="810"/>
      <c r="L26" s="810"/>
      <c r="M26" s="810"/>
      <c r="N26" s="810"/>
    </row>
    <row r="27" spans="1:14" s="17" customFormat="1" ht="31.5" customHeight="1">
      <c r="A27" s="656" t="s">
        <v>298</v>
      </c>
      <c r="B27" s="656" t="s">
        <v>301</v>
      </c>
      <c r="C27" s="498" t="s">
        <v>298</v>
      </c>
      <c r="D27" s="483" t="s">
        <v>522</v>
      </c>
      <c r="E27" s="490" t="s">
        <v>2</v>
      </c>
      <c r="F27" s="506">
        <f>+F28+F29+F30+F31</f>
        <v>455</v>
      </c>
      <c r="G27" s="506">
        <f>+G28+G29+G30+G31</f>
        <v>385</v>
      </c>
      <c r="H27" s="563">
        <f>+H28+H29+H30+H31</f>
        <v>540</v>
      </c>
      <c r="I27" s="506">
        <f>+I28+I29+I30+I31</f>
        <v>385</v>
      </c>
      <c r="J27" s="506">
        <v>385</v>
      </c>
      <c r="K27" s="508" t="s">
        <v>523</v>
      </c>
      <c r="L27" s="492">
        <v>5</v>
      </c>
      <c r="M27" s="492">
        <v>5</v>
      </c>
      <c r="N27" s="492">
        <v>5</v>
      </c>
    </row>
    <row r="28" spans="1:14" s="17" customFormat="1" ht="56.25" customHeight="1">
      <c r="A28" s="657"/>
      <c r="B28" s="657"/>
      <c r="C28" s="216" t="s">
        <v>518</v>
      </c>
      <c r="D28" s="218" t="s">
        <v>641</v>
      </c>
      <c r="E28" s="172" t="s">
        <v>2</v>
      </c>
      <c r="F28" s="273">
        <v>253</v>
      </c>
      <c r="G28" s="273">
        <v>183</v>
      </c>
      <c r="H28" s="598">
        <v>333</v>
      </c>
      <c r="I28" s="273">
        <v>183</v>
      </c>
      <c r="J28" s="273">
        <v>183</v>
      </c>
      <c r="K28" s="486" t="s">
        <v>885</v>
      </c>
      <c r="L28" s="488" t="s">
        <v>881</v>
      </c>
      <c r="M28" s="488" t="s">
        <v>882</v>
      </c>
      <c r="N28" s="488" t="s">
        <v>883</v>
      </c>
    </row>
    <row r="29" spans="1:14" s="17" customFormat="1" ht="41.25" customHeight="1">
      <c r="A29" s="657"/>
      <c r="B29" s="657"/>
      <c r="C29" s="217" t="s">
        <v>519</v>
      </c>
      <c r="D29" s="218" t="s">
        <v>559</v>
      </c>
      <c r="E29" s="172" t="s">
        <v>2</v>
      </c>
      <c r="F29" s="273">
        <v>100</v>
      </c>
      <c r="G29" s="273">
        <v>100</v>
      </c>
      <c r="H29" s="598">
        <v>100</v>
      </c>
      <c r="I29" s="273">
        <v>100</v>
      </c>
      <c r="J29" s="273">
        <v>100</v>
      </c>
      <c r="K29" s="486" t="s">
        <v>725</v>
      </c>
      <c r="L29" s="488">
        <v>4</v>
      </c>
      <c r="M29" s="488">
        <v>3</v>
      </c>
      <c r="N29" s="488">
        <v>3</v>
      </c>
    </row>
    <row r="30" spans="1:14" s="17" customFormat="1" ht="29.25" customHeight="1">
      <c r="A30" s="657"/>
      <c r="B30" s="657"/>
      <c r="C30" s="217" t="s">
        <v>520</v>
      </c>
      <c r="D30" s="218" t="s">
        <v>560</v>
      </c>
      <c r="E30" s="172" t="s">
        <v>2</v>
      </c>
      <c r="F30" s="273">
        <v>12</v>
      </c>
      <c r="G30" s="273">
        <v>12</v>
      </c>
      <c r="H30" s="598">
        <v>12</v>
      </c>
      <c r="I30" s="273">
        <v>12</v>
      </c>
      <c r="J30" s="273">
        <v>12</v>
      </c>
      <c r="K30" s="486" t="s">
        <v>721</v>
      </c>
      <c r="L30" s="488" t="s">
        <v>722</v>
      </c>
      <c r="M30" s="488" t="s">
        <v>723</v>
      </c>
      <c r="N30" s="488" t="s">
        <v>724</v>
      </c>
    </row>
    <row r="31" spans="1:14" s="17" customFormat="1" ht="32.25" customHeight="1">
      <c r="A31" s="657"/>
      <c r="B31" s="657"/>
      <c r="C31" s="217" t="s">
        <v>545</v>
      </c>
      <c r="D31" s="218" t="s">
        <v>561</v>
      </c>
      <c r="E31" s="172" t="s">
        <v>2</v>
      </c>
      <c r="F31" s="273">
        <v>90</v>
      </c>
      <c r="G31" s="273">
        <v>90</v>
      </c>
      <c r="H31" s="598">
        <v>95</v>
      </c>
      <c r="I31" s="273">
        <v>90</v>
      </c>
      <c r="J31" s="273">
        <v>90</v>
      </c>
      <c r="K31" s="490" t="s">
        <v>556</v>
      </c>
      <c r="L31" s="488">
        <v>254</v>
      </c>
      <c r="M31" s="488">
        <v>215</v>
      </c>
      <c r="N31" s="488">
        <v>215</v>
      </c>
    </row>
    <row r="32" spans="1:14" s="17" customFormat="1" ht="27.75" customHeight="1">
      <c r="A32" s="61" t="s">
        <v>298</v>
      </c>
      <c r="B32" s="82" t="s">
        <v>301</v>
      </c>
      <c r="C32" s="82" t="s">
        <v>299</v>
      </c>
      <c r="D32" s="85" t="s">
        <v>140</v>
      </c>
      <c r="E32" s="81" t="s">
        <v>2</v>
      </c>
      <c r="F32" s="223">
        <v>19</v>
      </c>
      <c r="G32" s="223">
        <v>25</v>
      </c>
      <c r="H32" s="563">
        <v>25</v>
      </c>
      <c r="I32" s="223">
        <v>25</v>
      </c>
      <c r="J32" s="223">
        <v>25</v>
      </c>
      <c r="K32" s="84" t="s">
        <v>259</v>
      </c>
      <c r="L32" s="110">
        <v>19</v>
      </c>
      <c r="M32" s="110">
        <v>19</v>
      </c>
      <c r="N32" s="110">
        <v>19</v>
      </c>
    </row>
    <row r="33" spans="1:14" s="17" customFormat="1" ht="17.25" customHeight="1">
      <c r="A33" s="44" t="s">
        <v>298</v>
      </c>
      <c r="B33" s="15" t="s">
        <v>301</v>
      </c>
      <c r="C33" s="735" t="s">
        <v>287</v>
      </c>
      <c r="D33" s="735"/>
      <c r="E33" s="735"/>
      <c r="F33" s="231">
        <f>+F32+F27</f>
        <v>474</v>
      </c>
      <c r="G33" s="231">
        <f>+G32+G27</f>
        <v>410</v>
      </c>
      <c r="H33" s="565">
        <f>+H32+H27</f>
        <v>565</v>
      </c>
      <c r="I33" s="231">
        <f>+I32+I27</f>
        <v>410</v>
      </c>
      <c r="J33" s="231">
        <f>+J32+J27</f>
        <v>410</v>
      </c>
      <c r="K33" s="19"/>
      <c r="L33" s="258"/>
      <c r="M33" s="258"/>
      <c r="N33" s="258"/>
    </row>
    <row r="34" spans="1:14" s="17" customFormat="1" ht="18" customHeight="1">
      <c r="A34" s="44" t="s">
        <v>298</v>
      </c>
      <c r="B34" s="735" t="s">
        <v>288</v>
      </c>
      <c r="C34" s="735"/>
      <c r="D34" s="735"/>
      <c r="E34" s="735"/>
      <c r="F34" s="232">
        <f>+F33+F25+F21+F13</f>
        <v>577</v>
      </c>
      <c r="G34" s="232">
        <f>+G33+G25+G21+G13</f>
        <v>521.7</v>
      </c>
      <c r="H34" s="591">
        <f>+H33+H25+H21+H13</f>
        <v>677.3</v>
      </c>
      <c r="I34" s="232">
        <f>+I33+I25+I21+I13</f>
        <v>525</v>
      </c>
      <c r="J34" s="232">
        <f>+J33+J25+J21+J13</f>
        <v>527.5</v>
      </c>
      <c r="K34" s="19"/>
      <c r="L34" s="258"/>
      <c r="M34" s="258"/>
      <c r="N34" s="258"/>
    </row>
    <row r="35" spans="1:14" s="17" customFormat="1" ht="19.5" customHeight="1">
      <c r="A35" s="44" t="s">
        <v>299</v>
      </c>
      <c r="B35" s="810" t="s">
        <v>67</v>
      </c>
      <c r="C35" s="810"/>
      <c r="D35" s="810"/>
      <c r="E35" s="810"/>
      <c r="F35" s="810"/>
      <c r="G35" s="810"/>
      <c r="H35" s="810"/>
      <c r="I35" s="810"/>
      <c r="J35" s="810"/>
      <c r="K35" s="810"/>
      <c r="L35" s="810"/>
      <c r="M35" s="810"/>
      <c r="N35" s="810"/>
    </row>
    <row r="36" spans="1:14" s="17" customFormat="1" ht="18.75" customHeight="1">
      <c r="A36" s="44" t="s">
        <v>299</v>
      </c>
      <c r="B36" s="112" t="s">
        <v>298</v>
      </c>
      <c r="C36" s="810" t="s">
        <v>68</v>
      </c>
      <c r="D36" s="810"/>
      <c r="E36" s="810"/>
      <c r="F36" s="810"/>
      <c r="G36" s="810"/>
      <c r="H36" s="810"/>
      <c r="I36" s="810"/>
      <c r="J36" s="810"/>
      <c r="K36" s="810"/>
      <c r="L36" s="810"/>
      <c r="M36" s="810"/>
      <c r="N36" s="810"/>
    </row>
    <row r="37" spans="1:14" s="17" customFormat="1" ht="29.25" customHeight="1">
      <c r="A37" s="801" t="s">
        <v>299</v>
      </c>
      <c r="B37" s="801" t="s">
        <v>298</v>
      </c>
      <c r="C37" s="801" t="s">
        <v>298</v>
      </c>
      <c r="D37" s="799" t="s">
        <v>216</v>
      </c>
      <c r="E37" s="90" t="s">
        <v>19</v>
      </c>
      <c r="F37" s="506">
        <v>0</v>
      </c>
      <c r="G37" s="506">
        <v>0</v>
      </c>
      <c r="H37" s="563">
        <v>0</v>
      </c>
      <c r="I37" s="506">
        <v>100</v>
      </c>
      <c r="J37" s="506">
        <v>1200</v>
      </c>
      <c r="K37" s="654" t="s">
        <v>437</v>
      </c>
      <c r="L37" s="662">
        <v>100</v>
      </c>
      <c r="M37" s="662">
        <v>100</v>
      </c>
      <c r="N37" s="662">
        <v>100</v>
      </c>
    </row>
    <row r="38" spans="1:14" s="17" customFormat="1" ht="30.75" customHeight="1">
      <c r="A38" s="802"/>
      <c r="B38" s="802"/>
      <c r="C38" s="802"/>
      <c r="D38" s="800"/>
      <c r="E38" s="90" t="s">
        <v>2</v>
      </c>
      <c r="F38" s="506">
        <v>0</v>
      </c>
      <c r="G38" s="506">
        <v>180</v>
      </c>
      <c r="H38" s="563">
        <v>180</v>
      </c>
      <c r="I38" s="506">
        <v>0</v>
      </c>
      <c r="J38" s="506">
        <v>0</v>
      </c>
      <c r="K38" s="659"/>
      <c r="L38" s="700"/>
      <c r="M38" s="700"/>
      <c r="N38" s="700"/>
    </row>
    <row r="39" spans="1:14" s="17" customFormat="1" ht="31.5" customHeight="1">
      <c r="A39" s="507" t="s">
        <v>299</v>
      </c>
      <c r="B39" s="507" t="s">
        <v>298</v>
      </c>
      <c r="C39" s="507" t="s">
        <v>299</v>
      </c>
      <c r="D39" s="495" t="s">
        <v>324</v>
      </c>
      <c r="E39" s="490" t="s">
        <v>2</v>
      </c>
      <c r="F39" s="506">
        <v>10</v>
      </c>
      <c r="G39" s="506">
        <v>0</v>
      </c>
      <c r="H39" s="563">
        <v>0</v>
      </c>
      <c r="I39" s="506">
        <v>0</v>
      </c>
      <c r="J39" s="506">
        <v>10</v>
      </c>
      <c r="K39" s="495" t="s">
        <v>439</v>
      </c>
      <c r="L39" s="492"/>
      <c r="M39" s="492"/>
      <c r="N39" s="492">
        <v>2</v>
      </c>
    </row>
    <row r="40" spans="1:14" s="17" customFormat="1" ht="19.5" customHeight="1">
      <c r="A40" s="804" t="s">
        <v>299</v>
      </c>
      <c r="B40" s="804" t="s">
        <v>298</v>
      </c>
      <c r="C40" s="804" t="s">
        <v>300</v>
      </c>
      <c r="D40" s="654" t="s">
        <v>550</v>
      </c>
      <c r="E40" s="483" t="s">
        <v>2</v>
      </c>
      <c r="F40" s="506">
        <v>20</v>
      </c>
      <c r="G40" s="506">
        <v>5</v>
      </c>
      <c r="H40" s="563">
        <v>5</v>
      </c>
      <c r="I40" s="506">
        <v>0</v>
      </c>
      <c r="J40" s="506">
        <v>0</v>
      </c>
      <c r="K40" s="654" t="s">
        <v>552</v>
      </c>
      <c r="L40" s="662">
        <v>2</v>
      </c>
      <c r="M40" s="662"/>
      <c r="N40" s="662"/>
    </row>
    <row r="41" spans="1:14" s="17" customFormat="1" ht="20.25" customHeight="1">
      <c r="A41" s="806"/>
      <c r="B41" s="806"/>
      <c r="C41" s="806"/>
      <c r="D41" s="655"/>
      <c r="E41" s="483" t="s">
        <v>5</v>
      </c>
      <c r="F41" s="506">
        <v>0</v>
      </c>
      <c r="G41" s="506">
        <v>0</v>
      </c>
      <c r="H41" s="563">
        <v>2.8</v>
      </c>
      <c r="I41" s="506">
        <v>0</v>
      </c>
      <c r="J41" s="506">
        <v>0</v>
      </c>
      <c r="K41" s="655"/>
      <c r="L41" s="663"/>
      <c r="M41" s="663"/>
      <c r="N41" s="663"/>
    </row>
    <row r="42" spans="1:14" s="17" customFormat="1" ht="21.75" customHeight="1">
      <c r="A42" s="805"/>
      <c r="B42" s="805"/>
      <c r="C42" s="805"/>
      <c r="D42" s="659"/>
      <c r="E42" s="483" t="s">
        <v>4</v>
      </c>
      <c r="F42" s="506">
        <v>0</v>
      </c>
      <c r="G42" s="506">
        <v>19</v>
      </c>
      <c r="H42" s="563">
        <v>16</v>
      </c>
      <c r="I42" s="506">
        <v>0</v>
      </c>
      <c r="J42" s="506">
        <v>0</v>
      </c>
      <c r="K42" s="659"/>
      <c r="L42" s="700"/>
      <c r="M42" s="700"/>
      <c r="N42" s="700"/>
    </row>
    <row r="43" spans="1:14" s="17" customFormat="1" ht="25.5" customHeight="1">
      <c r="A43" s="804" t="s">
        <v>299</v>
      </c>
      <c r="B43" s="804" t="s">
        <v>298</v>
      </c>
      <c r="C43" s="804" t="s">
        <v>301</v>
      </c>
      <c r="D43" s="654" t="s">
        <v>640</v>
      </c>
      <c r="E43" s="483" t="s">
        <v>2</v>
      </c>
      <c r="F43" s="506">
        <v>0</v>
      </c>
      <c r="G43" s="506">
        <v>20</v>
      </c>
      <c r="H43" s="563">
        <v>20</v>
      </c>
      <c r="I43" s="506">
        <v>0</v>
      </c>
      <c r="J43" s="506">
        <v>0</v>
      </c>
      <c r="K43" s="654" t="s">
        <v>552</v>
      </c>
      <c r="L43" s="662">
        <v>5</v>
      </c>
      <c r="M43" s="662"/>
      <c r="N43" s="662"/>
    </row>
    <row r="44" spans="1:14" s="17" customFormat="1" ht="23.25" customHeight="1">
      <c r="A44" s="806"/>
      <c r="B44" s="806"/>
      <c r="C44" s="806"/>
      <c r="D44" s="655"/>
      <c r="E44" s="483" t="s">
        <v>5</v>
      </c>
      <c r="F44" s="506">
        <v>0</v>
      </c>
      <c r="G44" s="506">
        <v>0</v>
      </c>
      <c r="H44" s="563">
        <v>10.1</v>
      </c>
      <c r="I44" s="506">
        <v>0</v>
      </c>
      <c r="J44" s="506">
        <v>0</v>
      </c>
      <c r="K44" s="655"/>
      <c r="L44" s="663"/>
      <c r="M44" s="663"/>
      <c r="N44" s="663"/>
    </row>
    <row r="45" spans="1:14" s="17" customFormat="1" ht="21.75" customHeight="1">
      <c r="A45" s="805"/>
      <c r="B45" s="805"/>
      <c r="C45" s="805"/>
      <c r="D45" s="659"/>
      <c r="E45" s="483" t="s">
        <v>4</v>
      </c>
      <c r="F45" s="506">
        <v>0</v>
      </c>
      <c r="G45" s="506">
        <v>70</v>
      </c>
      <c r="H45" s="563">
        <v>57.3</v>
      </c>
      <c r="I45" s="506">
        <v>0</v>
      </c>
      <c r="J45" s="506">
        <v>0</v>
      </c>
      <c r="K45" s="659"/>
      <c r="L45" s="700"/>
      <c r="M45" s="700"/>
      <c r="N45" s="700"/>
    </row>
    <row r="46" spans="1:14" s="17" customFormat="1" ht="21.75" customHeight="1">
      <c r="A46" s="804" t="s">
        <v>299</v>
      </c>
      <c r="B46" s="804" t="s">
        <v>298</v>
      </c>
      <c r="C46" s="804" t="s">
        <v>302</v>
      </c>
      <c r="D46" s="654" t="s">
        <v>551</v>
      </c>
      <c r="E46" s="483" t="s">
        <v>2</v>
      </c>
      <c r="F46" s="506">
        <v>0</v>
      </c>
      <c r="G46" s="506">
        <v>5</v>
      </c>
      <c r="H46" s="563">
        <v>5</v>
      </c>
      <c r="I46" s="506">
        <v>0</v>
      </c>
      <c r="J46" s="506">
        <v>0</v>
      </c>
      <c r="K46" s="654" t="s">
        <v>552</v>
      </c>
      <c r="L46" s="662">
        <v>2</v>
      </c>
      <c r="M46" s="662"/>
      <c r="N46" s="662"/>
    </row>
    <row r="47" spans="1:14" s="17" customFormat="1" ht="19.5" customHeight="1">
      <c r="A47" s="806"/>
      <c r="B47" s="806"/>
      <c r="C47" s="806"/>
      <c r="D47" s="655"/>
      <c r="E47" s="483" t="s">
        <v>5</v>
      </c>
      <c r="F47" s="506">
        <v>0</v>
      </c>
      <c r="G47" s="506">
        <v>0</v>
      </c>
      <c r="H47" s="563">
        <v>3</v>
      </c>
      <c r="I47" s="506">
        <v>0</v>
      </c>
      <c r="J47" s="506">
        <v>0</v>
      </c>
      <c r="K47" s="655"/>
      <c r="L47" s="663"/>
      <c r="M47" s="663"/>
      <c r="N47" s="663"/>
    </row>
    <row r="48" spans="1:14" s="17" customFormat="1" ht="20.25" customHeight="1">
      <c r="A48" s="805"/>
      <c r="B48" s="805"/>
      <c r="C48" s="805"/>
      <c r="D48" s="659"/>
      <c r="E48" s="483" t="s">
        <v>4</v>
      </c>
      <c r="F48" s="506">
        <v>0</v>
      </c>
      <c r="G48" s="506">
        <v>20</v>
      </c>
      <c r="H48" s="563">
        <v>17</v>
      </c>
      <c r="I48" s="506">
        <v>0</v>
      </c>
      <c r="J48" s="506">
        <v>0</v>
      </c>
      <c r="K48" s="659"/>
      <c r="L48" s="700"/>
      <c r="M48" s="700"/>
      <c r="N48" s="700"/>
    </row>
    <row r="49" spans="1:14" s="17" customFormat="1" ht="18.75" customHeight="1">
      <c r="A49" s="804" t="s">
        <v>299</v>
      </c>
      <c r="B49" s="804" t="s">
        <v>298</v>
      </c>
      <c r="C49" s="804" t="s">
        <v>303</v>
      </c>
      <c r="D49" s="654" t="s">
        <v>553</v>
      </c>
      <c r="E49" s="483" t="s">
        <v>2</v>
      </c>
      <c r="F49" s="506">
        <v>32</v>
      </c>
      <c r="G49" s="506">
        <v>11.5</v>
      </c>
      <c r="H49" s="563">
        <v>11.5</v>
      </c>
      <c r="I49" s="506">
        <v>0</v>
      </c>
      <c r="J49" s="506">
        <v>0</v>
      </c>
      <c r="K49" s="654" t="s">
        <v>552</v>
      </c>
      <c r="L49" s="662">
        <v>3</v>
      </c>
      <c r="M49" s="662"/>
      <c r="N49" s="662"/>
    </row>
    <row r="50" spans="1:14" s="17" customFormat="1" ht="19.5" customHeight="1">
      <c r="A50" s="806"/>
      <c r="B50" s="806"/>
      <c r="C50" s="806"/>
      <c r="D50" s="655"/>
      <c r="E50" s="483" t="s">
        <v>5</v>
      </c>
      <c r="F50" s="506">
        <v>0</v>
      </c>
      <c r="G50" s="506">
        <v>0</v>
      </c>
      <c r="H50" s="563">
        <v>6.7</v>
      </c>
      <c r="I50" s="506">
        <v>0</v>
      </c>
      <c r="J50" s="506">
        <v>0</v>
      </c>
      <c r="K50" s="655"/>
      <c r="L50" s="663"/>
      <c r="M50" s="663"/>
      <c r="N50" s="663"/>
    </row>
    <row r="51" spans="1:14" s="17" customFormat="1" ht="19.5" customHeight="1">
      <c r="A51" s="805"/>
      <c r="B51" s="805"/>
      <c r="C51" s="805"/>
      <c r="D51" s="659"/>
      <c r="E51" s="483" t="s">
        <v>4</v>
      </c>
      <c r="F51" s="506">
        <v>0</v>
      </c>
      <c r="G51" s="506">
        <v>44</v>
      </c>
      <c r="H51" s="563">
        <v>37.7</v>
      </c>
      <c r="I51" s="506">
        <v>0</v>
      </c>
      <c r="J51" s="506">
        <v>0</v>
      </c>
      <c r="K51" s="659"/>
      <c r="L51" s="700"/>
      <c r="M51" s="700"/>
      <c r="N51" s="700"/>
    </row>
    <row r="52" spans="1:14" s="17" customFormat="1" ht="20.25" customHeight="1">
      <c r="A52" s="804" t="s">
        <v>299</v>
      </c>
      <c r="B52" s="804" t="s">
        <v>298</v>
      </c>
      <c r="C52" s="804" t="s">
        <v>304</v>
      </c>
      <c r="D52" s="654" t="s">
        <v>554</v>
      </c>
      <c r="E52" s="483" t="s">
        <v>2</v>
      </c>
      <c r="F52" s="506">
        <v>0</v>
      </c>
      <c r="G52" s="506">
        <v>4</v>
      </c>
      <c r="H52" s="563">
        <v>4</v>
      </c>
      <c r="I52" s="506">
        <v>0</v>
      </c>
      <c r="J52" s="506">
        <v>0</v>
      </c>
      <c r="K52" s="654" t="s">
        <v>552</v>
      </c>
      <c r="L52" s="662">
        <v>1</v>
      </c>
      <c r="M52" s="662"/>
      <c r="N52" s="662"/>
    </row>
    <row r="53" spans="1:14" s="17" customFormat="1" ht="20.25" customHeight="1">
      <c r="A53" s="806"/>
      <c r="B53" s="806"/>
      <c r="C53" s="806"/>
      <c r="D53" s="655"/>
      <c r="E53" s="483" t="s">
        <v>5</v>
      </c>
      <c r="F53" s="506">
        <v>0</v>
      </c>
      <c r="G53" s="506">
        <v>0</v>
      </c>
      <c r="H53" s="563">
        <v>2.4</v>
      </c>
      <c r="I53" s="506">
        <v>0</v>
      </c>
      <c r="J53" s="506">
        <v>0</v>
      </c>
      <c r="K53" s="655"/>
      <c r="L53" s="663"/>
      <c r="M53" s="663"/>
      <c r="N53" s="663"/>
    </row>
    <row r="54" spans="1:14" s="17" customFormat="1" ht="21.75" customHeight="1">
      <c r="A54" s="805"/>
      <c r="B54" s="805"/>
      <c r="C54" s="805"/>
      <c r="D54" s="659"/>
      <c r="E54" s="483" t="s">
        <v>4</v>
      </c>
      <c r="F54" s="506">
        <v>0</v>
      </c>
      <c r="G54" s="506">
        <v>16</v>
      </c>
      <c r="H54" s="563">
        <v>13.2</v>
      </c>
      <c r="I54" s="506">
        <v>0</v>
      </c>
      <c r="J54" s="506">
        <v>0</v>
      </c>
      <c r="K54" s="659"/>
      <c r="L54" s="700"/>
      <c r="M54" s="700"/>
      <c r="N54" s="700"/>
    </row>
    <row r="55" spans="1:14" s="17" customFormat="1" ht="21" customHeight="1">
      <c r="A55" s="804" t="s">
        <v>299</v>
      </c>
      <c r="B55" s="804" t="s">
        <v>298</v>
      </c>
      <c r="C55" s="804" t="s">
        <v>305</v>
      </c>
      <c r="D55" s="654" t="s">
        <v>555</v>
      </c>
      <c r="E55" s="483" t="s">
        <v>2</v>
      </c>
      <c r="F55" s="506">
        <v>0</v>
      </c>
      <c r="G55" s="506">
        <v>21</v>
      </c>
      <c r="H55" s="563">
        <v>21</v>
      </c>
      <c r="I55" s="506">
        <v>0</v>
      </c>
      <c r="J55" s="506">
        <v>0</v>
      </c>
      <c r="K55" s="654" t="s">
        <v>552</v>
      </c>
      <c r="L55" s="662">
        <v>2</v>
      </c>
      <c r="M55" s="662"/>
      <c r="N55" s="662"/>
    </row>
    <row r="56" spans="1:14" s="17" customFormat="1" ht="20.25" customHeight="1">
      <c r="A56" s="806"/>
      <c r="B56" s="806"/>
      <c r="C56" s="806"/>
      <c r="D56" s="655"/>
      <c r="E56" s="483" t="s">
        <v>5</v>
      </c>
      <c r="F56" s="506">
        <v>0</v>
      </c>
      <c r="G56" s="506">
        <v>0</v>
      </c>
      <c r="H56" s="563">
        <v>2.3</v>
      </c>
      <c r="I56" s="506">
        <v>0</v>
      </c>
      <c r="J56" s="506">
        <v>0</v>
      </c>
      <c r="K56" s="655"/>
      <c r="L56" s="663"/>
      <c r="M56" s="663"/>
      <c r="N56" s="663"/>
    </row>
    <row r="57" spans="1:14" s="17" customFormat="1" ht="21" customHeight="1">
      <c r="A57" s="805"/>
      <c r="B57" s="805"/>
      <c r="C57" s="805"/>
      <c r="D57" s="659"/>
      <c r="E57" s="483" t="s">
        <v>4</v>
      </c>
      <c r="F57" s="506">
        <v>0</v>
      </c>
      <c r="G57" s="506">
        <v>16</v>
      </c>
      <c r="H57" s="563">
        <v>13.2</v>
      </c>
      <c r="I57" s="506">
        <v>0</v>
      </c>
      <c r="J57" s="506">
        <v>0</v>
      </c>
      <c r="K57" s="659"/>
      <c r="L57" s="700"/>
      <c r="M57" s="700"/>
      <c r="N57" s="700"/>
    </row>
    <row r="58" spans="1:14" s="17" customFormat="1" ht="34.5" customHeight="1">
      <c r="A58" s="507" t="s">
        <v>299</v>
      </c>
      <c r="B58" s="507" t="s">
        <v>298</v>
      </c>
      <c r="C58" s="507" t="s">
        <v>306</v>
      </c>
      <c r="D58" s="501" t="s">
        <v>615</v>
      </c>
      <c r="E58" s="483" t="s">
        <v>2</v>
      </c>
      <c r="F58" s="506">
        <v>0</v>
      </c>
      <c r="G58" s="506">
        <v>4</v>
      </c>
      <c r="H58" s="563">
        <v>4</v>
      </c>
      <c r="I58" s="506">
        <v>0</v>
      </c>
      <c r="J58" s="506">
        <v>0</v>
      </c>
      <c r="K58" s="496" t="s">
        <v>616</v>
      </c>
      <c r="L58" s="497">
        <v>1</v>
      </c>
      <c r="M58" s="497"/>
      <c r="N58" s="497"/>
    </row>
    <row r="59" spans="1:14" s="17" customFormat="1" ht="24.75" customHeight="1">
      <c r="A59" s="804" t="s">
        <v>299</v>
      </c>
      <c r="B59" s="804" t="s">
        <v>298</v>
      </c>
      <c r="C59" s="804" t="s">
        <v>307</v>
      </c>
      <c r="D59" s="654" t="s">
        <v>835</v>
      </c>
      <c r="E59" s="490" t="s">
        <v>2</v>
      </c>
      <c r="F59" s="222">
        <v>0</v>
      </c>
      <c r="G59" s="222">
        <v>0</v>
      </c>
      <c r="H59" s="563">
        <v>2.5</v>
      </c>
      <c r="I59" s="222">
        <v>17</v>
      </c>
      <c r="J59" s="222">
        <v>25.5</v>
      </c>
      <c r="K59" s="654" t="s">
        <v>435</v>
      </c>
      <c r="L59" s="662"/>
      <c r="M59" s="662"/>
      <c r="N59" s="662">
        <v>1</v>
      </c>
    </row>
    <row r="60" spans="1:14" s="17" customFormat="1" ht="21.75" customHeight="1">
      <c r="A60" s="805"/>
      <c r="B60" s="805"/>
      <c r="C60" s="805"/>
      <c r="D60" s="659"/>
      <c r="E60" s="490" t="s">
        <v>4</v>
      </c>
      <c r="F60" s="222">
        <v>0</v>
      </c>
      <c r="G60" s="222">
        <v>0</v>
      </c>
      <c r="H60" s="563">
        <v>12.5</v>
      </c>
      <c r="I60" s="222">
        <v>100</v>
      </c>
      <c r="J60" s="222">
        <v>140.5</v>
      </c>
      <c r="K60" s="659"/>
      <c r="L60" s="700"/>
      <c r="M60" s="700"/>
      <c r="N60" s="700"/>
    </row>
    <row r="61" spans="1:14" s="17" customFormat="1" ht="21.75" customHeight="1">
      <c r="A61" s="809" t="s">
        <v>299</v>
      </c>
      <c r="B61" s="809" t="s">
        <v>298</v>
      </c>
      <c r="C61" s="809" t="s">
        <v>308</v>
      </c>
      <c r="D61" s="706" t="s">
        <v>347</v>
      </c>
      <c r="E61" s="490" t="s">
        <v>2</v>
      </c>
      <c r="F61" s="222">
        <v>0</v>
      </c>
      <c r="G61" s="222">
        <v>0</v>
      </c>
      <c r="H61" s="563">
        <v>0</v>
      </c>
      <c r="I61" s="222">
        <v>0</v>
      </c>
      <c r="J61" s="222">
        <v>2</v>
      </c>
      <c r="K61" s="654" t="s">
        <v>440</v>
      </c>
      <c r="L61" s="662"/>
      <c r="M61" s="662"/>
      <c r="N61" s="662">
        <v>1</v>
      </c>
    </row>
    <row r="62" spans="1:14" s="17" customFormat="1" ht="20.25" customHeight="1">
      <c r="A62" s="809"/>
      <c r="B62" s="809"/>
      <c r="C62" s="809"/>
      <c r="D62" s="706"/>
      <c r="E62" s="83" t="s">
        <v>5</v>
      </c>
      <c r="F62" s="222">
        <v>0</v>
      </c>
      <c r="G62" s="222">
        <v>0</v>
      </c>
      <c r="H62" s="563">
        <v>0</v>
      </c>
      <c r="I62" s="222">
        <v>0</v>
      </c>
      <c r="J62" s="222">
        <v>8</v>
      </c>
      <c r="K62" s="659"/>
      <c r="L62" s="700"/>
      <c r="M62" s="700"/>
      <c r="N62" s="700"/>
    </row>
    <row r="63" spans="1:14" s="17" customFormat="1" ht="18.75" customHeight="1">
      <c r="A63" s="804" t="s">
        <v>299</v>
      </c>
      <c r="B63" s="804" t="s">
        <v>298</v>
      </c>
      <c r="C63" s="804" t="s">
        <v>309</v>
      </c>
      <c r="D63" s="654" t="s">
        <v>36</v>
      </c>
      <c r="E63" s="490" t="s">
        <v>2</v>
      </c>
      <c r="F63" s="222">
        <v>0</v>
      </c>
      <c r="G63" s="222">
        <v>0</v>
      </c>
      <c r="H63" s="563">
        <v>0</v>
      </c>
      <c r="I63" s="222">
        <v>0</v>
      </c>
      <c r="J63" s="222">
        <v>2</v>
      </c>
      <c r="K63" s="654" t="s">
        <v>440</v>
      </c>
      <c r="L63" s="745"/>
      <c r="M63" s="745"/>
      <c r="N63" s="745">
        <v>1</v>
      </c>
    </row>
    <row r="64" spans="1:14" s="17" customFormat="1" ht="21.75" customHeight="1">
      <c r="A64" s="805"/>
      <c r="B64" s="805"/>
      <c r="C64" s="805"/>
      <c r="D64" s="659"/>
      <c r="E64" s="490" t="s">
        <v>5</v>
      </c>
      <c r="F64" s="222">
        <v>0</v>
      </c>
      <c r="G64" s="222">
        <v>0</v>
      </c>
      <c r="H64" s="563">
        <v>0</v>
      </c>
      <c r="I64" s="222">
        <v>0</v>
      </c>
      <c r="J64" s="222">
        <v>8</v>
      </c>
      <c r="K64" s="659"/>
      <c r="L64" s="746"/>
      <c r="M64" s="746"/>
      <c r="N64" s="746"/>
    </row>
    <row r="65" spans="1:14" s="17" customFormat="1" ht="15.75" customHeight="1">
      <c r="A65" s="804" t="s">
        <v>299</v>
      </c>
      <c r="B65" s="804" t="s">
        <v>298</v>
      </c>
      <c r="C65" s="804" t="s">
        <v>22</v>
      </c>
      <c r="D65" s="706" t="s">
        <v>346</v>
      </c>
      <c r="E65" s="490" t="s">
        <v>2</v>
      </c>
      <c r="F65" s="222">
        <v>0</v>
      </c>
      <c r="G65" s="222">
        <v>0</v>
      </c>
      <c r="H65" s="563">
        <v>0</v>
      </c>
      <c r="I65" s="222">
        <v>0</v>
      </c>
      <c r="J65" s="222">
        <v>2</v>
      </c>
      <c r="K65" s="654" t="s">
        <v>440</v>
      </c>
      <c r="L65" s="745"/>
      <c r="M65" s="745"/>
      <c r="N65" s="745">
        <v>1</v>
      </c>
    </row>
    <row r="66" spans="1:14" s="17" customFormat="1" ht="18" customHeight="1">
      <c r="A66" s="805"/>
      <c r="B66" s="805"/>
      <c r="C66" s="805"/>
      <c r="D66" s="706"/>
      <c r="E66" s="490" t="s">
        <v>5</v>
      </c>
      <c r="F66" s="222">
        <v>0</v>
      </c>
      <c r="G66" s="222">
        <v>0</v>
      </c>
      <c r="H66" s="563">
        <v>0</v>
      </c>
      <c r="I66" s="222">
        <v>0</v>
      </c>
      <c r="J66" s="222">
        <v>8</v>
      </c>
      <c r="K66" s="659"/>
      <c r="L66" s="746"/>
      <c r="M66" s="746"/>
      <c r="N66" s="746"/>
    </row>
    <row r="67" spans="1:14" s="17" customFormat="1" ht="18" customHeight="1">
      <c r="A67" s="804" t="s">
        <v>299</v>
      </c>
      <c r="B67" s="804" t="s">
        <v>298</v>
      </c>
      <c r="C67" s="804" t="s">
        <v>3</v>
      </c>
      <c r="D67" s="706" t="s">
        <v>477</v>
      </c>
      <c r="E67" s="490" t="s">
        <v>2</v>
      </c>
      <c r="F67" s="222">
        <v>0</v>
      </c>
      <c r="G67" s="222">
        <v>0</v>
      </c>
      <c r="H67" s="563">
        <v>0</v>
      </c>
      <c r="I67" s="222">
        <v>0</v>
      </c>
      <c r="J67" s="222">
        <v>2</v>
      </c>
      <c r="K67" s="654" t="s">
        <v>440</v>
      </c>
      <c r="L67" s="745"/>
      <c r="M67" s="745"/>
      <c r="N67" s="745">
        <v>1</v>
      </c>
    </row>
    <row r="68" spans="1:14" s="17" customFormat="1" ht="18" customHeight="1">
      <c r="A68" s="805"/>
      <c r="B68" s="805"/>
      <c r="C68" s="805"/>
      <c r="D68" s="706"/>
      <c r="E68" s="490" t="s">
        <v>5</v>
      </c>
      <c r="F68" s="222">
        <v>0</v>
      </c>
      <c r="G68" s="222">
        <v>0</v>
      </c>
      <c r="H68" s="563">
        <v>0</v>
      </c>
      <c r="I68" s="222">
        <v>0</v>
      </c>
      <c r="J68" s="222">
        <v>8</v>
      </c>
      <c r="K68" s="659"/>
      <c r="L68" s="746"/>
      <c r="M68" s="746"/>
      <c r="N68" s="746"/>
    </row>
    <row r="69" spans="1:14" s="17" customFormat="1" ht="18" customHeight="1">
      <c r="A69" s="804" t="s">
        <v>299</v>
      </c>
      <c r="B69" s="804" t="s">
        <v>298</v>
      </c>
      <c r="C69" s="804" t="s">
        <v>10</v>
      </c>
      <c r="D69" s="706" t="s">
        <v>547</v>
      </c>
      <c r="E69" s="490" t="s">
        <v>2</v>
      </c>
      <c r="F69" s="222">
        <v>0</v>
      </c>
      <c r="G69" s="222">
        <v>0</v>
      </c>
      <c r="H69" s="563">
        <v>0</v>
      </c>
      <c r="I69" s="222">
        <v>0</v>
      </c>
      <c r="J69" s="222">
        <v>2</v>
      </c>
      <c r="K69" s="654" t="s">
        <v>440</v>
      </c>
      <c r="L69" s="662"/>
      <c r="M69" s="662"/>
      <c r="N69" s="662">
        <v>1</v>
      </c>
    </row>
    <row r="70" spans="1:14" s="17" customFormat="1" ht="18" customHeight="1">
      <c r="A70" s="805"/>
      <c r="B70" s="805"/>
      <c r="C70" s="805"/>
      <c r="D70" s="706"/>
      <c r="E70" s="83" t="s">
        <v>5</v>
      </c>
      <c r="F70" s="222">
        <v>0</v>
      </c>
      <c r="G70" s="222">
        <v>0</v>
      </c>
      <c r="H70" s="563">
        <v>0</v>
      </c>
      <c r="I70" s="222">
        <v>0</v>
      </c>
      <c r="J70" s="222">
        <v>8</v>
      </c>
      <c r="K70" s="659"/>
      <c r="L70" s="700"/>
      <c r="M70" s="700"/>
      <c r="N70" s="700"/>
    </row>
    <row r="71" spans="1:14" s="17" customFormat="1" ht="18" customHeight="1">
      <c r="A71" s="804" t="s">
        <v>299</v>
      </c>
      <c r="B71" s="804" t="s">
        <v>298</v>
      </c>
      <c r="C71" s="804" t="s">
        <v>6</v>
      </c>
      <c r="D71" s="706" t="s">
        <v>548</v>
      </c>
      <c r="E71" s="490" t="s">
        <v>2</v>
      </c>
      <c r="F71" s="222">
        <v>0</v>
      </c>
      <c r="G71" s="222">
        <v>0</v>
      </c>
      <c r="H71" s="563">
        <v>0</v>
      </c>
      <c r="I71" s="222">
        <v>0</v>
      </c>
      <c r="J71" s="222">
        <v>2</v>
      </c>
      <c r="K71" s="654" t="s">
        <v>440</v>
      </c>
      <c r="L71" s="745"/>
      <c r="M71" s="745"/>
      <c r="N71" s="745">
        <v>1</v>
      </c>
    </row>
    <row r="72" spans="1:14" s="17" customFormat="1" ht="18" customHeight="1">
      <c r="A72" s="805"/>
      <c r="B72" s="805"/>
      <c r="C72" s="805"/>
      <c r="D72" s="706"/>
      <c r="E72" s="490" t="s">
        <v>5</v>
      </c>
      <c r="F72" s="222">
        <v>0</v>
      </c>
      <c r="G72" s="222">
        <v>0</v>
      </c>
      <c r="H72" s="563">
        <v>0</v>
      </c>
      <c r="I72" s="222">
        <v>0</v>
      </c>
      <c r="J72" s="222">
        <v>8</v>
      </c>
      <c r="K72" s="659"/>
      <c r="L72" s="746"/>
      <c r="M72" s="746"/>
      <c r="N72" s="746"/>
    </row>
    <row r="73" spans="1:14" s="17" customFormat="1" ht="18" customHeight="1">
      <c r="A73" s="804" t="s">
        <v>299</v>
      </c>
      <c r="B73" s="804" t="s">
        <v>298</v>
      </c>
      <c r="C73" s="804" t="s">
        <v>7</v>
      </c>
      <c r="D73" s="706" t="s">
        <v>549</v>
      </c>
      <c r="E73" s="490" t="s">
        <v>2</v>
      </c>
      <c r="F73" s="222">
        <v>0</v>
      </c>
      <c r="G73" s="222">
        <v>0</v>
      </c>
      <c r="H73" s="563">
        <v>0</v>
      </c>
      <c r="I73" s="222">
        <v>0</v>
      </c>
      <c r="J73" s="222">
        <v>2</v>
      </c>
      <c r="K73" s="654" t="s">
        <v>440</v>
      </c>
      <c r="L73" s="745"/>
      <c r="M73" s="745"/>
      <c r="N73" s="745">
        <v>1</v>
      </c>
    </row>
    <row r="74" spans="1:14" s="17" customFormat="1" ht="18" customHeight="1">
      <c r="A74" s="805"/>
      <c r="B74" s="805"/>
      <c r="C74" s="805"/>
      <c r="D74" s="706"/>
      <c r="E74" s="490" t="s">
        <v>5</v>
      </c>
      <c r="F74" s="222">
        <v>0</v>
      </c>
      <c r="G74" s="222">
        <v>0</v>
      </c>
      <c r="H74" s="563">
        <v>0</v>
      </c>
      <c r="I74" s="222">
        <v>0</v>
      </c>
      <c r="J74" s="222">
        <v>8</v>
      </c>
      <c r="K74" s="659"/>
      <c r="L74" s="746"/>
      <c r="M74" s="746"/>
      <c r="N74" s="746"/>
    </row>
    <row r="75" spans="1:14" s="17" customFormat="1" ht="18" customHeight="1">
      <c r="A75" s="804" t="s">
        <v>299</v>
      </c>
      <c r="B75" s="804" t="s">
        <v>298</v>
      </c>
      <c r="C75" s="804" t="s">
        <v>8</v>
      </c>
      <c r="D75" s="706" t="s">
        <v>756</v>
      </c>
      <c r="E75" s="490" t="s">
        <v>2</v>
      </c>
      <c r="F75" s="222">
        <v>0</v>
      </c>
      <c r="G75" s="222">
        <v>0</v>
      </c>
      <c r="H75" s="563">
        <v>0</v>
      </c>
      <c r="I75" s="222">
        <v>0</v>
      </c>
      <c r="J75" s="222">
        <v>2</v>
      </c>
      <c r="K75" s="654" t="s">
        <v>440</v>
      </c>
      <c r="L75" s="745"/>
      <c r="M75" s="745"/>
      <c r="N75" s="745">
        <v>1</v>
      </c>
    </row>
    <row r="76" spans="1:14" s="17" customFormat="1" ht="18" customHeight="1">
      <c r="A76" s="805"/>
      <c r="B76" s="805"/>
      <c r="C76" s="805"/>
      <c r="D76" s="706"/>
      <c r="E76" s="490" t="s">
        <v>5</v>
      </c>
      <c r="F76" s="222">
        <v>0</v>
      </c>
      <c r="G76" s="222">
        <v>0</v>
      </c>
      <c r="H76" s="563">
        <v>0</v>
      </c>
      <c r="I76" s="222">
        <v>0</v>
      </c>
      <c r="J76" s="222">
        <v>8</v>
      </c>
      <c r="K76" s="659"/>
      <c r="L76" s="746"/>
      <c r="M76" s="746"/>
      <c r="N76" s="746"/>
    </row>
    <row r="77" spans="1:14" s="17" customFormat="1" ht="16.5" customHeight="1">
      <c r="A77" s="21" t="s">
        <v>299</v>
      </c>
      <c r="B77" s="15" t="s">
        <v>298</v>
      </c>
      <c r="C77" s="735" t="s">
        <v>287</v>
      </c>
      <c r="D77" s="735"/>
      <c r="E77" s="735"/>
      <c r="F77" s="231">
        <f>SUM(F37:F76)</f>
        <v>62</v>
      </c>
      <c r="G77" s="231">
        <f>SUM(G37:G76)</f>
        <v>435.5</v>
      </c>
      <c r="H77" s="565">
        <f>SUM(H37:H76)</f>
        <v>447.19999999999993</v>
      </c>
      <c r="I77" s="231">
        <f>SUM(I37:I76)</f>
        <v>217</v>
      </c>
      <c r="J77" s="231">
        <f>SUM(J37:J76)</f>
        <v>1456</v>
      </c>
      <c r="K77" s="596">
        <f>+F38+F39+F40+F43+F46+F49+F52+F55+F58+F59+F61+F63+F65+F67+F69+F71+F73+F75</f>
        <v>62</v>
      </c>
      <c r="L77" s="596">
        <f>+I38+I39+I40+I43+I46+I49+I52+I55+I58+I59+I61+I63+I65+I67+I69+I71+I73+I75</f>
        <v>17</v>
      </c>
      <c r="M77" s="596">
        <f>+J38+J39+J40+J43+J46+J49+J52+J55+J58+J59+J61+J63+J65+J67+J69+J71+J73+J75</f>
        <v>51.5</v>
      </c>
      <c r="N77" s="436"/>
    </row>
    <row r="78" spans="1:14" s="17" customFormat="1" ht="16.5" customHeight="1">
      <c r="A78" s="21" t="s">
        <v>299</v>
      </c>
      <c r="B78" s="735" t="s">
        <v>288</v>
      </c>
      <c r="C78" s="735"/>
      <c r="D78" s="735"/>
      <c r="E78" s="735"/>
      <c r="F78" s="232">
        <f>+F77</f>
        <v>62</v>
      </c>
      <c r="G78" s="232">
        <f>+G77</f>
        <v>435.5</v>
      </c>
      <c r="H78" s="591">
        <f>+H77</f>
        <v>447.19999999999993</v>
      </c>
      <c r="I78" s="232">
        <f>+I77</f>
        <v>217</v>
      </c>
      <c r="J78" s="232">
        <f>+J77</f>
        <v>1456</v>
      </c>
      <c r="K78" s="3"/>
      <c r="L78" s="16"/>
      <c r="M78" s="16"/>
      <c r="N78" s="16"/>
    </row>
    <row r="79" spans="1:14" ht="19.5" customHeight="1">
      <c r="A79" s="812" t="s">
        <v>289</v>
      </c>
      <c r="B79" s="812"/>
      <c r="C79" s="812"/>
      <c r="D79" s="812"/>
      <c r="E79" s="812"/>
      <c r="F79" s="360">
        <f>+F78+F34</f>
        <v>639</v>
      </c>
      <c r="G79" s="360">
        <f>+G78+G34</f>
        <v>957.2</v>
      </c>
      <c r="H79" s="360">
        <f>+H78+H34</f>
        <v>1124.5</v>
      </c>
      <c r="I79" s="360">
        <f>+I78+I34</f>
        <v>742</v>
      </c>
      <c r="J79" s="360">
        <f>+J78+J34</f>
        <v>1983.5</v>
      </c>
      <c r="K79" s="797"/>
      <c r="L79" s="798"/>
      <c r="M79" s="798"/>
      <c r="N79" s="798"/>
    </row>
    <row r="80" spans="1:14" ht="12.75">
      <c r="A80" s="750" t="s">
        <v>316</v>
      </c>
      <c r="B80" s="751"/>
      <c r="C80" s="751"/>
      <c r="D80" s="751"/>
      <c r="E80" s="752"/>
      <c r="F80" s="222"/>
      <c r="G80" s="222"/>
      <c r="H80" s="222"/>
      <c r="I80" s="222"/>
      <c r="J80" s="222"/>
      <c r="K80" s="797"/>
      <c r="L80" s="798"/>
      <c r="M80" s="798"/>
      <c r="N80" s="798"/>
    </row>
    <row r="81" spans="1:14" ht="14.25">
      <c r="A81" s="791" t="s">
        <v>21</v>
      </c>
      <c r="B81" s="792"/>
      <c r="C81" s="792"/>
      <c r="D81" s="792"/>
      <c r="E81" s="793"/>
      <c r="F81" s="336">
        <f>SUM(F82:F87)</f>
        <v>632.8</v>
      </c>
      <c r="G81" s="336">
        <f>SUM(G82:G87)</f>
        <v>765.8</v>
      </c>
      <c r="H81" s="336">
        <f>SUM(H82:H87)</f>
        <v>923.3</v>
      </c>
      <c r="I81" s="336">
        <f>SUM(I82:I87)</f>
        <v>635.4</v>
      </c>
      <c r="J81" s="336">
        <f>SUM(J82:J87)</f>
        <v>1772.4</v>
      </c>
      <c r="K81" s="797"/>
      <c r="L81" s="798"/>
      <c r="M81" s="798"/>
      <c r="N81" s="798"/>
    </row>
    <row r="82" spans="1:14" ht="15.75" customHeight="1">
      <c r="A82" s="693" t="s">
        <v>225</v>
      </c>
      <c r="B82" s="694"/>
      <c r="C82" s="694"/>
      <c r="D82" s="694"/>
      <c r="E82" s="695"/>
      <c r="F82" s="244">
        <f>+F75+F73+F71+F69+F67+F65+F63+F61+F59+F58+F55+F52+F49+F46+F43+F40+F39+F38+F32+F27+F24+F23+F20+F18+F17+F15+F12</f>
        <v>632.8</v>
      </c>
      <c r="G82" s="244">
        <f>+G75+G73+G71+G69+G67+G65+G63+G61+G59+G58+G55+G52+G49+G46+G43+G40+G39+G38+G32+G27+G24+G23+G20+G18+G17+G15+G12</f>
        <v>765.8</v>
      </c>
      <c r="H82" s="570">
        <f>+H75+H73+H71+H69+H67+H65+H63+H61+H59+H58+H55+H52+H49+H46+H43+H40+H39+H38+H32+H27+H24+H23+H20+H18+H17+H15+H12</f>
        <v>923.3</v>
      </c>
      <c r="I82" s="244">
        <f>+I75+I73+I71+I69+I67+I65+I63+I61+I59+I58+I55+I52+I49+I46+I43+I40+I39+I38+I32+I27+I24+I23+I20+I18+I17+I15+I12</f>
        <v>535.4</v>
      </c>
      <c r="J82" s="244">
        <f>+J75+J73+J71+J69+J67+J65+J63+J61+J59+J58+J55+J52+J49+J46+J43+J40+J39+J38+J32+J27+J24+J23+J20+J18+J17+J15+J12</f>
        <v>572.4</v>
      </c>
      <c r="K82" s="797"/>
      <c r="L82" s="798"/>
      <c r="M82" s="798"/>
      <c r="N82" s="798"/>
    </row>
    <row r="83" spans="1:14" ht="17.25" customHeight="1">
      <c r="A83" s="693" t="s">
        <v>368</v>
      </c>
      <c r="B83" s="694"/>
      <c r="C83" s="694"/>
      <c r="D83" s="694"/>
      <c r="E83" s="695"/>
      <c r="F83" s="256">
        <f>+F37</f>
        <v>0</v>
      </c>
      <c r="G83" s="256">
        <f>+G37</f>
        <v>0</v>
      </c>
      <c r="H83" s="569">
        <f>+H37</f>
        <v>0</v>
      </c>
      <c r="I83" s="256">
        <f>+I37</f>
        <v>100</v>
      </c>
      <c r="J83" s="256">
        <f>+J37</f>
        <v>1200</v>
      </c>
      <c r="K83" s="797"/>
      <c r="L83" s="798"/>
      <c r="M83" s="798"/>
      <c r="N83" s="798"/>
    </row>
    <row r="84" spans="1:14" ht="15.75" customHeight="1">
      <c r="A84" s="693" t="s">
        <v>226</v>
      </c>
      <c r="B84" s="694"/>
      <c r="C84" s="694"/>
      <c r="D84" s="694"/>
      <c r="E84" s="695"/>
      <c r="F84" s="256"/>
      <c r="G84" s="256"/>
      <c r="H84" s="569"/>
      <c r="I84" s="256"/>
      <c r="J84" s="256"/>
      <c r="K84" s="797"/>
      <c r="L84" s="798"/>
      <c r="M84" s="798"/>
      <c r="N84" s="798"/>
    </row>
    <row r="85" spans="1:14" ht="14.25" customHeight="1">
      <c r="A85" s="693" t="s">
        <v>227</v>
      </c>
      <c r="B85" s="694"/>
      <c r="C85" s="694"/>
      <c r="D85" s="694"/>
      <c r="E85" s="695"/>
      <c r="F85" s="256"/>
      <c r="G85" s="256"/>
      <c r="H85" s="569"/>
      <c r="I85" s="256"/>
      <c r="J85" s="256"/>
      <c r="K85" s="797"/>
      <c r="L85" s="798"/>
      <c r="M85" s="798"/>
      <c r="N85" s="798"/>
    </row>
    <row r="86" spans="1:14" ht="14.25" customHeight="1">
      <c r="A86" s="693" t="s">
        <v>230</v>
      </c>
      <c r="B86" s="694"/>
      <c r="C86" s="694"/>
      <c r="D86" s="694"/>
      <c r="E86" s="695"/>
      <c r="F86" s="256"/>
      <c r="G86" s="256"/>
      <c r="H86" s="569"/>
      <c r="I86" s="256"/>
      <c r="J86" s="256"/>
      <c r="K86" s="797"/>
      <c r="L86" s="798"/>
      <c r="M86" s="798"/>
      <c r="N86" s="798"/>
    </row>
    <row r="87" spans="1:14" ht="13.5" customHeight="1">
      <c r="A87" s="693" t="s">
        <v>231</v>
      </c>
      <c r="B87" s="694"/>
      <c r="C87" s="694"/>
      <c r="D87" s="694"/>
      <c r="E87" s="695"/>
      <c r="F87" s="256"/>
      <c r="G87" s="256"/>
      <c r="H87" s="569"/>
      <c r="I87" s="256"/>
      <c r="J87" s="256"/>
      <c r="K87" s="797"/>
      <c r="L87" s="798"/>
      <c r="M87" s="798"/>
      <c r="N87" s="798"/>
    </row>
    <row r="88" spans="1:14" ht="15.75" customHeight="1">
      <c r="A88" s="685" t="s">
        <v>20</v>
      </c>
      <c r="B88" s="686"/>
      <c r="C88" s="686"/>
      <c r="D88" s="686"/>
      <c r="E88" s="687"/>
      <c r="F88" s="336">
        <f>SUM(F89:F92)</f>
        <v>6.199999999999999</v>
      </c>
      <c r="G88" s="336">
        <f>SUM(G89:G92)</f>
        <v>191.4</v>
      </c>
      <c r="H88" s="336">
        <f>SUM(H89:H92)</f>
        <v>201.2</v>
      </c>
      <c r="I88" s="336">
        <f>SUM(I89:I92)</f>
        <v>106.6</v>
      </c>
      <c r="J88" s="336">
        <f>SUM(J89:J92)</f>
        <v>211.1</v>
      </c>
      <c r="K88" s="797"/>
      <c r="L88" s="798"/>
      <c r="M88" s="798"/>
      <c r="N88" s="798"/>
    </row>
    <row r="89" spans="1:14" ht="14.25" customHeight="1">
      <c r="A89" s="693" t="s">
        <v>228</v>
      </c>
      <c r="B89" s="694"/>
      <c r="C89" s="694"/>
      <c r="D89" s="694"/>
      <c r="E89" s="695"/>
      <c r="F89" s="256">
        <f>+F57+F54+F51+F48+F45+F42+F60</f>
        <v>0</v>
      </c>
      <c r="G89" s="256">
        <f>+G57+G54+G51+G48+G45+G42+G60</f>
        <v>185</v>
      </c>
      <c r="H89" s="569">
        <f>+H57+H54+H51+H48+H45+H42+H60</f>
        <v>166.89999999999998</v>
      </c>
      <c r="I89" s="256">
        <f>+I57+I54+I51+I48+I45+I42+I60</f>
        <v>100</v>
      </c>
      <c r="J89" s="256">
        <f>+J57+J54+J51+J48+J45+J42+J60</f>
        <v>140.5</v>
      </c>
      <c r="K89" s="797"/>
      <c r="L89" s="798"/>
      <c r="M89" s="798"/>
      <c r="N89" s="798"/>
    </row>
    <row r="90" spans="1:14" ht="12.75">
      <c r="A90" s="693" t="s">
        <v>229</v>
      </c>
      <c r="B90" s="694"/>
      <c r="C90" s="694"/>
      <c r="D90" s="694"/>
      <c r="E90" s="695"/>
      <c r="F90" s="256">
        <f>+F74+F72+F70+F68+F66+F64+F62+F19+F16+F76+F56+F53+F50+F47+F44+F41</f>
        <v>6.199999999999999</v>
      </c>
      <c r="G90" s="256">
        <f>+G74+G72+G70+G68+G66+G64+G62+G19+G16+G76+G56+G53+G50+G47+G44+G41</f>
        <v>6.4</v>
      </c>
      <c r="H90" s="569">
        <f>+H74+H72+H70+H68+H66+H64+H62+H19+H16+H76+H56+H53+H50+H47+H44+H41</f>
        <v>34.3</v>
      </c>
      <c r="I90" s="256">
        <f>+I74+I72+I70+I68+I66+I64+I62+I19+I16+I76+I56+I53+I50+I47+I44+I41</f>
        <v>6.6</v>
      </c>
      <c r="J90" s="256">
        <f>+J74+J72+J70+J68+J66+J64+J62+J19+J16+J76+J56+J53+J50+J47+J44+J41</f>
        <v>70.6</v>
      </c>
      <c r="K90" s="797"/>
      <c r="L90" s="798"/>
      <c r="M90" s="798"/>
      <c r="N90" s="798"/>
    </row>
    <row r="91" spans="1:14" ht="14.25" customHeight="1">
      <c r="A91" s="693" t="s">
        <v>232</v>
      </c>
      <c r="B91" s="694"/>
      <c r="C91" s="694"/>
      <c r="D91" s="694"/>
      <c r="E91" s="695"/>
      <c r="F91" s="256"/>
      <c r="G91" s="256"/>
      <c r="H91" s="569"/>
      <c r="I91" s="256"/>
      <c r="J91" s="256"/>
      <c r="K91" s="797"/>
      <c r="L91" s="798"/>
      <c r="M91" s="798"/>
      <c r="N91" s="798"/>
    </row>
    <row r="92" spans="1:14" ht="12.75">
      <c r="A92" s="693" t="s">
        <v>233</v>
      </c>
      <c r="B92" s="694"/>
      <c r="C92" s="694"/>
      <c r="D92" s="694"/>
      <c r="E92" s="695"/>
      <c r="F92" s="256"/>
      <c r="G92" s="256"/>
      <c r="H92" s="569"/>
      <c r="I92" s="256"/>
      <c r="J92" s="256"/>
      <c r="K92" s="797"/>
      <c r="L92" s="798"/>
      <c r="M92" s="798"/>
      <c r="N92" s="798"/>
    </row>
    <row r="93" spans="1:14" ht="12.75" customHeight="1">
      <c r="A93" s="722" t="s">
        <v>953</v>
      </c>
      <c r="B93" s="722"/>
      <c r="C93" s="722"/>
      <c r="D93" s="722"/>
      <c r="E93" s="722"/>
      <c r="F93" s="712"/>
      <c r="G93" s="712"/>
      <c r="H93" s="712"/>
      <c r="I93" s="712"/>
      <c r="J93" s="169"/>
      <c r="K93" s="340"/>
      <c r="L93" s="341"/>
      <c r="M93" s="341"/>
      <c r="N93" s="341"/>
    </row>
    <row r="94" spans="1:13" ht="12.75">
      <c r="A94" s="558" t="s">
        <v>954</v>
      </c>
      <c r="B94" s="558"/>
      <c r="C94" s="558"/>
      <c r="D94" s="559"/>
      <c r="E94" s="560"/>
      <c r="F94" s="561"/>
      <c r="G94" s="55"/>
      <c r="H94" s="55"/>
      <c r="I94" s="55"/>
      <c r="J94" s="34"/>
      <c r="L94" s="257"/>
      <c r="M94" s="257"/>
    </row>
  </sheetData>
  <sheetProtection/>
  <mergeCells count="209">
    <mergeCell ref="A93:I93"/>
    <mergeCell ref="H4:H8"/>
    <mergeCell ref="A75:A76"/>
    <mergeCell ref="B75:B76"/>
    <mergeCell ref="C75:C76"/>
    <mergeCell ref="D75:D76"/>
    <mergeCell ref="C77:E77"/>
    <mergeCell ref="B78:E78"/>
    <mergeCell ref="A73:A74"/>
    <mergeCell ref="B73:B74"/>
    <mergeCell ref="K75:K76"/>
    <mergeCell ref="B61:B62"/>
    <mergeCell ref="D67:D68"/>
    <mergeCell ref="A18:A19"/>
    <mergeCell ref="B18:B19"/>
    <mergeCell ref="M55:M57"/>
    <mergeCell ref="M61:M62"/>
    <mergeCell ref="L75:L76"/>
    <mergeCell ref="M75:M76"/>
    <mergeCell ref="M37:M38"/>
    <mergeCell ref="N75:N76"/>
    <mergeCell ref="M65:M66"/>
    <mergeCell ref="M67:M68"/>
    <mergeCell ref="L69:L70"/>
    <mergeCell ref="M73:M74"/>
    <mergeCell ref="M71:M72"/>
    <mergeCell ref="N73:N74"/>
    <mergeCell ref="M40:M42"/>
    <mergeCell ref="C22:N22"/>
    <mergeCell ref="C21:E21"/>
    <mergeCell ref="C18:C19"/>
    <mergeCell ref="M59:M60"/>
    <mergeCell ref="N18:N19"/>
    <mergeCell ref="B34:E34"/>
    <mergeCell ref="C36:N36"/>
    <mergeCell ref="D40:D42"/>
    <mergeCell ref="K37:K38"/>
    <mergeCell ref="L37:L38"/>
    <mergeCell ref="A86:E86"/>
    <mergeCell ref="A84:E84"/>
    <mergeCell ref="A87:E87"/>
    <mergeCell ref="A83:E83"/>
    <mergeCell ref="A90:E90"/>
    <mergeCell ref="A67:A68"/>
    <mergeCell ref="B67:B68"/>
    <mergeCell ref="A79:E79"/>
    <mergeCell ref="B40:B42"/>
    <mergeCell ref="C33:E33"/>
    <mergeCell ref="C69:C70"/>
    <mergeCell ref="A65:A66"/>
    <mergeCell ref="A52:A54"/>
    <mergeCell ref="A40:A42"/>
    <mergeCell ref="B55:B57"/>
    <mergeCell ref="A43:A45"/>
    <mergeCell ref="B43:B45"/>
    <mergeCell ref="B52:B54"/>
    <mergeCell ref="D73:D74"/>
    <mergeCell ref="B27:B31"/>
    <mergeCell ref="A27:A31"/>
    <mergeCell ref="A37:A38"/>
    <mergeCell ref="B63:B64"/>
    <mergeCell ref="B65:B66"/>
    <mergeCell ref="C73:C74"/>
    <mergeCell ref="A69:A70"/>
    <mergeCell ref="C65:C66"/>
    <mergeCell ref="C67:C68"/>
    <mergeCell ref="B69:B70"/>
    <mergeCell ref="A71:A72"/>
    <mergeCell ref="B71:B72"/>
    <mergeCell ref="C71:C72"/>
    <mergeCell ref="D69:D70"/>
    <mergeCell ref="D71:D72"/>
    <mergeCell ref="K71:K72"/>
    <mergeCell ref="K73:K74"/>
    <mergeCell ref="A92:E92"/>
    <mergeCell ref="A91:E91"/>
    <mergeCell ref="A80:E80"/>
    <mergeCell ref="A81:E81"/>
    <mergeCell ref="A89:E89"/>
    <mergeCell ref="A88:E88"/>
    <mergeCell ref="A85:E85"/>
    <mergeCell ref="A82:E82"/>
    <mergeCell ref="K67:K68"/>
    <mergeCell ref="L65:L66"/>
    <mergeCell ref="M69:M70"/>
    <mergeCell ref="D65:D66"/>
    <mergeCell ref="K79:N79"/>
    <mergeCell ref="L67:L68"/>
    <mergeCell ref="N67:N68"/>
    <mergeCell ref="K69:K70"/>
    <mergeCell ref="N65:N66"/>
    <mergeCell ref="K65:K66"/>
    <mergeCell ref="K40:K42"/>
    <mergeCell ref="C40:C42"/>
    <mergeCell ref="C61:C62"/>
    <mergeCell ref="D63:D64"/>
    <mergeCell ref="L63:L64"/>
    <mergeCell ref="K61:K62"/>
    <mergeCell ref="C63:C64"/>
    <mergeCell ref="C52:C54"/>
    <mergeCell ref="L49:L51"/>
    <mergeCell ref="L61:L62"/>
    <mergeCell ref="N37:N38"/>
    <mergeCell ref="M63:M64"/>
    <mergeCell ref="D18:D19"/>
    <mergeCell ref="C13:E13"/>
    <mergeCell ref="C14:N14"/>
    <mergeCell ref="G4:G8"/>
    <mergeCell ref="N6:N8"/>
    <mergeCell ref="K15:K16"/>
    <mergeCell ref="C11:N11"/>
    <mergeCell ref="M6:M8"/>
    <mergeCell ref="M15:M16"/>
    <mergeCell ref="M18:M19"/>
    <mergeCell ref="J4:J8"/>
    <mergeCell ref="L3:N3"/>
    <mergeCell ref="K4:N4"/>
    <mergeCell ref="E4:E8"/>
    <mergeCell ref="L5:N5"/>
    <mergeCell ref="B10:N10"/>
    <mergeCell ref="I4:I8"/>
    <mergeCell ref="L6:L8"/>
    <mergeCell ref="F4:F8"/>
    <mergeCell ref="C26:N26"/>
    <mergeCell ref="B35:N35"/>
    <mergeCell ref="A9:N9"/>
    <mergeCell ref="A4:A8"/>
    <mergeCell ref="B4:B8"/>
    <mergeCell ref="C4:C8"/>
    <mergeCell ref="D4:D8"/>
    <mergeCell ref="L15:L16"/>
    <mergeCell ref="K5:K8"/>
    <mergeCell ref="C15:C16"/>
    <mergeCell ref="L71:L72"/>
    <mergeCell ref="N71:N72"/>
    <mergeCell ref="N69:N70"/>
    <mergeCell ref="L73:L74"/>
    <mergeCell ref="B15:B16"/>
    <mergeCell ref="C25:E25"/>
    <mergeCell ref="D43:D45"/>
    <mergeCell ref="D61:D62"/>
    <mergeCell ref="D49:D51"/>
    <mergeCell ref="D46:D48"/>
    <mergeCell ref="K46:K48"/>
    <mergeCell ref="A46:A48"/>
    <mergeCell ref="C46:C48"/>
    <mergeCell ref="N46:N48"/>
    <mergeCell ref="L52:L54"/>
    <mergeCell ref="M52:M54"/>
    <mergeCell ref="N59:N60"/>
    <mergeCell ref="K49:K51"/>
    <mergeCell ref="N63:N64"/>
    <mergeCell ref="A55:A57"/>
    <mergeCell ref="D52:D54"/>
    <mergeCell ref="N61:N62"/>
    <mergeCell ref="K63:K64"/>
    <mergeCell ref="C55:C57"/>
    <mergeCell ref="D55:D57"/>
    <mergeCell ref="A61:A62"/>
    <mergeCell ref="L40:L42"/>
    <mergeCell ref="L43:L45"/>
    <mergeCell ref="A63:A64"/>
    <mergeCell ref="K55:K57"/>
    <mergeCell ref="L55:L57"/>
    <mergeCell ref="C43:C45"/>
    <mergeCell ref="K43:K45"/>
    <mergeCell ref="B49:B51"/>
    <mergeCell ref="C49:C51"/>
    <mergeCell ref="K52:K54"/>
    <mergeCell ref="A15:A16"/>
    <mergeCell ref="K80:N80"/>
    <mergeCell ref="K81:N81"/>
    <mergeCell ref="D59:D60"/>
    <mergeCell ref="K59:K60"/>
    <mergeCell ref="L59:L60"/>
    <mergeCell ref="D15:D16"/>
    <mergeCell ref="B46:B48"/>
    <mergeCell ref="K18:K19"/>
    <mergeCell ref="L18:L19"/>
    <mergeCell ref="N43:N45"/>
    <mergeCell ref="C59:C60"/>
    <mergeCell ref="B59:B60"/>
    <mergeCell ref="A59:A60"/>
    <mergeCell ref="N55:N57"/>
    <mergeCell ref="L46:L48"/>
    <mergeCell ref="M46:M48"/>
    <mergeCell ref="M49:M51"/>
    <mergeCell ref="N52:N54"/>
    <mergeCell ref="A49:A51"/>
    <mergeCell ref="N40:N42"/>
    <mergeCell ref="N49:N51"/>
    <mergeCell ref="M43:M45"/>
    <mergeCell ref="K92:N92"/>
    <mergeCell ref="K86:N86"/>
    <mergeCell ref="K87:N87"/>
    <mergeCell ref="K88:N88"/>
    <mergeCell ref="K89:N89"/>
    <mergeCell ref="K90:N90"/>
    <mergeCell ref="K91:N91"/>
    <mergeCell ref="L1:N1"/>
    <mergeCell ref="A2:L2"/>
    <mergeCell ref="K84:N84"/>
    <mergeCell ref="K85:N85"/>
    <mergeCell ref="K82:N82"/>
    <mergeCell ref="K83:N83"/>
    <mergeCell ref="D37:D38"/>
    <mergeCell ref="C37:C38"/>
    <mergeCell ref="B37:B38"/>
    <mergeCell ref="N15:N16"/>
  </mergeCells>
  <printOptions/>
  <pageMargins left="0.1968503937007874" right="0.1968503937007874" top="0.5118110236220472" bottom="0.1968503937007874" header="0" footer="0"/>
  <pageSetup fitToHeight="0" fitToWidth="1"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EI111"/>
  <sheetViews>
    <sheetView zoomScale="115" zoomScaleNormal="115" zoomScalePageLayoutView="0" workbookViewId="0" topLeftCell="A1">
      <pane ySplit="8" topLeftCell="A9" activePane="bottomLeft" state="frozen"/>
      <selection pane="topLeft" activeCell="A1" sqref="A1"/>
      <selection pane="bottomLeft" activeCell="K64" sqref="K64"/>
    </sheetView>
  </sheetViews>
  <sheetFormatPr defaultColWidth="9.140625" defaultRowHeight="12.75"/>
  <cols>
    <col min="1" max="1" width="4.00390625" style="124" customWidth="1"/>
    <col min="2" max="2" width="4.140625" style="124" customWidth="1"/>
    <col min="3" max="3" width="3.57421875" style="323" customWidth="1"/>
    <col min="4" max="4" width="39.8515625" style="117" customWidth="1"/>
    <col min="5" max="5" width="6.8515625" style="117" customWidth="1"/>
    <col min="6" max="6" width="12.8515625" style="116" customWidth="1"/>
    <col min="7" max="10" width="12.28125" style="116" customWidth="1"/>
    <col min="11" max="11" width="28.00390625" style="87" customWidth="1"/>
    <col min="12" max="13" width="5.57421875" style="87" customWidth="1"/>
    <col min="14" max="14" width="5.28125" style="87" customWidth="1"/>
    <col min="15" max="139" width="9.140625" style="42" customWidth="1"/>
    <col min="140" max="16384" width="9.140625" style="14" customWidth="1"/>
  </cols>
  <sheetData>
    <row r="1" spans="12:14" ht="18.75" customHeight="1">
      <c r="L1" s="860" t="s">
        <v>760</v>
      </c>
      <c r="M1" s="860"/>
      <c r="N1" s="860"/>
    </row>
    <row r="2" spans="1:13" ht="23.25" customHeight="1">
      <c r="A2" s="813" t="s">
        <v>701</v>
      </c>
      <c r="B2" s="813"/>
      <c r="C2" s="813"/>
      <c r="D2" s="813"/>
      <c r="E2" s="813"/>
      <c r="F2" s="813"/>
      <c r="G2" s="813"/>
      <c r="H2" s="813"/>
      <c r="I2" s="813"/>
      <c r="J2" s="813"/>
      <c r="K2" s="813"/>
      <c r="L2" s="813"/>
      <c r="M2" s="407"/>
    </row>
    <row r="3" spans="1:14" ht="12.75">
      <c r="A3" s="850" t="s">
        <v>524</v>
      </c>
      <c r="B3" s="850"/>
      <c r="C3" s="850"/>
      <c r="D3" s="850"/>
      <c r="E3" s="850"/>
      <c r="F3" s="850"/>
      <c r="G3" s="850"/>
      <c r="H3" s="850"/>
      <c r="I3" s="850"/>
      <c r="J3" s="850"/>
      <c r="K3" s="850"/>
      <c r="L3" s="850"/>
      <c r="M3" s="850"/>
      <c r="N3" s="850"/>
    </row>
    <row r="4" spans="1:139" s="39" customFormat="1" ht="16.5" customHeight="1">
      <c r="A4" s="669" t="s">
        <v>281</v>
      </c>
      <c r="B4" s="669" t="s">
        <v>282</v>
      </c>
      <c r="C4" s="669" t="s">
        <v>283</v>
      </c>
      <c r="D4" s="675" t="s">
        <v>284</v>
      </c>
      <c r="E4" s="669" t="s">
        <v>280</v>
      </c>
      <c r="F4" s="674" t="s">
        <v>757</v>
      </c>
      <c r="G4" s="674" t="s">
        <v>952</v>
      </c>
      <c r="H4" s="674" t="s">
        <v>903</v>
      </c>
      <c r="I4" s="674" t="s">
        <v>525</v>
      </c>
      <c r="J4" s="674" t="s">
        <v>694</v>
      </c>
      <c r="K4" s="674" t="s">
        <v>285</v>
      </c>
      <c r="L4" s="674"/>
      <c r="M4" s="674"/>
      <c r="N4" s="674"/>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row>
    <row r="5" spans="1:139" s="39" customFormat="1" ht="12" customHeight="1">
      <c r="A5" s="669"/>
      <c r="B5" s="669"/>
      <c r="C5" s="669"/>
      <c r="D5" s="675"/>
      <c r="E5" s="669"/>
      <c r="F5" s="674"/>
      <c r="G5" s="674"/>
      <c r="H5" s="674"/>
      <c r="I5" s="674"/>
      <c r="J5" s="674"/>
      <c r="K5" s="674" t="s">
        <v>286</v>
      </c>
      <c r="L5" s="674"/>
      <c r="M5" s="674"/>
      <c r="N5" s="674"/>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row>
    <row r="6" spans="1:139" s="39" customFormat="1" ht="12" customHeight="1">
      <c r="A6" s="669"/>
      <c r="B6" s="669"/>
      <c r="C6" s="669"/>
      <c r="D6" s="675"/>
      <c r="E6" s="669"/>
      <c r="F6" s="674"/>
      <c r="G6" s="674"/>
      <c r="H6" s="674"/>
      <c r="I6" s="674"/>
      <c r="J6" s="674"/>
      <c r="K6" s="674"/>
      <c r="L6" s="668" t="s">
        <v>315</v>
      </c>
      <c r="M6" s="668" t="s">
        <v>530</v>
      </c>
      <c r="N6" s="668" t="s">
        <v>693</v>
      </c>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row>
    <row r="7" spans="1:139" s="39" customFormat="1" ht="12" customHeight="1">
      <c r="A7" s="669"/>
      <c r="B7" s="669"/>
      <c r="C7" s="669"/>
      <c r="D7" s="675"/>
      <c r="E7" s="669"/>
      <c r="F7" s="674"/>
      <c r="G7" s="674"/>
      <c r="H7" s="674"/>
      <c r="I7" s="674"/>
      <c r="J7" s="674"/>
      <c r="K7" s="674"/>
      <c r="L7" s="668"/>
      <c r="M7" s="668"/>
      <c r="N7" s="668"/>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row>
    <row r="8" spans="1:139" s="39" customFormat="1" ht="72" customHeight="1">
      <c r="A8" s="669"/>
      <c r="B8" s="669"/>
      <c r="C8" s="669"/>
      <c r="D8" s="675"/>
      <c r="E8" s="669"/>
      <c r="F8" s="674"/>
      <c r="G8" s="674"/>
      <c r="H8" s="674"/>
      <c r="I8" s="674"/>
      <c r="J8" s="674"/>
      <c r="K8" s="674"/>
      <c r="L8" s="668"/>
      <c r="M8" s="668"/>
      <c r="N8" s="668"/>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row>
    <row r="9" spans="1:139" s="39" customFormat="1" ht="27" customHeight="1">
      <c r="A9" s="671" t="s">
        <v>647</v>
      </c>
      <c r="B9" s="672"/>
      <c r="C9" s="672"/>
      <c r="D9" s="672"/>
      <c r="E9" s="672"/>
      <c r="F9" s="672"/>
      <c r="G9" s="672"/>
      <c r="H9" s="672"/>
      <c r="I9" s="672"/>
      <c r="J9" s="672"/>
      <c r="K9" s="672"/>
      <c r="L9" s="672"/>
      <c r="M9" s="672"/>
      <c r="N9" s="673"/>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row>
    <row r="10" spans="1:139" s="40" customFormat="1" ht="16.5" customHeight="1">
      <c r="A10" s="118" t="s">
        <v>298</v>
      </c>
      <c r="B10" s="810" t="s">
        <v>613</v>
      </c>
      <c r="C10" s="810"/>
      <c r="D10" s="810"/>
      <c r="E10" s="810"/>
      <c r="F10" s="810"/>
      <c r="G10" s="810"/>
      <c r="H10" s="810"/>
      <c r="I10" s="810"/>
      <c r="J10" s="810"/>
      <c r="K10" s="810"/>
      <c r="L10" s="810"/>
      <c r="M10" s="810"/>
      <c r="N10" s="810"/>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row>
    <row r="11" spans="1:139" s="40" customFormat="1" ht="19.5" customHeight="1">
      <c r="A11" s="118" t="s">
        <v>298</v>
      </c>
      <c r="B11" s="44" t="s">
        <v>298</v>
      </c>
      <c r="C11" s="810" t="s">
        <v>260</v>
      </c>
      <c r="D11" s="810"/>
      <c r="E11" s="810"/>
      <c r="F11" s="810"/>
      <c r="G11" s="810"/>
      <c r="H11" s="810"/>
      <c r="I11" s="810"/>
      <c r="J11" s="810"/>
      <c r="K11" s="810"/>
      <c r="L11" s="810"/>
      <c r="M11" s="810"/>
      <c r="N11" s="810"/>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row>
    <row r="12" spans="1:139" s="41" customFormat="1" ht="30" customHeight="1">
      <c r="A12" s="847" t="s">
        <v>298</v>
      </c>
      <c r="B12" s="844" t="s">
        <v>298</v>
      </c>
      <c r="C12" s="777" t="s">
        <v>298</v>
      </c>
      <c r="D12" s="729" t="s">
        <v>377</v>
      </c>
      <c r="E12" s="84" t="s">
        <v>2</v>
      </c>
      <c r="F12" s="228">
        <v>621.4</v>
      </c>
      <c r="G12" s="228">
        <v>678.9</v>
      </c>
      <c r="H12" s="562">
        <v>688.9</v>
      </c>
      <c r="I12" s="228">
        <v>690</v>
      </c>
      <c r="J12" s="228">
        <v>700</v>
      </c>
      <c r="K12" s="75" t="s">
        <v>261</v>
      </c>
      <c r="L12" s="28" t="s">
        <v>886</v>
      </c>
      <c r="M12" s="28" t="s">
        <v>886</v>
      </c>
      <c r="N12" s="28" t="s">
        <v>886</v>
      </c>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row>
    <row r="13" spans="1:139" s="41" customFormat="1" ht="19.5" customHeight="1">
      <c r="A13" s="848"/>
      <c r="B13" s="845"/>
      <c r="C13" s="777"/>
      <c r="D13" s="729"/>
      <c r="E13" s="84" t="s">
        <v>23</v>
      </c>
      <c r="F13" s="228">
        <v>1.9</v>
      </c>
      <c r="G13" s="228">
        <v>2</v>
      </c>
      <c r="H13" s="562">
        <v>2.7</v>
      </c>
      <c r="I13" s="228">
        <v>2</v>
      </c>
      <c r="J13" s="228">
        <v>2</v>
      </c>
      <c r="K13" s="836" t="s">
        <v>557</v>
      </c>
      <c r="L13" s="842" t="s">
        <v>887</v>
      </c>
      <c r="M13" s="842" t="s">
        <v>887</v>
      </c>
      <c r="N13" s="842" t="s">
        <v>887</v>
      </c>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row>
    <row r="14" spans="1:139" s="41" customFormat="1" ht="18.75" customHeight="1">
      <c r="A14" s="849"/>
      <c r="B14" s="846"/>
      <c r="C14" s="777"/>
      <c r="D14" s="729"/>
      <c r="E14" s="84" t="s">
        <v>5</v>
      </c>
      <c r="F14" s="228">
        <v>37.9</v>
      </c>
      <c r="G14" s="228">
        <v>40</v>
      </c>
      <c r="H14" s="562">
        <v>40</v>
      </c>
      <c r="I14" s="228">
        <v>40</v>
      </c>
      <c r="J14" s="228">
        <v>40</v>
      </c>
      <c r="K14" s="838"/>
      <c r="L14" s="843"/>
      <c r="M14" s="843"/>
      <c r="N14" s="843"/>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row>
    <row r="15" spans="1:139" s="41" customFormat="1" ht="26.25" customHeight="1">
      <c r="A15" s="847" t="s">
        <v>298</v>
      </c>
      <c r="B15" s="844" t="s">
        <v>298</v>
      </c>
      <c r="C15" s="777" t="s">
        <v>299</v>
      </c>
      <c r="D15" s="729" t="s">
        <v>759</v>
      </c>
      <c r="E15" s="84" t="s">
        <v>2</v>
      </c>
      <c r="F15" s="228">
        <v>10</v>
      </c>
      <c r="G15" s="522">
        <v>10</v>
      </c>
      <c r="H15" s="562">
        <v>10</v>
      </c>
      <c r="I15" s="522">
        <v>10</v>
      </c>
      <c r="J15" s="522">
        <v>10</v>
      </c>
      <c r="K15" s="654" t="s">
        <v>539</v>
      </c>
      <c r="L15" s="851">
        <v>15</v>
      </c>
      <c r="M15" s="851">
        <v>15</v>
      </c>
      <c r="N15" s="851">
        <v>15</v>
      </c>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row>
    <row r="16" spans="1:139" s="41" customFormat="1" ht="23.25" customHeight="1">
      <c r="A16" s="849"/>
      <c r="B16" s="846"/>
      <c r="C16" s="777"/>
      <c r="D16" s="729"/>
      <c r="E16" s="84" t="s">
        <v>5</v>
      </c>
      <c r="F16" s="228">
        <v>0</v>
      </c>
      <c r="G16" s="522">
        <v>15</v>
      </c>
      <c r="H16" s="562">
        <v>15</v>
      </c>
      <c r="I16" s="522">
        <v>15</v>
      </c>
      <c r="J16" s="522">
        <v>15</v>
      </c>
      <c r="K16" s="659"/>
      <c r="L16" s="852"/>
      <c r="M16" s="852"/>
      <c r="N16" s="852"/>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row>
    <row r="17" spans="1:139" s="41" customFormat="1" ht="18" customHeight="1">
      <c r="A17" s="118" t="s">
        <v>298</v>
      </c>
      <c r="B17" s="44" t="s">
        <v>298</v>
      </c>
      <c r="C17" s="735" t="s">
        <v>287</v>
      </c>
      <c r="D17" s="735"/>
      <c r="E17" s="735"/>
      <c r="F17" s="232">
        <f>SUM(F12:F16)</f>
        <v>671.1999999999999</v>
      </c>
      <c r="G17" s="232">
        <f>SUM(G12:G16)</f>
        <v>745.9</v>
      </c>
      <c r="H17" s="591">
        <f>SUM(H12:H16)</f>
        <v>756.6</v>
      </c>
      <c r="I17" s="232">
        <f>SUM(I12:I16)</f>
        <v>757</v>
      </c>
      <c r="J17" s="232">
        <f>SUM(J12:J16)</f>
        <v>767</v>
      </c>
      <c r="K17" s="75"/>
      <c r="L17" s="75"/>
      <c r="M17" s="75"/>
      <c r="N17" s="75"/>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row>
    <row r="18" spans="1:139" s="41" customFormat="1" ht="18.75" customHeight="1">
      <c r="A18" s="118" t="s">
        <v>298</v>
      </c>
      <c r="B18" s="789" t="s">
        <v>288</v>
      </c>
      <c r="C18" s="789"/>
      <c r="D18" s="789"/>
      <c r="E18" s="789"/>
      <c r="F18" s="245">
        <f>+F17</f>
        <v>671.1999999999999</v>
      </c>
      <c r="G18" s="245">
        <f>+G17</f>
        <v>745.9</v>
      </c>
      <c r="H18" s="599">
        <f>+H17</f>
        <v>756.6</v>
      </c>
      <c r="I18" s="245">
        <f>+I17</f>
        <v>757</v>
      </c>
      <c r="J18" s="245">
        <f>+J17</f>
        <v>767</v>
      </c>
      <c r="K18" s="75"/>
      <c r="L18" s="75"/>
      <c r="M18" s="75"/>
      <c r="N18" s="75"/>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row>
    <row r="19" spans="1:139" s="41" customFormat="1" ht="15" customHeight="1">
      <c r="A19" s="119" t="s">
        <v>299</v>
      </c>
      <c r="B19" s="856" t="s">
        <v>262</v>
      </c>
      <c r="C19" s="856"/>
      <c r="D19" s="856"/>
      <c r="E19" s="856"/>
      <c r="F19" s="856"/>
      <c r="G19" s="856"/>
      <c r="H19" s="856"/>
      <c r="I19" s="856"/>
      <c r="J19" s="856"/>
      <c r="K19" s="856"/>
      <c r="L19" s="856"/>
      <c r="M19" s="856"/>
      <c r="N19" s="856"/>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row>
    <row r="20" spans="1:139" s="41" customFormat="1" ht="14.25">
      <c r="A20" s="123" t="s">
        <v>299</v>
      </c>
      <c r="B20" s="128" t="s">
        <v>298</v>
      </c>
      <c r="C20" s="857" t="s">
        <v>263</v>
      </c>
      <c r="D20" s="857"/>
      <c r="E20" s="857"/>
      <c r="F20" s="810"/>
      <c r="G20" s="810"/>
      <c r="H20" s="810"/>
      <c r="I20" s="810"/>
      <c r="J20" s="810"/>
      <c r="K20" s="810"/>
      <c r="L20" s="810"/>
      <c r="M20" s="810"/>
      <c r="N20" s="81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row>
    <row r="21" spans="1:139" s="41" customFormat="1" ht="41.25" customHeight="1">
      <c r="A21" s="736" t="s">
        <v>299</v>
      </c>
      <c r="B21" s="660" t="s">
        <v>298</v>
      </c>
      <c r="C21" s="660" t="s">
        <v>298</v>
      </c>
      <c r="D21" s="666" t="s">
        <v>208</v>
      </c>
      <c r="E21" s="531" t="s">
        <v>2</v>
      </c>
      <c r="F21" s="522">
        <v>316.4</v>
      </c>
      <c r="G21" s="522">
        <v>345.1</v>
      </c>
      <c r="H21" s="562">
        <v>344.5</v>
      </c>
      <c r="I21" s="522">
        <v>365</v>
      </c>
      <c r="J21" s="522">
        <v>375</v>
      </c>
      <c r="K21" s="525" t="s">
        <v>540</v>
      </c>
      <c r="L21" s="519" t="s">
        <v>888</v>
      </c>
      <c r="M21" s="519" t="s">
        <v>888</v>
      </c>
      <c r="N21" s="519" t="s">
        <v>888</v>
      </c>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row>
    <row r="22" spans="1:139" s="41" customFormat="1" ht="29.25" customHeight="1">
      <c r="A22" s="736"/>
      <c r="B22" s="660"/>
      <c r="C22" s="660"/>
      <c r="D22" s="666"/>
      <c r="E22" s="531" t="s">
        <v>23</v>
      </c>
      <c r="F22" s="522">
        <v>24.9</v>
      </c>
      <c r="G22" s="522">
        <v>20</v>
      </c>
      <c r="H22" s="562">
        <v>21.3</v>
      </c>
      <c r="I22" s="522">
        <v>20</v>
      </c>
      <c r="J22" s="522">
        <v>20</v>
      </c>
      <c r="K22" s="155" t="s">
        <v>264</v>
      </c>
      <c r="L22" s="536" t="s">
        <v>889</v>
      </c>
      <c r="M22" s="536" t="s">
        <v>889</v>
      </c>
      <c r="N22" s="536" t="s">
        <v>889</v>
      </c>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row>
    <row r="23" spans="1:139" s="41" customFormat="1" ht="15" customHeight="1">
      <c r="A23" s="122" t="s">
        <v>299</v>
      </c>
      <c r="B23" s="247" t="s">
        <v>298</v>
      </c>
      <c r="C23" s="840" t="s">
        <v>287</v>
      </c>
      <c r="D23" s="840"/>
      <c r="E23" s="840"/>
      <c r="F23" s="248">
        <f>SUM(F21:F22)</f>
        <v>341.29999999999995</v>
      </c>
      <c r="G23" s="248">
        <f>SUM(G21:G22)</f>
        <v>365.1</v>
      </c>
      <c r="H23" s="600">
        <f>SUM(H21:H22)</f>
        <v>365.8</v>
      </c>
      <c r="I23" s="248">
        <f>SUM(I21:I22)</f>
        <v>385</v>
      </c>
      <c r="J23" s="248">
        <f>SUM(J21:J22)</f>
        <v>395</v>
      </c>
      <c r="K23" s="525"/>
      <c r="L23" s="525"/>
      <c r="M23" s="525"/>
      <c r="N23" s="525"/>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row>
    <row r="24" spans="1:139" s="41" customFormat="1" ht="17.25" customHeight="1">
      <c r="A24" s="118" t="s">
        <v>299</v>
      </c>
      <c r="B24" s="661" t="s">
        <v>288</v>
      </c>
      <c r="C24" s="661"/>
      <c r="D24" s="661"/>
      <c r="E24" s="661"/>
      <c r="F24" s="246">
        <f>+F23</f>
        <v>341.29999999999995</v>
      </c>
      <c r="G24" s="246">
        <f>+G23</f>
        <v>365.1</v>
      </c>
      <c r="H24" s="591">
        <f>+H23</f>
        <v>365.8</v>
      </c>
      <c r="I24" s="246">
        <f>+I23</f>
        <v>385</v>
      </c>
      <c r="J24" s="246">
        <f>+J23</f>
        <v>395</v>
      </c>
      <c r="K24" s="525"/>
      <c r="L24" s="525"/>
      <c r="M24" s="525"/>
      <c r="N24" s="525"/>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row>
    <row r="25" spans="1:139" s="41" customFormat="1" ht="14.25">
      <c r="A25" s="125" t="s">
        <v>300</v>
      </c>
      <c r="B25" s="835" t="s">
        <v>265</v>
      </c>
      <c r="C25" s="835"/>
      <c r="D25" s="835"/>
      <c r="E25" s="835"/>
      <c r="F25" s="835"/>
      <c r="G25" s="835"/>
      <c r="H25" s="835"/>
      <c r="I25" s="835"/>
      <c r="J25" s="835"/>
      <c r="K25" s="835"/>
      <c r="L25" s="835"/>
      <c r="M25" s="835"/>
      <c r="N25" s="835"/>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row>
    <row r="26" spans="1:139" s="41" customFormat="1" ht="14.25">
      <c r="A26" s="125" t="s">
        <v>300</v>
      </c>
      <c r="B26" s="126" t="s">
        <v>298</v>
      </c>
      <c r="C26" s="810" t="s">
        <v>266</v>
      </c>
      <c r="D26" s="810"/>
      <c r="E26" s="810"/>
      <c r="F26" s="810"/>
      <c r="G26" s="810"/>
      <c r="H26" s="810"/>
      <c r="I26" s="810"/>
      <c r="J26" s="810"/>
      <c r="K26" s="810"/>
      <c r="L26" s="810"/>
      <c r="M26" s="810"/>
      <c r="N26" s="81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row>
    <row r="27" spans="1:139" s="41" customFormat="1" ht="27" customHeight="1">
      <c r="A27" s="833" t="s">
        <v>300</v>
      </c>
      <c r="B27" s="726" t="s">
        <v>298</v>
      </c>
      <c r="C27" s="726" t="s">
        <v>298</v>
      </c>
      <c r="D27" s="738" t="s">
        <v>213</v>
      </c>
      <c r="E27" s="84" t="s">
        <v>2</v>
      </c>
      <c r="F27" s="228">
        <v>903.8</v>
      </c>
      <c r="G27" s="228">
        <v>977.9</v>
      </c>
      <c r="H27" s="562">
        <v>983.9</v>
      </c>
      <c r="I27" s="228">
        <v>990</v>
      </c>
      <c r="J27" s="228">
        <v>1080</v>
      </c>
      <c r="K27" s="836" t="s">
        <v>378</v>
      </c>
      <c r="L27" s="745" t="s">
        <v>890</v>
      </c>
      <c r="M27" s="745" t="s">
        <v>890</v>
      </c>
      <c r="N27" s="745" t="s">
        <v>890</v>
      </c>
      <c r="O27" s="73"/>
      <c r="P27" s="73"/>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row>
    <row r="28" spans="1:139" s="41" customFormat="1" ht="25.5" customHeight="1">
      <c r="A28" s="834"/>
      <c r="B28" s="727"/>
      <c r="C28" s="727"/>
      <c r="D28" s="739"/>
      <c r="E28" s="81" t="s">
        <v>23</v>
      </c>
      <c r="F28" s="228">
        <v>29.3</v>
      </c>
      <c r="G28" s="228">
        <v>30</v>
      </c>
      <c r="H28" s="562">
        <v>30</v>
      </c>
      <c r="I28" s="228">
        <v>32</v>
      </c>
      <c r="J28" s="228">
        <v>35</v>
      </c>
      <c r="K28" s="838"/>
      <c r="L28" s="746"/>
      <c r="M28" s="746"/>
      <c r="N28" s="746"/>
      <c r="O28" s="73"/>
      <c r="P28" s="73"/>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row>
    <row r="29" spans="1:139" s="41" customFormat="1" ht="45" customHeight="1">
      <c r="A29" s="276" t="s">
        <v>300</v>
      </c>
      <c r="B29" s="95" t="s">
        <v>298</v>
      </c>
      <c r="C29" s="95" t="s">
        <v>299</v>
      </c>
      <c r="D29" s="81" t="s">
        <v>294</v>
      </c>
      <c r="E29" s="84" t="s">
        <v>2</v>
      </c>
      <c r="F29" s="251">
        <v>77</v>
      </c>
      <c r="G29" s="251">
        <v>118</v>
      </c>
      <c r="H29" s="571">
        <v>118</v>
      </c>
      <c r="I29" s="251">
        <v>120</v>
      </c>
      <c r="J29" s="251">
        <v>120</v>
      </c>
      <c r="K29" s="171" t="s">
        <v>381</v>
      </c>
      <c r="L29" s="391" t="s">
        <v>891</v>
      </c>
      <c r="M29" s="391" t="s">
        <v>891</v>
      </c>
      <c r="N29" s="391" t="s">
        <v>891</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row>
    <row r="30" spans="1:139" s="41" customFormat="1" ht="18" customHeight="1">
      <c r="A30" s="118" t="s">
        <v>300</v>
      </c>
      <c r="B30" s="44" t="s">
        <v>298</v>
      </c>
      <c r="C30" s="735" t="s">
        <v>287</v>
      </c>
      <c r="D30" s="735"/>
      <c r="E30" s="44"/>
      <c r="F30" s="231">
        <f>SUM(F27:F29)</f>
        <v>1010.0999999999999</v>
      </c>
      <c r="G30" s="231">
        <f>SUM(G27:G29)</f>
        <v>1125.9</v>
      </c>
      <c r="H30" s="565">
        <f>SUM(H27:H29)</f>
        <v>1131.9</v>
      </c>
      <c r="I30" s="231">
        <f>SUM(I27:I29)</f>
        <v>1142</v>
      </c>
      <c r="J30" s="231">
        <f>SUM(J27:J29)</f>
        <v>1235</v>
      </c>
      <c r="K30" s="86"/>
      <c r="L30" s="156"/>
      <c r="M30" s="156"/>
      <c r="N30" s="156"/>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row>
    <row r="31" spans="1:139" s="41" customFormat="1" ht="19.5" customHeight="1">
      <c r="A31" s="118" t="s">
        <v>300</v>
      </c>
      <c r="B31" s="44" t="s">
        <v>299</v>
      </c>
      <c r="C31" s="819" t="s">
        <v>267</v>
      </c>
      <c r="D31" s="819"/>
      <c r="E31" s="819"/>
      <c r="F31" s="819"/>
      <c r="G31" s="819"/>
      <c r="H31" s="819"/>
      <c r="I31" s="819"/>
      <c r="J31" s="819"/>
      <c r="K31" s="819"/>
      <c r="L31" s="819"/>
      <c r="M31" s="819"/>
      <c r="N31" s="819"/>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row>
    <row r="32" spans="1:139" s="41" customFormat="1" ht="32.25" customHeight="1">
      <c r="A32" s="120" t="s">
        <v>300</v>
      </c>
      <c r="B32" s="61" t="s">
        <v>299</v>
      </c>
      <c r="C32" s="82" t="s">
        <v>298</v>
      </c>
      <c r="D32" s="81" t="s">
        <v>326</v>
      </c>
      <c r="E32" s="84" t="s">
        <v>2</v>
      </c>
      <c r="F32" s="228">
        <v>44.1</v>
      </c>
      <c r="G32" s="228">
        <v>45.2</v>
      </c>
      <c r="H32" s="562">
        <v>45.2</v>
      </c>
      <c r="I32" s="228">
        <v>47</v>
      </c>
      <c r="J32" s="228">
        <v>49</v>
      </c>
      <c r="K32" s="761" t="s">
        <v>268</v>
      </c>
      <c r="L32" s="645">
        <v>50</v>
      </c>
      <c r="M32" s="645">
        <v>45</v>
      </c>
      <c r="N32" s="645">
        <v>45</v>
      </c>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row>
    <row r="33" spans="1:139" s="41" customFormat="1" ht="29.25" customHeight="1">
      <c r="A33" s="276" t="s">
        <v>300</v>
      </c>
      <c r="B33" s="95" t="s">
        <v>299</v>
      </c>
      <c r="C33" s="95" t="s">
        <v>299</v>
      </c>
      <c r="D33" s="96" t="s">
        <v>612</v>
      </c>
      <c r="E33" s="84" t="s">
        <v>2</v>
      </c>
      <c r="F33" s="522">
        <v>124.9</v>
      </c>
      <c r="G33" s="522">
        <v>180</v>
      </c>
      <c r="H33" s="562">
        <v>180</v>
      </c>
      <c r="I33" s="522">
        <v>140</v>
      </c>
      <c r="J33" s="522">
        <v>150</v>
      </c>
      <c r="K33" s="762"/>
      <c r="L33" s="647"/>
      <c r="M33" s="647"/>
      <c r="N33" s="647"/>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row>
    <row r="34" spans="1:139" s="41" customFormat="1" ht="28.5" customHeight="1">
      <c r="A34" s="120" t="s">
        <v>300</v>
      </c>
      <c r="B34" s="61" t="s">
        <v>299</v>
      </c>
      <c r="C34" s="82" t="s">
        <v>300</v>
      </c>
      <c r="D34" s="70" t="s">
        <v>141</v>
      </c>
      <c r="E34" s="531" t="s">
        <v>2</v>
      </c>
      <c r="F34" s="522">
        <v>15</v>
      </c>
      <c r="G34" s="522">
        <v>20</v>
      </c>
      <c r="H34" s="562">
        <v>20</v>
      </c>
      <c r="I34" s="522">
        <v>20</v>
      </c>
      <c r="J34" s="522">
        <v>20</v>
      </c>
      <c r="K34" s="75" t="s">
        <v>269</v>
      </c>
      <c r="L34" s="525">
        <v>19</v>
      </c>
      <c r="M34" s="525">
        <v>15</v>
      </c>
      <c r="N34" s="525">
        <v>15</v>
      </c>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row>
    <row r="35" spans="1:139" s="41" customFormat="1" ht="29.25" customHeight="1">
      <c r="A35" s="121" t="s">
        <v>300</v>
      </c>
      <c r="B35" s="76" t="s">
        <v>299</v>
      </c>
      <c r="C35" s="516" t="s">
        <v>301</v>
      </c>
      <c r="D35" s="70" t="s">
        <v>142</v>
      </c>
      <c r="E35" s="531" t="s">
        <v>2</v>
      </c>
      <c r="F35" s="522">
        <v>1</v>
      </c>
      <c r="G35" s="522">
        <v>1</v>
      </c>
      <c r="H35" s="562">
        <v>1</v>
      </c>
      <c r="I35" s="522">
        <v>1</v>
      </c>
      <c r="J35" s="522">
        <v>1</v>
      </c>
      <c r="K35" s="75" t="s">
        <v>270</v>
      </c>
      <c r="L35" s="75">
        <v>1</v>
      </c>
      <c r="M35" s="75">
        <v>1</v>
      </c>
      <c r="N35" s="75">
        <v>1</v>
      </c>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row>
    <row r="36" spans="1:139" s="41" customFormat="1" ht="22.5" customHeight="1">
      <c r="A36" s="121" t="s">
        <v>300</v>
      </c>
      <c r="B36" s="76" t="s">
        <v>299</v>
      </c>
      <c r="C36" s="516" t="s">
        <v>302</v>
      </c>
      <c r="D36" s="70" t="s">
        <v>617</v>
      </c>
      <c r="E36" s="531" t="s">
        <v>2</v>
      </c>
      <c r="F36" s="522">
        <v>0</v>
      </c>
      <c r="G36" s="522">
        <v>3</v>
      </c>
      <c r="H36" s="562">
        <v>0</v>
      </c>
      <c r="I36" s="522">
        <v>3</v>
      </c>
      <c r="J36" s="522">
        <v>3</v>
      </c>
      <c r="K36" s="75" t="s">
        <v>270</v>
      </c>
      <c r="L36" s="75"/>
      <c r="M36" s="75">
        <v>1</v>
      </c>
      <c r="N36" s="75">
        <v>1</v>
      </c>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row>
    <row r="37" spans="1:139" s="41" customFormat="1" ht="17.25" customHeight="1">
      <c r="A37" s="828" t="s">
        <v>300</v>
      </c>
      <c r="B37" s="656" t="s">
        <v>299</v>
      </c>
      <c r="C37" s="656" t="s">
        <v>303</v>
      </c>
      <c r="D37" s="697" t="s">
        <v>143</v>
      </c>
      <c r="E37" s="531" t="s">
        <v>15</v>
      </c>
      <c r="F37" s="522">
        <v>0</v>
      </c>
      <c r="G37" s="522">
        <v>20</v>
      </c>
      <c r="H37" s="562">
        <v>12</v>
      </c>
      <c r="I37" s="522">
        <v>4</v>
      </c>
      <c r="J37" s="522">
        <v>4</v>
      </c>
      <c r="K37" s="820" t="s">
        <v>490</v>
      </c>
      <c r="L37" s="824">
        <v>15</v>
      </c>
      <c r="M37" s="824">
        <v>4</v>
      </c>
      <c r="N37" s="824">
        <v>4</v>
      </c>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row>
    <row r="38" spans="1:139" s="41" customFormat="1" ht="20.25" customHeight="1">
      <c r="A38" s="822"/>
      <c r="B38" s="657"/>
      <c r="C38" s="657"/>
      <c r="D38" s="705"/>
      <c r="E38" s="531" t="s">
        <v>2</v>
      </c>
      <c r="F38" s="522">
        <v>7.4</v>
      </c>
      <c r="G38" s="522">
        <v>7.5</v>
      </c>
      <c r="H38" s="562">
        <v>7.5</v>
      </c>
      <c r="I38" s="522">
        <v>7.5</v>
      </c>
      <c r="J38" s="522">
        <v>7.5</v>
      </c>
      <c r="K38" s="821"/>
      <c r="L38" s="825"/>
      <c r="M38" s="825"/>
      <c r="N38" s="825"/>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row>
    <row r="39" spans="1:139" s="41" customFormat="1" ht="18.75" customHeight="1">
      <c r="A39" s="822"/>
      <c r="B39" s="657"/>
      <c r="C39" s="657"/>
      <c r="D39" s="705"/>
      <c r="E39" s="531" t="s">
        <v>5</v>
      </c>
      <c r="F39" s="522">
        <v>4.7</v>
      </c>
      <c r="G39" s="522">
        <v>4</v>
      </c>
      <c r="H39" s="562">
        <v>1.3</v>
      </c>
      <c r="I39" s="522">
        <v>4</v>
      </c>
      <c r="J39" s="522">
        <v>4</v>
      </c>
      <c r="K39" s="839"/>
      <c r="L39" s="841"/>
      <c r="M39" s="841"/>
      <c r="N39" s="841"/>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row>
    <row r="40" spans="1:139" s="41" customFormat="1" ht="27" customHeight="1">
      <c r="A40" s="516" t="s">
        <v>300</v>
      </c>
      <c r="B40" s="516" t="s">
        <v>299</v>
      </c>
      <c r="C40" s="516" t="s">
        <v>304</v>
      </c>
      <c r="D40" s="518" t="s">
        <v>144</v>
      </c>
      <c r="E40" s="531" t="s">
        <v>2</v>
      </c>
      <c r="F40" s="522">
        <v>15</v>
      </c>
      <c r="G40" s="522">
        <v>15</v>
      </c>
      <c r="H40" s="562">
        <v>18</v>
      </c>
      <c r="I40" s="522">
        <v>15</v>
      </c>
      <c r="J40" s="522">
        <v>15</v>
      </c>
      <c r="K40" s="84" t="s">
        <v>382</v>
      </c>
      <c r="L40" s="519">
        <v>8</v>
      </c>
      <c r="M40" s="519">
        <v>4</v>
      </c>
      <c r="N40" s="519">
        <v>4</v>
      </c>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row>
    <row r="41" spans="1:139" s="41" customFormat="1" ht="30" customHeight="1">
      <c r="A41" s="516" t="s">
        <v>300</v>
      </c>
      <c r="B41" s="516" t="s">
        <v>299</v>
      </c>
      <c r="C41" s="516" t="s">
        <v>305</v>
      </c>
      <c r="D41" s="518" t="s">
        <v>599</v>
      </c>
      <c r="E41" s="531" t="s">
        <v>2</v>
      </c>
      <c r="F41" s="522">
        <v>0</v>
      </c>
      <c r="G41" s="522">
        <v>33</v>
      </c>
      <c r="H41" s="562">
        <v>33</v>
      </c>
      <c r="I41" s="522">
        <v>0</v>
      </c>
      <c r="J41" s="522">
        <v>0</v>
      </c>
      <c r="K41" s="84" t="s">
        <v>419</v>
      </c>
      <c r="L41" s="110">
        <v>20</v>
      </c>
      <c r="M41" s="110"/>
      <c r="N41" s="11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row>
    <row r="42" spans="1:139" s="41" customFormat="1" ht="36" customHeight="1">
      <c r="A42" s="516" t="s">
        <v>300</v>
      </c>
      <c r="B42" s="516" t="s">
        <v>299</v>
      </c>
      <c r="C42" s="516" t="s">
        <v>306</v>
      </c>
      <c r="D42" s="518" t="s">
        <v>625</v>
      </c>
      <c r="E42" s="531" t="s">
        <v>2</v>
      </c>
      <c r="F42" s="522">
        <v>0</v>
      </c>
      <c r="G42" s="522">
        <v>6</v>
      </c>
      <c r="H42" s="562">
        <v>6</v>
      </c>
      <c r="I42" s="522">
        <v>0</v>
      </c>
      <c r="J42" s="522">
        <v>0</v>
      </c>
      <c r="K42" s="84" t="s">
        <v>715</v>
      </c>
      <c r="L42" s="110">
        <v>1</v>
      </c>
      <c r="M42" s="110"/>
      <c r="N42" s="11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row>
    <row r="43" spans="1:139" s="41" customFormat="1" ht="15.75" customHeight="1">
      <c r="A43" s="122" t="s">
        <v>300</v>
      </c>
      <c r="B43" s="253" t="s">
        <v>299</v>
      </c>
      <c r="C43" s="829" t="s">
        <v>287</v>
      </c>
      <c r="D43" s="829"/>
      <c r="E43" s="829"/>
      <c r="F43" s="317">
        <f>SUM(F32:F42)</f>
        <v>212.1</v>
      </c>
      <c r="G43" s="317">
        <f>SUM(G32:G42)</f>
        <v>334.7</v>
      </c>
      <c r="H43" s="600">
        <f>SUM(H32:H42)</f>
        <v>324</v>
      </c>
      <c r="I43" s="317">
        <f>SUM(I32:I42)</f>
        <v>241.5</v>
      </c>
      <c r="J43" s="317">
        <f>SUM(J32:J42)</f>
        <v>253.5</v>
      </c>
      <c r="K43" s="154"/>
      <c r="L43" s="75"/>
      <c r="M43" s="75"/>
      <c r="N43" s="75"/>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row>
    <row r="44" spans="1:139" s="41" customFormat="1" ht="16.5" customHeight="1">
      <c r="A44" s="118" t="s">
        <v>300</v>
      </c>
      <c r="B44" s="789" t="s">
        <v>288</v>
      </c>
      <c r="C44" s="789"/>
      <c r="D44" s="789"/>
      <c r="E44" s="789"/>
      <c r="F44" s="232">
        <f>+F43+F30</f>
        <v>1222.1999999999998</v>
      </c>
      <c r="G44" s="232">
        <f>+G43+G30</f>
        <v>1460.6000000000001</v>
      </c>
      <c r="H44" s="591">
        <f>+H43+H30</f>
        <v>1455.9</v>
      </c>
      <c r="I44" s="232">
        <f>+I43+I30</f>
        <v>1383.5</v>
      </c>
      <c r="J44" s="232">
        <f>+J43+J30</f>
        <v>1488.5</v>
      </c>
      <c r="K44" s="75"/>
      <c r="L44" s="75"/>
      <c r="M44" s="75"/>
      <c r="N44" s="75"/>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row>
    <row r="45" spans="1:139" s="41" customFormat="1" ht="16.5" customHeight="1">
      <c r="A45" s="118" t="s">
        <v>301</v>
      </c>
      <c r="B45" s="819" t="s">
        <v>271</v>
      </c>
      <c r="C45" s="819"/>
      <c r="D45" s="819"/>
      <c r="E45" s="819"/>
      <c r="F45" s="819"/>
      <c r="G45" s="819"/>
      <c r="H45" s="819"/>
      <c r="I45" s="819"/>
      <c r="J45" s="819"/>
      <c r="K45" s="819"/>
      <c r="L45" s="819"/>
      <c r="M45" s="819"/>
      <c r="N45" s="819"/>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row>
    <row r="46" spans="1:139" s="41" customFormat="1" ht="15.75" customHeight="1">
      <c r="A46" s="118" t="s">
        <v>301</v>
      </c>
      <c r="B46" s="44" t="s">
        <v>298</v>
      </c>
      <c r="C46" s="819" t="s">
        <v>272</v>
      </c>
      <c r="D46" s="819"/>
      <c r="E46" s="819"/>
      <c r="F46" s="819"/>
      <c r="G46" s="819"/>
      <c r="H46" s="819"/>
      <c r="I46" s="819"/>
      <c r="J46" s="819"/>
      <c r="K46" s="819"/>
      <c r="L46" s="819"/>
      <c r="M46" s="819"/>
      <c r="N46" s="819"/>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row>
    <row r="47" spans="1:139" s="41" customFormat="1" ht="29.25" customHeight="1">
      <c r="A47" s="127" t="s">
        <v>301</v>
      </c>
      <c r="B47" s="81" t="s">
        <v>298</v>
      </c>
      <c r="C47" s="11" t="s">
        <v>298</v>
      </c>
      <c r="D47" s="85" t="s">
        <v>145</v>
      </c>
      <c r="E47" s="10" t="s">
        <v>2</v>
      </c>
      <c r="F47" s="228">
        <v>5</v>
      </c>
      <c r="G47" s="228">
        <v>8</v>
      </c>
      <c r="H47" s="562">
        <v>8</v>
      </c>
      <c r="I47" s="228">
        <v>8</v>
      </c>
      <c r="J47" s="228">
        <v>8</v>
      </c>
      <c r="K47" s="75" t="s">
        <v>269</v>
      </c>
      <c r="L47" s="525">
        <v>6</v>
      </c>
      <c r="M47" s="525">
        <v>8</v>
      </c>
      <c r="N47" s="525">
        <v>8</v>
      </c>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row>
    <row r="48" spans="1:139" s="41" customFormat="1" ht="18" customHeight="1">
      <c r="A48" s="830" t="s">
        <v>301</v>
      </c>
      <c r="B48" s="738" t="s">
        <v>298</v>
      </c>
      <c r="C48" s="801" t="s">
        <v>299</v>
      </c>
      <c r="D48" s="738" t="s">
        <v>51</v>
      </c>
      <c r="E48" s="525" t="s">
        <v>2</v>
      </c>
      <c r="F48" s="228">
        <v>27.6</v>
      </c>
      <c r="G48" s="228">
        <v>30</v>
      </c>
      <c r="H48" s="562">
        <v>30</v>
      </c>
      <c r="I48" s="228">
        <v>30</v>
      </c>
      <c r="J48" s="228">
        <v>30</v>
      </c>
      <c r="K48" s="836" t="s">
        <v>383</v>
      </c>
      <c r="L48" s="820" t="s">
        <v>892</v>
      </c>
      <c r="M48" s="820" t="s">
        <v>892</v>
      </c>
      <c r="N48" s="820" t="s">
        <v>892</v>
      </c>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row>
    <row r="49" spans="1:139" s="41" customFormat="1" ht="18" customHeight="1">
      <c r="A49" s="831"/>
      <c r="B49" s="739"/>
      <c r="C49" s="817"/>
      <c r="D49" s="739"/>
      <c r="E49" s="525" t="s">
        <v>5</v>
      </c>
      <c r="F49" s="228">
        <v>14.5</v>
      </c>
      <c r="G49" s="228">
        <v>14.5</v>
      </c>
      <c r="H49" s="562">
        <v>16.1</v>
      </c>
      <c r="I49" s="228">
        <v>14.5</v>
      </c>
      <c r="J49" s="228">
        <v>14.5</v>
      </c>
      <c r="K49" s="837"/>
      <c r="L49" s="821"/>
      <c r="M49" s="821"/>
      <c r="N49" s="821"/>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row>
    <row r="50" spans="1:139" s="41" customFormat="1" ht="18.75" customHeight="1">
      <c r="A50" s="832"/>
      <c r="B50" s="740"/>
      <c r="C50" s="802"/>
      <c r="D50" s="740"/>
      <c r="E50" s="525" t="s">
        <v>15</v>
      </c>
      <c r="F50" s="228">
        <v>14</v>
      </c>
      <c r="G50" s="228">
        <v>14</v>
      </c>
      <c r="H50" s="562">
        <v>14</v>
      </c>
      <c r="I50" s="228">
        <v>14</v>
      </c>
      <c r="J50" s="228">
        <v>14</v>
      </c>
      <c r="K50" s="838"/>
      <c r="L50" s="839"/>
      <c r="M50" s="839"/>
      <c r="N50" s="839"/>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row>
    <row r="51" spans="1:139" s="41" customFormat="1" ht="22.5" customHeight="1">
      <c r="A51" s="127" t="s">
        <v>301</v>
      </c>
      <c r="B51" s="81" t="s">
        <v>298</v>
      </c>
      <c r="C51" s="11" t="s">
        <v>300</v>
      </c>
      <c r="D51" s="61" t="s">
        <v>475</v>
      </c>
      <c r="E51" s="525" t="s">
        <v>2</v>
      </c>
      <c r="F51" s="522">
        <v>6</v>
      </c>
      <c r="G51" s="522">
        <v>8</v>
      </c>
      <c r="H51" s="562">
        <v>8</v>
      </c>
      <c r="I51" s="522">
        <v>10</v>
      </c>
      <c r="J51" s="522">
        <v>10</v>
      </c>
      <c r="K51" s="75" t="s">
        <v>52</v>
      </c>
      <c r="L51" s="525">
        <v>5</v>
      </c>
      <c r="M51" s="525">
        <v>7</v>
      </c>
      <c r="N51" s="525">
        <v>7</v>
      </c>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row>
    <row r="52" spans="1:139" s="41" customFormat="1" ht="14.25" customHeight="1">
      <c r="A52" s="118" t="s">
        <v>301</v>
      </c>
      <c r="B52" s="44" t="s">
        <v>298</v>
      </c>
      <c r="C52" s="735" t="s">
        <v>287</v>
      </c>
      <c r="D52" s="735"/>
      <c r="E52" s="735"/>
      <c r="F52" s="231">
        <f>SUM(F47:F51)</f>
        <v>67.1</v>
      </c>
      <c r="G52" s="231">
        <f>SUM(G47:G51)</f>
        <v>74.5</v>
      </c>
      <c r="H52" s="565">
        <f>SUM(H47:H51)</f>
        <v>76.1</v>
      </c>
      <c r="I52" s="231">
        <f>SUM(I47:I51)</f>
        <v>76.5</v>
      </c>
      <c r="J52" s="231">
        <f>SUM(J47:J51)</f>
        <v>76.5</v>
      </c>
      <c r="K52" s="75"/>
      <c r="L52" s="75"/>
      <c r="M52" s="75"/>
      <c r="N52" s="75"/>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row>
    <row r="53" spans="1:139" s="41" customFormat="1" ht="15.75" customHeight="1">
      <c r="A53" s="118" t="s">
        <v>301</v>
      </c>
      <c r="B53" s="789" t="s">
        <v>288</v>
      </c>
      <c r="C53" s="789"/>
      <c r="D53" s="789"/>
      <c r="E53" s="789"/>
      <c r="F53" s="232">
        <f>+F52</f>
        <v>67.1</v>
      </c>
      <c r="G53" s="232">
        <f>+G52</f>
        <v>74.5</v>
      </c>
      <c r="H53" s="591">
        <f>+H52</f>
        <v>76.1</v>
      </c>
      <c r="I53" s="232">
        <f>+I52</f>
        <v>76.5</v>
      </c>
      <c r="J53" s="232">
        <f>+J52</f>
        <v>76.5</v>
      </c>
      <c r="K53" s="75"/>
      <c r="L53" s="75"/>
      <c r="M53" s="75"/>
      <c r="N53" s="75"/>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row>
    <row r="54" spans="1:139" s="41" customFormat="1" ht="20.25" customHeight="1">
      <c r="A54" s="120" t="s">
        <v>302</v>
      </c>
      <c r="B54" s="725" t="s">
        <v>476</v>
      </c>
      <c r="C54" s="853"/>
      <c r="D54" s="853"/>
      <c r="E54" s="853"/>
      <c r="F54" s="853"/>
      <c r="G54" s="853"/>
      <c r="H54" s="853"/>
      <c r="I54" s="853"/>
      <c r="J54" s="853"/>
      <c r="K54" s="853"/>
      <c r="L54" s="853"/>
      <c r="M54" s="853"/>
      <c r="N54" s="853"/>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row>
    <row r="55" spans="1:139" s="41" customFormat="1" ht="21" customHeight="1">
      <c r="A55" s="159" t="s">
        <v>302</v>
      </c>
      <c r="B55" s="104" t="s">
        <v>298</v>
      </c>
      <c r="C55" s="854" t="s">
        <v>469</v>
      </c>
      <c r="D55" s="854"/>
      <c r="E55" s="855"/>
      <c r="F55" s="855"/>
      <c r="G55" s="855"/>
      <c r="H55" s="855"/>
      <c r="I55" s="855"/>
      <c r="J55" s="855"/>
      <c r="K55" s="855"/>
      <c r="L55" s="855"/>
      <c r="M55" s="855"/>
      <c r="N55" s="855"/>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row>
    <row r="56" spans="1:139" s="41" customFormat="1" ht="21" customHeight="1">
      <c r="A56" s="736" t="s">
        <v>302</v>
      </c>
      <c r="B56" s="736" t="s">
        <v>298</v>
      </c>
      <c r="C56" s="777" t="s">
        <v>298</v>
      </c>
      <c r="D56" s="778" t="s">
        <v>470</v>
      </c>
      <c r="E56" s="542" t="s">
        <v>2</v>
      </c>
      <c r="F56" s="238">
        <v>11</v>
      </c>
      <c r="G56" s="238">
        <v>16</v>
      </c>
      <c r="H56" s="587">
        <v>16</v>
      </c>
      <c r="I56" s="238">
        <v>18</v>
      </c>
      <c r="J56" s="238">
        <v>20</v>
      </c>
      <c r="K56" s="823" t="s">
        <v>52</v>
      </c>
      <c r="L56" s="823">
        <v>14</v>
      </c>
      <c r="M56" s="823">
        <v>16</v>
      </c>
      <c r="N56" s="823">
        <v>16</v>
      </c>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row>
    <row r="57" spans="1:139" s="41" customFormat="1" ht="21" customHeight="1">
      <c r="A57" s="736"/>
      <c r="B57" s="736"/>
      <c r="C57" s="777"/>
      <c r="D57" s="778"/>
      <c r="E57" s="525" t="s">
        <v>5</v>
      </c>
      <c r="F57" s="238">
        <v>50</v>
      </c>
      <c r="G57" s="238">
        <v>50</v>
      </c>
      <c r="H57" s="587">
        <v>21.5</v>
      </c>
      <c r="I57" s="238">
        <v>50</v>
      </c>
      <c r="J57" s="238">
        <v>50</v>
      </c>
      <c r="K57" s="823"/>
      <c r="L57" s="823"/>
      <c r="M57" s="823"/>
      <c r="N57" s="823"/>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row>
    <row r="58" spans="1:139" s="41" customFormat="1" ht="21" customHeight="1">
      <c r="A58" s="736"/>
      <c r="B58" s="736"/>
      <c r="C58" s="777"/>
      <c r="D58" s="778"/>
      <c r="E58" s="525" t="s">
        <v>15</v>
      </c>
      <c r="F58" s="238">
        <v>5</v>
      </c>
      <c r="G58" s="238">
        <v>6</v>
      </c>
      <c r="H58" s="587">
        <v>4</v>
      </c>
      <c r="I58" s="238">
        <v>6</v>
      </c>
      <c r="J58" s="238">
        <v>7</v>
      </c>
      <c r="K58" s="823"/>
      <c r="L58" s="823"/>
      <c r="M58" s="823"/>
      <c r="N58" s="823"/>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row>
    <row r="59" spans="1:139" s="41" customFormat="1" ht="30.75" customHeight="1">
      <c r="A59" s="61" t="s">
        <v>302</v>
      </c>
      <c r="B59" s="61" t="s">
        <v>298</v>
      </c>
      <c r="C59" s="79" t="s">
        <v>299</v>
      </c>
      <c r="D59" s="83" t="s">
        <v>359</v>
      </c>
      <c r="E59" s="525" t="s">
        <v>2</v>
      </c>
      <c r="F59" s="238">
        <v>14.8</v>
      </c>
      <c r="G59" s="238">
        <v>15</v>
      </c>
      <c r="H59" s="587">
        <v>15</v>
      </c>
      <c r="I59" s="238">
        <v>15</v>
      </c>
      <c r="J59" s="238">
        <v>15</v>
      </c>
      <c r="K59" s="75" t="s">
        <v>436</v>
      </c>
      <c r="L59" s="75">
        <v>25</v>
      </c>
      <c r="M59" s="75">
        <v>25</v>
      </c>
      <c r="N59" s="75">
        <v>25</v>
      </c>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row>
    <row r="60" spans="1:139" s="41" customFormat="1" ht="21.75" customHeight="1">
      <c r="A60" s="822" t="s">
        <v>302</v>
      </c>
      <c r="B60" s="657" t="s">
        <v>298</v>
      </c>
      <c r="C60" s="657" t="s">
        <v>300</v>
      </c>
      <c r="D60" s="655" t="s">
        <v>541</v>
      </c>
      <c r="E60" s="525" t="s">
        <v>2</v>
      </c>
      <c r="F60" s="539">
        <v>0</v>
      </c>
      <c r="G60" s="539">
        <v>149.5</v>
      </c>
      <c r="H60" s="587">
        <v>0</v>
      </c>
      <c r="I60" s="539">
        <v>149.5</v>
      </c>
      <c r="J60" s="539">
        <v>169.3</v>
      </c>
      <c r="K60" s="820" t="s">
        <v>37</v>
      </c>
      <c r="L60" s="820">
        <v>12</v>
      </c>
      <c r="M60" s="820">
        <v>18</v>
      </c>
      <c r="N60" s="820">
        <v>14</v>
      </c>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row>
    <row r="61" spans="1:139" s="41" customFormat="1" ht="21" customHeight="1">
      <c r="A61" s="822"/>
      <c r="B61" s="657"/>
      <c r="C61" s="657"/>
      <c r="D61" s="655"/>
      <c r="E61" s="542" t="s">
        <v>4</v>
      </c>
      <c r="F61" s="520">
        <v>70</v>
      </c>
      <c r="G61" s="520">
        <v>667</v>
      </c>
      <c r="H61" s="597">
        <v>159.7</v>
      </c>
      <c r="I61" s="520">
        <v>667</v>
      </c>
      <c r="J61" s="520">
        <v>749</v>
      </c>
      <c r="K61" s="821"/>
      <c r="L61" s="821"/>
      <c r="M61" s="821"/>
      <c r="N61" s="821"/>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row>
    <row r="62" spans="1:139" s="41" customFormat="1" ht="24" customHeight="1">
      <c r="A62" s="660" t="s">
        <v>302</v>
      </c>
      <c r="B62" s="660" t="s">
        <v>298</v>
      </c>
      <c r="C62" s="660" t="s">
        <v>301</v>
      </c>
      <c r="D62" s="706" t="s">
        <v>856</v>
      </c>
      <c r="E62" s="525" t="s">
        <v>2</v>
      </c>
      <c r="F62" s="539">
        <v>0</v>
      </c>
      <c r="G62" s="539">
        <v>37.5</v>
      </c>
      <c r="H62" s="587">
        <v>0</v>
      </c>
      <c r="I62" s="539">
        <v>21.5</v>
      </c>
      <c r="J62" s="539">
        <v>18</v>
      </c>
      <c r="K62" s="696" t="s">
        <v>37</v>
      </c>
      <c r="L62" s="696">
        <v>0</v>
      </c>
      <c r="M62" s="696">
        <v>8</v>
      </c>
      <c r="N62" s="696">
        <v>6</v>
      </c>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row>
    <row r="63" spans="1:139" s="41" customFormat="1" ht="23.25" customHeight="1">
      <c r="A63" s="660"/>
      <c r="B63" s="660"/>
      <c r="C63" s="660"/>
      <c r="D63" s="706"/>
      <c r="E63" s="518" t="s">
        <v>4</v>
      </c>
      <c r="F63" s="539">
        <v>0</v>
      </c>
      <c r="G63" s="539">
        <v>426</v>
      </c>
      <c r="H63" s="587">
        <v>0</v>
      </c>
      <c r="I63" s="539">
        <v>244</v>
      </c>
      <c r="J63" s="539">
        <v>204</v>
      </c>
      <c r="K63" s="696"/>
      <c r="L63" s="696"/>
      <c r="M63" s="696"/>
      <c r="N63" s="696"/>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row>
    <row r="64" spans="1:139" s="41" customFormat="1" ht="23.25" customHeight="1">
      <c r="A64" s="82" t="s">
        <v>302</v>
      </c>
      <c r="B64" s="82" t="s">
        <v>298</v>
      </c>
      <c r="C64" s="82" t="s">
        <v>302</v>
      </c>
      <c r="D64" s="531" t="s">
        <v>857</v>
      </c>
      <c r="E64" s="518" t="s">
        <v>5</v>
      </c>
      <c r="F64" s="539">
        <v>44</v>
      </c>
      <c r="G64" s="539">
        <v>44</v>
      </c>
      <c r="H64" s="587">
        <v>34.2</v>
      </c>
      <c r="I64" s="539">
        <v>44</v>
      </c>
      <c r="J64" s="539">
        <v>44</v>
      </c>
      <c r="K64" s="525" t="s">
        <v>959</v>
      </c>
      <c r="L64" s="75">
        <v>100</v>
      </c>
      <c r="M64" s="75">
        <v>100</v>
      </c>
      <c r="N64" s="75">
        <v>100</v>
      </c>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row>
    <row r="65" spans="1:139" s="41" customFormat="1" ht="17.25" customHeight="1">
      <c r="A65" s="122" t="s">
        <v>302</v>
      </c>
      <c r="B65" s="253" t="s">
        <v>298</v>
      </c>
      <c r="C65" s="829" t="s">
        <v>287</v>
      </c>
      <c r="D65" s="829"/>
      <c r="E65" s="829"/>
      <c r="F65" s="317">
        <f>SUM(F56:F64)</f>
        <v>194.8</v>
      </c>
      <c r="G65" s="317">
        <f>SUM(G56:G64)</f>
        <v>1411</v>
      </c>
      <c r="H65" s="600">
        <f>SUM(H56:H64)</f>
        <v>250.39999999999998</v>
      </c>
      <c r="I65" s="317">
        <f>SUM(I56:I64)</f>
        <v>1215</v>
      </c>
      <c r="J65" s="317">
        <f>SUM(J56:J64)</f>
        <v>1276.3</v>
      </c>
      <c r="K65" s="154"/>
      <c r="L65" s="154"/>
      <c r="M65" s="154"/>
      <c r="N65" s="154"/>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row>
    <row r="66" spans="1:139" s="41" customFormat="1" ht="18.75" customHeight="1">
      <c r="A66" s="118" t="s">
        <v>302</v>
      </c>
      <c r="B66" s="789" t="s">
        <v>288</v>
      </c>
      <c r="C66" s="789"/>
      <c r="D66" s="789"/>
      <c r="E66" s="789"/>
      <c r="F66" s="232">
        <f>+F65</f>
        <v>194.8</v>
      </c>
      <c r="G66" s="232">
        <f>+G65</f>
        <v>1411</v>
      </c>
      <c r="H66" s="591">
        <f>+H65</f>
        <v>250.39999999999998</v>
      </c>
      <c r="I66" s="232">
        <f>+I65</f>
        <v>1215</v>
      </c>
      <c r="J66" s="232">
        <f>+J65</f>
        <v>1276.3</v>
      </c>
      <c r="K66" s="75"/>
      <c r="L66" s="75"/>
      <c r="M66" s="75"/>
      <c r="N66" s="75"/>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row>
    <row r="67" spans="1:139" s="41" customFormat="1" ht="15" customHeight="1">
      <c r="A67" s="118" t="s">
        <v>303</v>
      </c>
      <c r="B67" s="725" t="s">
        <v>379</v>
      </c>
      <c r="C67" s="818"/>
      <c r="D67" s="818"/>
      <c r="E67" s="818"/>
      <c r="F67" s="818"/>
      <c r="G67" s="818"/>
      <c r="H67" s="818"/>
      <c r="I67" s="818"/>
      <c r="J67" s="818"/>
      <c r="K67" s="818"/>
      <c r="L67" s="818"/>
      <c r="M67" s="818"/>
      <c r="N67" s="818"/>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row>
    <row r="68" spans="1:139" s="41" customFormat="1" ht="18" customHeight="1">
      <c r="A68" s="123" t="s">
        <v>303</v>
      </c>
      <c r="B68" s="128" t="s">
        <v>298</v>
      </c>
      <c r="C68" s="725" t="s">
        <v>380</v>
      </c>
      <c r="D68" s="818"/>
      <c r="E68" s="818"/>
      <c r="F68" s="818"/>
      <c r="G68" s="818"/>
      <c r="H68" s="818"/>
      <c r="I68" s="818"/>
      <c r="J68" s="818"/>
      <c r="K68" s="818"/>
      <c r="L68" s="818"/>
      <c r="M68" s="818"/>
      <c r="N68" s="818"/>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row>
    <row r="69" spans="1:139" s="41" customFormat="1" ht="32.25" customHeight="1">
      <c r="A69" s="50" t="s">
        <v>303</v>
      </c>
      <c r="B69" s="50" t="s">
        <v>298</v>
      </c>
      <c r="C69" s="50" t="s">
        <v>298</v>
      </c>
      <c r="D69" s="535" t="s">
        <v>29</v>
      </c>
      <c r="E69" s="80" t="s">
        <v>2</v>
      </c>
      <c r="F69" s="238">
        <v>0</v>
      </c>
      <c r="G69" s="238">
        <v>20</v>
      </c>
      <c r="H69" s="587">
        <v>20</v>
      </c>
      <c r="I69" s="238">
        <v>0</v>
      </c>
      <c r="J69" s="238">
        <v>0</v>
      </c>
      <c r="K69" s="270" t="s">
        <v>393</v>
      </c>
      <c r="L69" s="269">
        <v>100</v>
      </c>
      <c r="M69" s="269"/>
      <c r="N69" s="269"/>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row>
    <row r="70" spans="1:139" s="41" customFormat="1" ht="23.25" customHeight="1">
      <c r="A70" s="801" t="s">
        <v>303</v>
      </c>
      <c r="B70" s="801" t="s">
        <v>298</v>
      </c>
      <c r="C70" s="801" t="s">
        <v>299</v>
      </c>
      <c r="D70" s="763" t="s">
        <v>27</v>
      </c>
      <c r="E70" s="80" t="s">
        <v>19</v>
      </c>
      <c r="F70" s="539">
        <v>0</v>
      </c>
      <c r="G70" s="539">
        <v>0</v>
      </c>
      <c r="H70" s="587">
        <v>0</v>
      </c>
      <c r="I70" s="539">
        <v>2261</v>
      </c>
      <c r="J70" s="539">
        <v>2261</v>
      </c>
      <c r="K70" s="763" t="s">
        <v>437</v>
      </c>
      <c r="L70" s="824">
        <v>100</v>
      </c>
      <c r="M70" s="824">
        <v>100</v>
      </c>
      <c r="N70" s="824">
        <v>100</v>
      </c>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row>
    <row r="71" spans="1:139" s="41" customFormat="1" ht="19.5" customHeight="1">
      <c r="A71" s="817"/>
      <c r="B71" s="817"/>
      <c r="C71" s="817"/>
      <c r="D71" s="764"/>
      <c r="E71" s="538" t="s">
        <v>2</v>
      </c>
      <c r="F71" s="539">
        <v>18</v>
      </c>
      <c r="G71" s="222">
        <v>27</v>
      </c>
      <c r="H71" s="587">
        <v>27</v>
      </c>
      <c r="I71" s="222">
        <v>0</v>
      </c>
      <c r="J71" s="222">
        <v>0</v>
      </c>
      <c r="K71" s="764"/>
      <c r="L71" s="825"/>
      <c r="M71" s="825"/>
      <c r="N71" s="825"/>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row>
    <row r="72" spans="1:139" s="41" customFormat="1" ht="22.5" customHeight="1">
      <c r="A72" s="801" t="s">
        <v>303</v>
      </c>
      <c r="B72" s="801" t="s">
        <v>298</v>
      </c>
      <c r="C72" s="801" t="s">
        <v>300</v>
      </c>
      <c r="D72" s="763" t="s">
        <v>665</v>
      </c>
      <c r="E72" s="90" t="s">
        <v>19</v>
      </c>
      <c r="F72" s="238">
        <v>967</v>
      </c>
      <c r="G72" s="222">
        <v>0</v>
      </c>
      <c r="H72" s="587">
        <v>0</v>
      </c>
      <c r="I72" s="222">
        <v>0</v>
      </c>
      <c r="J72" s="222">
        <v>0</v>
      </c>
      <c r="K72" s="763" t="s">
        <v>437</v>
      </c>
      <c r="L72" s="824">
        <v>100</v>
      </c>
      <c r="M72" s="824"/>
      <c r="N72" s="824"/>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row>
    <row r="73" spans="1:139" s="41" customFormat="1" ht="20.25" customHeight="1">
      <c r="A73" s="817"/>
      <c r="B73" s="817"/>
      <c r="C73" s="817"/>
      <c r="D73" s="764"/>
      <c r="E73" s="90" t="s">
        <v>2</v>
      </c>
      <c r="F73" s="539">
        <v>235.2</v>
      </c>
      <c r="G73" s="539">
        <v>345</v>
      </c>
      <c r="H73" s="587">
        <v>345</v>
      </c>
      <c r="I73" s="539">
        <v>0</v>
      </c>
      <c r="J73" s="539">
        <v>0</v>
      </c>
      <c r="K73" s="764"/>
      <c r="L73" s="825"/>
      <c r="M73" s="825"/>
      <c r="N73" s="825"/>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row>
    <row r="74" spans="1:139" s="41" customFormat="1" ht="21.75" customHeight="1">
      <c r="A74" s="817"/>
      <c r="B74" s="817"/>
      <c r="C74" s="817"/>
      <c r="D74" s="764"/>
      <c r="E74" s="90" t="s">
        <v>4</v>
      </c>
      <c r="F74" s="539">
        <v>140.8</v>
      </c>
      <c r="G74" s="539">
        <v>86.1</v>
      </c>
      <c r="H74" s="587">
        <v>86.1</v>
      </c>
      <c r="I74" s="539">
        <v>0</v>
      </c>
      <c r="J74" s="539">
        <v>0</v>
      </c>
      <c r="K74" s="764"/>
      <c r="L74" s="825"/>
      <c r="M74" s="825"/>
      <c r="N74" s="825"/>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row>
    <row r="75" spans="1:139" s="41" customFormat="1" ht="23.25" customHeight="1">
      <c r="A75" s="804" t="s">
        <v>303</v>
      </c>
      <c r="B75" s="804" t="s">
        <v>298</v>
      </c>
      <c r="C75" s="804" t="s">
        <v>301</v>
      </c>
      <c r="D75" s="763" t="s">
        <v>918</v>
      </c>
      <c r="E75" s="538" t="s">
        <v>2</v>
      </c>
      <c r="F75" s="238">
        <v>0</v>
      </c>
      <c r="G75" s="238">
        <v>0</v>
      </c>
      <c r="H75" s="587">
        <v>0</v>
      </c>
      <c r="I75" s="238">
        <v>28</v>
      </c>
      <c r="J75" s="238">
        <v>65.5</v>
      </c>
      <c r="K75" s="649" t="s">
        <v>919</v>
      </c>
      <c r="L75" s="826"/>
      <c r="M75" s="826"/>
      <c r="N75" s="826">
        <v>1</v>
      </c>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row>
    <row r="76" spans="1:139" s="41" customFormat="1" ht="23.25" customHeight="1">
      <c r="A76" s="805"/>
      <c r="B76" s="805"/>
      <c r="C76" s="805"/>
      <c r="D76" s="765"/>
      <c r="E76" s="538" t="s">
        <v>4</v>
      </c>
      <c r="F76" s="238">
        <v>0</v>
      </c>
      <c r="G76" s="238">
        <v>0</v>
      </c>
      <c r="H76" s="587">
        <v>0</v>
      </c>
      <c r="I76" s="238">
        <v>112</v>
      </c>
      <c r="J76" s="238">
        <v>262</v>
      </c>
      <c r="K76" s="651"/>
      <c r="L76" s="827"/>
      <c r="M76" s="827"/>
      <c r="N76" s="827"/>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row>
    <row r="77" spans="1:139" s="41" customFormat="1" ht="48" customHeight="1">
      <c r="A77" s="11" t="s">
        <v>303</v>
      </c>
      <c r="B77" s="11" t="s">
        <v>298</v>
      </c>
      <c r="C77" s="11" t="s">
        <v>302</v>
      </c>
      <c r="D77" s="531" t="s">
        <v>314</v>
      </c>
      <c r="E77" s="83" t="s">
        <v>2</v>
      </c>
      <c r="F77" s="238">
        <v>0</v>
      </c>
      <c r="G77" s="238">
        <v>100</v>
      </c>
      <c r="H77" s="587">
        <v>100</v>
      </c>
      <c r="I77" s="238">
        <v>100</v>
      </c>
      <c r="J77" s="238">
        <v>0</v>
      </c>
      <c r="K77" s="10" t="s">
        <v>433</v>
      </c>
      <c r="L77" s="10">
        <v>50</v>
      </c>
      <c r="M77" s="10">
        <v>50</v>
      </c>
      <c r="N77" s="1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row>
    <row r="78" spans="1:139" s="41" customFormat="1" ht="21" customHeight="1">
      <c r="A78" s="801" t="s">
        <v>303</v>
      </c>
      <c r="B78" s="801" t="s">
        <v>298</v>
      </c>
      <c r="C78" s="801" t="s">
        <v>303</v>
      </c>
      <c r="D78" s="706" t="s">
        <v>542</v>
      </c>
      <c r="E78" s="83" t="s">
        <v>2</v>
      </c>
      <c r="F78" s="238">
        <v>0</v>
      </c>
      <c r="G78" s="238">
        <v>15</v>
      </c>
      <c r="H78" s="587">
        <v>15</v>
      </c>
      <c r="I78" s="238">
        <v>35</v>
      </c>
      <c r="J78" s="238">
        <v>0</v>
      </c>
      <c r="K78" s="654" t="s">
        <v>435</v>
      </c>
      <c r="L78" s="696"/>
      <c r="M78" s="696">
        <v>1</v>
      </c>
      <c r="N78" s="696"/>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row>
    <row r="79" spans="1:139" s="41" customFormat="1" ht="21" customHeight="1">
      <c r="A79" s="817"/>
      <c r="B79" s="817"/>
      <c r="C79" s="817"/>
      <c r="D79" s="706"/>
      <c r="E79" s="83" t="s">
        <v>5</v>
      </c>
      <c r="F79" s="238">
        <v>0</v>
      </c>
      <c r="G79" s="291">
        <v>0</v>
      </c>
      <c r="H79" s="597">
        <v>9</v>
      </c>
      <c r="I79" s="291">
        <v>21</v>
      </c>
      <c r="J79" s="238">
        <v>0</v>
      </c>
      <c r="K79" s="655"/>
      <c r="L79" s="696"/>
      <c r="M79" s="696"/>
      <c r="N79" s="696"/>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row>
    <row r="80" spans="1:139" s="41" customFormat="1" ht="21" customHeight="1">
      <c r="A80" s="802"/>
      <c r="B80" s="802"/>
      <c r="C80" s="802"/>
      <c r="D80" s="706"/>
      <c r="E80" s="83" t="s">
        <v>4</v>
      </c>
      <c r="F80" s="238">
        <v>0</v>
      </c>
      <c r="G80" s="291">
        <v>60</v>
      </c>
      <c r="H80" s="597">
        <v>51</v>
      </c>
      <c r="I80" s="291">
        <v>119</v>
      </c>
      <c r="J80" s="238">
        <v>0</v>
      </c>
      <c r="K80" s="655"/>
      <c r="L80" s="696"/>
      <c r="M80" s="696"/>
      <c r="N80" s="696"/>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row>
    <row r="81" spans="1:139" s="41" customFormat="1" ht="24" customHeight="1">
      <c r="A81" s="801" t="s">
        <v>303</v>
      </c>
      <c r="B81" s="801" t="s">
        <v>298</v>
      </c>
      <c r="C81" s="801" t="s">
        <v>304</v>
      </c>
      <c r="D81" s="706" t="s">
        <v>543</v>
      </c>
      <c r="E81" s="83" t="s">
        <v>2</v>
      </c>
      <c r="F81" s="238">
        <v>0</v>
      </c>
      <c r="G81" s="238">
        <v>15</v>
      </c>
      <c r="H81" s="587">
        <v>15</v>
      </c>
      <c r="I81" s="238">
        <v>35</v>
      </c>
      <c r="J81" s="238">
        <v>0</v>
      </c>
      <c r="K81" s="654" t="s">
        <v>435</v>
      </c>
      <c r="L81" s="696"/>
      <c r="M81" s="676">
        <v>1</v>
      </c>
      <c r="N81" s="676"/>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row>
    <row r="82" spans="1:139" s="41" customFormat="1" ht="24" customHeight="1">
      <c r="A82" s="817"/>
      <c r="B82" s="817"/>
      <c r="C82" s="817"/>
      <c r="D82" s="654"/>
      <c r="E82" s="270" t="s">
        <v>5</v>
      </c>
      <c r="F82" s="291">
        <v>0</v>
      </c>
      <c r="G82" s="291">
        <v>0</v>
      </c>
      <c r="H82" s="597">
        <v>9</v>
      </c>
      <c r="I82" s="291">
        <v>21</v>
      </c>
      <c r="J82" s="238">
        <v>0</v>
      </c>
      <c r="K82" s="655"/>
      <c r="L82" s="820"/>
      <c r="M82" s="662"/>
      <c r="N82" s="662"/>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row>
    <row r="83" spans="1:139" s="41" customFormat="1" ht="23.25" customHeight="1">
      <c r="A83" s="802"/>
      <c r="B83" s="802"/>
      <c r="C83" s="802"/>
      <c r="D83" s="654"/>
      <c r="E83" s="270" t="s">
        <v>4</v>
      </c>
      <c r="F83" s="291">
        <v>0</v>
      </c>
      <c r="G83" s="291">
        <v>60</v>
      </c>
      <c r="H83" s="597">
        <v>51</v>
      </c>
      <c r="I83" s="291">
        <v>119</v>
      </c>
      <c r="J83" s="238">
        <v>0</v>
      </c>
      <c r="K83" s="655"/>
      <c r="L83" s="820"/>
      <c r="M83" s="662"/>
      <c r="N83" s="662"/>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row>
    <row r="84" spans="1:139" s="41" customFormat="1" ht="23.25" customHeight="1">
      <c r="A84" s="809" t="s">
        <v>303</v>
      </c>
      <c r="B84" s="809" t="s">
        <v>298</v>
      </c>
      <c r="C84" s="809" t="s">
        <v>305</v>
      </c>
      <c r="D84" s="706" t="s">
        <v>858</v>
      </c>
      <c r="E84" s="83" t="s">
        <v>2</v>
      </c>
      <c r="F84" s="539">
        <v>13.1</v>
      </c>
      <c r="G84" s="539">
        <v>14.8</v>
      </c>
      <c r="H84" s="587">
        <v>14.8</v>
      </c>
      <c r="I84" s="539">
        <v>0</v>
      </c>
      <c r="J84" s="539">
        <v>7</v>
      </c>
      <c r="K84" s="706" t="s">
        <v>434</v>
      </c>
      <c r="L84" s="696"/>
      <c r="M84" s="696">
        <v>3</v>
      </c>
      <c r="N84" s="696">
        <v>4</v>
      </c>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row>
    <row r="85" spans="1:139" s="41" customFormat="1" ht="23.25" customHeight="1">
      <c r="A85" s="809"/>
      <c r="B85" s="809"/>
      <c r="C85" s="809"/>
      <c r="D85" s="706"/>
      <c r="E85" s="83" t="s">
        <v>5</v>
      </c>
      <c r="F85" s="539">
        <v>7</v>
      </c>
      <c r="G85" s="539">
        <v>0</v>
      </c>
      <c r="H85" s="587">
        <v>0.6</v>
      </c>
      <c r="I85" s="539">
        <v>0</v>
      </c>
      <c r="J85" s="539">
        <v>7</v>
      </c>
      <c r="K85" s="706"/>
      <c r="L85" s="696"/>
      <c r="M85" s="696"/>
      <c r="N85" s="696"/>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row>
    <row r="86" spans="1:139" s="41" customFormat="1" ht="22.5" customHeight="1">
      <c r="A86" s="809"/>
      <c r="B86" s="809"/>
      <c r="C86" s="809"/>
      <c r="D86" s="706"/>
      <c r="E86" s="531" t="s">
        <v>4</v>
      </c>
      <c r="F86" s="539">
        <v>39.6</v>
      </c>
      <c r="G86" s="539">
        <v>0</v>
      </c>
      <c r="H86" s="587">
        <v>3.3</v>
      </c>
      <c r="I86" s="238">
        <v>0</v>
      </c>
      <c r="J86" s="238">
        <v>56</v>
      </c>
      <c r="K86" s="706"/>
      <c r="L86" s="696"/>
      <c r="M86" s="696"/>
      <c r="N86" s="696"/>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row>
    <row r="87" spans="1:139" s="41" customFormat="1" ht="36.75" customHeight="1">
      <c r="A87" s="50" t="s">
        <v>303</v>
      </c>
      <c r="B87" s="50" t="s">
        <v>298</v>
      </c>
      <c r="C87" s="50" t="s">
        <v>306</v>
      </c>
      <c r="D87" s="512" t="s">
        <v>753</v>
      </c>
      <c r="E87" s="512" t="s">
        <v>2</v>
      </c>
      <c r="F87" s="539">
        <v>3.2</v>
      </c>
      <c r="G87" s="539">
        <v>45</v>
      </c>
      <c r="H87" s="587">
        <v>45</v>
      </c>
      <c r="I87" s="539">
        <v>20</v>
      </c>
      <c r="J87" s="539">
        <v>20</v>
      </c>
      <c r="K87" s="83" t="s">
        <v>489</v>
      </c>
      <c r="L87" s="157">
        <v>4</v>
      </c>
      <c r="M87" s="157">
        <v>2</v>
      </c>
      <c r="N87" s="157">
        <v>2</v>
      </c>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row>
    <row r="88" spans="1:139" s="41" customFormat="1" ht="20.25" customHeight="1">
      <c r="A88" s="801" t="s">
        <v>303</v>
      </c>
      <c r="B88" s="801" t="s">
        <v>298</v>
      </c>
      <c r="C88" s="801" t="s">
        <v>307</v>
      </c>
      <c r="D88" s="654" t="s">
        <v>608</v>
      </c>
      <c r="E88" s="83" t="s">
        <v>2</v>
      </c>
      <c r="F88" s="539">
        <v>0</v>
      </c>
      <c r="G88" s="539">
        <v>20</v>
      </c>
      <c r="H88" s="587">
        <v>35</v>
      </c>
      <c r="I88" s="539">
        <v>7</v>
      </c>
      <c r="J88" s="539">
        <v>0</v>
      </c>
      <c r="K88" s="649" t="s">
        <v>435</v>
      </c>
      <c r="L88" s="688"/>
      <c r="M88" s="814">
        <v>1</v>
      </c>
      <c r="N88" s="814"/>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row>
    <row r="89" spans="1:139" s="41" customFormat="1" ht="19.5" customHeight="1">
      <c r="A89" s="817"/>
      <c r="B89" s="817"/>
      <c r="C89" s="817"/>
      <c r="D89" s="655"/>
      <c r="E89" s="83" t="s">
        <v>5</v>
      </c>
      <c r="F89" s="539">
        <v>0</v>
      </c>
      <c r="G89" s="539">
        <v>0</v>
      </c>
      <c r="H89" s="587">
        <v>3</v>
      </c>
      <c r="I89" s="539">
        <v>6</v>
      </c>
      <c r="J89" s="521"/>
      <c r="K89" s="650"/>
      <c r="L89" s="689"/>
      <c r="M89" s="815"/>
      <c r="N89" s="815"/>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row>
    <row r="90" spans="1:139" s="41" customFormat="1" ht="21" customHeight="1">
      <c r="A90" s="817"/>
      <c r="B90" s="817"/>
      <c r="C90" s="817"/>
      <c r="D90" s="655"/>
      <c r="E90" s="531" t="s">
        <v>4</v>
      </c>
      <c r="F90" s="539">
        <v>0</v>
      </c>
      <c r="G90" s="539">
        <v>20</v>
      </c>
      <c r="H90" s="587">
        <v>17</v>
      </c>
      <c r="I90" s="539">
        <v>34.2</v>
      </c>
      <c r="J90" s="521">
        <v>0</v>
      </c>
      <c r="K90" s="651"/>
      <c r="L90" s="803"/>
      <c r="M90" s="816"/>
      <c r="N90" s="816"/>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row>
    <row r="91" spans="1:139" s="41" customFormat="1" ht="21" customHeight="1">
      <c r="A91" s="802"/>
      <c r="B91" s="802"/>
      <c r="C91" s="802"/>
      <c r="D91" s="659"/>
      <c r="E91" s="531" t="s">
        <v>15</v>
      </c>
      <c r="F91" s="539">
        <v>0</v>
      </c>
      <c r="G91" s="539">
        <v>0</v>
      </c>
      <c r="H91" s="587">
        <v>10</v>
      </c>
      <c r="I91" s="539">
        <v>0</v>
      </c>
      <c r="J91" s="521">
        <v>0</v>
      </c>
      <c r="K91" s="468"/>
      <c r="L91" s="467"/>
      <c r="M91" s="408"/>
      <c r="N91" s="408"/>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row>
    <row r="92" spans="1:139" s="41" customFormat="1" ht="33" customHeight="1">
      <c r="A92" s="11" t="s">
        <v>303</v>
      </c>
      <c r="B92" s="11" t="s">
        <v>298</v>
      </c>
      <c r="C92" s="11" t="s">
        <v>308</v>
      </c>
      <c r="D92" s="531" t="s">
        <v>920</v>
      </c>
      <c r="E92" s="531" t="s">
        <v>2</v>
      </c>
      <c r="F92" s="539">
        <v>0</v>
      </c>
      <c r="G92" s="539">
        <v>12</v>
      </c>
      <c r="H92" s="587">
        <v>12</v>
      </c>
      <c r="I92" s="539">
        <v>0</v>
      </c>
      <c r="J92" s="521">
        <v>0</v>
      </c>
      <c r="K92" s="270" t="s">
        <v>393</v>
      </c>
      <c r="L92" s="269">
        <v>100</v>
      </c>
      <c r="M92" s="408"/>
      <c r="N92" s="408"/>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row>
    <row r="93" spans="1:139" s="41" customFormat="1" ht="34.5" customHeight="1">
      <c r="A93" s="11" t="s">
        <v>303</v>
      </c>
      <c r="B93" s="11" t="s">
        <v>298</v>
      </c>
      <c r="C93" s="11" t="s">
        <v>309</v>
      </c>
      <c r="D93" s="531" t="s">
        <v>752</v>
      </c>
      <c r="E93" s="531" t="s">
        <v>2</v>
      </c>
      <c r="F93" s="539">
        <v>0</v>
      </c>
      <c r="G93" s="539">
        <v>15</v>
      </c>
      <c r="H93" s="587">
        <v>15</v>
      </c>
      <c r="I93" s="539">
        <v>0</v>
      </c>
      <c r="J93" s="521">
        <v>0</v>
      </c>
      <c r="K93" s="270" t="s">
        <v>393</v>
      </c>
      <c r="L93" s="269">
        <v>100</v>
      </c>
      <c r="M93" s="408"/>
      <c r="N93" s="408"/>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row>
    <row r="94" spans="1:139" s="41" customFormat="1" ht="17.25" customHeight="1">
      <c r="A94" s="44" t="s">
        <v>303</v>
      </c>
      <c r="B94" s="44" t="s">
        <v>298</v>
      </c>
      <c r="C94" s="735" t="s">
        <v>287</v>
      </c>
      <c r="D94" s="735"/>
      <c r="E94" s="735"/>
      <c r="F94" s="254">
        <f>SUM(F69:F93)</f>
        <v>1423.8999999999999</v>
      </c>
      <c r="G94" s="254">
        <f>SUM(G69:G93)</f>
        <v>854.9</v>
      </c>
      <c r="H94" s="601">
        <f>SUM(H69:H93)</f>
        <v>883.8</v>
      </c>
      <c r="I94" s="254">
        <f>SUM(I69:I93)</f>
        <v>2918.2</v>
      </c>
      <c r="J94" s="254">
        <f>SUM(J69:J93)</f>
        <v>2678.5</v>
      </c>
      <c r="K94" s="222"/>
      <c r="L94" s="228"/>
      <c r="M94" s="228"/>
      <c r="N94" s="228"/>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row>
    <row r="95" spans="1:139" s="41" customFormat="1" ht="16.5" customHeight="1">
      <c r="A95" s="44" t="s">
        <v>303</v>
      </c>
      <c r="B95" s="789" t="s">
        <v>288</v>
      </c>
      <c r="C95" s="789"/>
      <c r="D95" s="789"/>
      <c r="E95" s="789"/>
      <c r="F95" s="255">
        <f>+F94</f>
        <v>1423.8999999999999</v>
      </c>
      <c r="G95" s="255">
        <f>+G94</f>
        <v>854.9</v>
      </c>
      <c r="H95" s="602">
        <f>+H94</f>
        <v>883.8</v>
      </c>
      <c r="I95" s="255">
        <f>+I94</f>
        <v>2918.2</v>
      </c>
      <c r="J95" s="255">
        <f>+J94</f>
        <v>2678.5</v>
      </c>
      <c r="K95" s="222"/>
      <c r="L95" s="228"/>
      <c r="M95" s="228"/>
      <c r="N95" s="228"/>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row>
    <row r="96" spans="1:14" ht="24" customHeight="1">
      <c r="A96" s="858" t="s">
        <v>289</v>
      </c>
      <c r="B96" s="858"/>
      <c r="C96" s="858"/>
      <c r="D96" s="858"/>
      <c r="E96" s="859"/>
      <c r="F96" s="347">
        <f>+F95+F66+F53+F44+F24+F18</f>
        <v>3920.499999999999</v>
      </c>
      <c r="G96" s="347">
        <f>+G95+G66+G53+G44+G24+G18</f>
        <v>4912</v>
      </c>
      <c r="H96" s="347">
        <f>+H95+H66+H53+H44+H24+H18</f>
        <v>3788.6</v>
      </c>
      <c r="I96" s="347">
        <f>+I95+I66+I53+I44+I24+I18</f>
        <v>6735.2</v>
      </c>
      <c r="J96" s="347">
        <f>+J95+J66+J53+J44+J24+J18</f>
        <v>6681.8</v>
      </c>
      <c r="K96" s="342"/>
      <c r="L96" s="311"/>
      <c r="M96" s="311"/>
      <c r="N96" s="311"/>
    </row>
    <row r="97" spans="1:14" ht="12.75">
      <c r="A97" s="750" t="s">
        <v>316</v>
      </c>
      <c r="B97" s="751"/>
      <c r="C97" s="751"/>
      <c r="D97" s="751"/>
      <c r="E97" s="751"/>
      <c r="F97" s="222"/>
      <c r="G97" s="222"/>
      <c r="H97" s="222"/>
      <c r="I97" s="222"/>
      <c r="J97" s="222"/>
      <c r="K97" s="342"/>
      <c r="L97" s="100"/>
      <c r="M97" s="100"/>
      <c r="N97" s="100"/>
    </row>
    <row r="98" spans="1:14" ht="18" customHeight="1">
      <c r="A98" s="791" t="s">
        <v>21</v>
      </c>
      <c r="B98" s="792"/>
      <c r="C98" s="792"/>
      <c r="D98" s="792"/>
      <c r="E98" s="792"/>
      <c r="F98" s="336">
        <f>SUM(F99:F104)</f>
        <v>3493</v>
      </c>
      <c r="G98" s="336">
        <f>SUM(G99:G104)</f>
        <v>3385.4</v>
      </c>
      <c r="H98" s="336">
        <f>SUM(H99:H104)</f>
        <v>3230.8</v>
      </c>
      <c r="I98" s="336">
        <f>SUM(I99:I104)</f>
        <v>5200.5</v>
      </c>
      <c r="J98" s="336">
        <f>SUM(J99:J104)</f>
        <v>5211.3</v>
      </c>
      <c r="K98" s="342"/>
      <c r="L98" s="101"/>
      <c r="M98" s="101"/>
      <c r="N98" s="101"/>
    </row>
    <row r="99" spans="1:14" ht="13.5" customHeight="1">
      <c r="A99" s="693" t="s">
        <v>225</v>
      </c>
      <c r="B99" s="694"/>
      <c r="C99" s="694"/>
      <c r="D99" s="694"/>
      <c r="E99" s="694"/>
      <c r="F99" s="244">
        <f>+F88+F87+F84+F81+F78+F77+F75+F73+F71+F69+F62+F60+F59+F56+F51+F48+F47+F42+F41+F40+F38+F36+F35+F34+F33+F32+F29+F27+F21+F15+F12+F92+F93</f>
        <v>2469.9</v>
      </c>
      <c r="G99" s="244">
        <f>+G88+G87+G84+G81+G78+G77+G75+G73+G71+G69+G62+G60+G59+G56+G51+G48+G47+G42+G41+G40+G38+G36+G35+G34+G33+G32+G29+G27+G21+G15+G12+G92+G93</f>
        <v>3333.4</v>
      </c>
      <c r="H99" s="570">
        <f>+H88+H87+H84+H81+H78+H77+H75+H73+H71+H69+H62+H60+H59+H56+H51+H48+H47+H42+H41+H40+H38+H36+H35+H34+H33+H32+H29+H27+H21+H15+H12+H92+H93</f>
        <v>3176.8</v>
      </c>
      <c r="I99" s="244">
        <f>+I88+I87+I84+I81+I78+I77+I75+I73+I71+I69+I62+I60+I59+I56+I51+I48+I47+I42+I41+I40+I38+I36+I35+I34+I33+I32+I29+I27+I21+I15+I12+I92+I93</f>
        <v>2885.5</v>
      </c>
      <c r="J99" s="244">
        <f>+J88+J87+J84+J81+J78+J77+J75+J73+J71+J69+J62+J60+J59+J56+J51+J48+J47+J42+J41+J40+J38+J36+J35+J34+J33+J32+J29+J27+J21+J15+J12+J92+J93</f>
        <v>2893.3</v>
      </c>
      <c r="K99" s="342"/>
      <c r="L99" s="101"/>
      <c r="M99" s="101"/>
      <c r="N99" s="101"/>
    </row>
    <row r="100" spans="1:14" ht="14.25" customHeight="1">
      <c r="A100" s="693" t="s">
        <v>368</v>
      </c>
      <c r="B100" s="694"/>
      <c r="C100" s="694"/>
      <c r="D100" s="694"/>
      <c r="E100" s="694"/>
      <c r="F100" s="256">
        <f>+F72+F70</f>
        <v>967</v>
      </c>
      <c r="G100" s="256">
        <f>+G72+G70</f>
        <v>0</v>
      </c>
      <c r="H100" s="569">
        <f>+H72+H70</f>
        <v>0</v>
      </c>
      <c r="I100" s="256">
        <f>+I72+I70</f>
        <v>2261</v>
      </c>
      <c r="J100" s="256">
        <f>+J72+J70</f>
        <v>2261</v>
      </c>
      <c r="K100" s="342"/>
      <c r="L100" s="100"/>
      <c r="M100" s="100"/>
      <c r="N100" s="100"/>
    </row>
    <row r="101" spans="1:14" ht="14.25" customHeight="1">
      <c r="A101" s="693" t="s">
        <v>226</v>
      </c>
      <c r="B101" s="694"/>
      <c r="C101" s="694"/>
      <c r="D101" s="694"/>
      <c r="E101" s="694"/>
      <c r="F101" s="256"/>
      <c r="G101" s="256"/>
      <c r="H101" s="569"/>
      <c r="I101" s="256"/>
      <c r="J101" s="256"/>
      <c r="K101" s="342"/>
      <c r="L101" s="100"/>
      <c r="M101" s="100"/>
      <c r="N101" s="100"/>
    </row>
    <row r="102" spans="1:14" ht="14.25" customHeight="1">
      <c r="A102" s="693" t="s">
        <v>227</v>
      </c>
      <c r="B102" s="694"/>
      <c r="C102" s="694"/>
      <c r="D102" s="694"/>
      <c r="E102" s="694"/>
      <c r="F102" s="256">
        <f>+F28+F22+F13</f>
        <v>56.1</v>
      </c>
      <c r="G102" s="256">
        <f>+G28+G22+G13</f>
        <v>52</v>
      </c>
      <c r="H102" s="569">
        <f>+H28+H22+H13</f>
        <v>54</v>
      </c>
      <c r="I102" s="256">
        <f>+I28+I22+I13</f>
        <v>54</v>
      </c>
      <c r="J102" s="256">
        <f>+J28+J22+J13</f>
        <v>57</v>
      </c>
      <c r="K102" s="342"/>
      <c r="L102" s="100"/>
      <c r="M102" s="100"/>
      <c r="N102" s="100"/>
    </row>
    <row r="103" spans="1:14" ht="14.25" customHeight="1">
      <c r="A103" s="693" t="s">
        <v>230</v>
      </c>
      <c r="B103" s="694"/>
      <c r="C103" s="694"/>
      <c r="D103" s="694"/>
      <c r="E103" s="694"/>
      <c r="F103" s="256"/>
      <c r="G103" s="256"/>
      <c r="H103" s="569"/>
      <c r="I103" s="256"/>
      <c r="J103" s="256"/>
      <c r="K103" s="342"/>
      <c r="L103" s="100"/>
      <c r="M103" s="100"/>
      <c r="N103" s="100"/>
    </row>
    <row r="104" spans="1:14" ht="14.25" customHeight="1">
      <c r="A104" s="693" t="s">
        <v>231</v>
      </c>
      <c r="B104" s="694"/>
      <c r="C104" s="694"/>
      <c r="D104" s="694"/>
      <c r="E104" s="694"/>
      <c r="F104" s="256"/>
      <c r="G104" s="256"/>
      <c r="H104" s="569"/>
      <c r="I104" s="256"/>
      <c r="J104" s="256"/>
      <c r="K104" s="342"/>
      <c r="L104" s="100"/>
      <c r="M104" s="100"/>
      <c r="N104" s="100"/>
    </row>
    <row r="105" spans="1:14" ht="16.5" customHeight="1">
      <c r="A105" s="685" t="s">
        <v>20</v>
      </c>
      <c r="B105" s="686"/>
      <c r="C105" s="686"/>
      <c r="D105" s="686"/>
      <c r="E105" s="686"/>
      <c r="F105" s="336">
        <f>SUM(F106:F109)</f>
        <v>427.5</v>
      </c>
      <c r="G105" s="336">
        <f>SUM(G106:G109)</f>
        <v>1526.6</v>
      </c>
      <c r="H105" s="336">
        <f>SUM(H106:H109)</f>
        <v>557.8</v>
      </c>
      <c r="I105" s="336">
        <f>SUM(I106:I109)</f>
        <v>1534.7</v>
      </c>
      <c r="J105" s="336">
        <f>SUM(J106:J109)</f>
        <v>1470.5</v>
      </c>
      <c r="K105" s="342"/>
      <c r="L105" s="100"/>
      <c r="M105" s="100"/>
      <c r="N105" s="100"/>
    </row>
    <row r="106" spans="1:14" ht="12.75">
      <c r="A106" s="693" t="s">
        <v>228</v>
      </c>
      <c r="B106" s="694"/>
      <c r="C106" s="694"/>
      <c r="D106" s="694"/>
      <c r="E106" s="694"/>
      <c r="F106" s="256">
        <f>+F90+F86+F83+F80+F76+F74+F63+F61</f>
        <v>250.4</v>
      </c>
      <c r="G106" s="256">
        <f>+G90+G86+G83+G80+G76+G74+G63+G61</f>
        <v>1319.1</v>
      </c>
      <c r="H106" s="569">
        <f>+H90+H86+H83+H80+H76+H74+H63+H61</f>
        <v>368.09999999999997</v>
      </c>
      <c r="I106" s="256">
        <f>+I90+I86+I83+I80+I76+I74+I63+I61</f>
        <v>1295.2</v>
      </c>
      <c r="J106" s="256">
        <f>+J90+J86+J83+J80+J76+J74+J63+J61</f>
        <v>1271</v>
      </c>
      <c r="K106" s="342"/>
      <c r="L106" s="100"/>
      <c r="M106" s="100"/>
      <c r="N106" s="100"/>
    </row>
    <row r="107" spans="1:14" ht="12.75">
      <c r="A107" s="693" t="s">
        <v>229</v>
      </c>
      <c r="B107" s="694"/>
      <c r="C107" s="694"/>
      <c r="D107" s="694"/>
      <c r="E107" s="694"/>
      <c r="F107" s="256">
        <f>+F85+F57+F49+F39+F16+F14+F64+F89+F82+F79</f>
        <v>158.1</v>
      </c>
      <c r="G107" s="256">
        <f>+G85+G57+G49+G39+G16+G14+G64+G89+G82+G79</f>
        <v>167.5</v>
      </c>
      <c r="H107" s="569">
        <f>+H85+H57+H49+H39+H16+H14+H64+H89+H82+H79</f>
        <v>149.7</v>
      </c>
      <c r="I107" s="256">
        <f>+I85+I57+I49+I39+I16+I14+I64+I89+I82+I79</f>
        <v>215.5</v>
      </c>
      <c r="J107" s="256">
        <f>+J85+J57+J49+J39+J16+J14+J64+J89+J82+J79</f>
        <v>174.5</v>
      </c>
      <c r="K107" s="342"/>
      <c r="L107" s="100"/>
      <c r="M107" s="100"/>
      <c r="N107" s="100"/>
    </row>
    <row r="108" spans="1:14" ht="12.75">
      <c r="A108" s="693" t="s">
        <v>232</v>
      </c>
      <c r="B108" s="694"/>
      <c r="C108" s="694"/>
      <c r="D108" s="694"/>
      <c r="E108" s="694"/>
      <c r="F108" s="256">
        <f>+F58+F50+F37+F91</f>
        <v>19</v>
      </c>
      <c r="G108" s="256">
        <f>+G58+G50+G37+G91</f>
        <v>40</v>
      </c>
      <c r="H108" s="569">
        <f>+H58+H50+H37+H91</f>
        <v>40</v>
      </c>
      <c r="I108" s="256">
        <f>+I58+I50+I37+I91</f>
        <v>24</v>
      </c>
      <c r="J108" s="256">
        <f>+J58+J50+J37+J91</f>
        <v>25</v>
      </c>
      <c r="K108" s="342"/>
      <c r="L108" s="100"/>
      <c r="M108" s="100"/>
      <c r="N108" s="100"/>
    </row>
    <row r="109" spans="1:14" ht="12.75">
      <c r="A109" s="693" t="s">
        <v>233</v>
      </c>
      <c r="B109" s="694"/>
      <c r="C109" s="694"/>
      <c r="D109" s="694"/>
      <c r="E109" s="694"/>
      <c r="F109" s="256"/>
      <c r="G109" s="256"/>
      <c r="H109" s="569"/>
      <c r="I109" s="256"/>
      <c r="J109" s="256"/>
      <c r="K109" s="342"/>
      <c r="L109" s="100"/>
      <c r="M109" s="100"/>
      <c r="N109" s="100"/>
    </row>
    <row r="110" spans="1:14" ht="12.75" customHeight="1">
      <c r="A110" s="722" t="s">
        <v>953</v>
      </c>
      <c r="B110" s="722"/>
      <c r="C110" s="722"/>
      <c r="D110" s="722"/>
      <c r="E110" s="722"/>
      <c r="F110" s="712"/>
      <c r="G110" s="712"/>
      <c r="H110" s="712"/>
      <c r="I110" s="712"/>
      <c r="J110" s="532"/>
      <c r="K110" s="312"/>
      <c r="L110" s="169"/>
      <c r="M110" s="169"/>
      <c r="N110" s="169"/>
    </row>
    <row r="111" spans="1:9" ht="12.75">
      <c r="A111" s="558" t="s">
        <v>954</v>
      </c>
      <c r="B111" s="558"/>
      <c r="C111" s="558"/>
      <c r="D111" s="559"/>
      <c r="E111" s="560"/>
      <c r="F111" s="561"/>
      <c r="G111" s="55"/>
      <c r="H111" s="55"/>
      <c r="I111" s="55"/>
    </row>
  </sheetData>
  <sheetProtection/>
  <mergeCells count="189">
    <mergeCell ref="A110:I110"/>
    <mergeCell ref="C88:C91"/>
    <mergeCell ref="B88:B91"/>
    <mergeCell ref="A88:A91"/>
    <mergeCell ref="H4:H8"/>
    <mergeCell ref="L1:N1"/>
    <mergeCell ref="M88:M90"/>
    <mergeCell ref="K84:K86"/>
    <mergeCell ref="D78:D80"/>
    <mergeCell ref="B70:B71"/>
    <mergeCell ref="L13:L14"/>
    <mergeCell ref="K56:K58"/>
    <mergeCell ref="M56:M58"/>
    <mergeCell ref="M60:M61"/>
    <mergeCell ref="M62:M63"/>
    <mergeCell ref="M15:M16"/>
    <mergeCell ref="M37:M39"/>
    <mergeCell ref="L62:L63"/>
    <mergeCell ref="A97:E97"/>
    <mergeCell ref="D75:D76"/>
    <mergeCell ref="C78:C80"/>
    <mergeCell ref="C65:E65"/>
    <mergeCell ref="A96:E96"/>
    <mergeCell ref="B56:B58"/>
    <mergeCell ref="D84:D86"/>
    <mergeCell ref="B81:B83"/>
    <mergeCell ref="B75:B76"/>
    <mergeCell ref="B78:B80"/>
    <mergeCell ref="B15:B16"/>
    <mergeCell ref="D15:D16"/>
    <mergeCell ref="B24:E24"/>
    <mergeCell ref="B18:E18"/>
    <mergeCell ref="C21:C22"/>
    <mergeCell ref="B27:B28"/>
    <mergeCell ref="C15:C16"/>
    <mergeCell ref="B19:N19"/>
    <mergeCell ref="C20:N20"/>
    <mergeCell ref="K27:K28"/>
    <mergeCell ref="C94:E94"/>
    <mergeCell ref="M48:M50"/>
    <mergeCell ref="C52:E52"/>
    <mergeCell ref="D48:D50"/>
    <mergeCell ref="B54:N54"/>
    <mergeCell ref="C55:N55"/>
    <mergeCell ref="D88:D91"/>
    <mergeCell ref="N56:N58"/>
    <mergeCell ref="A105:E105"/>
    <mergeCell ref="N84:N86"/>
    <mergeCell ref="C56:C58"/>
    <mergeCell ref="A102:E102"/>
    <mergeCell ref="A104:E104"/>
    <mergeCell ref="A98:E98"/>
    <mergeCell ref="B72:B74"/>
    <mergeCell ref="A103:E103"/>
    <mergeCell ref="A56:A58"/>
    <mergeCell ref="A101:E101"/>
    <mergeCell ref="A109:E109"/>
    <mergeCell ref="A84:A86"/>
    <mergeCell ref="B84:B86"/>
    <mergeCell ref="A100:E100"/>
    <mergeCell ref="A108:E108"/>
    <mergeCell ref="A106:E106"/>
    <mergeCell ref="B95:E95"/>
    <mergeCell ref="A99:E99"/>
    <mergeCell ref="C84:C86"/>
    <mergeCell ref="A107:E107"/>
    <mergeCell ref="A3:N3"/>
    <mergeCell ref="A4:A8"/>
    <mergeCell ref="B4:B8"/>
    <mergeCell ref="C4:C8"/>
    <mergeCell ref="D4:D8"/>
    <mergeCell ref="K15:K16"/>
    <mergeCell ref="L15:L16"/>
    <mergeCell ref="N15:N16"/>
    <mergeCell ref="M13:M14"/>
    <mergeCell ref="A15:A16"/>
    <mergeCell ref="K5:K8"/>
    <mergeCell ref="L5:N5"/>
    <mergeCell ref="A9:N9"/>
    <mergeCell ref="A12:A14"/>
    <mergeCell ref="K13:K14"/>
    <mergeCell ref="G4:G8"/>
    <mergeCell ref="F4:F8"/>
    <mergeCell ref="J4:J8"/>
    <mergeCell ref="M6:M8"/>
    <mergeCell ref="C11:N11"/>
    <mergeCell ref="K4:N4"/>
    <mergeCell ref="E4:E8"/>
    <mergeCell ref="L6:L8"/>
    <mergeCell ref="N6:N8"/>
    <mergeCell ref="N13:N14"/>
    <mergeCell ref="B10:N10"/>
    <mergeCell ref="B12:B14"/>
    <mergeCell ref="C12:C14"/>
    <mergeCell ref="D12:D14"/>
    <mergeCell ref="I4:I8"/>
    <mergeCell ref="L37:L39"/>
    <mergeCell ref="N37:N39"/>
    <mergeCell ref="M32:M33"/>
    <mergeCell ref="N32:N33"/>
    <mergeCell ref="M27:M28"/>
    <mergeCell ref="C31:N31"/>
    <mergeCell ref="K48:K50"/>
    <mergeCell ref="B45:N45"/>
    <mergeCell ref="N27:N28"/>
    <mergeCell ref="D21:D22"/>
    <mergeCell ref="D27:D28"/>
    <mergeCell ref="K37:K39"/>
    <mergeCell ref="L48:L50"/>
    <mergeCell ref="B37:B39"/>
    <mergeCell ref="C48:C50"/>
    <mergeCell ref="N48:N50"/>
    <mergeCell ref="A21:A22"/>
    <mergeCell ref="B21:B22"/>
    <mergeCell ref="A27:A28"/>
    <mergeCell ref="C17:E17"/>
    <mergeCell ref="B25:N25"/>
    <mergeCell ref="C30:D30"/>
    <mergeCell ref="L27:L28"/>
    <mergeCell ref="C23:E23"/>
    <mergeCell ref="C26:N26"/>
    <mergeCell ref="C27:C28"/>
    <mergeCell ref="A37:A39"/>
    <mergeCell ref="C43:E43"/>
    <mergeCell ref="D37:D39"/>
    <mergeCell ref="A75:A76"/>
    <mergeCell ref="A70:A71"/>
    <mergeCell ref="A48:A50"/>
    <mergeCell ref="B53:E53"/>
    <mergeCell ref="B44:E44"/>
    <mergeCell ref="C37:C39"/>
    <mergeCell ref="A72:A74"/>
    <mergeCell ref="A81:A83"/>
    <mergeCell ref="A78:A80"/>
    <mergeCell ref="D81:D83"/>
    <mergeCell ref="C75:C76"/>
    <mergeCell ref="M84:M86"/>
    <mergeCell ref="M81:M83"/>
    <mergeCell ref="M78:M80"/>
    <mergeCell ref="M75:M76"/>
    <mergeCell ref="L84:L86"/>
    <mergeCell ref="C70:C71"/>
    <mergeCell ref="M72:M74"/>
    <mergeCell ref="C81:C83"/>
    <mergeCell ref="K81:K83"/>
    <mergeCell ref="K72:K74"/>
    <mergeCell ref="L70:L71"/>
    <mergeCell ref="L75:L76"/>
    <mergeCell ref="L72:L74"/>
    <mergeCell ref="D72:D74"/>
    <mergeCell ref="M70:M71"/>
    <mergeCell ref="N81:N83"/>
    <mergeCell ref="N70:N71"/>
    <mergeCell ref="N78:N80"/>
    <mergeCell ref="K70:K71"/>
    <mergeCell ref="N75:N76"/>
    <mergeCell ref="L78:L80"/>
    <mergeCell ref="L81:L83"/>
    <mergeCell ref="K78:K80"/>
    <mergeCell ref="A60:A61"/>
    <mergeCell ref="N62:N63"/>
    <mergeCell ref="L56:L58"/>
    <mergeCell ref="A62:A63"/>
    <mergeCell ref="N72:N74"/>
    <mergeCell ref="K60:K61"/>
    <mergeCell ref="C60:C61"/>
    <mergeCell ref="D70:D71"/>
    <mergeCell ref="B66:E66"/>
    <mergeCell ref="B67:N67"/>
    <mergeCell ref="D60:D61"/>
    <mergeCell ref="K62:K63"/>
    <mergeCell ref="C46:N46"/>
    <mergeCell ref="B60:B61"/>
    <mergeCell ref="N60:N61"/>
    <mergeCell ref="D56:D58"/>
    <mergeCell ref="B48:B50"/>
    <mergeCell ref="C62:C63"/>
    <mergeCell ref="L60:L61"/>
    <mergeCell ref="D62:D63"/>
    <mergeCell ref="A2:L2"/>
    <mergeCell ref="K88:K90"/>
    <mergeCell ref="L88:L90"/>
    <mergeCell ref="N88:N90"/>
    <mergeCell ref="K75:K76"/>
    <mergeCell ref="C72:C74"/>
    <mergeCell ref="B62:B63"/>
    <mergeCell ref="C68:N68"/>
    <mergeCell ref="K32:K33"/>
    <mergeCell ref="L32:L33"/>
  </mergeCells>
  <printOptions/>
  <pageMargins left="0.1968503937007874" right="0.1968503937007874" top="0.5118110236220472" bottom="0.1968503937007874" header="0" footer="0"/>
  <pageSetup fitToHeight="0" fitToWidth="1"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O99"/>
  <sheetViews>
    <sheetView zoomScale="115" zoomScaleNormal="115" zoomScalePageLayoutView="0" workbookViewId="0" topLeftCell="A1">
      <pane ySplit="8" topLeftCell="A9" activePane="bottomLeft" state="frozen"/>
      <selection pane="topLeft" activeCell="A1" sqref="A1"/>
      <selection pane="bottomLeft" activeCell="H94" sqref="H94:H97"/>
    </sheetView>
  </sheetViews>
  <sheetFormatPr defaultColWidth="9.140625" defaultRowHeight="12.75"/>
  <cols>
    <col min="1" max="1" width="3.421875" style="124" customWidth="1"/>
    <col min="2" max="2" width="3.7109375" style="124" customWidth="1"/>
    <col min="3" max="3" width="3.57421875" style="323" customWidth="1"/>
    <col min="4" max="4" width="41.140625" style="175" customWidth="1"/>
    <col min="5" max="5" width="7.140625" style="117" customWidth="1"/>
    <col min="6" max="6" width="12.7109375" style="87" customWidth="1"/>
    <col min="7" max="7" width="12.28125" style="87" customWidth="1"/>
    <col min="8" max="8" width="12.28125" style="473" customWidth="1"/>
    <col min="9" max="10" width="12.28125" style="87" customWidth="1"/>
    <col min="11" max="11" width="29.00390625" style="87" customWidth="1"/>
    <col min="12" max="12" width="5.28125" style="176" customWidth="1"/>
    <col min="13" max="13" width="6.57421875" style="176" customWidth="1"/>
    <col min="14" max="14" width="5.421875" style="176" customWidth="1"/>
    <col min="15" max="15" width="12.00390625" style="87" customWidth="1"/>
    <col min="16" max="16384" width="9.140625" style="87" customWidth="1"/>
  </cols>
  <sheetData>
    <row r="1" spans="8:14" ht="18" customHeight="1">
      <c r="H1" s="87"/>
      <c r="L1" s="860" t="s">
        <v>737</v>
      </c>
      <c r="M1" s="860"/>
      <c r="N1" s="860"/>
    </row>
    <row r="2" spans="1:14" ht="36.75" customHeight="1">
      <c r="A2" s="898" t="s">
        <v>702</v>
      </c>
      <c r="B2" s="898"/>
      <c r="C2" s="898"/>
      <c r="D2" s="898"/>
      <c r="E2" s="898"/>
      <c r="F2" s="898"/>
      <c r="G2" s="898"/>
      <c r="H2" s="898"/>
      <c r="I2" s="898"/>
      <c r="J2" s="898"/>
      <c r="K2" s="898"/>
      <c r="L2" s="898"/>
      <c r="M2" s="898"/>
      <c r="N2" s="898"/>
    </row>
    <row r="3" spans="1:14" ht="21" customHeight="1">
      <c r="A3" s="437"/>
      <c r="B3" s="437"/>
      <c r="C3" s="437"/>
      <c r="D3" s="438"/>
      <c r="E3" s="439"/>
      <c r="F3" s="440"/>
      <c r="G3" s="440"/>
      <c r="H3" s="440"/>
      <c r="I3" s="440"/>
      <c r="J3" s="440"/>
      <c r="K3" s="441"/>
      <c r="L3" s="897" t="s">
        <v>524</v>
      </c>
      <c r="M3" s="897"/>
      <c r="N3" s="897"/>
    </row>
    <row r="4" spans="1:14" s="319" customFormat="1" ht="23.25" customHeight="1">
      <c r="A4" s="669" t="s">
        <v>281</v>
      </c>
      <c r="B4" s="669" t="s">
        <v>282</v>
      </c>
      <c r="C4" s="669" t="s">
        <v>283</v>
      </c>
      <c r="D4" s="675" t="s">
        <v>284</v>
      </c>
      <c r="E4" s="669" t="s">
        <v>280</v>
      </c>
      <c r="F4" s="674" t="s">
        <v>757</v>
      </c>
      <c r="G4" s="674" t="s">
        <v>952</v>
      </c>
      <c r="H4" s="674" t="s">
        <v>903</v>
      </c>
      <c r="I4" s="674" t="s">
        <v>525</v>
      </c>
      <c r="J4" s="674" t="s">
        <v>694</v>
      </c>
      <c r="K4" s="674" t="s">
        <v>285</v>
      </c>
      <c r="L4" s="674"/>
      <c r="M4" s="674"/>
      <c r="N4" s="674"/>
    </row>
    <row r="5" spans="1:14" s="319" customFormat="1" ht="12.75" customHeight="1">
      <c r="A5" s="669"/>
      <c r="B5" s="669"/>
      <c r="C5" s="669"/>
      <c r="D5" s="675"/>
      <c r="E5" s="669"/>
      <c r="F5" s="674"/>
      <c r="G5" s="674"/>
      <c r="H5" s="674"/>
      <c r="I5" s="674"/>
      <c r="J5" s="674"/>
      <c r="K5" s="674" t="s">
        <v>286</v>
      </c>
      <c r="L5" s="674"/>
      <c r="M5" s="674"/>
      <c r="N5" s="674"/>
    </row>
    <row r="6" spans="1:14" s="319" customFormat="1" ht="15" customHeight="1">
      <c r="A6" s="669"/>
      <c r="B6" s="669"/>
      <c r="C6" s="669"/>
      <c r="D6" s="675"/>
      <c r="E6" s="669"/>
      <c r="F6" s="674"/>
      <c r="G6" s="674"/>
      <c r="H6" s="674"/>
      <c r="I6" s="674"/>
      <c r="J6" s="674"/>
      <c r="K6" s="674"/>
      <c r="L6" s="668" t="s">
        <v>315</v>
      </c>
      <c r="M6" s="668" t="s">
        <v>530</v>
      </c>
      <c r="N6" s="668" t="s">
        <v>693</v>
      </c>
    </row>
    <row r="7" spans="1:14" s="319" customFormat="1" ht="12.75" customHeight="1">
      <c r="A7" s="669"/>
      <c r="B7" s="669"/>
      <c r="C7" s="669"/>
      <c r="D7" s="675"/>
      <c r="E7" s="669"/>
      <c r="F7" s="674"/>
      <c r="G7" s="674"/>
      <c r="H7" s="674"/>
      <c r="I7" s="674"/>
      <c r="J7" s="674"/>
      <c r="K7" s="674"/>
      <c r="L7" s="668"/>
      <c r="M7" s="668"/>
      <c r="N7" s="668"/>
    </row>
    <row r="8" spans="1:14" s="319" customFormat="1" ht="48.75" customHeight="1">
      <c r="A8" s="669"/>
      <c r="B8" s="669"/>
      <c r="C8" s="669"/>
      <c r="D8" s="675"/>
      <c r="E8" s="669"/>
      <c r="F8" s="674"/>
      <c r="G8" s="674"/>
      <c r="H8" s="674"/>
      <c r="I8" s="674"/>
      <c r="J8" s="674"/>
      <c r="K8" s="674"/>
      <c r="L8" s="668"/>
      <c r="M8" s="668"/>
      <c r="N8" s="668"/>
    </row>
    <row r="9" spans="1:14" s="319" customFormat="1" ht="36" customHeight="1">
      <c r="A9" s="671" t="s">
        <v>653</v>
      </c>
      <c r="B9" s="672"/>
      <c r="C9" s="672"/>
      <c r="D9" s="672"/>
      <c r="E9" s="672"/>
      <c r="F9" s="672"/>
      <c r="G9" s="672"/>
      <c r="H9" s="672"/>
      <c r="I9" s="672"/>
      <c r="J9" s="672"/>
      <c r="K9" s="672"/>
      <c r="L9" s="672"/>
      <c r="M9" s="672"/>
      <c r="N9" s="673"/>
    </row>
    <row r="10" spans="1:14" s="320" customFormat="1" ht="15" customHeight="1">
      <c r="A10" s="126" t="s">
        <v>298</v>
      </c>
      <c r="B10" s="810" t="s">
        <v>112</v>
      </c>
      <c r="C10" s="810"/>
      <c r="D10" s="810"/>
      <c r="E10" s="810"/>
      <c r="F10" s="810"/>
      <c r="G10" s="810"/>
      <c r="H10" s="810"/>
      <c r="I10" s="810"/>
      <c r="J10" s="810"/>
      <c r="K10" s="810"/>
      <c r="L10" s="810"/>
      <c r="M10" s="810"/>
      <c r="N10" s="810"/>
    </row>
    <row r="11" spans="1:14" s="320" customFormat="1" ht="18" customHeight="1">
      <c r="A11" s="126" t="s">
        <v>298</v>
      </c>
      <c r="B11" s="112" t="s">
        <v>298</v>
      </c>
      <c r="C11" s="810" t="s">
        <v>572</v>
      </c>
      <c r="D11" s="810"/>
      <c r="E11" s="810"/>
      <c r="F11" s="810"/>
      <c r="G11" s="810"/>
      <c r="H11" s="810"/>
      <c r="I11" s="810"/>
      <c r="J11" s="810"/>
      <c r="K11" s="810"/>
      <c r="L11" s="810"/>
      <c r="M11" s="810"/>
      <c r="N11" s="810"/>
    </row>
    <row r="12" spans="1:14" s="321" customFormat="1" ht="33" customHeight="1">
      <c r="A12" s="726" t="s">
        <v>298</v>
      </c>
      <c r="B12" s="726" t="s">
        <v>298</v>
      </c>
      <c r="C12" s="726" t="s">
        <v>298</v>
      </c>
      <c r="D12" s="738" t="s">
        <v>88</v>
      </c>
      <c r="E12" s="761" t="s">
        <v>2</v>
      </c>
      <c r="F12" s="520">
        <v>44.4</v>
      </c>
      <c r="G12" s="680">
        <v>28</v>
      </c>
      <c r="H12" s="597">
        <v>31</v>
      </c>
      <c r="I12" s="520">
        <v>44</v>
      </c>
      <c r="J12" s="520">
        <v>44</v>
      </c>
      <c r="K12" s="525" t="s">
        <v>510</v>
      </c>
      <c r="L12" s="519">
        <v>5</v>
      </c>
      <c r="M12" s="519">
        <v>5</v>
      </c>
      <c r="N12" s="519">
        <v>5</v>
      </c>
    </row>
    <row r="13" spans="1:14" s="321" customFormat="1" ht="30.75" customHeight="1">
      <c r="A13" s="737"/>
      <c r="B13" s="737"/>
      <c r="C13" s="737"/>
      <c r="D13" s="739"/>
      <c r="E13" s="762"/>
      <c r="F13" s="521"/>
      <c r="G13" s="681"/>
      <c r="H13" s="603"/>
      <c r="I13" s="442"/>
      <c r="J13" s="442"/>
      <c r="K13" s="542" t="s">
        <v>508</v>
      </c>
      <c r="L13" s="515">
        <v>4</v>
      </c>
      <c r="M13" s="515">
        <v>4</v>
      </c>
      <c r="N13" s="515">
        <v>4</v>
      </c>
    </row>
    <row r="14" spans="1:14" s="321" customFormat="1" ht="32.25" customHeight="1">
      <c r="A14" s="727"/>
      <c r="B14" s="727"/>
      <c r="C14" s="727"/>
      <c r="D14" s="739"/>
      <c r="E14" s="84" t="s">
        <v>15</v>
      </c>
      <c r="F14" s="222">
        <v>3.5</v>
      </c>
      <c r="G14" s="222">
        <v>3.5</v>
      </c>
      <c r="H14" s="597">
        <v>3.5</v>
      </c>
      <c r="I14" s="252">
        <v>3.5</v>
      </c>
      <c r="J14" s="252">
        <v>3.5</v>
      </c>
      <c r="K14" s="542" t="s">
        <v>509</v>
      </c>
      <c r="L14" s="515">
        <v>4</v>
      </c>
      <c r="M14" s="515">
        <v>4</v>
      </c>
      <c r="N14" s="515">
        <v>4</v>
      </c>
    </row>
    <row r="15" spans="1:14" s="321" customFormat="1" ht="17.25" customHeight="1">
      <c r="A15" s="61" t="s">
        <v>298</v>
      </c>
      <c r="B15" s="81" t="s">
        <v>298</v>
      </c>
      <c r="C15" s="735" t="s">
        <v>287</v>
      </c>
      <c r="D15" s="735"/>
      <c r="E15" s="735"/>
      <c r="F15" s="236">
        <f>SUM(F12:F14)</f>
        <v>47.9</v>
      </c>
      <c r="G15" s="236">
        <f>SUM(G12:G14)</f>
        <v>31.5</v>
      </c>
      <c r="H15" s="566">
        <f>SUM(H12:H14)</f>
        <v>34.5</v>
      </c>
      <c r="I15" s="236">
        <f>SUM(I12:I14)</f>
        <v>47.5</v>
      </c>
      <c r="J15" s="236">
        <f>SUM(J12:J14)</f>
        <v>47.5</v>
      </c>
      <c r="K15" s="75"/>
      <c r="L15" s="110"/>
      <c r="M15" s="110"/>
      <c r="N15" s="110"/>
    </row>
    <row r="16" spans="1:14" s="321" customFormat="1" ht="21.75" customHeight="1">
      <c r="A16" s="44" t="s">
        <v>298</v>
      </c>
      <c r="B16" s="15" t="s">
        <v>299</v>
      </c>
      <c r="C16" s="810" t="s">
        <v>273</v>
      </c>
      <c r="D16" s="810"/>
      <c r="E16" s="810"/>
      <c r="F16" s="810"/>
      <c r="G16" s="810"/>
      <c r="H16" s="810"/>
      <c r="I16" s="810"/>
      <c r="J16" s="810"/>
      <c r="K16" s="810"/>
      <c r="L16" s="810"/>
      <c r="M16" s="810"/>
      <c r="N16" s="810"/>
    </row>
    <row r="17" spans="1:14" s="321" customFormat="1" ht="34.5" customHeight="1">
      <c r="A17" s="95" t="s">
        <v>298</v>
      </c>
      <c r="B17" s="95" t="s">
        <v>299</v>
      </c>
      <c r="C17" s="95" t="s">
        <v>298</v>
      </c>
      <c r="D17" s="96" t="s">
        <v>146</v>
      </c>
      <c r="E17" s="84" t="s">
        <v>2</v>
      </c>
      <c r="F17" s="228">
        <v>6</v>
      </c>
      <c r="G17" s="228">
        <v>7.5</v>
      </c>
      <c r="H17" s="562">
        <v>7.5</v>
      </c>
      <c r="I17" s="228">
        <v>7.5</v>
      </c>
      <c r="J17" s="228">
        <v>7.5</v>
      </c>
      <c r="K17" s="512" t="s">
        <v>384</v>
      </c>
      <c r="L17" s="515">
        <v>2</v>
      </c>
      <c r="M17" s="515">
        <v>2</v>
      </c>
      <c r="N17" s="515">
        <v>2</v>
      </c>
    </row>
    <row r="18" spans="1:14" s="321" customFormat="1" ht="69" customHeight="1">
      <c r="A18" s="95" t="s">
        <v>298</v>
      </c>
      <c r="B18" s="95" t="s">
        <v>299</v>
      </c>
      <c r="C18" s="95" t="s">
        <v>299</v>
      </c>
      <c r="D18" s="168" t="s">
        <v>147</v>
      </c>
      <c r="E18" s="75" t="s">
        <v>2</v>
      </c>
      <c r="F18" s="264">
        <v>3</v>
      </c>
      <c r="G18" s="264">
        <v>3</v>
      </c>
      <c r="H18" s="604">
        <v>3</v>
      </c>
      <c r="I18" s="443">
        <v>3</v>
      </c>
      <c r="J18" s="264">
        <v>3</v>
      </c>
      <c r="K18" s="542" t="s">
        <v>485</v>
      </c>
      <c r="L18" s="515">
        <v>6</v>
      </c>
      <c r="M18" s="515">
        <v>3</v>
      </c>
      <c r="N18" s="515">
        <v>3</v>
      </c>
    </row>
    <row r="19" spans="1:14" s="321" customFormat="1" ht="41.25" customHeight="1">
      <c r="A19" s="95" t="s">
        <v>298</v>
      </c>
      <c r="B19" s="95" t="s">
        <v>299</v>
      </c>
      <c r="C19" s="95" t="s">
        <v>300</v>
      </c>
      <c r="D19" s="168" t="s">
        <v>738</v>
      </c>
      <c r="E19" s="75" t="s">
        <v>2</v>
      </c>
      <c r="F19" s="264">
        <v>0</v>
      </c>
      <c r="G19" s="264">
        <v>3</v>
      </c>
      <c r="H19" s="604">
        <v>3</v>
      </c>
      <c r="I19" s="443">
        <v>3</v>
      </c>
      <c r="J19" s="264">
        <v>3</v>
      </c>
      <c r="K19" s="542" t="s">
        <v>739</v>
      </c>
      <c r="L19" s="515">
        <v>6</v>
      </c>
      <c r="M19" s="515">
        <v>6</v>
      </c>
      <c r="N19" s="515">
        <v>6</v>
      </c>
    </row>
    <row r="20" spans="1:14" s="321" customFormat="1" ht="26.25" customHeight="1">
      <c r="A20" s="726" t="s">
        <v>298</v>
      </c>
      <c r="B20" s="726" t="s">
        <v>299</v>
      </c>
      <c r="C20" s="726" t="s">
        <v>301</v>
      </c>
      <c r="D20" s="784" t="s">
        <v>214</v>
      </c>
      <c r="E20" s="531" t="s">
        <v>2</v>
      </c>
      <c r="F20" s="522">
        <v>1</v>
      </c>
      <c r="G20" s="228">
        <v>1</v>
      </c>
      <c r="H20" s="562">
        <v>1</v>
      </c>
      <c r="I20" s="228">
        <v>1</v>
      </c>
      <c r="J20" s="228">
        <v>1</v>
      </c>
      <c r="K20" s="696" t="s">
        <v>274</v>
      </c>
      <c r="L20" s="676"/>
      <c r="M20" s="676">
        <v>1</v>
      </c>
      <c r="N20" s="676">
        <v>1</v>
      </c>
    </row>
    <row r="21" spans="1:14" s="321" customFormat="1" ht="21.75" customHeight="1">
      <c r="A21" s="727"/>
      <c r="B21" s="727"/>
      <c r="C21" s="727"/>
      <c r="D21" s="784"/>
      <c r="E21" s="531" t="s">
        <v>5</v>
      </c>
      <c r="F21" s="228">
        <v>0.8</v>
      </c>
      <c r="G21" s="228">
        <v>1</v>
      </c>
      <c r="H21" s="562">
        <v>0</v>
      </c>
      <c r="I21" s="228">
        <v>1</v>
      </c>
      <c r="J21" s="228">
        <v>1</v>
      </c>
      <c r="K21" s="696"/>
      <c r="L21" s="676"/>
      <c r="M21" s="676"/>
      <c r="N21" s="676"/>
    </row>
    <row r="22" spans="1:14" s="321" customFormat="1" ht="32.25" customHeight="1">
      <c r="A22" s="61" t="s">
        <v>298</v>
      </c>
      <c r="B22" s="81" t="s">
        <v>299</v>
      </c>
      <c r="C22" s="82" t="s">
        <v>302</v>
      </c>
      <c r="D22" s="70" t="s">
        <v>278</v>
      </c>
      <c r="E22" s="531" t="s">
        <v>5</v>
      </c>
      <c r="F22" s="228">
        <v>9</v>
      </c>
      <c r="G22" s="228">
        <v>12</v>
      </c>
      <c r="H22" s="562">
        <v>12</v>
      </c>
      <c r="I22" s="228">
        <v>0</v>
      </c>
      <c r="J22" s="228">
        <v>0</v>
      </c>
      <c r="K22" s="525" t="s">
        <v>385</v>
      </c>
      <c r="L22" s="519">
        <v>1</v>
      </c>
      <c r="M22" s="519"/>
      <c r="N22" s="519"/>
    </row>
    <row r="23" spans="1:14" s="321" customFormat="1" ht="19.5" customHeight="1">
      <c r="A23" s="656" t="s">
        <v>298</v>
      </c>
      <c r="B23" s="656" t="s">
        <v>299</v>
      </c>
      <c r="C23" s="656" t="s">
        <v>303</v>
      </c>
      <c r="D23" s="654" t="s">
        <v>573</v>
      </c>
      <c r="E23" s="531" t="s">
        <v>2</v>
      </c>
      <c r="F23" s="228">
        <v>0</v>
      </c>
      <c r="G23" s="522">
        <v>9</v>
      </c>
      <c r="H23" s="562">
        <v>9</v>
      </c>
      <c r="I23" s="522">
        <v>7</v>
      </c>
      <c r="J23" s="522">
        <v>0</v>
      </c>
      <c r="K23" s="654" t="s">
        <v>663</v>
      </c>
      <c r="L23" s="662" t="s">
        <v>387</v>
      </c>
      <c r="M23" s="662" t="s">
        <v>664</v>
      </c>
      <c r="N23" s="676"/>
    </row>
    <row r="24" spans="1:15" s="321" customFormat="1" ht="18.75" customHeight="1">
      <c r="A24" s="657"/>
      <c r="B24" s="657"/>
      <c r="C24" s="657"/>
      <c r="D24" s="655"/>
      <c r="E24" s="531" t="s">
        <v>4</v>
      </c>
      <c r="F24" s="228">
        <v>0.1</v>
      </c>
      <c r="G24" s="522">
        <v>147</v>
      </c>
      <c r="H24" s="562">
        <v>147</v>
      </c>
      <c r="I24" s="522">
        <v>123.4</v>
      </c>
      <c r="J24" s="522">
        <v>0</v>
      </c>
      <c r="K24" s="655"/>
      <c r="L24" s="663"/>
      <c r="M24" s="663"/>
      <c r="N24" s="676"/>
      <c r="O24" s="397"/>
    </row>
    <row r="25" spans="1:14" s="321" customFormat="1" ht="21.75" customHeight="1">
      <c r="A25" s="658"/>
      <c r="B25" s="658"/>
      <c r="C25" s="658"/>
      <c r="D25" s="659"/>
      <c r="E25" s="531" t="s">
        <v>0</v>
      </c>
      <c r="F25" s="228">
        <v>0</v>
      </c>
      <c r="G25" s="522">
        <v>18</v>
      </c>
      <c r="H25" s="562">
        <v>18</v>
      </c>
      <c r="I25" s="522">
        <v>14</v>
      </c>
      <c r="J25" s="522">
        <v>0</v>
      </c>
      <c r="K25" s="659"/>
      <c r="L25" s="700"/>
      <c r="M25" s="700"/>
      <c r="N25" s="676"/>
    </row>
    <row r="26" spans="1:14" s="321" customFormat="1" ht="29.25" customHeight="1">
      <c r="A26" s="511" t="s">
        <v>298</v>
      </c>
      <c r="B26" s="511" t="s">
        <v>299</v>
      </c>
      <c r="C26" s="511" t="s">
        <v>304</v>
      </c>
      <c r="D26" s="514" t="s">
        <v>493</v>
      </c>
      <c r="E26" s="531" t="s">
        <v>2</v>
      </c>
      <c r="F26" s="522">
        <v>1.5</v>
      </c>
      <c r="G26" s="522">
        <v>1.5</v>
      </c>
      <c r="H26" s="604">
        <v>1.5</v>
      </c>
      <c r="I26" s="444">
        <v>1.5</v>
      </c>
      <c r="J26" s="522">
        <v>1.5</v>
      </c>
      <c r="K26" s="514" t="s">
        <v>494</v>
      </c>
      <c r="L26" s="528">
        <v>2</v>
      </c>
      <c r="M26" s="528">
        <v>3</v>
      </c>
      <c r="N26" s="528">
        <v>3</v>
      </c>
    </row>
    <row r="27" spans="1:14" s="321" customFormat="1" ht="18.75" customHeight="1">
      <c r="A27" s="44" t="s">
        <v>298</v>
      </c>
      <c r="B27" s="15" t="s">
        <v>299</v>
      </c>
      <c r="C27" s="735" t="s">
        <v>287</v>
      </c>
      <c r="D27" s="735"/>
      <c r="E27" s="735"/>
      <c r="F27" s="231">
        <f>SUM(F17:F26)</f>
        <v>21.400000000000002</v>
      </c>
      <c r="G27" s="231">
        <f>SUM(G17:G26)</f>
        <v>203</v>
      </c>
      <c r="H27" s="565">
        <f>SUM(H17:H26)</f>
        <v>202</v>
      </c>
      <c r="I27" s="231">
        <f>SUM(I17:I26)</f>
        <v>161.4</v>
      </c>
      <c r="J27" s="231">
        <f>SUM(J17:J26)</f>
        <v>17</v>
      </c>
      <c r="K27" s="75"/>
      <c r="L27" s="110"/>
      <c r="M27" s="110"/>
      <c r="N27" s="110"/>
    </row>
    <row r="28" spans="1:14" s="321" customFormat="1" ht="18" customHeight="1">
      <c r="A28" s="44" t="s">
        <v>298</v>
      </c>
      <c r="B28" s="789" t="s">
        <v>288</v>
      </c>
      <c r="C28" s="789"/>
      <c r="D28" s="789"/>
      <c r="E28" s="789"/>
      <c r="F28" s="232">
        <f>+F27+F15</f>
        <v>69.3</v>
      </c>
      <c r="G28" s="232">
        <f>+G27+G15</f>
        <v>234.5</v>
      </c>
      <c r="H28" s="591">
        <f>+H27+H15</f>
        <v>236.5</v>
      </c>
      <c r="I28" s="232">
        <f>+I27+I15</f>
        <v>208.9</v>
      </c>
      <c r="J28" s="232">
        <f>+J27+J15</f>
        <v>64.5</v>
      </c>
      <c r="K28" s="75"/>
      <c r="L28" s="110"/>
      <c r="M28" s="110"/>
      <c r="N28" s="110"/>
    </row>
    <row r="29" spans="1:14" s="321" customFormat="1" ht="16.5" customHeight="1">
      <c r="A29" s="44" t="s">
        <v>299</v>
      </c>
      <c r="B29" s="810" t="s">
        <v>69</v>
      </c>
      <c r="C29" s="810"/>
      <c r="D29" s="810"/>
      <c r="E29" s="810"/>
      <c r="F29" s="810"/>
      <c r="G29" s="810"/>
      <c r="H29" s="810"/>
      <c r="I29" s="810"/>
      <c r="J29" s="810"/>
      <c r="K29" s="810"/>
      <c r="L29" s="810"/>
      <c r="M29" s="810"/>
      <c r="N29" s="810"/>
    </row>
    <row r="30" spans="1:14" s="321" customFormat="1" ht="17.25" customHeight="1">
      <c r="A30" s="44" t="s">
        <v>299</v>
      </c>
      <c r="B30" s="112" t="s">
        <v>298</v>
      </c>
      <c r="C30" s="810" t="s">
        <v>70</v>
      </c>
      <c r="D30" s="810"/>
      <c r="E30" s="810"/>
      <c r="F30" s="810"/>
      <c r="G30" s="810"/>
      <c r="H30" s="810"/>
      <c r="I30" s="810"/>
      <c r="J30" s="810"/>
      <c r="K30" s="810"/>
      <c r="L30" s="810"/>
      <c r="M30" s="810"/>
      <c r="N30" s="810"/>
    </row>
    <row r="31" spans="1:14" s="321" customFormat="1" ht="42.75" customHeight="1">
      <c r="A31" s="50" t="s">
        <v>299</v>
      </c>
      <c r="B31" s="50" t="s">
        <v>298</v>
      </c>
      <c r="C31" s="50" t="s">
        <v>298</v>
      </c>
      <c r="D31" s="512" t="s">
        <v>740</v>
      </c>
      <c r="E31" s="531" t="s">
        <v>2</v>
      </c>
      <c r="F31" s="222">
        <v>61.6</v>
      </c>
      <c r="G31" s="539">
        <v>29</v>
      </c>
      <c r="H31" s="587">
        <v>29</v>
      </c>
      <c r="I31" s="222">
        <v>0</v>
      </c>
      <c r="J31" s="222">
        <v>0</v>
      </c>
      <c r="K31" s="445" t="s">
        <v>274</v>
      </c>
      <c r="L31" s="427">
        <v>2</v>
      </c>
      <c r="M31" s="427"/>
      <c r="N31" s="427"/>
    </row>
    <row r="32" spans="1:14" s="321" customFormat="1" ht="32.25" customHeight="1">
      <c r="A32" s="50" t="s">
        <v>299</v>
      </c>
      <c r="B32" s="50" t="s">
        <v>298</v>
      </c>
      <c r="C32" s="50" t="s">
        <v>299</v>
      </c>
      <c r="D32" s="542" t="s">
        <v>327</v>
      </c>
      <c r="E32" s="531" t="s">
        <v>2</v>
      </c>
      <c r="F32" s="539">
        <v>0</v>
      </c>
      <c r="G32" s="539">
        <v>19</v>
      </c>
      <c r="H32" s="587">
        <v>19</v>
      </c>
      <c r="I32" s="539">
        <v>10</v>
      </c>
      <c r="J32" s="539">
        <v>30</v>
      </c>
      <c r="K32" s="546" t="s">
        <v>894</v>
      </c>
      <c r="L32" s="515">
        <v>100</v>
      </c>
      <c r="M32" s="515">
        <v>100</v>
      </c>
      <c r="N32" s="515">
        <v>100</v>
      </c>
    </row>
    <row r="33" spans="1:14" s="321" customFormat="1" ht="32.25" customHeight="1">
      <c r="A33" s="50" t="s">
        <v>299</v>
      </c>
      <c r="B33" s="50" t="s">
        <v>298</v>
      </c>
      <c r="C33" s="50" t="s">
        <v>300</v>
      </c>
      <c r="D33" s="512" t="s">
        <v>46</v>
      </c>
      <c r="E33" s="83" t="s">
        <v>2</v>
      </c>
      <c r="F33" s="222">
        <v>0</v>
      </c>
      <c r="G33" s="539">
        <v>0</v>
      </c>
      <c r="H33" s="587">
        <v>0</v>
      </c>
      <c r="I33" s="222">
        <v>18</v>
      </c>
      <c r="J33" s="222">
        <v>0</v>
      </c>
      <c r="K33" s="446" t="s">
        <v>388</v>
      </c>
      <c r="L33" s="515">
        <v>100</v>
      </c>
      <c r="M33" s="515"/>
      <c r="N33" s="515"/>
    </row>
    <row r="34" spans="1:14" s="312" customFormat="1" ht="21.75" customHeight="1">
      <c r="A34" s="804" t="s">
        <v>299</v>
      </c>
      <c r="B34" s="804" t="s">
        <v>298</v>
      </c>
      <c r="C34" s="804" t="s">
        <v>301</v>
      </c>
      <c r="D34" s="654" t="s">
        <v>730</v>
      </c>
      <c r="E34" s="531" t="s">
        <v>2</v>
      </c>
      <c r="F34" s="539">
        <v>0</v>
      </c>
      <c r="G34" s="222">
        <v>80</v>
      </c>
      <c r="H34" s="587">
        <v>8</v>
      </c>
      <c r="I34" s="539">
        <v>122</v>
      </c>
      <c r="J34" s="539">
        <v>0</v>
      </c>
      <c r="K34" s="654" t="s">
        <v>389</v>
      </c>
      <c r="L34" s="645"/>
      <c r="M34" s="645"/>
      <c r="N34" s="645">
        <v>1</v>
      </c>
    </row>
    <row r="35" spans="1:14" s="312" customFormat="1" ht="23.25" customHeight="1">
      <c r="A35" s="805"/>
      <c r="B35" s="805"/>
      <c r="C35" s="805"/>
      <c r="D35" s="659"/>
      <c r="E35" s="531" t="s">
        <v>5</v>
      </c>
      <c r="F35" s="539">
        <v>0</v>
      </c>
      <c r="G35" s="222">
        <v>0</v>
      </c>
      <c r="H35" s="587">
        <v>0</v>
      </c>
      <c r="I35" s="222">
        <v>65</v>
      </c>
      <c r="J35" s="222">
        <v>0</v>
      </c>
      <c r="K35" s="659"/>
      <c r="L35" s="647"/>
      <c r="M35" s="647"/>
      <c r="N35" s="647"/>
    </row>
    <row r="36" spans="1:14" s="321" customFormat="1" ht="26.25" customHeight="1">
      <c r="A36" s="809" t="s">
        <v>299</v>
      </c>
      <c r="B36" s="809" t="s">
        <v>298</v>
      </c>
      <c r="C36" s="809" t="s">
        <v>302</v>
      </c>
      <c r="D36" s="684" t="s">
        <v>895</v>
      </c>
      <c r="E36" s="531" t="s">
        <v>2</v>
      </c>
      <c r="F36" s="539">
        <v>0.2</v>
      </c>
      <c r="G36" s="522">
        <v>42.5</v>
      </c>
      <c r="H36" s="562">
        <v>77.1</v>
      </c>
      <c r="I36" s="522">
        <v>380</v>
      </c>
      <c r="J36" s="522">
        <v>0</v>
      </c>
      <c r="K36" s="896" t="s">
        <v>685</v>
      </c>
      <c r="L36" s="676">
        <v>40</v>
      </c>
      <c r="M36" s="676">
        <v>60</v>
      </c>
      <c r="N36" s="676"/>
    </row>
    <row r="37" spans="1:14" s="321" customFormat="1" ht="26.25" customHeight="1">
      <c r="A37" s="809"/>
      <c r="B37" s="809"/>
      <c r="C37" s="809"/>
      <c r="D37" s="684"/>
      <c r="E37" s="531" t="s">
        <v>4</v>
      </c>
      <c r="F37" s="539">
        <v>1.4</v>
      </c>
      <c r="G37" s="522">
        <v>240</v>
      </c>
      <c r="H37" s="562">
        <v>240</v>
      </c>
      <c r="I37" s="522">
        <v>0</v>
      </c>
      <c r="J37" s="522">
        <v>0</v>
      </c>
      <c r="K37" s="896"/>
      <c r="L37" s="676"/>
      <c r="M37" s="676"/>
      <c r="N37" s="676"/>
    </row>
    <row r="38" spans="1:14" s="321" customFormat="1" ht="36.75" customHeight="1">
      <c r="A38" s="11" t="s">
        <v>299</v>
      </c>
      <c r="B38" s="11" t="s">
        <v>298</v>
      </c>
      <c r="C38" s="11" t="s">
        <v>303</v>
      </c>
      <c r="D38" s="524" t="s">
        <v>794</v>
      </c>
      <c r="E38" s="531" t="s">
        <v>2</v>
      </c>
      <c r="F38" s="539">
        <v>0</v>
      </c>
      <c r="G38" s="522">
        <v>15</v>
      </c>
      <c r="H38" s="562">
        <v>15</v>
      </c>
      <c r="I38" s="522">
        <v>100</v>
      </c>
      <c r="J38" s="522">
        <v>100</v>
      </c>
      <c r="K38" s="548" t="s">
        <v>795</v>
      </c>
      <c r="L38" s="519"/>
      <c r="M38" s="519"/>
      <c r="N38" s="519">
        <v>1</v>
      </c>
    </row>
    <row r="39" spans="1:14" s="321" customFormat="1" ht="34.5" customHeight="1">
      <c r="A39" s="170" t="s">
        <v>299</v>
      </c>
      <c r="B39" s="170" t="s">
        <v>298</v>
      </c>
      <c r="C39" s="170" t="s">
        <v>304</v>
      </c>
      <c r="D39" s="531" t="s">
        <v>812</v>
      </c>
      <c r="E39" s="531" t="s">
        <v>2</v>
      </c>
      <c r="F39" s="539">
        <v>10</v>
      </c>
      <c r="G39" s="539">
        <v>0</v>
      </c>
      <c r="H39" s="587">
        <v>0</v>
      </c>
      <c r="I39" s="539">
        <v>177</v>
      </c>
      <c r="J39" s="539">
        <v>40</v>
      </c>
      <c r="K39" s="544" t="s">
        <v>813</v>
      </c>
      <c r="L39" s="533"/>
      <c r="M39" s="523">
        <v>1</v>
      </c>
      <c r="N39" s="523">
        <v>3</v>
      </c>
    </row>
    <row r="40" spans="1:14" s="321" customFormat="1" ht="48" customHeight="1">
      <c r="A40" s="318" t="s">
        <v>299</v>
      </c>
      <c r="B40" s="318" t="s">
        <v>298</v>
      </c>
      <c r="C40" s="318" t="s">
        <v>305</v>
      </c>
      <c r="D40" s="531" t="s">
        <v>574</v>
      </c>
      <c r="E40" s="83" t="s">
        <v>2</v>
      </c>
      <c r="F40" s="222">
        <v>6.6</v>
      </c>
      <c r="G40" s="222">
        <v>3</v>
      </c>
      <c r="H40" s="587">
        <v>3</v>
      </c>
      <c r="I40" s="222">
        <v>3</v>
      </c>
      <c r="J40" s="222">
        <v>3</v>
      </c>
      <c r="K40" s="544" t="s">
        <v>575</v>
      </c>
      <c r="L40" s="519">
        <v>10</v>
      </c>
      <c r="M40" s="519">
        <v>10</v>
      </c>
      <c r="N40" s="519">
        <v>10</v>
      </c>
    </row>
    <row r="41" spans="1:14" s="321" customFormat="1" ht="31.5" customHeight="1">
      <c r="A41" s="318" t="s">
        <v>299</v>
      </c>
      <c r="B41" s="318" t="s">
        <v>298</v>
      </c>
      <c r="C41" s="318" t="s">
        <v>306</v>
      </c>
      <c r="D41" s="531" t="s">
        <v>28</v>
      </c>
      <c r="E41" s="531" t="s">
        <v>2</v>
      </c>
      <c r="F41" s="222">
        <v>0</v>
      </c>
      <c r="G41" s="222">
        <v>0</v>
      </c>
      <c r="H41" s="587">
        <v>0</v>
      </c>
      <c r="I41" s="222">
        <v>3</v>
      </c>
      <c r="J41" s="222">
        <v>8</v>
      </c>
      <c r="K41" s="544" t="s">
        <v>467</v>
      </c>
      <c r="L41" s="519">
        <v>100</v>
      </c>
      <c r="M41" s="519"/>
      <c r="N41" s="519"/>
    </row>
    <row r="42" spans="1:14" s="321" customFormat="1" ht="30" customHeight="1">
      <c r="A42" s="11" t="s">
        <v>299</v>
      </c>
      <c r="B42" s="11" t="s">
        <v>298</v>
      </c>
      <c r="C42" s="11" t="s">
        <v>307</v>
      </c>
      <c r="D42" s="531" t="s">
        <v>386</v>
      </c>
      <c r="E42" s="83" t="s">
        <v>2</v>
      </c>
      <c r="F42" s="222">
        <v>0</v>
      </c>
      <c r="G42" s="539">
        <v>0</v>
      </c>
      <c r="H42" s="587">
        <v>0</v>
      </c>
      <c r="I42" s="539">
        <v>0</v>
      </c>
      <c r="J42" s="539">
        <v>50</v>
      </c>
      <c r="K42" s="544" t="s">
        <v>391</v>
      </c>
      <c r="L42" s="519"/>
      <c r="M42" s="519"/>
      <c r="N42" s="519">
        <v>100</v>
      </c>
    </row>
    <row r="43" spans="1:14" s="321" customFormat="1" ht="21" customHeight="1">
      <c r="A43" s="801" t="s">
        <v>299</v>
      </c>
      <c r="B43" s="801" t="s">
        <v>298</v>
      </c>
      <c r="C43" s="801" t="s">
        <v>308</v>
      </c>
      <c r="D43" s="654" t="s">
        <v>576</v>
      </c>
      <c r="E43" s="83" t="s">
        <v>2</v>
      </c>
      <c r="F43" s="539">
        <v>40</v>
      </c>
      <c r="G43" s="222">
        <v>40</v>
      </c>
      <c r="H43" s="587">
        <v>40</v>
      </c>
      <c r="I43" s="222">
        <v>40</v>
      </c>
      <c r="J43" s="222">
        <v>40</v>
      </c>
      <c r="K43" s="884" t="s">
        <v>609</v>
      </c>
      <c r="L43" s="662">
        <v>12</v>
      </c>
      <c r="M43" s="662">
        <v>7</v>
      </c>
      <c r="N43" s="662">
        <v>7</v>
      </c>
    </row>
    <row r="44" spans="1:14" s="321" customFormat="1" ht="23.25" customHeight="1">
      <c r="A44" s="802"/>
      <c r="B44" s="802"/>
      <c r="C44" s="802"/>
      <c r="D44" s="659"/>
      <c r="E44" s="83" t="s">
        <v>15</v>
      </c>
      <c r="F44" s="539">
        <v>4.4</v>
      </c>
      <c r="G44" s="222">
        <v>4</v>
      </c>
      <c r="H44" s="587">
        <v>4</v>
      </c>
      <c r="I44" s="222">
        <v>5</v>
      </c>
      <c r="J44" s="222">
        <v>4</v>
      </c>
      <c r="K44" s="886"/>
      <c r="L44" s="700"/>
      <c r="M44" s="700"/>
      <c r="N44" s="700"/>
    </row>
    <row r="45" spans="1:14" s="321" customFormat="1" ht="21" customHeight="1">
      <c r="A45" s="809" t="s">
        <v>299</v>
      </c>
      <c r="B45" s="809" t="s">
        <v>298</v>
      </c>
      <c r="C45" s="809" t="s">
        <v>309</v>
      </c>
      <c r="D45" s="706" t="s">
        <v>577</v>
      </c>
      <c r="E45" s="83" t="s">
        <v>2</v>
      </c>
      <c r="F45" s="222">
        <v>0</v>
      </c>
      <c r="G45" s="222">
        <v>0.5</v>
      </c>
      <c r="H45" s="587">
        <v>0.5</v>
      </c>
      <c r="I45" s="222">
        <v>30</v>
      </c>
      <c r="J45" s="222">
        <v>153</v>
      </c>
      <c r="K45" s="869" t="s">
        <v>390</v>
      </c>
      <c r="L45" s="676"/>
      <c r="M45" s="676">
        <v>1</v>
      </c>
      <c r="N45" s="676">
        <v>3</v>
      </c>
    </row>
    <row r="46" spans="1:14" s="321" customFormat="1" ht="24.75" customHeight="1">
      <c r="A46" s="809"/>
      <c r="B46" s="809"/>
      <c r="C46" s="809"/>
      <c r="D46" s="706"/>
      <c r="E46" s="83" t="s">
        <v>5</v>
      </c>
      <c r="F46" s="222">
        <v>0</v>
      </c>
      <c r="G46" s="222">
        <v>0</v>
      </c>
      <c r="H46" s="587">
        <v>0</v>
      </c>
      <c r="I46" s="222">
        <v>30</v>
      </c>
      <c r="J46" s="222">
        <v>153</v>
      </c>
      <c r="K46" s="869"/>
      <c r="L46" s="676"/>
      <c r="M46" s="676"/>
      <c r="N46" s="676"/>
    </row>
    <row r="47" spans="1:14" s="321" customFormat="1" ht="47.25" customHeight="1">
      <c r="A47" s="431" t="s">
        <v>299</v>
      </c>
      <c r="B47" s="431" t="s">
        <v>298</v>
      </c>
      <c r="C47" s="431" t="s">
        <v>22</v>
      </c>
      <c r="D47" s="512" t="s">
        <v>810</v>
      </c>
      <c r="E47" s="447" t="s">
        <v>2</v>
      </c>
      <c r="F47" s="222">
        <v>0</v>
      </c>
      <c r="G47" s="539">
        <v>0</v>
      </c>
      <c r="H47" s="587">
        <v>0</v>
      </c>
      <c r="I47" s="222">
        <v>0</v>
      </c>
      <c r="J47" s="222">
        <v>80</v>
      </c>
      <c r="K47" s="546" t="s">
        <v>811</v>
      </c>
      <c r="L47" s="515"/>
      <c r="M47" s="529"/>
      <c r="N47" s="529" t="s">
        <v>621</v>
      </c>
    </row>
    <row r="48" spans="1:14" s="321" customFormat="1" ht="46.5" customHeight="1">
      <c r="A48" s="540" t="s">
        <v>299</v>
      </c>
      <c r="B48" s="540" t="s">
        <v>298</v>
      </c>
      <c r="C48" s="540" t="s">
        <v>3</v>
      </c>
      <c r="D48" s="512" t="s">
        <v>498</v>
      </c>
      <c r="E48" s="448" t="s">
        <v>2</v>
      </c>
      <c r="F48" s="539">
        <v>8.9</v>
      </c>
      <c r="G48" s="539">
        <v>113</v>
      </c>
      <c r="H48" s="597">
        <v>42</v>
      </c>
      <c r="I48" s="520">
        <v>113</v>
      </c>
      <c r="J48" s="539">
        <v>0</v>
      </c>
      <c r="K48" s="546" t="s">
        <v>620</v>
      </c>
      <c r="L48" s="529" t="s">
        <v>621</v>
      </c>
      <c r="M48" s="515">
        <v>20</v>
      </c>
      <c r="N48" s="515"/>
    </row>
    <row r="49" spans="1:14" s="321" customFormat="1" ht="21.75" customHeight="1">
      <c r="A49" s="804" t="s">
        <v>299</v>
      </c>
      <c r="B49" s="804" t="s">
        <v>298</v>
      </c>
      <c r="C49" s="804" t="s">
        <v>10</v>
      </c>
      <c r="D49" s="654" t="s">
        <v>743</v>
      </c>
      <c r="E49" s="448" t="s">
        <v>5</v>
      </c>
      <c r="F49" s="539">
        <v>170</v>
      </c>
      <c r="G49" s="539">
        <v>206.2</v>
      </c>
      <c r="H49" s="587">
        <v>206.2</v>
      </c>
      <c r="I49" s="539">
        <v>143</v>
      </c>
      <c r="J49" s="539">
        <v>0</v>
      </c>
      <c r="K49" s="884" t="s">
        <v>580</v>
      </c>
      <c r="L49" s="662"/>
      <c r="M49" s="662"/>
      <c r="N49" s="662">
        <v>1</v>
      </c>
    </row>
    <row r="50" spans="1:14" s="321" customFormat="1" ht="21" customHeight="1">
      <c r="A50" s="806"/>
      <c r="B50" s="806"/>
      <c r="C50" s="806"/>
      <c r="D50" s="655"/>
      <c r="E50" s="448" t="s">
        <v>2</v>
      </c>
      <c r="F50" s="539">
        <v>3</v>
      </c>
      <c r="G50" s="539">
        <v>3</v>
      </c>
      <c r="H50" s="587">
        <v>21.7</v>
      </c>
      <c r="I50" s="539">
        <v>0</v>
      </c>
      <c r="J50" s="539">
        <v>0</v>
      </c>
      <c r="K50" s="885"/>
      <c r="L50" s="663"/>
      <c r="M50" s="663"/>
      <c r="N50" s="663"/>
    </row>
    <row r="51" spans="1:14" s="321" customFormat="1" ht="18" customHeight="1">
      <c r="A51" s="806"/>
      <c r="B51" s="806"/>
      <c r="C51" s="806"/>
      <c r="D51" s="655"/>
      <c r="E51" s="448" t="s">
        <v>4</v>
      </c>
      <c r="F51" s="539">
        <v>0</v>
      </c>
      <c r="G51" s="539">
        <v>0</v>
      </c>
      <c r="H51" s="587">
        <v>0</v>
      </c>
      <c r="I51" s="539">
        <v>0</v>
      </c>
      <c r="J51" s="539">
        <v>200</v>
      </c>
      <c r="K51" s="885"/>
      <c r="L51" s="663"/>
      <c r="M51" s="663"/>
      <c r="N51" s="663"/>
    </row>
    <row r="52" spans="1:14" s="321" customFormat="1" ht="18" customHeight="1">
      <c r="A52" s="805"/>
      <c r="B52" s="805"/>
      <c r="C52" s="805"/>
      <c r="D52" s="659"/>
      <c r="E52" s="448" t="s">
        <v>15</v>
      </c>
      <c r="F52" s="539">
        <v>1</v>
      </c>
      <c r="G52" s="539">
        <v>1</v>
      </c>
      <c r="H52" s="587">
        <v>1</v>
      </c>
      <c r="I52" s="539">
        <v>1</v>
      </c>
      <c r="J52" s="539">
        <v>1</v>
      </c>
      <c r="K52" s="886"/>
      <c r="L52" s="700"/>
      <c r="M52" s="700"/>
      <c r="N52" s="700"/>
    </row>
    <row r="53" spans="1:14" s="321" customFormat="1" ht="31.5" customHeight="1">
      <c r="A53" s="170" t="s">
        <v>299</v>
      </c>
      <c r="B53" s="170" t="s">
        <v>298</v>
      </c>
      <c r="C53" s="170" t="s">
        <v>6</v>
      </c>
      <c r="D53" s="531" t="s">
        <v>578</v>
      </c>
      <c r="E53" s="447" t="s">
        <v>2</v>
      </c>
      <c r="F53" s="222">
        <v>8</v>
      </c>
      <c r="G53" s="222">
        <v>5</v>
      </c>
      <c r="H53" s="587">
        <v>0</v>
      </c>
      <c r="I53" s="222">
        <v>5</v>
      </c>
      <c r="J53" s="222">
        <v>5</v>
      </c>
      <c r="K53" s="547" t="s">
        <v>579</v>
      </c>
      <c r="L53" s="528">
        <v>1</v>
      </c>
      <c r="M53" s="528">
        <v>1</v>
      </c>
      <c r="N53" s="528">
        <v>1</v>
      </c>
    </row>
    <row r="54" spans="1:14" s="321" customFormat="1" ht="27" customHeight="1">
      <c r="A54" s="11" t="s">
        <v>299</v>
      </c>
      <c r="B54" s="11" t="s">
        <v>298</v>
      </c>
      <c r="C54" s="11" t="s">
        <v>7</v>
      </c>
      <c r="D54" s="531" t="s">
        <v>581</v>
      </c>
      <c r="E54" s="447" t="s">
        <v>2</v>
      </c>
      <c r="F54" s="539">
        <v>0</v>
      </c>
      <c r="G54" s="539">
        <v>0</v>
      </c>
      <c r="H54" s="587">
        <v>0</v>
      </c>
      <c r="I54" s="539">
        <v>55</v>
      </c>
      <c r="J54" s="539">
        <v>0</v>
      </c>
      <c r="K54" s="544" t="s">
        <v>110</v>
      </c>
      <c r="L54" s="519"/>
      <c r="M54" s="519">
        <v>100</v>
      </c>
      <c r="N54" s="519"/>
    </row>
    <row r="55" spans="1:14" s="321" customFormat="1" ht="28.5" customHeight="1">
      <c r="A55" s="11" t="s">
        <v>299</v>
      </c>
      <c r="B55" s="11" t="s">
        <v>298</v>
      </c>
      <c r="C55" s="11" t="s">
        <v>8</v>
      </c>
      <c r="D55" s="531" t="s">
        <v>692</v>
      </c>
      <c r="E55" s="447" t="s">
        <v>2</v>
      </c>
      <c r="F55" s="222">
        <v>0</v>
      </c>
      <c r="G55" s="222">
        <v>0</v>
      </c>
      <c r="H55" s="587">
        <v>0</v>
      </c>
      <c r="I55" s="222">
        <v>8</v>
      </c>
      <c r="J55" s="222">
        <v>8</v>
      </c>
      <c r="K55" s="544" t="s">
        <v>687</v>
      </c>
      <c r="L55" s="519"/>
      <c r="M55" s="519">
        <v>2</v>
      </c>
      <c r="N55" s="519">
        <v>2</v>
      </c>
    </row>
    <row r="56" spans="1:14" s="321" customFormat="1" ht="30.75" customHeight="1">
      <c r="A56" s="11" t="s">
        <v>299</v>
      </c>
      <c r="B56" s="11" t="s">
        <v>298</v>
      </c>
      <c r="C56" s="11" t="s">
        <v>9</v>
      </c>
      <c r="D56" s="531" t="s">
        <v>744</v>
      </c>
      <c r="E56" s="447" t="s">
        <v>2</v>
      </c>
      <c r="F56" s="222">
        <v>0</v>
      </c>
      <c r="G56" s="222">
        <v>10</v>
      </c>
      <c r="H56" s="587">
        <v>1</v>
      </c>
      <c r="I56" s="222">
        <v>10</v>
      </c>
      <c r="J56" s="222">
        <v>10</v>
      </c>
      <c r="K56" s="544" t="s">
        <v>745</v>
      </c>
      <c r="L56" s="519">
        <v>3</v>
      </c>
      <c r="M56" s="519">
        <v>3</v>
      </c>
      <c r="N56" s="519">
        <v>3</v>
      </c>
    </row>
    <row r="57" spans="1:14" s="321" customFormat="1" ht="31.5" customHeight="1">
      <c r="A57" s="318" t="s">
        <v>299</v>
      </c>
      <c r="B57" s="318" t="s">
        <v>298</v>
      </c>
      <c r="C57" s="318" t="s">
        <v>11</v>
      </c>
      <c r="D57" s="531" t="s">
        <v>789</v>
      </c>
      <c r="E57" s="448" t="s">
        <v>2</v>
      </c>
      <c r="F57" s="539">
        <v>0</v>
      </c>
      <c r="G57" s="539">
        <v>18.6</v>
      </c>
      <c r="H57" s="587">
        <v>18.6</v>
      </c>
      <c r="I57" s="539">
        <v>10.8</v>
      </c>
      <c r="J57" s="539">
        <v>13</v>
      </c>
      <c r="K57" s="544" t="s">
        <v>746</v>
      </c>
      <c r="L57" s="519">
        <v>5</v>
      </c>
      <c r="M57" s="519">
        <v>7</v>
      </c>
      <c r="N57" s="519">
        <v>2</v>
      </c>
    </row>
    <row r="58" spans="1:14" s="321" customFormat="1" ht="39" customHeight="1">
      <c r="A58" s="318" t="s">
        <v>299</v>
      </c>
      <c r="B58" s="318" t="s">
        <v>298</v>
      </c>
      <c r="C58" s="318" t="s">
        <v>17</v>
      </c>
      <c r="D58" s="531" t="s">
        <v>921</v>
      </c>
      <c r="E58" s="448" t="s">
        <v>2</v>
      </c>
      <c r="F58" s="539">
        <v>0</v>
      </c>
      <c r="G58" s="539">
        <v>0</v>
      </c>
      <c r="H58" s="587">
        <v>14</v>
      </c>
      <c r="I58" s="539">
        <v>0</v>
      </c>
      <c r="J58" s="539">
        <v>0</v>
      </c>
      <c r="K58" s="544" t="s">
        <v>940</v>
      </c>
      <c r="L58" s="519">
        <v>1</v>
      </c>
      <c r="M58" s="519"/>
      <c r="N58" s="519"/>
    </row>
    <row r="59" spans="1:14" s="321" customFormat="1" ht="24.75" customHeight="1">
      <c r="A59" s="44" t="s">
        <v>299</v>
      </c>
      <c r="B59" s="15" t="s">
        <v>298</v>
      </c>
      <c r="C59" s="735" t="s">
        <v>287</v>
      </c>
      <c r="D59" s="735"/>
      <c r="E59" s="735"/>
      <c r="F59" s="231">
        <f>SUM(F31:F58)</f>
        <v>315.1</v>
      </c>
      <c r="G59" s="231">
        <f>SUM(G31:G58)</f>
        <v>829.8000000000001</v>
      </c>
      <c r="H59" s="565">
        <f>SUM(H31:H58)</f>
        <v>740.1</v>
      </c>
      <c r="I59" s="231">
        <f>SUM(I31:I58)</f>
        <v>1328.8</v>
      </c>
      <c r="J59" s="231">
        <f>SUM(J31:J58)</f>
        <v>898</v>
      </c>
      <c r="K59" s="432"/>
      <c r="L59" s="110"/>
      <c r="M59" s="110"/>
      <c r="N59" s="110"/>
    </row>
    <row r="60" spans="1:14" s="321" customFormat="1" ht="18" customHeight="1">
      <c r="A60" s="128" t="s">
        <v>299</v>
      </c>
      <c r="B60" s="449" t="s">
        <v>299</v>
      </c>
      <c r="C60" s="864" t="s">
        <v>71</v>
      </c>
      <c r="D60" s="865"/>
      <c r="E60" s="865"/>
      <c r="F60" s="865"/>
      <c r="G60" s="866"/>
      <c r="H60" s="450"/>
      <c r="I60" s="450"/>
      <c r="J60" s="15"/>
      <c r="K60" s="445"/>
      <c r="L60" s="427"/>
      <c r="M60" s="427"/>
      <c r="N60" s="427"/>
    </row>
    <row r="61" spans="1:14" s="321" customFormat="1" ht="20.25" customHeight="1">
      <c r="A61" s="804" t="s">
        <v>299</v>
      </c>
      <c r="B61" s="804" t="s">
        <v>299</v>
      </c>
      <c r="C61" s="804" t="s">
        <v>298</v>
      </c>
      <c r="D61" s="654" t="s">
        <v>666</v>
      </c>
      <c r="E61" s="531" t="s">
        <v>18</v>
      </c>
      <c r="F61" s="522">
        <v>209</v>
      </c>
      <c r="G61" s="522">
        <v>0</v>
      </c>
      <c r="H61" s="562">
        <v>0</v>
      </c>
      <c r="I61" s="522">
        <v>0</v>
      </c>
      <c r="J61" s="522">
        <v>0</v>
      </c>
      <c r="K61" s="890" t="s">
        <v>893</v>
      </c>
      <c r="L61" s="879">
        <v>3889</v>
      </c>
      <c r="M61" s="882"/>
      <c r="N61" s="882"/>
    </row>
    <row r="62" spans="1:14" s="321" customFormat="1" ht="19.5" customHeight="1">
      <c r="A62" s="806"/>
      <c r="B62" s="806"/>
      <c r="C62" s="806"/>
      <c r="D62" s="655"/>
      <c r="E62" s="531" t="s">
        <v>2</v>
      </c>
      <c r="F62" s="522">
        <v>90.9</v>
      </c>
      <c r="G62" s="522">
        <v>4</v>
      </c>
      <c r="H62" s="562">
        <v>4</v>
      </c>
      <c r="I62" s="522">
        <v>0</v>
      </c>
      <c r="J62" s="522">
        <v>0</v>
      </c>
      <c r="K62" s="891"/>
      <c r="L62" s="880"/>
      <c r="M62" s="880"/>
      <c r="N62" s="880"/>
    </row>
    <row r="63" spans="1:14" s="321" customFormat="1" ht="20.25" customHeight="1">
      <c r="A63" s="806"/>
      <c r="B63" s="806"/>
      <c r="C63" s="806"/>
      <c r="D63" s="655"/>
      <c r="E63" s="531" t="s">
        <v>4</v>
      </c>
      <c r="F63" s="522">
        <v>361.4</v>
      </c>
      <c r="G63" s="522">
        <v>45</v>
      </c>
      <c r="H63" s="562">
        <v>45</v>
      </c>
      <c r="I63" s="522">
        <v>0</v>
      </c>
      <c r="J63" s="522">
        <v>0</v>
      </c>
      <c r="K63" s="891"/>
      <c r="L63" s="880"/>
      <c r="M63" s="880"/>
      <c r="N63" s="880"/>
    </row>
    <row r="64" spans="1:14" s="321" customFormat="1" ht="16.5" customHeight="1">
      <c r="A64" s="805"/>
      <c r="B64" s="805"/>
      <c r="C64" s="805"/>
      <c r="D64" s="659"/>
      <c r="E64" s="531" t="s">
        <v>5</v>
      </c>
      <c r="F64" s="522">
        <v>31.9</v>
      </c>
      <c r="G64" s="522">
        <v>4</v>
      </c>
      <c r="H64" s="562">
        <v>4</v>
      </c>
      <c r="I64" s="522">
        <v>0</v>
      </c>
      <c r="J64" s="522">
        <v>0</v>
      </c>
      <c r="K64" s="892"/>
      <c r="L64" s="881"/>
      <c r="M64" s="881"/>
      <c r="N64" s="881"/>
    </row>
    <row r="65" spans="1:14" s="321" customFormat="1" ht="21.75" customHeight="1">
      <c r="A65" s="861" t="s">
        <v>299</v>
      </c>
      <c r="B65" s="861" t="s">
        <v>299</v>
      </c>
      <c r="C65" s="861" t="s">
        <v>299</v>
      </c>
      <c r="D65" s="706" t="s">
        <v>583</v>
      </c>
      <c r="E65" s="84" t="s">
        <v>2</v>
      </c>
      <c r="F65" s="522">
        <v>0</v>
      </c>
      <c r="G65" s="522">
        <v>15</v>
      </c>
      <c r="H65" s="562">
        <v>15</v>
      </c>
      <c r="I65" s="228">
        <v>14</v>
      </c>
      <c r="J65" s="228">
        <v>38</v>
      </c>
      <c r="K65" s="867" t="s">
        <v>392</v>
      </c>
      <c r="L65" s="883"/>
      <c r="M65" s="883"/>
      <c r="N65" s="894">
        <v>900</v>
      </c>
    </row>
    <row r="66" spans="1:14" s="321" customFormat="1" ht="21" customHeight="1">
      <c r="A66" s="861"/>
      <c r="B66" s="861"/>
      <c r="C66" s="861"/>
      <c r="D66" s="706"/>
      <c r="E66" s="84" t="s">
        <v>4</v>
      </c>
      <c r="F66" s="522">
        <v>0</v>
      </c>
      <c r="G66" s="522">
        <v>0</v>
      </c>
      <c r="H66" s="562">
        <v>0</v>
      </c>
      <c r="I66" s="228">
        <v>80</v>
      </c>
      <c r="J66" s="228">
        <v>215.4</v>
      </c>
      <c r="K66" s="867"/>
      <c r="L66" s="883"/>
      <c r="M66" s="883"/>
      <c r="N66" s="883"/>
    </row>
    <row r="67" spans="1:14" s="321" customFormat="1" ht="22.5" customHeight="1">
      <c r="A67" s="877" t="s">
        <v>299</v>
      </c>
      <c r="B67" s="877" t="s">
        <v>299</v>
      </c>
      <c r="C67" s="877" t="s">
        <v>300</v>
      </c>
      <c r="D67" s="654" t="s">
        <v>670</v>
      </c>
      <c r="E67" s="84" t="s">
        <v>2</v>
      </c>
      <c r="F67" s="522">
        <v>0</v>
      </c>
      <c r="G67" s="228">
        <v>4</v>
      </c>
      <c r="H67" s="562">
        <v>4</v>
      </c>
      <c r="I67" s="228">
        <v>12</v>
      </c>
      <c r="J67" s="228">
        <v>20</v>
      </c>
      <c r="K67" s="887" t="s">
        <v>896</v>
      </c>
      <c r="L67" s="882"/>
      <c r="M67" s="882"/>
      <c r="N67" s="895">
        <v>2</v>
      </c>
    </row>
    <row r="68" spans="1:14" s="321" customFormat="1" ht="21.75" customHeight="1">
      <c r="A68" s="878"/>
      <c r="B68" s="878"/>
      <c r="C68" s="878"/>
      <c r="D68" s="655"/>
      <c r="E68" s="84" t="s">
        <v>4</v>
      </c>
      <c r="F68" s="522">
        <v>0</v>
      </c>
      <c r="G68" s="228">
        <v>20</v>
      </c>
      <c r="H68" s="562">
        <v>20</v>
      </c>
      <c r="I68" s="228">
        <v>70</v>
      </c>
      <c r="J68" s="228">
        <v>110</v>
      </c>
      <c r="K68" s="888"/>
      <c r="L68" s="880"/>
      <c r="M68" s="880"/>
      <c r="N68" s="806"/>
    </row>
    <row r="69" spans="1:14" s="321" customFormat="1" ht="24" customHeight="1">
      <c r="A69" s="862" t="s">
        <v>299</v>
      </c>
      <c r="B69" s="862" t="s">
        <v>299</v>
      </c>
      <c r="C69" s="862" t="s">
        <v>301</v>
      </c>
      <c r="D69" s="654" t="s">
        <v>332</v>
      </c>
      <c r="E69" s="531" t="s">
        <v>2</v>
      </c>
      <c r="F69" s="522">
        <v>0</v>
      </c>
      <c r="G69" s="522">
        <v>18.6</v>
      </c>
      <c r="H69" s="562">
        <v>98.6</v>
      </c>
      <c r="I69" s="522">
        <v>0</v>
      </c>
      <c r="J69" s="522">
        <v>0</v>
      </c>
      <c r="K69" s="887" t="s">
        <v>584</v>
      </c>
      <c r="L69" s="870">
        <v>60</v>
      </c>
      <c r="M69" s="870">
        <v>37</v>
      </c>
      <c r="N69" s="893"/>
    </row>
    <row r="70" spans="1:14" s="321" customFormat="1" ht="20.25" customHeight="1">
      <c r="A70" s="868"/>
      <c r="B70" s="868"/>
      <c r="C70" s="868"/>
      <c r="D70" s="655"/>
      <c r="E70" s="531" t="s">
        <v>4</v>
      </c>
      <c r="F70" s="522">
        <v>82.7</v>
      </c>
      <c r="G70" s="522">
        <v>1655</v>
      </c>
      <c r="H70" s="562">
        <v>1655</v>
      </c>
      <c r="I70" s="522">
        <v>1000</v>
      </c>
      <c r="J70" s="522">
        <v>0</v>
      </c>
      <c r="K70" s="888"/>
      <c r="L70" s="871"/>
      <c r="M70" s="871"/>
      <c r="N70" s="871"/>
    </row>
    <row r="71" spans="1:14" s="321" customFormat="1" ht="18.75" customHeight="1">
      <c r="A71" s="863"/>
      <c r="B71" s="863"/>
      <c r="C71" s="863"/>
      <c r="D71" s="659"/>
      <c r="E71" s="531" t="s">
        <v>5</v>
      </c>
      <c r="F71" s="522">
        <v>14.7</v>
      </c>
      <c r="G71" s="522">
        <v>292</v>
      </c>
      <c r="H71" s="562">
        <v>292</v>
      </c>
      <c r="I71" s="522">
        <v>176</v>
      </c>
      <c r="J71" s="522">
        <v>0</v>
      </c>
      <c r="K71" s="889"/>
      <c r="L71" s="872"/>
      <c r="M71" s="872"/>
      <c r="N71" s="872"/>
    </row>
    <row r="72" spans="1:14" s="321" customFormat="1" ht="24.75" customHeight="1">
      <c r="A72" s="862" t="s">
        <v>299</v>
      </c>
      <c r="B72" s="862" t="s">
        <v>299</v>
      </c>
      <c r="C72" s="862" t="s">
        <v>302</v>
      </c>
      <c r="D72" s="654" t="s">
        <v>873</v>
      </c>
      <c r="E72" s="84" t="s">
        <v>2</v>
      </c>
      <c r="F72" s="522">
        <v>38.5</v>
      </c>
      <c r="G72" s="228">
        <v>113</v>
      </c>
      <c r="H72" s="562">
        <v>0</v>
      </c>
      <c r="I72" s="522">
        <v>90</v>
      </c>
      <c r="J72" s="522">
        <v>42</v>
      </c>
      <c r="K72" s="887" t="s">
        <v>393</v>
      </c>
      <c r="L72" s="870">
        <v>42</v>
      </c>
      <c r="M72" s="870">
        <v>42</v>
      </c>
      <c r="N72" s="870">
        <v>15</v>
      </c>
    </row>
    <row r="73" spans="1:14" s="321" customFormat="1" ht="22.5" customHeight="1">
      <c r="A73" s="868"/>
      <c r="B73" s="868"/>
      <c r="C73" s="868"/>
      <c r="D73" s="655"/>
      <c r="E73" s="531" t="s">
        <v>4</v>
      </c>
      <c r="F73" s="522">
        <v>0</v>
      </c>
      <c r="G73" s="228">
        <v>1275</v>
      </c>
      <c r="H73" s="562">
        <v>1275</v>
      </c>
      <c r="I73" s="228">
        <v>1275</v>
      </c>
      <c r="J73" s="228">
        <v>423</v>
      </c>
      <c r="K73" s="888"/>
      <c r="L73" s="871"/>
      <c r="M73" s="871"/>
      <c r="N73" s="871"/>
    </row>
    <row r="74" spans="1:14" s="321" customFormat="1" ht="21.75" customHeight="1">
      <c r="A74" s="863"/>
      <c r="B74" s="863"/>
      <c r="C74" s="863"/>
      <c r="D74" s="659"/>
      <c r="E74" s="531" t="s">
        <v>5</v>
      </c>
      <c r="F74" s="522">
        <v>0</v>
      </c>
      <c r="G74" s="228">
        <v>113</v>
      </c>
      <c r="H74" s="562">
        <v>226</v>
      </c>
      <c r="I74" s="522">
        <v>226</v>
      </c>
      <c r="J74" s="522">
        <v>74</v>
      </c>
      <c r="K74" s="889"/>
      <c r="L74" s="872"/>
      <c r="M74" s="872"/>
      <c r="N74" s="872"/>
    </row>
    <row r="75" spans="1:14" s="321" customFormat="1" ht="20.25" customHeight="1">
      <c r="A75" s="862" t="s">
        <v>299</v>
      </c>
      <c r="B75" s="862" t="s">
        <v>299</v>
      </c>
      <c r="C75" s="862" t="s">
        <v>303</v>
      </c>
      <c r="D75" s="654" t="s">
        <v>328</v>
      </c>
      <c r="E75" s="531" t="s">
        <v>2</v>
      </c>
      <c r="F75" s="522">
        <v>19.7</v>
      </c>
      <c r="G75" s="522">
        <v>25</v>
      </c>
      <c r="H75" s="562">
        <v>65</v>
      </c>
      <c r="I75" s="522">
        <v>20</v>
      </c>
      <c r="J75" s="522">
        <v>0</v>
      </c>
      <c r="K75" s="887" t="s">
        <v>393</v>
      </c>
      <c r="L75" s="870">
        <v>66</v>
      </c>
      <c r="M75" s="870">
        <v>32</v>
      </c>
      <c r="N75" s="893"/>
    </row>
    <row r="76" spans="1:14" s="321" customFormat="1" ht="23.25" customHeight="1">
      <c r="A76" s="868"/>
      <c r="B76" s="868"/>
      <c r="C76" s="868"/>
      <c r="D76" s="655"/>
      <c r="E76" s="531" t="s">
        <v>4</v>
      </c>
      <c r="F76" s="522">
        <v>0</v>
      </c>
      <c r="G76" s="522">
        <v>460</v>
      </c>
      <c r="H76" s="562">
        <v>460</v>
      </c>
      <c r="I76" s="522">
        <v>204</v>
      </c>
      <c r="J76" s="522">
        <v>0</v>
      </c>
      <c r="K76" s="888"/>
      <c r="L76" s="871"/>
      <c r="M76" s="871"/>
      <c r="N76" s="871"/>
    </row>
    <row r="77" spans="1:14" s="321" customFormat="1" ht="24" customHeight="1">
      <c r="A77" s="863"/>
      <c r="B77" s="863"/>
      <c r="C77" s="863"/>
      <c r="D77" s="659"/>
      <c r="E77" s="531" t="s">
        <v>5</v>
      </c>
      <c r="F77" s="522">
        <v>0</v>
      </c>
      <c r="G77" s="522">
        <v>40</v>
      </c>
      <c r="H77" s="562">
        <v>40</v>
      </c>
      <c r="I77" s="522">
        <v>20</v>
      </c>
      <c r="J77" s="522">
        <v>0</v>
      </c>
      <c r="K77" s="889"/>
      <c r="L77" s="872"/>
      <c r="M77" s="872"/>
      <c r="N77" s="872"/>
    </row>
    <row r="78" spans="1:14" s="321" customFormat="1" ht="26.25" customHeight="1">
      <c r="A78" s="451" t="s">
        <v>299</v>
      </c>
      <c r="B78" s="451" t="s">
        <v>299</v>
      </c>
      <c r="C78" s="451" t="s">
        <v>304</v>
      </c>
      <c r="D78" s="514" t="s">
        <v>341</v>
      </c>
      <c r="E78" s="84" t="s">
        <v>2</v>
      </c>
      <c r="F78" s="228">
        <v>2</v>
      </c>
      <c r="G78" s="228">
        <v>5</v>
      </c>
      <c r="H78" s="604">
        <v>5</v>
      </c>
      <c r="I78" s="385">
        <v>0</v>
      </c>
      <c r="J78" s="228">
        <v>0</v>
      </c>
      <c r="K78" s="452" t="s">
        <v>438</v>
      </c>
      <c r="L78" s="456">
        <v>2</v>
      </c>
      <c r="M78" s="453"/>
      <c r="N78" s="453"/>
    </row>
    <row r="79" spans="1:14" s="321" customFormat="1" ht="21" customHeight="1">
      <c r="A79" s="862" t="s">
        <v>299</v>
      </c>
      <c r="B79" s="862" t="s">
        <v>299</v>
      </c>
      <c r="C79" s="862" t="s">
        <v>305</v>
      </c>
      <c r="D79" s="654" t="s">
        <v>502</v>
      </c>
      <c r="E79" s="84" t="s">
        <v>2</v>
      </c>
      <c r="F79" s="228">
        <v>0</v>
      </c>
      <c r="G79" s="228">
        <v>10</v>
      </c>
      <c r="H79" s="562">
        <v>10</v>
      </c>
      <c r="I79" s="228">
        <v>0</v>
      </c>
      <c r="J79" s="228">
        <v>0</v>
      </c>
      <c r="K79" s="873" t="s">
        <v>503</v>
      </c>
      <c r="L79" s="870">
        <v>2</v>
      </c>
      <c r="M79" s="893"/>
      <c r="N79" s="893"/>
    </row>
    <row r="80" spans="1:14" s="321" customFormat="1" ht="21.75" customHeight="1">
      <c r="A80" s="863"/>
      <c r="B80" s="863"/>
      <c r="C80" s="863"/>
      <c r="D80" s="659"/>
      <c r="E80" s="84" t="s">
        <v>4</v>
      </c>
      <c r="F80" s="228">
        <v>0</v>
      </c>
      <c r="G80" s="228">
        <v>0</v>
      </c>
      <c r="H80" s="562">
        <v>0</v>
      </c>
      <c r="I80" s="228">
        <v>53.6</v>
      </c>
      <c r="J80" s="228">
        <v>0</v>
      </c>
      <c r="K80" s="874"/>
      <c r="L80" s="872"/>
      <c r="M80" s="872"/>
      <c r="N80" s="872"/>
    </row>
    <row r="81" spans="1:14" s="321" customFormat="1" ht="34.5" customHeight="1">
      <c r="A81" s="454" t="s">
        <v>299</v>
      </c>
      <c r="B81" s="454" t="s">
        <v>299</v>
      </c>
      <c r="C81" s="454" t="s">
        <v>306</v>
      </c>
      <c r="D81" s="531" t="s">
        <v>634</v>
      </c>
      <c r="E81" s="531" t="s">
        <v>2</v>
      </c>
      <c r="F81" s="522">
        <v>0</v>
      </c>
      <c r="G81" s="522">
        <v>0</v>
      </c>
      <c r="H81" s="562">
        <v>0</v>
      </c>
      <c r="I81" s="522">
        <v>10</v>
      </c>
      <c r="J81" s="522">
        <v>0</v>
      </c>
      <c r="K81" s="455" t="s">
        <v>433</v>
      </c>
      <c r="L81" s="554"/>
      <c r="M81" s="554" t="s">
        <v>394</v>
      </c>
      <c r="N81" s="554"/>
    </row>
    <row r="82" spans="1:14" s="321" customFormat="1" ht="17.25" customHeight="1">
      <c r="A82" s="44" t="s">
        <v>299</v>
      </c>
      <c r="B82" s="15" t="s">
        <v>298</v>
      </c>
      <c r="C82" s="735" t="s">
        <v>287</v>
      </c>
      <c r="D82" s="735"/>
      <c r="E82" s="735"/>
      <c r="F82" s="231">
        <f>SUM(F61:F81)</f>
        <v>850.8000000000001</v>
      </c>
      <c r="G82" s="231">
        <f>SUM(G61:G81)</f>
        <v>4098.6</v>
      </c>
      <c r="H82" s="565">
        <f>SUM(H61:H81)</f>
        <v>4218.6</v>
      </c>
      <c r="I82" s="231">
        <f>SUM(I61:I81)</f>
        <v>3250.6</v>
      </c>
      <c r="J82" s="231">
        <f>SUM(J61:J81)</f>
        <v>922.4</v>
      </c>
      <c r="K82" s="432"/>
      <c r="L82" s="110"/>
      <c r="M82" s="110"/>
      <c r="N82" s="110"/>
    </row>
    <row r="83" spans="1:14" s="321" customFormat="1" ht="18.75" customHeight="1">
      <c r="A83" s="44" t="s">
        <v>299</v>
      </c>
      <c r="B83" s="789" t="s">
        <v>288</v>
      </c>
      <c r="C83" s="789"/>
      <c r="D83" s="789"/>
      <c r="E83" s="789"/>
      <c r="F83" s="232">
        <f>+F82+F59</f>
        <v>1165.9</v>
      </c>
      <c r="G83" s="232">
        <f>+G82+G59</f>
        <v>4928.400000000001</v>
      </c>
      <c r="H83" s="591">
        <f>+H82+H59</f>
        <v>4958.700000000001</v>
      </c>
      <c r="I83" s="232">
        <f>+I82+I59</f>
        <v>4579.4</v>
      </c>
      <c r="J83" s="232">
        <f>+J82+J59</f>
        <v>1820.4</v>
      </c>
      <c r="K83" s="432"/>
      <c r="L83" s="110"/>
      <c r="M83" s="110"/>
      <c r="N83" s="110"/>
    </row>
    <row r="84" spans="1:14" s="321" customFormat="1" ht="17.25" customHeight="1">
      <c r="A84" s="721" t="s">
        <v>289</v>
      </c>
      <c r="B84" s="721"/>
      <c r="C84" s="721"/>
      <c r="D84" s="721"/>
      <c r="E84" s="721"/>
      <c r="F84" s="348">
        <f>+F83+F28</f>
        <v>1235.2</v>
      </c>
      <c r="G84" s="348">
        <f>+G83+G28</f>
        <v>5162.900000000001</v>
      </c>
      <c r="H84" s="348">
        <f>+H83+H28</f>
        <v>5195.200000000001</v>
      </c>
      <c r="I84" s="348">
        <f>+I83+I28</f>
        <v>4788.299999999999</v>
      </c>
      <c r="J84" s="348">
        <f>+J83+J28</f>
        <v>1884.9</v>
      </c>
      <c r="K84" s="875"/>
      <c r="L84" s="876"/>
      <c r="M84" s="876"/>
      <c r="N84" s="876"/>
    </row>
    <row r="85" spans="1:14" ht="17.25" customHeight="1">
      <c r="A85" s="750" t="s">
        <v>316</v>
      </c>
      <c r="B85" s="751"/>
      <c r="C85" s="751"/>
      <c r="D85" s="751"/>
      <c r="E85" s="752"/>
      <c r="F85" s="222"/>
      <c r="G85" s="222"/>
      <c r="H85" s="222"/>
      <c r="I85" s="222"/>
      <c r="J85" s="222"/>
      <c r="K85" s="875"/>
      <c r="L85" s="876"/>
      <c r="M85" s="876"/>
      <c r="N85" s="876"/>
    </row>
    <row r="86" spans="1:14" ht="14.25">
      <c r="A86" s="756" t="s">
        <v>21</v>
      </c>
      <c r="B86" s="757"/>
      <c r="C86" s="757"/>
      <c r="D86" s="757"/>
      <c r="E86" s="758"/>
      <c r="F86" s="336">
        <f>SUM(F87:F92)</f>
        <v>554.3</v>
      </c>
      <c r="G86" s="336">
        <f>SUM(G87:G92)</f>
        <v>626.2</v>
      </c>
      <c r="H86" s="336">
        <f>SUM(H87:H92)</f>
        <v>546.5</v>
      </c>
      <c r="I86" s="336">
        <f>SUM(I87:I92)</f>
        <v>1297.8</v>
      </c>
      <c r="J86" s="336">
        <f>SUM(J87:J92)</f>
        <v>700</v>
      </c>
      <c r="K86" s="875"/>
      <c r="L86" s="876"/>
      <c r="M86" s="876"/>
      <c r="N86" s="876"/>
    </row>
    <row r="87" spans="1:14" ht="14.25" customHeight="1">
      <c r="A87" s="693" t="s">
        <v>451</v>
      </c>
      <c r="B87" s="694"/>
      <c r="C87" s="694"/>
      <c r="D87" s="694"/>
      <c r="E87" s="695"/>
      <c r="F87" s="244">
        <f>+F81+F79+F78+F75+F72+F69+F67+F65+F62+F57+F56+F55+F54+F53+F50+F48+F47+F45+F43+F42+F41+F40+F39+F38+F36+F34+F33+F32+F31+F26+F23+F19+F18+F17+F12+F20+F58</f>
        <v>345.3</v>
      </c>
      <c r="G87" s="244">
        <f>+G81+G79+G78+G75+G72+G69+G67+G65+G62+G57+G56+G55+G54+G53+G50+G48+G47+G45+G43+G42+G41+G40+G39+G38+G36+G34+G33+G32+G31+G26+G23+G19+G18+G17+G12+G20+G58</f>
        <v>626.2</v>
      </c>
      <c r="H87" s="570">
        <f>+H81+H79+H78+H75+H72+H69+H67+H65+H62+H57+H56+H55+H54+H53+H50+H48+H47+H45+H43+H42+H41+H40+H39+H38+H36+H34+H33+H32+H31+H26+H23+H19+H18+H17+H12+H20+H58</f>
        <v>546.5</v>
      </c>
      <c r="I87" s="244">
        <f>+I81+I79+I78+I75+I72+I69+I67+I65+I62+I57+I56+I55+I54+I53+I50+I48+I47+I45+I43+I42+I41+I40+I39+I38+I36+I34+I33+I32+I31+I26+I23+I19+I18+I17+I12+I20+I58</f>
        <v>1297.8</v>
      </c>
      <c r="J87" s="244">
        <f>+J81+J79+J78+J75+J72+J69+J67+J65+J62+J57+J56+J55+J54+J53+J50+J48+J47+J45+J43+J42+J41+J40+J39+J38+J36+J34+J33+J32+J31+J26+J23+J19+J18+J17+J12+J20+J58</f>
        <v>700</v>
      </c>
      <c r="K87" s="875"/>
      <c r="L87" s="876"/>
      <c r="M87" s="876"/>
      <c r="N87" s="876"/>
    </row>
    <row r="88" spans="1:14" ht="15" customHeight="1">
      <c r="A88" s="693" t="s">
        <v>452</v>
      </c>
      <c r="B88" s="694"/>
      <c r="C88" s="694"/>
      <c r="D88" s="694"/>
      <c r="E88" s="695"/>
      <c r="F88" s="256"/>
      <c r="G88" s="256"/>
      <c r="H88" s="569"/>
      <c r="I88" s="256"/>
      <c r="J88" s="256"/>
      <c r="K88" s="875"/>
      <c r="L88" s="876"/>
      <c r="M88" s="876"/>
      <c r="N88" s="876"/>
    </row>
    <row r="89" spans="1:14" ht="14.25" customHeight="1">
      <c r="A89" s="693" t="s">
        <v>453</v>
      </c>
      <c r="B89" s="694"/>
      <c r="C89" s="694"/>
      <c r="D89" s="694"/>
      <c r="E89" s="695"/>
      <c r="F89" s="256"/>
      <c r="G89" s="256"/>
      <c r="H89" s="569"/>
      <c r="I89" s="256"/>
      <c r="J89" s="256"/>
      <c r="K89" s="875"/>
      <c r="L89" s="876"/>
      <c r="M89" s="876"/>
      <c r="N89" s="876"/>
    </row>
    <row r="90" spans="1:14" ht="15" customHeight="1">
      <c r="A90" s="693" t="s">
        <v>454</v>
      </c>
      <c r="B90" s="694"/>
      <c r="C90" s="694"/>
      <c r="D90" s="694"/>
      <c r="E90" s="695"/>
      <c r="F90" s="256"/>
      <c r="G90" s="256"/>
      <c r="H90" s="569"/>
      <c r="I90" s="256"/>
      <c r="J90" s="256"/>
      <c r="K90" s="875"/>
      <c r="L90" s="876"/>
      <c r="M90" s="876"/>
      <c r="N90" s="876"/>
    </row>
    <row r="91" spans="1:14" ht="14.25" customHeight="1">
      <c r="A91" s="693" t="s">
        <v>455</v>
      </c>
      <c r="B91" s="694"/>
      <c r="C91" s="694"/>
      <c r="D91" s="694"/>
      <c r="E91" s="695"/>
      <c r="F91" s="256"/>
      <c r="G91" s="256"/>
      <c r="H91" s="569"/>
      <c r="I91" s="256"/>
      <c r="J91" s="256"/>
      <c r="K91" s="875"/>
      <c r="L91" s="876"/>
      <c r="M91" s="876"/>
      <c r="N91" s="876"/>
    </row>
    <row r="92" spans="1:14" ht="12.75">
      <c r="A92" s="693" t="s">
        <v>456</v>
      </c>
      <c r="B92" s="694"/>
      <c r="C92" s="694"/>
      <c r="D92" s="694"/>
      <c r="E92" s="695"/>
      <c r="F92" s="256">
        <f>+F61</f>
        <v>209</v>
      </c>
      <c r="G92" s="256">
        <f>+G61</f>
        <v>0</v>
      </c>
      <c r="H92" s="569">
        <f>+H61</f>
        <v>0</v>
      </c>
      <c r="I92" s="256">
        <f>+I61</f>
        <v>0</v>
      </c>
      <c r="J92" s="256">
        <f>+J61</f>
        <v>0</v>
      </c>
      <c r="K92" s="875"/>
      <c r="L92" s="876"/>
      <c r="M92" s="876"/>
      <c r="N92" s="876"/>
    </row>
    <row r="93" spans="1:14" ht="14.25">
      <c r="A93" s="747" t="s">
        <v>20</v>
      </c>
      <c r="B93" s="748"/>
      <c r="C93" s="748"/>
      <c r="D93" s="748"/>
      <c r="E93" s="749"/>
      <c r="F93" s="336">
        <f>SUM(F94:F97)</f>
        <v>680.9</v>
      </c>
      <c r="G93" s="336">
        <f>SUM(G94:G97)</f>
        <v>4536.7</v>
      </c>
      <c r="H93" s="336">
        <f>SUM(H94:H97)</f>
        <v>4648.7</v>
      </c>
      <c r="I93" s="336">
        <f>SUM(I94:I97)</f>
        <v>3490.5</v>
      </c>
      <c r="J93" s="336">
        <f>SUM(J94:J97)</f>
        <v>1184.9</v>
      </c>
      <c r="K93" s="875"/>
      <c r="L93" s="876"/>
      <c r="M93" s="876"/>
      <c r="N93" s="876"/>
    </row>
    <row r="94" spans="1:14" ht="15.75" customHeight="1">
      <c r="A94" s="693" t="s">
        <v>457</v>
      </c>
      <c r="B94" s="694"/>
      <c r="C94" s="694"/>
      <c r="D94" s="694"/>
      <c r="E94" s="695"/>
      <c r="F94" s="256">
        <f>+F80+F76+F73+F70+F68+F66+F63+F51+F37+F24</f>
        <v>445.59999999999997</v>
      </c>
      <c r="G94" s="256">
        <f>+G80+G76+G73+G70+G68+G66+G63+G51+G37+G24</f>
        <v>3842</v>
      </c>
      <c r="H94" s="569">
        <f>+H80+H76+H73+H70+H68+H66+H63+H51+H37+H24</f>
        <v>3842</v>
      </c>
      <c r="I94" s="256">
        <f>+I80+I76+I73+I70+I68+I66+I63+I51+I37+I24</f>
        <v>2806</v>
      </c>
      <c r="J94" s="256">
        <f>+J80+J76+J73+J70+J68+J66+J63+J51+J37+J24</f>
        <v>948.4</v>
      </c>
      <c r="K94" s="875"/>
      <c r="L94" s="876"/>
      <c r="M94" s="876"/>
      <c r="N94" s="876"/>
    </row>
    <row r="95" spans="1:14" ht="14.25" customHeight="1">
      <c r="A95" s="693" t="s">
        <v>458</v>
      </c>
      <c r="B95" s="694"/>
      <c r="C95" s="694"/>
      <c r="D95" s="694"/>
      <c r="E95" s="695"/>
      <c r="F95" s="256">
        <f>+F77+F74+F71+F64+F49+F46+F22+F21+F35</f>
        <v>226.4</v>
      </c>
      <c r="G95" s="256">
        <f>+G77+G74+G71+G64+G49+G46+G22+G21+G35</f>
        <v>668.2</v>
      </c>
      <c r="H95" s="569">
        <f>+H77+H74+H71+H64+H49+H46+H22+H21+H35</f>
        <v>780.2</v>
      </c>
      <c r="I95" s="256">
        <f>+I77+I74+I71+I64+I49+I46+I22+I21+I35</f>
        <v>661</v>
      </c>
      <c r="J95" s="256">
        <f>+J77+J74+J71+J64+J49+J46+J22+J21+J35</f>
        <v>228</v>
      </c>
      <c r="K95" s="875"/>
      <c r="L95" s="876"/>
      <c r="M95" s="876"/>
      <c r="N95" s="876"/>
    </row>
    <row r="96" spans="1:14" ht="12.75" customHeight="1">
      <c r="A96" s="693" t="s">
        <v>459</v>
      </c>
      <c r="B96" s="694"/>
      <c r="C96" s="694"/>
      <c r="D96" s="694"/>
      <c r="E96" s="695"/>
      <c r="F96" s="256">
        <f>+F52+F44+F14</f>
        <v>8.9</v>
      </c>
      <c r="G96" s="256">
        <f>+G52+G44+G14</f>
        <v>8.5</v>
      </c>
      <c r="H96" s="569">
        <f>+H52+H44+H14</f>
        <v>8.5</v>
      </c>
      <c r="I96" s="256">
        <f>+I52+I44+I14</f>
        <v>9.5</v>
      </c>
      <c r="J96" s="256">
        <f>+J52+J44+J14</f>
        <v>8.5</v>
      </c>
      <c r="K96" s="875"/>
      <c r="L96" s="876"/>
      <c r="M96" s="876"/>
      <c r="N96" s="876"/>
    </row>
    <row r="97" spans="1:14" ht="13.5" customHeight="1">
      <c r="A97" s="693" t="s">
        <v>460</v>
      </c>
      <c r="B97" s="694"/>
      <c r="C97" s="694"/>
      <c r="D97" s="694"/>
      <c r="E97" s="695"/>
      <c r="F97" s="256">
        <f>+F25</f>
        <v>0</v>
      </c>
      <c r="G97" s="256">
        <f>+G25</f>
        <v>18</v>
      </c>
      <c r="H97" s="569">
        <f>+H25</f>
        <v>18</v>
      </c>
      <c r="I97" s="256">
        <f>+I25</f>
        <v>14</v>
      </c>
      <c r="J97" s="256">
        <f>+J25</f>
        <v>0</v>
      </c>
      <c r="K97" s="875"/>
      <c r="L97" s="876"/>
      <c r="M97" s="876"/>
      <c r="N97" s="876"/>
    </row>
    <row r="98" spans="1:14" ht="12.75" customHeight="1">
      <c r="A98" s="722" t="s">
        <v>953</v>
      </c>
      <c r="B98" s="722"/>
      <c r="C98" s="722"/>
      <c r="D98" s="722"/>
      <c r="E98" s="722"/>
      <c r="F98" s="712"/>
      <c r="G98" s="712"/>
      <c r="H98" s="712"/>
      <c r="I98" s="712"/>
      <c r="J98" s="169"/>
      <c r="K98" s="340"/>
      <c r="L98" s="341"/>
      <c r="M98" s="341"/>
      <c r="N98" s="341"/>
    </row>
    <row r="99" spans="1:9" ht="12.75">
      <c r="A99" s="558" t="s">
        <v>954</v>
      </c>
      <c r="B99" s="558"/>
      <c r="C99" s="558"/>
      <c r="D99" s="559"/>
      <c r="E99" s="560"/>
      <c r="F99" s="561"/>
      <c r="G99" s="55"/>
      <c r="H99" s="55"/>
      <c r="I99" s="55"/>
    </row>
  </sheetData>
  <sheetProtection/>
  <mergeCells count="179">
    <mergeCell ref="A98:I98"/>
    <mergeCell ref="H4:H8"/>
    <mergeCell ref="M45:M46"/>
    <mergeCell ref="A34:A35"/>
    <mergeCell ref="A23:A25"/>
    <mergeCell ref="C23:C25"/>
    <mergeCell ref="C30:N30"/>
    <mergeCell ref="M23:M25"/>
    <mergeCell ref="L1:N1"/>
    <mergeCell ref="L3:N3"/>
    <mergeCell ref="L6:L8"/>
    <mergeCell ref="A2:N2"/>
    <mergeCell ref="I4:I8"/>
    <mergeCell ref="J4:J8"/>
    <mergeCell ref="A4:A8"/>
    <mergeCell ref="F4:F8"/>
    <mergeCell ref="M6:M8"/>
    <mergeCell ref="K5:K8"/>
    <mergeCell ref="A12:A14"/>
    <mergeCell ref="K97:N97"/>
    <mergeCell ref="L36:L37"/>
    <mergeCell ref="N36:N37"/>
    <mergeCell ref="K36:K37"/>
    <mergeCell ref="K89:N89"/>
    <mergeCell ref="K93:N93"/>
    <mergeCell ref="M67:M68"/>
    <mergeCell ref="M65:M66"/>
    <mergeCell ref="N65:N66"/>
    <mergeCell ref="K91:N91"/>
    <mergeCell ref="M79:M80"/>
    <mergeCell ref="N69:N71"/>
    <mergeCell ref="N67:N68"/>
    <mergeCell ref="K67:K68"/>
    <mergeCell ref="K75:K77"/>
    <mergeCell ref="K87:N87"/>
    <mergeCell ref="K88:N88"/>
    <mergeCell ref="K92:N92"/>
    <mergeCell ref="K96:N96"/>
    <mergeCell ref="M75:M77"/>
    <mergeCell ref="N75:N77"/>
    <mergeCell ref="L75:L77"/>
    <mergeCell ref="N79:N80"/>
    <mergeCell ref="K94:N94"/>
    <mergeCell ref="K86:N86"/>
    <mergeCell ref="K90:N90"/>
    <mergeCell ref="K95:N95"/>
    <mergeCell ref="D36:D37"/>
    <mergeCell ref="D45:D46"/>
    <mergeCell ref="D67:D68"/>
    <mergeCell ref="D72:D74"/>
    <mergeCell ref="D69:D71"/>
    <mergeCell ref="K43:K44"/>
    <mergeCell ref="D61:D64"/>
    <mergeCell ref="D49:D52"/>
    <mergeCell ref="A72:A74"/>
    <mergeCell ref="A67:A68"/>
    <mergeCell ref="D43:D44"/>
    <mergeCell ref="K49:K52"/>
    <mergeCell ref="N61:N64"/>
    <mergeCell ref="K72:K74"/>
    <mergeCell ref="K61:K64"/>
    <mergeCell ref="M49:M52"/>
    <mergeCell ref="K69:K71"/>
    <mergeCell ref="M43:M44"/>
    <mergeCell ref="C69:C71"/>
    <mergeCell ref="C65:C66"/>
    <mergeCell ref="L61:L64"/>
    <mergeCell ref="M61:M64"/>
    <mergeCell ref="C61:C64"/>
    <mergeCell ref="C67:C68"/>
    <mergeCell ref="L69:L71"/>
    <mergeCell ref="L65:L66"/>
    <mergeCell ref="M69:M71"/>
    <mergeCell ref="L67:L68"/>
    <mergeCell ref="A20:A21"/>
    <mergeCell ref="G4:G8"/>
    <mergeCell ref="K4:N4"/>
    <mergeCell ref="C4:C8"/>
    <mergeCell ref="B20:B21"/>
    <mergeCell ref="N6:N8"/>
    <mergeCell ref="D12:D14"/>
    <mergeCell ref="C11:N11"/>
    <mergeCell ref="L20:L21"/>
    <mergeCell ref="D20:D21"/>
    <mergeCell ref="C34:C35"/>
    <mergeCell ref="B34:B35"/>
    <mergeCell ref="L5:N5"/>
    <mergeCell ref="N23:N25"/>
    <mergeCell ref="C16:N16"/>
    <mergeCell ref="C12:C14"/>
    <mergeCell ref="G12:G13"/>
    <mergeCell ref="B12:B14"/>
    <mergeCell ref="K34:K35"/>
    <mergeCell ref="E12:E13"/>
    <mergeCell ref="A36:A37"/>
    <mergeCell ref="B45:B46"/>
    <mergeCell ref="A43:A44"/>
    <mergeCell ref="B67:B68"/>
    <mergeCell ref="B69:B71"/>
    <mergeCell ref="A45:A46"/>
    <mergeCell ref="B43:B44"/>
    <mergeCell ref="B49:B52"/>
    <mergeCell ref="B61:B64"/>
    <mergeCell ref="A69:A71"/>
    <mergeCell ref="C82:E82"/>
    <mergeCell ref="A93:E93"/>
    <mergeCell ref="A91:E91"/>
    <mergeCell ref="A87:E87"/>
    <mergeCell ref="A84:E84"/>
    <mergeCell ref="A85:E85"/>
    <mergeCell ref="C27:E27"/>
    <mergeCell ref="A96:E96"/>
    <mergeCell ref="K85:N85"/>
    <mergeCell ref="K84:N84"/>
    <mergeCell ref="L79:L80"/>
    <mergeCell ref="A94:E94"/>
    <mergeCell ref="A95:E95"/>
    <mergeCell ref="A88:E88"/>
    <mergeCell ref="C79:C80"/>
    <mergeCell ref="A79:A80"/>
    <mergeCell ref="B28:E28"/>
    <mergeCell ref="B29:N29"/>
    <mergeCell ref="D34:D35"/>
    <mergeCell ref="B36:B37"/>
    <mergeCell ref="C59:E59"/>
    <mergeCell ref="C36:C37"/>
    <mergeCell ref="L34:L35"/>
    <mergeCell ref="N49:N52"/>
    <mergeCell ref="C45:C46"/>
    <mergeCell ref="C49:C52"/>
    <mergeCell ref="D75:D77"/>
    <mergeCell ref="C75:C77"/>
    <mergeCell ref="B75:B77"/>
    <mergeCell ref="N72:N74"/>
    <mergeCell ref="K79:K80"/>
    <mergeCell ref="B72:B74"/>
    <mergeCell ref="C72:C74"/>
    <mergeCell ref="M72:M74"/>
    <mergeCell ref="L72:L74"/>
    <mergeCell ref="D23:D25"/>
    <mergeCell ref="N20:N21"/>
    <mergeCell ref="B4:B8"/>
    <mergeCell ref="D4:D8"/>
    <mergeCell ref="E4:E8"/>
    <mergeCell ref="C15:E15"/>
    <mergeCell ref="L23:L25"/>
    <mergeCell ref="A9:N9"/>
    <mergeCell ref="K23:K25"/>
    <mergeCell ref="M20:M21"/>
    <mergeCell ref="K20:K21"/>
    <mergeCell ref="N45:N46"/>
    <mergeCell ref="L43:L44"/>
    <mergeCell ref="K45:K46"/>
    <mergeCell ref="L49:L52"/>
    <mergeCell ref="N43:N44"/>
    <mergeCell ref="L45:L46"/>
    <mergeCell ref="M34:M35"/>
    <mergeCell ref="N34:N35"/>
    <mergeCell ref="M36:M37"/>
    <mergeCell ref="C20:C21"/>
    <mergeCell ref="B23:B25"/>
    <mergeCell ref="B10:N10"/>
    <mergeCell ref="A97:E97"/>
    <mergeCell ref="A92:E92"/>
    <mergeCell ref="A86:E86"/>
    <mergeCell ref="A61:A64"/>
    <mergeCell ref="C60:G60"/>
    <mergeCell ref="K65:K66"/>
    <mergeCell ref="A75:A77"/>
    <mergeCell ref="C43:C44"/>
    <mergeCell ref="B83:E83"/>
    <mergeCell ref="A90:E90"/>
    <mergeCell ref="D65:D66"/>
    <mergeCell ref="A89:E89"/>
    <mergeCell ref="A49:A52"/>
    <mergeCell ref="A65:A66"/>
    <mergeCell ref="B65:B66"/>
    <mergeCell ref="B79:B80"/>
    <mergeCell ref="D79:D80"/>
  </mergeCells>
  <printOptions/>
  <pageMargins left="0.1968503937007874" right="0.1968503937007874" top="0.5118110236220472" bottom="0.1968503937007874" header="0" footer="0"/>
  <pageSetup fitToHeight="0"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198"/>
  <sheetViews>
    <sheetView zoomScale="115" zoomScaleNormal="115" zoomScalePageLayoutView="0" workbookViewId="0" topLeftCell="A1">
      <pane ySplit="8" topLeftCell="A9" activePane="bottomLeft" state="frozen"/>
      <selection pane="topLeft" activeCell="A1" sqref="A1"/>
      <selection pane="bottomLeft" activeCell="D115" sqref="D115:D119"/>
    </sheetView>
  </sheetViews>
  <sheetFormatPr defaultColWidth="9.140625" defaultRowHeight="12.75"/>
  <cols>
    <col min="1" max="1" width="3.421875" style="56" customWidth="1"/>
    <col min="2" max="2" width="3.7109375" style="56" customWidth="1"/>
    <col min="3" max="3" width="3.421875" style="56" customWidth="1"/>
    <col min="4" max="4" width="37.28125" style="55" customWidth="1"/>
    <col min="5" max="5" width="9.7109375" style="55" customWidth="1"/>
    <col min="6" max="6" width="13.140625" style="55" customWidth="1"/>
    <col min="7" max="7" width="12.7109375" style="55" customWidth="1"/>
    <col min="8" max="8" width="12.7109375" style="469" customWidth="1"/>
    <col min="9" max="10" width="12.7109375" style="55" customWidth="1"/>
    <col min="11" max="11" width="27.7109375" style="67" customWidth="1"/>
    <col min="12" max="12" width="5.421875" style="297" customWidth="1"/>
    <col min="13" max="13" width="6.140625" style="297" customWidth="1"/>
    <col min="14" max="14" width="5.140625" style="297" customWidth="1"/>
    <col min="15" max="16384" width="9.140625" style="55" customWidth="1"/>
  </cols>
  <sheetData>
    <row r="1" spans="8:14" ht="25.5" customHeight="1">
      <c r="H1" s="55"/>
      <c r="L1" s="915" t="s">
        <v>788</v>
      </c>
      <c r="M1" s="915"/>
      <c r="N1" s="915"/>
    </row>
    <row r="2" spans="1:14" ht="34.5" customHeight="1">
      <c r="A2" s="900" t="s">
        <v>897</v>
      </c>
      <c r="B2" s="900"/>
      <c r="C2" s="900"/>
      <c r="D2" s="900"/>
      <c r="E2" s="900"/>
      <c r="F2" s="900"/>
      <c r="G2" s="900"/>
      <c r="H2" s="900"/>
      <c r="I2" s="900"/>
      <c r="J2" s="900"/>
      <c r="K2" s="900"/>
      <c r="L2" s="900"/>
      <c r="M2" s="900"/>
      <c r="N2" s="900"/>
    </row>
    <row r="3" spans="1:14" ht="12.75">
      <c r="A3" s="136"/>
      <c r="B3" s="136"/>
      <c r="C3" s="137"/>
      <c r="D3" s="53"/>
      <c r="E3" s="54"/>
      <c r="F3" s="54"/>
      <c r="G3" s="54"/>
      <c r="H3" s="54"/>
      <c r="I3" s="54"/>
      <c r="J3" s="54"/>
      <c r="K3" s="66"/>
      <c r="L3" s="931" t="s">
        <v>524</v>
      </c>
      <c r="M3" s="931"/>
      <c r="N3" s="931"/>
    </row>
    <row r="4" spans="1:14" ht="28.5" customHeight="1">
      <c r="A4" s="669" t="s">
        <v>281</v>
      </c>
      <c r="B4" s="669" t="s">
        <v>282</v>
      </c>
      <c r="C4" s="669" t="s">
        <v>283</v>
      </c>
      <c r="D4" s="675" t="s">
        <v>284</v>
      </c>
      <c r="E4" s="669" t="s">
        <v>280</v>
      </c>
      <c r="F4" s="674" t="s">
        <v>757</v>
      </c>
      <c r="G4" s="674" t="s">
        <v>952</v>
      </c>
      <c r="H4" s="674" t="s">
        <v>903</v>
      </c>
      <c r="I4" s="674" t="s">
        <v>525</v>
      </c>
      <c r="J4" s="674" t="s">
        <v>694</v>
      </c>
      <c r="K4" s="674" t="s">
        <v>285</v>
      </c>
      <c r="L4" s="674"/>
      <c r="M4" s="674"/>
      <c r="N4" s="674"/>
    </row>
    <row r="5" spans="1:14" ht="13.5" customHeight="1">
      <c r="A5" s="669"/>
      <c r="B5" s="669"/>
      <c r="C5" s="669"/>
      <c r="D5" s="675"/>
      <c r="E5" s="669"/>
      <c r="F5" s="674"/>
      <c r="G5" s="674"/>
      <c r="H5" s="674"/>
      <c r="I5" s="674"/>
      <c r="J5" s="674"/>
      <c r="K5" s="674" t="s">
        <v>286</v>
      </c>
      <c r="L5" s="674"/>
      <c r="M5" s="674"/>
      <c r="N5" s="674"/>
    </row>
    <row r="6" spans="1:14" ht="32.25" customHeight="1">
      <c r="A6" s="669"/>
      <c r="B6" s="669"/>
      <c r="C6" s="669"/>
      <c r="D6" s="675"/>
      <c r="E6" s="669"/>
      <c r="F6" s="674"/>
      <c r="G6" s="674"/>
      <c r="H6" s="674"/>
      <c r="I6" s="674"/>
      <c r="J6" s="674"/>
      <c r="K6" s="674"/>
      <c r="L6" s="668" t="s">
        <v>315</v>
      </c>
      <c r="M6" s="668" t="s">
        <v>530</v>
      </c>
      <c r="N6" s="668" t="s">
        <v>693</v>
      </c>
    </row>
    <row r="7" spans="1:14" ht="28.5" customHeight="1">
      <c r="A7" s="669"/>
      <c r="B7" s="669"/>
      <c r="C7" s="669"/>
      <c r="D7" s="675"/>
      <c r="E7" s="669"/>
      <c r="F7" s="674"/>
      <c r="G7" s="674"/>
      <c r="H7" s="674"/>
      <c r="I7" s="674"/>
      <c r="J7" s="674"/>
      <c r="K7" s="674"/>
      <c r="L7" s="668"/>
      <c r="M7" s="668"/>
      <c r="N7" s="668"/>
    </row>
    <row r="8" spans="1:14" ht="12.75" customHeight="1">
      <c r="A8" s="669"/>
      <c r="B8" s="669"/>
      <c r="C8" s="669"/>
      <c r="D8" s="675"/>
      <c r="E8" s="669"/>
      <c r="F8" s="674"/>
      <c r="G8" s="674"/>
      <c r="H8" s="674"/>
      <c r="I8" s="674"/>
      <c r="J8" s="674"/>
      <c r="K8" s="674"/>
      <c r="L8" s="668"/>
      <c r="M8" s="668"/>
      <c r="N8" s="668"/>
    </row>
    <row r="9" spans="1:14" ht="30" customHeight="1">
      <c r="A9" s="671" t="s">
        <v>654</v>
      </c>
      <c r="B9" s="672"/>
      <c r="C9" s="672"/>
      <c r="D9" s="672"/>
      <c r="E9" s="672"/>
      <c r="F9" s="672"/>
      <c r="G9" s="672"/>
      <c r="H9" s="672"/>
      <c r="I9" s="672"/>
      <c r="J9" s="672"/>
      <c r="K9" s="672"/>
      <c r="L9" s="672"/>
      <c r="M9" s="672"/>
      <c r="N9" s="673"/>
    </row>
    <row r="10" spans="1:14" ht="15.75" customHeight="1">
      <c r="A10" s="925" t="s">
        <v>83</v>
      </c>
      <c r="B10" s="926"/>
      <c r="C10" s="926"/>
      <c r="D10" s="926"/>
      <c r="E10" s="926"/>
      <c r="F10" s="926"/>
      <c r="G10" s="926"/>
      <c r="H10" s="926"/>
      <c r="I10" s="926"/>
      <c r="J10" s="926"/>
      <c r="K10" s="926"/>
      <c r="L10" s="926"/>
      <c r="M10" s="926"/>
      <c r="N10" s="927"/>
    </row>
    <row r="11" spans="1:14" ht="18" customHeight="1">
      <c r="A11" s="925" t="s">
        <v>395</v>
      </c>
      <c r="B11" s="926"/>
      <c r="C11" s="926"/>
      <c r="D11" s="926"/>
      <c r="E11" s="926"/>
      <c r="F11" s="926"/>
      <c r="G11" s="926"/>
      <c r="H11" s="926"/>
      <c r="I11" s="926"/>
      <c r="J11" s="926"/>
      <c r="K11" s="926"/>
      <c r="L11" s="926"/>
      <c r="M11" s="926"/>
      <c r="N11" s="927"/>
    </row>
    <row r="12" spans="1:14" ht="33.75" customHeight="1">
      <c r="A12" s="134" t="s">
        <v>298</v>
      </c>
      <c r="B12" s="134" t="s">
        <v>298</v>
      </c>
      <c r="C12" s="516" t="s">
        <v>298</v>
      </c>
      <c r="D12" s="91" t="s">
        <v>215</v>
      </c>
      <c r="E12" s="83" t="s">
        <v>2</v>
      </c>
      <c r="F12" s="539">
        <v>7.1</v>
      </c>
      <c r="G12" s="539">
        <v>50</v>
      </c>
      <c r="H12" s="587">
        <v>50</v>
      </c>
      <c r="I12" s="539">
        <v>50</v>
      </c>
      <c r="J12" s="539">
        <v>50</v>
      </c>
      <c r="K12" s="525" t="s">
        <v>397</v>
      </c>
      <c r="L12" s="519">
        <v>50</v>
      </c>
      <c r="M12" s="519">
        <v>50</v>
      </c>
      <c r="N12" s="519">
        <v>50</v>
      </c>
    </row>
    <row r="13" spans="1:14" ht="29.25" customHeight="1">
      <c r="A13" s="134" t="s">
        <v>298</v>
      </c>
      <c r="B13" s="134" t="s">
        <v>298</v>
      </c>
      <c r="C13" s="516" t="s">
        <v>299</v>
      </c>
      <c r="D13" s="91" t="s">
        <v>329</v>
      </c>
      <c r="E13" s="83" t="s">
        <v>2</v>
      </c>
      <c r="F13" s="539">
        <v>0</v>
      </c>
      <c r="G13" s="539">
        <v>0</v>
      </c>
      <c r="H13" s="587">
        <v>0</v>
      </c>
      <c r="I13" s="539">
        <v>50</v>
      </c>
      <c r="J13" s="539">
        <v>50</v>
      </c>
      <c r="K13" s="135" t="s">
        <v>417</v>
      </c>
      <c r="L13" s="519"/>
      <c r="M13" s="519"/>
      <c r="N13" s="519">
        <v>1</v>
      </c>
    </row>
    <row r="14" spans="1:14" ht="29.25" customHeight="1">
      <c r="A14" s="134" t="s">
        <v>298</v>
      </c>
      <c r="B14" s="134" t="s">
        <v>298</v>
      </c>
      <c r="C14" s="516" t="s">
        <v>300</v>
      </c>
      <c r="D14" s="91" t="s">
        <v>582</v>
      </c>
      <c r="E14" s="83" t="s">
        <v>2</v>
      </c>
      <c r="F14" s="539">
        <v>0</v>
      </c>
      <c r="G14" s="539">
        <v>0</v>
      </c>
      <c r="H14" s="587">
        <v>0</v>
      </c>
      <c r="I14" s="539">
        <v>50</v>
      </c>
      <c r="J14" s="539">
        <v>50</v>
      </c>
      <c r="K14" s="135" t="s">
        <v>417</v>
      </c>
      <c r="L14" s="519"/>
      <c r="M14" s="519"/>
      <c r="N14" s="519">
        <v>1</v>
      </c>
    </row>
    <row r="15" spans="1:14" ht="33.75" customHeight="1">
      <c r="A15" s="518" t="s">
        <v>298</v>
      </c>
      <c r="B15" s="518" t="s">
        <v>298</v>
      </c>
      <c r="C15" s="516" t="s">
        <v>301</v>
      </c>
      <c r="D15" s="538" t="s">
        <v>44</v>
      </c>
      <c r="E15" s="80" t="s">
        <v>2</v>
      </c>
      <c r="F15" s="223">
        <v>31.6</v>
      </c>
      <c r="G15" s="539">
        <v>30</v>
      </c>
      <c r="H15" s="587">
        <v>50</v>
      </c>
      <c r="I15" s="539">
        <v>30</v>
      </c>
      <c r="J15" s="539">
        <v>30</v>
      </c>
      <c r="K15" s="531" t="s">
        <v>94</v>
      </c>
      <c r="L15" s="519">
        <v>70</v>
      </c>
      <c r="M15" s="519">
        <v>70</v>
      </c>
      <c r="N15" s="519">
        <v>70</v>
      </c>
    </row>
    <row r="16" spans="1:14" ht="54.75" customHeight="1">
      <c r="A16" s="70" t="s">
        <v>298</v>
      </c>
      <c r="B16" s="70" t="s">
        <v>298</v>
      </c>
      <c r="C16" s="516" t="s">
        <v>302</v>
      </c>
      <c r="D16" s="80" t="s">
        <v>622</v>
      </c>
      <c r="E16" s="80" t="s">
        <v>2</v>
      </c>
      <c r="F16" s="223">
        <v>32.3</v>
      </c>
      <c r="G16" s="223">
        <v>20</v>
      </c>
      <c r="H16" s="587">
        <v>20</v>
      </c>
      <c r="I16" s="223">
        <v>20</v>
      </c>
      <c r="J16" s="223">
        <v>20</v>
      </c>
      <c r="K16" s="10" t="s">
        <v>655</v>
      </c>
      <c r="L16" s="519">
        <v>15</v>
      </c>
      <c r="M16" s="519">
        <v>5</v>
      </c>
      <c r="N16" s="519">
        <v>5</v>
      </c>
    </row>
    <row r="17" spans="1:14" ht="33" customHeight="1">
      <c r="A17" s="516" t="s">
        <v>298</v>
      </c>
      <c r="B17" s="516" t="s">
        <v>298</v>
      </c>
      <c r="C17" s="516" t="s">
        <v>303</v>
      </c>
      <c r="D17" s="538" t="s">
        <v>782</v>
      </c>
      <c r="E17" s="538" t="s">
        <v>2</v>
      </c>
      <c r="F17" s="539">
        <v>0</v>
      </c>
      <c r="G17" s="539">
        <v>0</v>
      </c>
      <c r="H17" s="587">
        <v>0</v>
      </c>
      <c r="I17" s="539">
        <v>50</v>
      </c>
      <c r="J17" s="539">
        <v>0</v>
      </c>
      <c r="K17" s="83" t="s">
        <v>783</v>
      </c>
      <c r="L17" s="519"/>
      <c r="M17" s="519">
        <v>1</v>
      </c>
      <c r="N17" s="519"/>
    </row>
    <row r="18" spans="1:14" ht="27" customHeight="1">
      <c r="A18" s="70" t="s">
        <v>298</v>
      </c>
      <c r="B18" s="70" t="s">
        <v>298</v>
      </c>
      <c r="C18" s="516" t="s">
        <v>304</v>
      </c>
      <c r="D18" s="80" t="s">
        <v>338</v>
      </c>
      <c r="E18" s="538" t="s">
        <v>2</v>
      </c>
      <c r="F18" s="539">
        <v>0</v>
      </c>
      <c r="G18" s="539">
        <v>10</v>
      </c>
      <c r="H18" s="587">
        <v>5</v>
      </c>
      <c r="I18" s="539">
        <v>5</v>
      </c>
      <c r="J18" s="539">
        <v>0</v>
      </c>
      <c r="K18" s="10" t="s">
        <v>396</v>
      </c>
      <c r="L18" s="519">
        <v>1</v>
      </c>
      <c r="M18" s="519"/>
      <c r="N18" s="519"/>
    </row>
    <row r="19" spans="1:14" ht="18" customHeight="1">
      <c r="A19" s="69" t="s">
        <v>298</v>
      </c>
      <c r="B19" s="69" t="s">
        <v>298</v>
      </c>
      <c r="C19" s="932" t="s">
        <v>93</v>
      </c>
      <c r="D19" s="932"/>
      <c r="E19" s="932"/>
      <c r="F19" s="289">
        <f>SUM(F12:F18)</f>
        <v>71</v>
      </c>
      <c r="G19" s="289">
        <f>SUM(G12:G18)</f>
        <v>110</v>
      </c>
      <c r="H19" s="593">
        <f>SUM(H12:H18)</f>
        <v>125</v>
      </c>
      <c r="I19" s="289">
        <f>SUM(I12:I18)</f>
        <v>255</v>
      </c>
      <c r="J19" s="289">
        <f>SUM(J12:J18)</f>
        <v>200</v>
      </c>
      <c r="K19" s="10"/>
      <c r="L19" s="519"/>
      <c r="M19" s="519"/>
      <c r="N19" s="519"/>
    </row>
    <row r="20" spans="1:14" ht="12.75">
      <c r="A20" s="138"/>
      <c r="B20" s="139"/>
      <c r="C20" s="516"/>
      <c r="D20" s="9"/>
      <c r="E20" s="74" t="s">
        <v>84</v>
      </c>
      <c r="F20" s="457">
        <f>+F18+F17+F16+F15+F14+F13+F12</f>
        <v>71</v>
      </c>
      <c r="G20" s="457">
        <f>+G18+G17+G16+G15+G14+G13+G12</f>
        <v>110</v>
      </c>
      <c r="H20" s="608">
        <f>+H18+H17+H16+H15+H14+H13+H12</f>
        <v>125</v>
      </c>
      <c r="I20" s="457">
        <f>+I18+I17+I16+I15+I14+I13+I12</f>
        <v>255</v>
      </c>
      <c r="J20" s="457">
        <f>+J18+J17+J16+J15+J14+J13+J12</f>
        <v>200</v>
      </c>
      <c r="K20" s="6"/>
      <c r="L20" s="292"/>
      <c r="M20" s="292"/>
      <c r="N20" s="292"/>
    </row>
    <row r="21" spans="1:14" ht="12.75">
      <c r="A21" s="138"/>
      <c r="B21" s="139"/>
      <c r="C21" s="516"/>
      <c r="D21" s="9"/>
      <c r="E21" s="74"/>
      <c r="F21" s="290"/>
      <c r="G21" s="290"/>
      <c r="H21" s="290"/>
      <c r="I21" s="290"/>
      <c r="J21" s="290"/>
      <c r="K21" s="59"/>
      <c r="L21" s="58"/>
      <c r="M21" s="58"/>
      <c r="N21" s="58"/>
    </row>
    <row r="22" spans="1:14" ht="18" customHeight="1">
      <c r="A22" s="933" t="s">
        <v>95</v>
      </c>
      <c r="B22" s="933"/>
      <c r="C22" s="933"/>
      <c r="D22" s="933"/>
      <c r="E22" s="933"/>
      <c r="F22" s="933"/>
      <c r="G22" s="933"/>
      <c r="H22" s="933"/>
      <c r="I22" s="933"/>
      <c r="J22" s="933"/>
      <c r="K22" s="933"/>
      <c r="L22" s="933"/>
      <c r="M22" s="933"/>
      <c r="N22" s="933"/>
    </row>
    <row r="23" spans="1:14" ht="24.75" customHeight="1">
      <c r="A23" s="526" t="s">
        <v>298</v>
      </c>
      <c r="B23" s="526" t="s">
        <v>299</v>
      </c>
      <c r="C23" s="509" t="s">
        <v>298</v>
      </c>
      <c r="D23" s="654" t="s">
        <v>691</v>
      </c>
      <c r="E23" s="531" t="s">
        <v>2</v>
      </c>
      <c r="F23" s="539">
        <v>93</v>
      </c>
      <c r="G23" s="539">
        <v>135</v>
      </c>
      <c r="H23" s="587">
        <v>106</v>
      </c>
      <c r="I23" s="539">
        <v>160</v>
      </c>
      <c r="J23" s="539">
        <v>160</v>
      </c>
      <c r="K23" s="512" t="s">
        <v>96</v>
      </c>
      <c r="L23" s="550" t="s">
        <v>784</v>
      </c>
      <c r="M23" s="550" t="s">
        <v>785</v>
      </c>
      <c r="N23" s="550" t="s">
        <v>786</v>
      </c>
    </row>
    <row r="24" spans="1:14" ht="26.25" customHeight="1">
      <c r="A24" s="530"/>
      <c r="B24" s="530"/>
      <c r="C24" s="510"/>
      <c r="D24" s="659"/>
      <c r="E24" s="531" t="s">
        <v>15</v>
      </c>
      <c r="F24" s="539">
        <v>174</v>
      </c>
      <c r="G24" s="539">
        <v>85</v>
      </c>
      <c r="H24" s="587">
        <v>85</v>
      </c>
      <c r="I24" s="539">
        <v>0</v>
      </c>
      <c r="J24" s="539">
        <v>0</v>
      </c>
      <c r="K24" s="513"/>
      <c r="L24" s="551"/>
      <c r="M24" s="551"/>
      <c r="N24" s="551"/>
    </row>
    <row r="25" spans="1:14" ht="26.25" customHeight="1">
      <c r="A25" s="697" t="s">
        <v>298</v>
      </c>
      <c r="B25" s="697" t="s">
        <v>299</v>
      </c>
      <c r="C25" s="656" t="s">
        <v>299</v>
      </c>
      <c r="D25" s="654" t="s">
        <v>656</v>
      </c>
      <c r="E25" s="531" t="s">
        <v>2</v>
      </c>
      <c r="F25" s="539">
        <v>68.3</v>
      </c>
      <c r="G25" s="539">
        <v>142</v>
      </c>
      <c r="H25" s="587">
        <v>440.9</v>
      </c>
      <c r="I25" s="539">
        <v>172.1</v>
      </c>
      <c r="J25" s="539">
        <v>258.1</v>
      </c>
      <c r="K25" s="654" t="s">
        <v>491</v>
      </c>
      <c r="L25" s="662" t="s">
        <v>673</v>
      </c>
      <c r="M25" s="662" t="s">
        <v>807</v>
      </c>
      <c r="N25" s="662" t="s">
        <v>808</v>
      </c>
    </row>
    <row r="26" spans="1:14" ht="22.5" customHeight="1">
      <c r="A26" s="705"/>
      <c r="B26" s="705"/>
      <c r="C26" s="657"/>
      <c r="D26" s="655"/>
      <c r="E26" s="531" t="s">
        <v>4</v>
      </c>
      <c r="F26" s="539">
        <v>349.2</v>
      </c>
      <c r="G26" s="539">
        <v>890</v>
      </c>
      <c r="H26" s="587">
        <v>686.4</v>
      </c>
      <c r="I26" s="539">
        <v>639.1</v>
      </c>
      <c r="J26" s="539">
        <v>1677.8</v>
      </c>
      <c r="K26" s="655"/>
      <c r="L26" s="663"/>
      <c r="M26" s="663"/>
      <c r="N26" s="663"/>
    </row>
    <row r="27" spans="1:14" ht="22.5" customHeight="1">
      <c r="A27" s="705"/>
      <c r="B27" s="705"/>
      <c r="C27" s="657"/>
      <c r="D27" s="655"/>
      <c r="E27" s="531" t="s">
        <v>15</v>
      </c>
      <c r="F27" s="539">
        <v>120.1</v>
      </c>
      <c r="G27" s="539">
        <v>90</v>
      </c>
      <c r="H27" s="587">
        <v>389</v>
      </c>
      <c r="I27" s="539">
        <v>172.1</v>
      </c>
      <c r="J27" s="539">
        <v>258.1</v>
      </c>
      <c r="K27" s="655"/>
      <c r="L27" s="663"/>
      <c r="M27" s="663"/>
      <c r="N27" s="663"/>
    </row>
    <row r="28" spans="1:14" ht="25.5" customHeight="1">
      <c r="A28" s="697" t="s">
        <v>298</v>
      </c>
      <c r="B28" s="697" t="s">
        <v>299</v>
      </c>
      <c r="C28" s="656" t="s">
        <v>300</v>
      </c>
      <c r="D28" s="654" t="s">
        <v>360</v>
      </c>
      <c r="E28" s="531" t="s">
        <v>2</v>
      </c>
      <c r="F28" s="539">
        <v>90.7</v>
      </c>
      <c r="G28" s="539">
        <v>90</v>
      </c>
      <c r="H28" s="587">
        <v>90</v>
      </c>
      <c r="I28" s="539">
        <v>128</v>
      </c>
      <c r="J28" s="539">
        <v>65</v>
      </c>
      <c r="K28" s="654" t="s">
        <v>672</v>
      </c>
      <c r="L28" s="928" t="s">
        <v>755</v>
      </c>
      <c r="M28" s="928" t="s">
        <v>671</v>
      </c>
      <c r="N28" s="928" t="s">
        <v>671</v>
      </c>
    </row>
    <row r="29" spans="1:14" ht="24" customHeight="1">
      <c r="A29" s="705"/>
      <c r="B29" s="705"/>
      <c r="C29" s="657"/>
      <c r="D29" s="655"/>
      <c r="E29" s="531" t="s">
        <v>4</v>
      </c>
      <c r="F29" s="539">
        <v>1028</v>
      </c>
      <c r="G29" s="539">
        <v>1007</v>
      </c>
      <c r="H29" s="587">
        <v>1007</v>
      </c>
      <c r="I29" s="539">
        <v>1450</v>
      </c>
      <c r="J29" s="539">
        <v>738</v>
      </c>
      <c r="K29" s="655"/>
      <c r="L29" s="929"/>
      <c r="M29" s="929"/>
      <c r="N29" s="929"/>
    </row>
    <row r="30" spans="1:14" ht="21" customHeight="1">
      <c r="A30" s="698"/>
      <c r="B30" s="698"/>
      <c r="C30" s="658"/>
      <c r="D30" s="659"/>
      <c r="E30" s="531" t="s">
        <v>15</v>
      </c>
      <c r="F30" s="539">
        <v>90.7</v>
      </c>
      <c r="G30" s="539">
        <v>90</v>
      </c>
      <c r="H30" s="587">
        <v>90</v>
      </c>
      <c r="I30" s="539">
        <v>128</v>
      </c>
      <c r="J30" s="539">
        <v>65</v>
      </c>
      <c r="K30" s="659"/>
      <c r="L30" s="930"/>
      <c r="M30" s="930"/>
      <c r="N30" s="930"/>
    </row>
    <row r="31" spans="1:14" ht="22.5" customHeight="1">
      <c r="A31" s="656" t="s">
        <v>298</v>
      </c>
      <c r="B31" s="656" t="s">
        <v>299</v>
      </c>
      <c r="C31" s="656" t="s">
        <v>301</v>
      </c>
      <c r="D31" s="654" t="s">
        <v>851</v>
      </c>
      <c r="E31" s="83" t="s">
        <v>2</v>
      </c>
      <c r="F31" s="223">
        <v>0</v>
      </c>
      <c r="G31" s="223">
        <v>30</v>
      </c>
      <c r="H31" s="587">
        <v>30</v>
      </c>
      <c r="I31" s="539">
        <v>0</v>
      </c>
      <c r="J31" s="539">
        <v>0</v>
      </c>
      <c r="K31" s="654" t="s">
        <v>398</v>
      </c>
      <c r="L31" s="662" t="s">
        <v>516</v>
      </c>
      <c r="M31" s="662"/>
      <c r="N31" s="662"/>
    </row>
    <row r="32" spans="1:14" ht="23.25" customHeight="1">
      <c r="A32" s="658"/>
      <c r="B32" s="658"/>
      <c r="C32" s="658"/>
      <c r="D32" s="659"/>
      <c r="E32" s="531" t="s">
        <v>15</v>
      </c>
      <c r="F32" s="223">
        <v>0</v>
      </c>
      <c r="G32" s="223">
        <v>15</v>
      </c>
      <c r="H32" s="587">
        <v>15</v>
      </c>
      <c r="I32" s="539">
        <v>0</v>
      </c>
      <c r="J32" s="539">
        <v>0</v>
      </c>
      <c r="K32" s="659"/>
      <c r="L32" s="700"/>
      <c r="M32" s="700"/>
      <c r="N32" s="700"/>
    </row>
    <row r="33" spans="1:14" ht="33" customHeight="1">
      <c r="A33" s="518" t="s">
        <v>298</v>
      </c>
      <c r="B33" s="518" t="s">
        <v>299</v>
      </c>
      <c r="C33" s="516" t="s">
        <v>302</v>
      </c>
      <c r="D33" s="531" t="s">
        <v>333</v>
      </c>
      <c r="E33" s="531" t="s">
        <v>15</v>
      </c>
      <c r="F33" s="223">
        <v>0</v>
      </c>
      <c r="G33" s="223">
        <v>0</v>
      </c>
      <c r="H33" s="587">
        <v>0</v>
      </c>
      <c r="I33" s="223">
        <v>190</v>
      </c>
      <c r="J33" s="223">
        <v>104</v>
      </c>
      <c r="K33" s="531" t="s">
        <v>100</v>
      </c>
      <c r="L33" s="519"/>
      <c r="M33" s="519" t="s">
        <v>514</v>
      </c>
      <c r="N33" s="519" t="s">
        <v>515</v>
      </c>
    </row>
    <row r="34" spans="1:14" ht="33" customHeight="1">
      <c r="A34" s="518" t="s">
        <v>298</v>
      </c>
      <c r="B34" s="518" t="s">
        <v>299</v>
      </c>
      <c r="C34" s="516" t="s">
        <v>303</v>
      </c>
      <c r="D34" s="531" t="s">
        <v>313</v>
      </c>
      <c r="E34" s="531" t="s">
        <v>2</v>
      </c>
      <c r="F34" s="223">
        <v>0</v>
      </c>
      <c r="G34" s="223">
        <v>0</v>
      </c>
      <c r="H34" s="587">
        <v>0</v>
      </c>
      <c r="I34" s="223">
        <v>50</v>
      </c>
      <c r="J34" s="223">
        <v>0</v>
      </c>
      <c r="K34" s="531" t="s">
        <v>401</v>
      </c>
      <c r="L34" s="519"/>
      <c r="M34" s="519" t="s">
        <v>512</v>
      </c>
      <c r="N34" s="519"/>
    </row>
    <row r="35" spans="1:14" ht="23.25" customHeight="1">
      <c r="A35" s="697" t="s">
        <v>298</v>
      </c>
      <c r="B35" s="697" t="s">
        <v>299</v>
      </c>
      <c r="C35" s="656" t="s">
        <v>304</v>
      </c>
      <c r="D35" s="654" t="s">
        <v>366</v>
      </c>
      <c r="E35" s="83" t="s">
        <v>2</v>
      </c>
      <c r="F35" s="223">
        <v>32.6</v>
      </c>
      <c r="G35" s="223">
        <v>40</v>
      </c>
      <c r="H35" s="587">
        <v>0</v>
      </c>
      <c r="I35" s="223">
        <v>14</v>
      </c>
      <c r="J35" s="223">
        <v>35</v>
      </c>
      <c r="K35" s="654" t="s">
        <v>96</v>
      </c>
      <c r="L35" s="662" t="s">
        <v>512</v>
      </c>
      <c r="M35" s="662" t="s">
        <v>761</v>
      </c>
      <c r="N35" s="662" t="s">
        <v>761</v>
      </c>
    </row>
    <row r="36" spans="1:14" ht="18.75" customHeight="1">
      <c r="A36" s="705"/>
      <c r="B36" s="705"/>
      <c r="C36" s="657"/>
      <c r="D36" s="655"/>
      <c r="E36" s="83" t="s">
        <v>310</v>
      </c>
      <c r="F36" s="223">
        <v>35</v>
      </c>
      <c r="G36" s="223">
        <v>26</v>
      </c>
      <c r="H36" s="587">
        <v>26</v>
      </c>
      <c r="I36" s="223">
        <v>26</v>
      </c>
      <c r="J36" s="223">
        <v>35</v>
      </c>
      <c r="K36" s="655"/>
      <c r="L36" s="663"/>
      <c r="M36" s="663"/>
      <c r="N36" s="663"/>
    </row>
    <row r="37" spans="1:14" ht="25.5" customHeight="1">
      <c r="A37" s="518" t="s">
        <v>298</v>
      </c>
      <c r="B37" s="518" t="s">
        <v>299</v>
      </c>
      <c r="C37" s="516" t="s">
        <v>305</v>
      </c>
      <c r="D37" s="531" t="s">
        <v>814</v>
      </c>
      <c r="E37" s="70" t="s">
        <v>2</v>
      </c>
      <c r="F37" s="223">
        <v>0</v>
      </c>
      <c r="G37" s="223">
        <v>63</v>
      </c>
      <c r="H37" s="587">
        <v>59.1</v>
      </c>
      <c r="I37" s="223">
        <v>35</v>
      </c>
      <c r="J37" s="223">
        <v>35</v>
      </c>
      <c r="K37" s="531" t="s">
        <v>399</v>
      </c>
      <c r="L37" s="519" t="s">
        <v>513</v>
      </c>
      <c r="M37" s="519" t="s">
        <v>761</v>
      </c>
      <c r="N37" s="519" t="s">
        <v>761</v>
      </c>
    </row>
    <row r="38" spans="1:14" ht="26.25" customHeight="1">
      <c r="A38" s="656" t="s">
        <v>298</v>
      </c>
      <c r="B38" s="656" t="s">
        <v>299</v>
      </c>
      <c r="C38" s="656" t="s">
        <v>306</v>
      </c>
      <c r="D38" s="761" t="s">
        <v>815</v>
      </c>
      <c r="E38" s="83" t="s">
        <v>310</v>
      </c>
      <c r="F38" s="223">
        <v>0</v>
      </c>
      <c r="G38" s="223">
        <v>18.5</v>
      </c>
      <c r="H38" s="587">
        <v>13.2</v>
      </c>
      <c r="I38" s="223">
        <v>0</v>
      </c>
      <c r="J38" s="223">
        <v>0</v>
      </c>
      <c r="K38" s="531" t="s">
        <v>586</v>
      </c>
      <c r="L38" s="519">
        <v>1</v>
      </c>
      <c r="M38" s="519"/>
      <c r="N38" s="519"/>
    </row>
    <row r="39" spans="1:14" ht="21.75" customHeight="1">
      <c r="A39" s="658"/>
      <c r="B39" s="658"/>
      <c r="C39" s="658"/>
      <c r="D39" s="762"/>
      <c r="E39" s="531" t="s">
        <v>15</v>
      </c>
      <c r="F39" s="223">
        <v>0</v>
      </c>
      <c r="G39" s="223">
        <v>10</v>
      </c>
      <c r="H39" s="587">
        <v>10</v>
      </c>
      <c r="I39" s="223">
        <v>0</v>
      </c>
      <c r="J39" s="223">
        <v>0</v>
      </c>
      <c r="K39" s="531" t="s">
        <v>816</v>
      </c>
      <c r="L39" s="519" t="s">
        <v>842</v>
      </c>
      <c r="M39" s="519"/>
      <c r="N39" s="519"/>
    </row>
    <row r="40" spans="1:14" ht="31.5" customHeight="1">
      <c r="A40" s="518" t="s">
        <v>298</v>
      </c>
      <c r="B40" s="518" t="s">
        <v>299</v>
      </c>
      <c r="C40" s="516" t="s">
        <v>307</v>
      </c>
      <c r="D40" s="84" t="s">
        <v>588</v>
      </c>
      <c r="E40" s="531" t="s">
        <v>15</v>
      </c>
      <c r="F40" s="223">
        <v>0</v>
      </c>
      <c r="G40" s="223">
        <v>0</v>
      </c>
      <c r="H40" s="587">
        <v>0</v>
      </c>
      <c r="I40" s="223">
        <v>20</v>
      </c>
      <c r="J40" s="223">
        <v>0</v>
      </c>
      <c r="K40" s="531" t="s">
        <v>586</v>
      </c>
      <c r="L40" s="519"/>
      <c r="M40" s="519">
        <v>1</v>
      </c>
      <c r="N40" s="519"/>
    </row>
    <row r="41" spans="1:14" ht="26.25" customHeight="1">
      <c r="A41" s="518" t="s">
        <v>298</v>
      </c>
      <c r="B41" s="518" t="s">
        <v>299</v>
      </c>
      <c r="C41" s="516" t="s">
        <v>308</v>
      </c>
      <c r="D41" s="84" t="s">
        <v>587</v>
      </c>
      <c r="E41" s="531" t="s">
        <v>15</v>
      </c>
      <c r="F41" s="223">
        <v>0</v>
      </c>
      <c r="G41" s="223">
        <v>0</v>
      </c>
      <c r="H41" s="587">
        <v>0</v>
      </c>
      <c r="I41" s="223">
        <v>20</v>
      </c>
      <c r="J41" s="223">
        <v>0</v>
      </c>
      <c r="K41" s="531" t="s">
        <v>586</v>
      </c>
      <c r="L41" s="519"/>
      <c r="M41" s="519">
        <v>1</v>
      </c>
      <c r="N41" s="519"/>
    </row>
    <row r="42" spans="1:14" ht="29.25" customHeight="1">
      <c r="A42" s="518" t="s">
        <v>298</v>
      </c>
      <c r="B42" s="518" t="s">
        <v>299</v>
      </c>
      <c r="C42" s="516" t="s">
        <v>309</v>
      </c>
      <c r="D42" s="84" t="s">
        <v>817</v>
      </c>
      <c r="E42" s="531" t="s">
        <v>15</v>
      </c>
      <c r="F42" s="223">
        <v>0</v>
      </c>
      <c r="G42" s="223">
        <v>0</v>
      </c>
      <c r="H42" s="587">
        <v>0</v>
      </c>
      <c r="I42" s="223">
        <v>0</v>
      </c>
      <c r="J42" s="223">
        <v>20</v>
      </c>
      <c r="K42" s="531" t="s">
        <v>586</v>
      </c>
      <c r="L42" s="519"/>
      <c r="M42" s="519"/>
      <c r="N42" s="519">
        <v>1</v>
      </c>
    </row>
    <row r="43" spans="1:14" ht="31.5" customHeight="1">
      <c r="A43" s="518" t="s">
        <v>298</v>
      </c>
      <c r="B43" s="518" t="s">
        <v>299</v>
      </c>
      <c r="C43" s="516" t="s">
        <v>22</v>
      </c>
      <c r="D43" s="531" t="s">
        <v>364</v>
      </c>
      <c r="E43" s="531" t="s">
        <v>2</v>
      </c>
      <c r="F43" s="539">
        <v>33.4</v>
      </c>
      <c r="G43" s="539">
        <v>23</v>
      </c>
      <c r="H43" s="587">
        <v>21</v>
      </c>
      <c r="I43" s="539">
        <v>70</v>
      </c>
      <c r="J43" s="539">
        <v>70</v>
      </c>
      <c r="K43" s="531" t="s">
        <v>96</v>
      </c>
      <c r="L43" s="519" t="s">
        <v>686</v>
      </c>
      <c r="M43" s="519" t="s">
        <v>761</v>
      </c>
      <c r="N43" s="519" t="s">
        <v>761</v>
      </c>
    </row>
    <row r="44" spans="1:14" ht="19.5" customHeight="1">
      <c r="A44" s="656" t="s">
        <v>298</v>
      </c>
      <c r="B44" s="656" t="s">
        <v>299</v>
      </c>
      <c r="C44" s="656" t="s">
        <v>3</v>
      </c>
      <c r="D44" s="654" t="s">
        <v>763</v>
      </c>
      <c r="E44" s="531" t="s">
        <v>2</v>
      </c>
      <c r="F44" s="539">
        <v>0</v>
      </c>
      <c r="G44" s="539">
        <v>0</v>
      </c>
      <c r="H44" s="587">
        <v>0</v>
      </c>
      <c r="I44" s="539">
        <v>179</v>
      </c>
      <c r="J44" s="539">
        <v>70</v>
      </c>
      <c r="K44" s="654" t="s">
        <v>399</v>
      </c>
      <c r="L44" s="662"/>
      <c r="M44" s="662" t="s">
        <v>762</v>
      </c>
      <c r="N44" s="662" t="s">
        <v>818</v>
      </c>
    </row>
    <row r="45" spans="1:14" ht="21" customHeight="1">
      <c r="A45" s="658"/>
      <c r="B45" s="658"/>
      <c r="C45" s="658"/>
      <c r="D45" s="659"/>
      <c r="E45" s="531" t="s">
        <v>15</v>
      </c>
      <c r="F45" s="539">
        <v>0</v>
      </c>
      <c r="G45" s="539">
        <v>3</v>
      </c>
      <c r="H45" s="587">
        <v>3</v>
      </c>
      <c r="I45" s="539">
        <v>0</v>
      </c>
      <c r="J45" s="539">
        <v>0</v>
      </c>
      <c r="K45" s="659"/>
      <c r="L45" s="700"/>
      <c r="M45" s="700"/>
      <c r="N45" s="700"/>
    </row>
    <row r="46" spans="1:14" ht="32.25" customHeight="1">
      <c r="A46" s="518" t="s">
        <v>298</v>
      </c>
      <c r="B46" s="518" t="s">
        <v>299</v>
      </c>
      <c r="C46" s="516" t="s">
        <v>10</v>
      </c>
      <c r="D46" s="531" t="s">
        <v>209</v>
      </c>
      <c r="E46" s="83" t="s">
        <v>2</v>
      </c>
      <c r="F46" s="223">
        <v>50.2</v>
      </c>
      <c r="G46" s="223">
        <v>50</v>
      </c>
      <c r="H46" s="587">
        <v>80</v>
      </c>
      <c r="I46" s="223">
        <v>50</v>
      </c>
      <c r="J46" s="223">
        <v>50</v>
      </c>
      <c r="K46" s="531" t="s">
        <v>102</v>
      </c>
      <c r="L46" s="519">
        <v>15</v>
      </c>
      <c r="M46" s="519">
        <v>15</v>
      </c>
      <c r="N46" s="519">
        <v>15</v>
      </c>
    </row>
    <row r="47" spans="1:14" ht="29.25" customHeight="1">
      <c r="A47" s="518" t="s">
        <v>298</v>
      </c>
      <c r="B47" s="518" t="s">
        <v>299</v>
      </c>
      <c r="C47" s="516" t="s">
        <v>6</v>
      </c>
      <c r="D47" s="531" t="s">
        <v>1</v>
      </c>
      <c r="E47" s="531" t="s">
        <v>2</v>
      </c>
      <c r="F47" s="223">
        <v>59</v>
      </c>
      <c r="G47" s="223">
        <v>60</v>
      </c>
      <c r="H47" s="587">
        <v>80</v>
      </c>
      <c r="I47" s="223">
        <v>60</v>
      </c>
      <c r="J47" s="223">
        <v>60</v>
      </c>
      <c r="K47" s="531" t="s">
        <v>400</v>
      </c>
      <c r="L47" s="519">
        <v>20</v>
      </c>
      <c r="M47" s="519">
        <v>20</v>
      </c>
      <c r="N47" s="519">
        <v>20</v>
      </c>
    </row>
    <row r="48" spans="1:14" ht="27.75" customHeight="1">
      <c r="A48" s="518" t="s">
        <v>298</v>
      </c>
      <c r="B48" s="518" t="s">
        <v>299</v>
      </c>
      <c r="C48" s="516" t="s">
        <v>7</v>
      </c>
      <c r="D48" s="531" t="s">
        <v>357</v>
      </c>
      <c r="E48" s="531" t="s">
        <v>2</v>
      </c>
      <c r="F48" s="223">
        <v>0</v>
      </c>
      <c r="G48" s="539">
        <v>7.4</v>
      </c>
      <c r="H48" s="587">
        <v>7.4</v>
      </c>
      <c r="I48" s="223">
        <v>0</v>
      </c>
      <c r="J48" s="223">
        <v>0</v>
      </c>
      <c r="K48" s="531" t="s">
        <v>103</v>
      </c>
      <c r="L48" s="519">
        <v>100</v>
      </c>
      <c r="M48" s="519"/>
      <c r="N48" s="519"/>
    </row>
    <row r="49" spans="1:14" ht="37.5" customHeight="1">
      <c r="A49" s="518" t="s">
        <v>298</v>
      </c>
      <c r="B49" s="518" t="s">
        <v>299</v>
      </c>
      <c r="C49" s="516" t="s">
        <v>8</v>
      </c>
      <c r="D49" s="531" t="s">
        <v>362</v>
      </c>
      <c r="E49" s="531" t="s">
        <v>2</v>
      </c>
      <c r="F49" s="223">
        <v>0</v>
      </c>
      <c r="G49" s="223">
        <v>0</v>
      </c>
      <c r="H49" s="587">
        <v>0</v>
      </c>
      <c r="I49" s="223">
        <v>0</v>
      </c>
      <c r="J49" s="223">
        <v>15</v>
      </c>
      <c r="K49" s="531" t="s">
        <v>440</v>
      </c>
      <c r="L49" s="519"/>
      <c r="M49" s="519"/>
      <c r="N49" s="519">
        <v>1</v>
      </c>
    </row>
    <row r="50" spans="1:14" ht="34.5" customHeight="1">
      <c r="A50" s="518" t="s">
        <v>298</v>
      </c>
      <c r="B50" s="518" t="s">
        <v>299</v>
      </c>
      <c r="C50" s="516" t="s">
        <v>9</v>
      </c>
      <c r="D50" s="531" t="s">
        <v>363</v>
      </c>
      <c r="E50" s="531" t="s">
        <v>2</v>
      </c>
      <c r="F50" s="223">
        <v>0</v>
      </c>
      <c r="G50" s="223">
        <v>0</v>
      </c>
      <c r="H50" s="587">
        <v>0</v>
      </c>
      <c r="I50" s="223">
        <v>0</v>
      </c>
      <c r="J50" s="223">
        <v>15</v>
      </c>
      <c r="K50" s="531" t="s">
        <v>440</v>
      </c>
      <c r="L50" s="519"/>
      <c r="M50" s="519"/>
      <c r="N50" s="519">
        <v>1</v>
      </c>
    </row>
    <row r="51" spans="1:14" ht="31.5" customHeight="1">
      <c r="A51" s="518" t="s">
        <v>298</v>
      </c>
      <c r="B51" s="518" t="s">
        <v>299</v>
      </c>
      <c r="C51" s="516" t="s">
        <v>11</v>
      </c>
      <c r="D51" s="531" t="s">
        <v>365</v>
      </c>
      <c r="E51" s="531" t="s">
        <v>2</v>
      </c>
      <c r="F51" s="223">
        <v>0</v>
      </c>
      <c r="G51" s="223">
        <v>0</v>
      </c>
      <c r="H51" s="587">
        <v>0</v>
      </c>
      <c r="I51" s="223">
        <v>0</v>
      </c>
      <c r="J51" s="223">
        <v>15</v>
      </c>
      <c r="K51" s="531" t="s">
        <v>440</v>
      </c>
      <c r="L51" s="519"/>
      <c r="M51" s="519"/>
      <c r="N51" s="519">
        <v>1</v>
      </c>
    </row>
    <row r="52" spans="1:14" ht="21" customHeight="1">
      <c r="A52" s="656" t="s">
        <v>298</v>
      </c>
      <c r="B52" s="656" t="s">
        <v>299</v>
      </c>
      <c r="C52" s="656" t="s">
        <v>17</v>
      </c>
      <c r="D52" s="654" t="s">
        <v>961</v>
      </c>
      <c r="E52" s="531" t="s">
        <v>15</v>
      </c>
      <c r="F52" s="223">
        <v>0</v>
      </c>
      <c r="G52" s="223">
        <v>20</v>
      </c>
      <c r="H52" s="587">
        <v>20</v>
      </c>
      <c r="I52" s="223">
        <v>20</v>
      </c>
      <c r="J52" s="223">
        <v>40</v>
      </c>
      <c r="K52" s="654" t="s">
        <v>658</v>
      </c>
      <c r="L52" s="662" t="s">
        <v>512</v>
      </c>
      <c r="M52" s="662" t="s">
        <v>512</v>
      </c>
      <c r="N52" s="662" t="s">
        <v>780</v>
      </c>
    </row>
    <row r="53" spans="1:14" ht="20.25" customHeight="1">
      <c r="A53" s="658"/>
      <c r="B53" s="658"/>
      <c r="C53" s="658"/>
      <c r="D53" s="659"/>
      <c r="E53" s="83" t="s">
        <v>310</v>
      </c>
      <c r="F53" s="539">
        <v>2.4</v>
      </c>
      <c r="G53" s="223">
        <v>0</v>
      </c>
      <c r="H53" s="587">
        <v>0</v>
      </c>
      <c r="I53" s="223">
        <v>0</v>
      </c>
      <c r="J53" s="223">
        <v>0</v>
      </c>
      <c r="K53" s="659"/>
      <c r="L53" s="700"/>
      <c r="M53" s="700"/>
      <c r="N53" s="700"/>
    </row>
    <row r="54" spans="1:14" ht="22.5" customHeight="1">
      <c r="A54" s="656" t="s">
        <v>298</v>
      </c>
      <c r="B54" s="656" t="s">
        <v>299</v>
      </c>
      <c r="C54" s="656" t="s">
        <v>17</v>
      </c>
      <c r="D54" s="654" t="s">
        <v>607</v>
      </c>
      <c r="E54" s="531" t="s">
        <v>15</v>
      </c>
      <c r="F54" s="539">
        <v>98</v>
      </c>
      <c r="G54" s="539">
        <v>0</v>
      </c>
      <c r="H54" s="587">
        <v>0</v>
      </c>
      <c r="I54" s="539">
        <v>35</v>
      </c>
      <c r="J54" s="539">
        <v>35</v>
      </c>
      <c r="K54" s="654" t="s">
        <v>596</v>
      </c>
      <c r="L54" s="662" t="s">
        <v>764</v>
      </c>
      <c r="M54" s="662" t="s">
        <v>764</v>
      </c>
      <c r="N54" s="662" t="s">
        <v>764</v>
      </c>
    </row>
    <row r="55" spans="1:14" ht="24" customHeight="1">
      <c r="A55" s="658"/>
      <c r="B55" s="658"/>
      <c r="C55" s="658"/>
      <c r="D55" s="659"/>
      <c r="E55" s="531" t="s">
        <v>2</v>
      </c>
      <c r="F55" s="539">
        <v>0</v>
      </c>
      <c r="G55" s="539">
        <v>70</v>
      </c>
      <c r="H55" s="587">
        <v>70</v>
      </c>
      <c r="I55" s="539">
        <v>35</v>
      </c>
      <c r="J55" s="539">
        <v>35</v>
      </c>
      <c r="K55" s="659"/>
      <c r="L55" s="700"/>
      <c r="M55" s="700"/>
      <c r="N55" s="700"/>
    </row>
    <row r="56" spans="1:14" ht="41.25" customHeight="1">
      <c r="A56" s="518" t="s">
        <v>298</v>
      </c>
      <c r="B56" s="518" t="s">
        <v>299</v>
      </c>
      <c r="C56" s="516" t="s">
        <v>13</v>
      </c>
      <c r="D56" s="531" t="s">
        <v>841</v>
      </c>
      <c r="E56" s="531" t="s">
        <v>15</v>
      </c>
      <c r="F56" s="539">
        <v>2</v>
      </c>
      <c r="G56" s="539">
        <v>30</v>
      </c>
      <c r="H56" s="587">
        <v>30</v>
      </c>
      <c r="I56" s="539">
        <v>50</v>
      </c>
      <c r="J56" s="539">
        <v>50</v>
      </c>
      <c r="K56" s="531" t="s">
        <v>596</v>
      </c>
      <c r="L56" s="519" t="s">
        <v>842</v>
      </c>
      <c r="M56" s="519" t="s">
        <v>766</v>
      </c>
      <c r="N56" s="519" t="s">
        <v>765</v>
      </c>
    </row>
    <row r="57" spans="1:14" ht="36" customHeight="1">
      <c r="A57" s="518" t="s">
        <v>298</v>
      </c>
      <c r="B57" s="518" t="s">
        <v>299</v>
      </c>
      <c r="C57" s="516" t="s">
        <v>14</v>
      </c>
      <c r="D57" s="83" t="s">
        <v>591</v>
      </c>
      <c r="E57" s="83" t="s">
        <v>2</v>
      </c>
      <c r="F57" s="223">
        <v>0</v>
      </c>
      <c r="G57" s="223">
        <v>0</v>
      </c>
      <c r="H57" s="587">
        <v>0</v>
      </c>
      <c r="I57" s="223">
        <v>13</v>
      </c>
      <c r="J57" s="223">
        <v>50</v>
      </c>
      <c r="K57" s="531" t="s">
        <v>631</v>
      </c>
      <c r="L57" s="533"/>
      <c r="M57" s="533" t="s">
        <v>619</v>
      </c>
      <c r="N57" s="533" t="s">
        <v>632</v>
      </c>
    </row>
    <row r="58" spans="1:14" ht="34.5" customHeight="1">
      <c r="A58" s="509" t="s">
        <v>298</v>
      </c>
      <c r="B58" s="509" t="s">
        <v>299</v>
      </c>
      <c r="C58" s="509" t="s">
        <v>12</v>
      </c>
      <c r="D58" s="512" t="s">
        <v>592</v>
      </c>
      <c r="E58" s="531" t="s">
        <v>2</v>
      </c>
      <c r="F58" s="539">
        <v>0</v>
      </c>
      <c r="G58" s="539">
        <v>80.3</v>
      </c>
      <c r="H58" s="587">
        <v>80.4</v>
      </c>
      <c r="I58" s="539">
        <v>0</v>
      </c>
      <c r="J58" s="539">
        <v>0</v>
      </c>
      <c r="K58" s="512" t="s">
        <v>657</v>
      </c>
      <c r="L58" s="515" t="s">
        <v>767</v>
      </c>
      <c r="M58" s="515"/>
      <c r="N58" s="515"/>
    </row>
    <row r="59" spans="1:14" ht="26.25" customHeight="1">
      <c r="A59" s="656" t="s">
        <v>298</v>
      </c>
      <c r="B59" s="656" t="s">
        <v>299</v>
      </c>
      <c r="C59" s="656" t="s">
        <v>747</v>
      </c>
      <c r="D59" s="654" t="s">
        <v>770</v>
      </c>
      <c r="E59" s="512" t="s">
        <v>2</v>
      </c>
      <c r="F59" s="539">
        <v>0</v>
      </c>
      <c r="G59" s="539">
        <v>0</v>
      </c>
      <c r="H59" s="587">
        <v>0</v>
      </c>
      <c r="I59" s="539">
        <v>0</v>
      </c>
      <c r="J59" s="539">
        <v>0</v>
      </c>
      <c r="K59" s="654" t="s">
        <v>596</v>
      </c>
      <c r="L59" s="662"/>
      <c r="M59" s="662"/>
      <c r="N59" s="662" t="s">
        <v>387</v>
      </c>
    </row>
    <row r="60" spans="1:14" ht="24.75" customHeight="1">
      <c r="A60" s="658"/>
      <c r="B60" s="658"/>
      <c r="C60" s="658"/>
      <c r="D60" s="659"/>
      <c r="E60" s="512" t="s">
        <v>15</v>
      </c>
      <c r="F60" s="539">
        <v>0</v>
      </c>
      <c r="G60" s="539">
        <v>0</v>
      </c>
      <c r="H60" s="587">
        <v>0</v>
      </c>
      <c r="I60" s="539">
        <v>0</v>
      </c>
      <c r="J60" s="539">
        <v>2</v>
      </c>
      <c r="K60" s="659"/>
      <c r="L60" s="700"/>
      <c r="M60" s="700"/>
      <c r="N60" s="700"/>
    </row>
    <row r="61" spans="1:14" ht="42.75" customHeight="1">
      <c r="A61" s="509" t="s">
        <v>298</v>
      </c>
      <c r="B61" s="509" t="s">
        <v>299</v>
      </c>
      <c r="C61" s="509" t="s">
        <v>771</v>
      </c>
      <c r="D61" s="542" t="s">
        <v>768</v>
      </c>
      <c r="E61" s="512" t="s">
        <v>2</v>
      </c>
      <c r="F61" s="539">
        <v>0</v>
      </c>
      <c r="G61" s="539">
        <v>2</v>
      </c>
      <c r="H61" s="587">
        <v>3</v>
      </c>
      <c r="I61" s="539">
        <v>23</v>
      </c>
      <c r="J61" s="539">
        <v>0</v>
      </c>
      <c r="K61" s="531" t="s">
        <v>596</v>
      </c>
      <c r="L61" s="519" t="s">
        <v>387</v>
      </c>
      <c r="M61" s="519" t="s">
        <v>769</v>
      </c>
      <c r="N61" s="519"/>
    </row>
    <row r="62" spans="1:14" ht="41.25" customHeight="1">
      <c r="A62" s="509" t="s">
        <v>298</v>
      </c>
      <c r="B62" s="509" t="s">
        <v>299</v>
      </c>
      <c r="C62" s="509" t="s">
        <v>772</v>
      </c>
      <c r="D62" s="542" t="s">
        <v>962</v>
      </c>
      <c r="E62" s="512" t="s">
        <v>2</v>
      </c>
      <c r="F62" s="539">
        <v>0</v>
      </c>
      <c r="G62" s="539">
        <v>2</v>
      </c>
      <c r="H62" s="587">
        <v>3</v>
      </c>
      <c r="I62" s="539">
        <v>35</v>
      </c>
      <c r="J62" s="539">
        <v>35</v>
      </c>
      <c r="K62" s="531" t="s">
        <v>773</v>
      </c>
      <c r="L62" s="519" t="s">
        <v>387</v>
      </c>
      <c r="M62" s="519" t="s">
        <v>774</v>
      </c>
      <c r="N62" s="519" t="s">
        <v>774</v>
      </c>
    </row>
    <row r="63" spans="1:14" ht="38.25" customHeight="1">
      <c r="A63" s="509" t="s">
        <v>298</v>
      </c>
      <c r="B63" s="509" t="s">
        <v>299</v>
      </c>
      <c r="C63" s="509" t="s">
        <v>775</v>
      </c>
      <c r="D63" s="542" t="s">
        <v>819</v>
      </c>
      <c r="E63" s="512" t="s">
        <v>15</v>
      </c>
      <c r="F63" s="539">
        <v>0</v>
      </c>
      <c r="G63" s="539">
        <v>10</v>
      </c>
      <c r="H63" s="587">
        <v>10</v>
      </c>
      <c r="I63" s="539">
        <v>0</v>
      </c>
      <c r="J63" s="539">
        <v>0</v>
      </c>
      <c r="K63" s="531" t="s">
        <v>773</v>
      </c>
      <c r="L63" s="519" t="s">
        <v>776</v>
      </c>
      <c r="M63" s="519"/>
      <c r="N63" s="519"/>
    </row>
    <row r="64" spans="1:14" ht="31.5" customHeight="1">
      <c r="A64" s="509" t="s">
        <v>298</v>
      </c>
      <c r="B64" s="509" t="s">
        <v>299</v>
      </c>
      <c r="C64" s="509" t="s">
        <v>779</v>
      </c>
      <c r="D64" s="525" t="s">
        <v>777</v>
      </c>
      <c r="E64" s="531" t="s">
        <v>15</v>
      </c>
      <c r="F64" s="539">
        <v>0</v>
      </c>
      <c r="G64" s="539">
        <v>7</v>
      </c>
      <c r="H64" s="587">
        <v>7</v>
      </c>
      <c r="I64" s="539">
        <v>0</v>
      </c>
      <c r="J64" s="539">
        <v>0</v>
      </c>
      <c r="K64" s="531" t="s">
        <v>778</v>
      </c>
      <c r="L64" s="519">
        <v>20</v>
      </c>
      <c r="M64" s="519"/>
      <c r="N64" s="519"/>
    </row>
    <row r="65" spans="1:14" ht="28.5" customHeight="1">
      <c r="A65" s="516" t="s">
        <v>298</v>
      </c>
      <c r="B65" s="516" t="s">
        <v>299</v>
      </c>
      <c r="C65" s="516" t="s">
        <v>820</v>
      </c>
      <c r="D65" s="525" t="s">
        <v>963</v>
      </c>
      <c r="E65" s="531" t="s">
        <v>15</v>
      </c>
      <c r="F65" s="539">
        <v>0</v>
      </c>
      <c r="G65" s="539">
        <v>80</v>
      </c>
      <c r="H65" s="587">
        <v>80</v>
      </c>
      <c r="I65" s="539">
        <v>0</v>
      </c>
      <c r="J65" s="539">
        <v>0</v>
      </c>
      <c r="K65" s="531" t="s">
        <v>938</v>
      </c>
      <c r="L65" s="519">
        <v>1</v>
      </c>
      <c r="M65" s="519"/>
      <c r="N65" s="519"/>
    </row>
    <row r="66" spans="1:14" ht="33" customHeight="1">
      <c r="A66" s="516" t="s">
        <v>298</v>
      </c>
      <c r="B66" s="516" t="s">
        <v>299</v>
      </c>
      <c r="C66" s="516" t="s">
        <v>821</v>
      </c>
      <c r="D66" s="525" t="s">
        <v>964</v>
      </c>
      <c r="E66" s="531" t="s">
        <v>15</v>
      </c>
      <c r="F66" s="539">
        <v>0</v>
      </c>
      <c r="G66" s="539">
        <v>0</v>
      </c>
      <c r="H66" s="587">
        <v>0</v>
      </c>
      <c r="I66" s="539">
        <v>80</v>
      </c>
      <c r="J66" s="539">
        <v>0</v>
      </c>
      <c r="K66" s="531" t="s">
        <v>938</v>
      </c>
      <c r="L66" s="519"/>
      <c r="M66" s="519">
        <v>1</v>
      </c>
      <c r="N66" s="519"/>
    </row>
    <row r="67" spans="1:14" ht="33" customHeight="1">
      <c r="A67" s="516" t="s">
        <v>298</v>
      </c>
      <c r="B67" s="516" t="s">
        <v>299</v>
      </c>
      <c r="C67" s="516" t="s">
        <v>742</v>
      </c>
      <c r="D67" s="525" t="s">
        <v>965</v>
      </c>
      <c r="E67" s="531" t="s">
        <v>15</v>
      </c>
      <c r="F67" s="539">
        <v>0</v>
      </c>
      <c r="G67" s="539">
        <v>18</v>
      </c>
      <c r="H67" s="587">
        <v>18</v>
      </c>
      <c r="I67" s="539">
        <v>0</v>
      </c>
      <c r="J67" s="539">
        <v>0</v>
      </c>
      <c r="K67" s="525" t="s">
        <v>966</v>
      </c>
      <c r="L67" s="519" t="s">
        <v>834</v>
      </c>
      <c r="M67" s="519"/>
      <c r="N67" s="519"/>
    </row>
    <row r="68" spans="1:14" ht="32.25" customHeight="1">
      <c r="A68" s="516" t="s">
        <v>298</v>
      </c>
      <c r="B68" s="516" t="s">
        <v>299</v>
      </c>
      <c r="C68" s="516" t="s">
        <v>822</v>
      </c>
      <c r="D68" s="525" t="s">
        <v>967</v>
      </c>
      <c r="E68" s="531" t="s">
        <v>15</v>
      </c>
      <c r="F68" s="539">
        <v>0</v>
      </c>
      <c r="G68" s="539">
        <v>0</v>
      </c>
      <c r="H68" s="587">
        <v>0</v>
      </c>
      <c r="I68" s="539">
        <v>58</v>
      </c>
      <c r="J68" s="539">
        <v>0</v>
      </c>
      <c r="K68" s="525" t="s">
        <v>966</v>
      </c>
      <c r="L68" s="519"/>
      <c r="M68" s="519" t="s">
        <v>833</v>
      </c>
      <c r="N68" s="519"/>
    </row>
    <row r="69" spans="1:14" ht="31.5" customHeight="1">
      <c r="A69" s="516" t="s">
        <v>298</v>
      </c>
      <c r="B69" s="516" t="s">
        <v>299</v>
      </c>
      <c r="C69" s="516" t="s">
        <v>823</v>
      </c>
      <c r="D69" s="525" t="s">
        <v>968</v>
      </c>
      <c r="E69" s="531" t="s">
        <v>15</v>
      </c>
      <c r="F69" s="539">
        <v>0</v>
      </c>
      <c r="G69" s="539">
        <v>60</v>
      </c>
      <c r="H69" s="587">
        <v>60</v>
      </c>
      <c r="I69" s="539">
        <v>0</v>
      </c>
      <c r="J69" s="539">
        <v>0</v>
      </c>
      <c r="K69" s="525" t="s">
        <v>969</v>
      </c>
      <c r="L69" s="519" t="s">
        <v>780</v>
      </c>
      <c r="M69" s="519"/>
      <c r="N69" s="519"/>
    </row>
    <row r="70" spans="1:14" ht="31.5" customHeight="1">
      <c r="A70" s="516" t="s">
        <v>298</v>
      </c>
      <c r="B70" s="516" t="s">
        <v>299</v>
      </c>
      <c r="C70" s="516" t="s">
        <v>824</v>
      </c>
      <c r="D70" s="525" t="s">
        <v>970</v>
      </c>
      <c r="E70" s="531" t="s">
        <v>15</v>
      </c>
      <c r="F70" s="539">
        <v>0</v>
      </c>
      <c r="G70" s="539">
        <v>0</v>
      </c>
      <c r="H70" s="587">
        <v>0</v>
      </c>
      <c r="I70" s="539">
        <v>60</v>
      </c>
      <c r="J70" s="539">
        <v>0</v>
      </c>
      <c r="K70" s="525" t="s">
        <v>969</v>
      </c>
      <c r="L70" s="519"/>
      <c r="M70" s="519" t="s">
        <v>513</v>
      </c>
      <c r="N70" s="519"/>
    </row>
    <row r="71" spans="1:14" ht="30.75" customHeight="1">
      <c r="A71" s="516" t="s">
        <v>298</v>
      </c>
      <c r="B71" s="516" t="s">
        <v>299</v>
      </c>
      <c r="C71" s="516" t="s">
        <v>825</v>
      </c>
      <c r="D71" s="525" t="s">
        <v>826</v>
      </c>
      <c r="E71" s="531" t="s">
        <v>15</v>
      </c>
      <c r="F71" s="539">
        <v>0</v>
      </c>
      <c r="G71" s="539">
        <v>5</v>
      </c>
      <c r="H71" s="587">
        <v>5</v>
      </c>
      <c r="I71" s="539">
        <v>0</v>
      </c>
      <c r="J71" s="539">
        <v>0</v>
      </c>
      <c r="K71" s="531" t="s">
        <v>971</v>
      </c>
      <c r="L71" s="519" t="s">
        <v>922</v>
      </c>
      <c r="M71" s="519"/>
      <c r="N71" s="519"/>
    </row>
    <row r="72" spans="1:14" ht="33" customHeight="1">
      <c r="A72" s="516" t="s">
        <v>298</v>
      </c>
      <c r="B72" s="516" t="s">
        <v>299</v>
      </c>
      <c r="C72" s="516" t="s">
        <v>741</v>
      </c>
      <c r="D72" s="525" t="s">
        <v>827</v>
      </c>
      <c r="E72" s="531" t="s">
        <v>15</v>
      </c>
      <c r="F72" s="539">
        <v>0</v>
      </c>
      <c r="G72" s="539">
        <v>0</v>
      </c>
      <c r="H72" s="587">
        <v>0</v>
      </c>
      <c r="I72" s="539">
        <v>50</v>
      </c>
      <c r="J72" s="539">
        <v>0</v>
      </c>
      <c r="K72" s="531" t="s">
        <v>971</v>
      </c>
      <c r="L72" s="519"/>
      <c r="M72" s="519" t="s">
        <v>922</v>
      </c>
      <c r="N72" s="519"/>
    </row>
    <row r="73" spans="1:14" ht="22.5" customHeight="1">
      <c r="A73" s="516" t="s">
        <v>298</v>
      </c>
      <c r="B73" s="516" t="s">
        <v>299</v>
      </c>
      <c r="C73" s="516" t="s">
        <v>829</v>
      </c>
      <c r="D73" s="525" t="s">
        <v>828</v>
      </c>
      <c r="E73" s="531" t="s">
        <v>15</v>
      </c>
      <c r="F73" s="539">
        <v>0</v>
      </c>
      <c r="G73" s="539">
        <v>50</v>
      </c>
      <c r="H73" s="587">
        <v>50</v>
      </c>
      <c r="I73" s="539">
        <v>0</v>
      </c>
      <c r="J73" s="539">
        <v>0</v>
      </c>
      <c r="K73" s="525" t="s">
        <v>831</v>
      </c>
      <c r="L73" s="519" t="s">
        <v>923</v>
      </c>
      <c r="M73" s="519"/>
      <c r="N73" s="519"/>
    </row>
    <row r="74" spans="1:14" ht="27" customHeight="1">
      <c r="A74" s="516" t="s">
        <v>298</v>
      </c>
      <c r="B74" s="516" t="s">
        <v>299</v>
      </c>
      <c r="C74" s="516" t="s">
        <v>732</v>
      </c>
      <c r="D74" s="525" t="s">
        <v>830</v>
      </c>
      <c r="E74" s="531" t="s">
        <v>15</v>
      </c>
      <c r="F74" s="539">
        <v>0</v>
      </c>
      <c r="G74" s="539">
        <v>0</v>
      </c>
      <c r="H74" s="587">
        <v>0</v>
      </c>
      <c r="I74" s="539">
        <v>50</v>
      </c>
      <c r="J74" s="539">
        <v>0</v>
      </c>
      <c r="K74" s="525" t="s">
        <v>831</v>
      </c>
      <c r="L74" s="519"/>
      <c r="M74" s="519" t="s">
        <v>780</v>
      </c>
      <c r="N74" s="519"/>
    </row>
    <row r="75" spans="1:14" ht="27" customHeight="1">
      <c r="A75" s="516" t="s">
        <v>298</v>
      </c>
      <c r="B75" s="516" t="s">
        <v>299</v>
      </c>
      <c r="C75" s="516" t="s">
        <v>402</v>
      </c>
      <c r="D75" s="525" t="s">
        <v>844</v>
      </c>
      <c r="E75" s="531" t="s">
        <v>2</v>
      </c>
      <c r="F75" s="539">
        <v>0</v>
      </c>
      <c r="G75" s="539">
        <v>5</v>
      </c>
      <c r="H75" s="587">
        <v>3.1</v>
      </c>
      <c r="I75" s="539">
        <v>100</v>
      </c>
      <c r="J75" s="539">
        <v>0</v>
      </c>
      <c r="K75" s="525" t="s">
        <v>845</v>
      </c>
      <c r="L75" s="519"/>
      <c r="M75" s="519" t="s">
        <v>924</v>
      </c>
      <c r="N75" s="519"/>
    </row>
    <row r="76" spans="1:14" ht="27" customHeight="1">
      <c r="A76" s="656" t="s">
        <v>298</v>
      </c>
      <c r="B76" s="656" t="s">
        <v>299</v>
      </c>
      <c r="C76" s="656" t="s">
        <v>926</v>
      </c>
      <c r="D76" s="654" t="s">
        <v>925</v>
      </c>
      <c r="E76" s="531" t="s">
        <v>2</v>
      </c>
      <c r="F76" s="539">
        <v>0</v>
      </c>
      <c r="G76" s="539">
        <v>0</v>
      </c>
      <c r="H76" s="587">
        <v>8.5</v>
      </c>
      <c r="I76" s="539">
        <v>34.1</v>
      </c>
      <c r="J76" s="539">
        <v>0</v>
      </c>
      <c r="K76" s="654" t="s">
        <v>927</v>
      </c>
      <c r="L76" s="515"/>
      <c r="M76" s="515" t="s">
        <v>923</v>
      </c>
      <c r="N76" s="662"/>
    </row>
    <row r="77" spans="1:14" ht="27" customHeight="1">
      <c r="A77" s="658"/>
      <c r="B77" s="658"/>
      <c r="C77" s="658"/>
      <c r="D77" s="659"/>
      <c r="E77" s="531" t="s">
        <v>5</v>
      </c>
      <c r="F77" s="539">
        <v>0</v>
      </c>
      <c r="G77" s="539">
        <v>0</v>
      </c>
      <c r="H77" s="587">
        <v>18</v>
      </c>
      <c r="I77" s="539">
        <v>81.5</v>
      </c>
      <c r="J77" s="539">
        <v>0</v>
      </c>
      <c r="K77" s="659"/>
      <c r="L77" s="528"/>
      <c r="M77" s="528"/>
      <c r="N77" s="700"/>
    </row>
    <row r="78" spans="1:14" ht="27" customHeight="1">
      <c r="A78" s="516" t="s">
        <v>298</v>
      </c>
      <c r="B78" s="516" t="s">
        <v>299</v>
      </c>
      <c r="C78" s="516" t="s">
        <v>937</v>
      </c>
      <c r="D78" s="531" t="s">
        <v>936</v>
      </c>
      <c r="E78" s="531" t="s">
        <v>2</v>
      </c>
      <c r="F78" s="539">
        <v>0</v>
      </c>
      <c r="G78" s="539">
        <v>0</v>
      </c>
      <c r="H78" s="587">
        <v>40</v>
      </c>
      <c r="I78" s="539">
        <v>0</v>
      </c>
      <c r="J78" s="539">
        <v>0</v>
      </c>
      <c r="K78" s="525" t="s">
        <v>946</v>
      </c>
      <c r="L78" s="519" t="s">
        <v>513</v>
      </c>
      <c r="M78" s="519"/>
      <c r="N78" s="519"/>
    </row>
    <row r="79" spans="1:14" ht="18.75" customHeight="1">
      <c r="A79" s="405" t="s">
        <v>298</v>
      </c>
      <c r="B79" s="406" t="s">
        <v>299</v>
      </c>
      <c r="C79" s="913" t="s">
        <v>97</v>
      </c>
      <c r="D79" s="913"/>
      <c r="E79" s="914"/>
      <c r="F79" s="399">
        <f>SUM(F23:F78)</f>
        <v>2326.6000000000004</v>
      </c>
      <c r="G79" s="399">
        <f>SUM(G23:G78)</f>
        <v>3314.2000000000003</v>
      </c>
      <c r="H79" s="609">
        <f>SUM(H23:H78)</f>
        <v>3745</v>
      </c>
      <c r="I79" s="399">
        <f>SUM(I23:I78)</f>
        <v>4287.900000000001</v>
      </c>
      <c r="J79" s="399">
        <f>SUM(J23:J78)</f>
        <v>3993</v>
      </c>
      <c r="K79" s="59"/>
      <c r="L79" s="58"/>
      <c r="M79" s="58"/>
      <c r="N79" s="58"/>
    </row>
    <row r="80" spans="1:14" ht="12.75">
      <c r="A80" s="76"/>
      <c r="B80" s="76"/>
      <c r="C80" s="79"/>
      <c r="D80" s="4"/>
      <c r="E80" s="74" t="s">
        <v>84</v>
      </c>
      <c r="F80" s="298">
        <f>+F61+F59+F58+F57+F55+F51+F50+F49+F48+F47+F46+F44+F43+F37+F34+F35+F31+F28+F25+F23+F62+F75+F76+F78</f>
        <v>427.2</v>
      </c>
      <c r="G80" s="298">
        <f>+G61+G59+G58+G57+G55+G51+G50+G49+G48+G47+G46+G44+G43+G37+G34+G35+G31+G28+G25+G23+G62+G75+G76+G78</f>
        <v>799.7</v>
      </c>
      <c r="H80" s="610">
        <f>+H61+H59+H58+H57+H55+H51+H50+H49+H48+H47+H46+H44+H43+H37+H34+H35+H31+H28+H25+H23+H62+H75+H76+H78</f>
        <v>1122.4</v>
      </c>
      <c r="I80" s="298">
        <f>+I61+I59+I58+I57+I55+I51+I50+I49+I48+I47+I46+I44+I43+I37+I34+I35+I31+I28+I25+I23+I62+I75+I76+I78</f>
        <v>1158.1999999999998</v>
      </c>
      <c r="J80" s="298">
        <f>+J61+J59+J58+J57+J55+J51+J50+J49+J48+J47+J46+J44+J43+J37+J34+J35+J31+J28+J25+J23+J62+J75+J76+J78</f>
        <v>968.1</v>
      </c>
      <c r="K80" s="58"/>
      <c r="L80" s="293"/>
      <c r="M80" s="293"/>
      <c r="N80" s="293"/>
    </row>
    <row r="81" spans="1:14" ht="12.75">
      <c r="A81" s="76"/>
      <c r="B81" s="76"/>
      <c r="C81" s="79"/>
      <c r="D81" s="4"/>
      <c r="E81" s="74" t="s">
        <v>85</v>
      </c>
      <c r="F81" s="298">
        <f>+F29+F26</f>
        <v>1377.2</v>
      </c>
      <c r="G81" s="298">
        <f>+G29+G26</f>
        <v>1897</v>
      </c>
      <c r="H81" s="610">
        <f>+H29+H26</f>
        <v>1693.4</v>
      </c>
      <c r="I81" s="298">
        <f>+I29+I26</f>
        <v>2089.1</v>
      </c>
      <c r="J81" s="298">
        <f>+J29+J26</f>
        <v>2415.8</v>
      </c>
      <c r="K81" s="58"/>
      <c r="L81" s="293"/>
      <c r="M81" s="293"/>
      <c r="N81" s="293"/>
    </row>
    <row r="82" spans="1:14" ht="12.75">
      <c r="A82" s="76"/>
      <c r="B82" s="76"/>
      <c r="C82" s="79"/>
      <c r="D82" s="4"/>
      <c r="E82" s="74" t="s">
        <v>86</v>
      </c>
      <c r="F82" s="298">
        <f>+F74+F73+F72+F71+F70+F69+F68+F67+F66+F65+F64+F63+F60+F56+F54+F52+F45+F42+F41+F40+F39+F33+F32+F30+F27+F24</f>
        <v>484.79999999999995</v>
      </c>
      <c r="G82" s="298">
        <f>+G74+G73+G72+G71+G70+G69+G68+G67+G66+G65+G64+G63+G60+G56+G54+G52+G45+G42+G41+G40+G39+G33+G32+G30+G27+G24</f>
        <v>573</v>
      </c>
      <c r="H82" s="610">
        <f>+H74+H73+H72+H71+H70+H69+H68+H67+H66+H65+H64+H63+H60+H56+H54+H52+H45+H42+H41+H40+H39+H33+H32+H30+H27+H24</f>
        <v>872</v>
      </c>
      <c r="I82" s="298">
        <f>+I74+I73+I72+I71+I70+I69+I68+I67+I66+I65+I64+I63+I60+I56+I54+I52+I45+I42+I41+I40+I39+I33+I32+I30+I27+I24</f>
        <v>933.1</v>
      </c>
      <c r="J82" s="298">
        <f>+J74+J73+J72+J71+J70+J69+J68+J67+J66+J65+J64+J63+J60+J56+J54+J52+J45+J42+J41+J40+J39+J33+J32+J30+J27+J24</f>
        <v>574.1</v>
      </c>
      <c r="K82" s="58"/>
      <c r="L82" s="293"/>
      <c r="M82" s="293"/>
      <c r="N82" s="293"/>
    </row>
    <row r="83" spans="1:14" ht="12.75">
      <c r="A83" s="76"/>
      <c r="B83" s="76"/>
      <c r="C83" s="79"/>
      <c r="D83" s="4"/>
      <c r="E83" s="74" t="s">
        <v>87</v>
      </c>
      <c r="F83" s="298">
        <f>+F53+F38+F36</f>
        <v>37.4</v>
      </c>
      <c r="G83" s="298">
        <f>+G53+G38+G36</f>
        <v>44.5</v>
      </c>
      <c r="H83" s="610">
        <f>+H53+H38+H36</f>
        <v>39.2</v>
      </c>
      <c r="I83" s="298">
        <f>+I53+I38+I36</f>
        <v>26</v>
      </c>
      <c r="J83" s="298">
        <f>+J53+J38+J36</f>
        <v>35</v>
      </c>
      <c r="K83" s="479"/>
      <c r="L83" s="293"/>
      <c r="M83" s="293"/>
      <c r="N83" s="293"/>
    </row>
    <row r="84" spans="1:14" ht="12.75">
      <c r="A84" s="474"/>
      <c r="B84" s="472"/>
      <c r="C84" s="475"/>
      <c r="D84" s="476"/>
      <c r="E84" s="74" t="s">
        <v>331</v>
      </c>
      <c r="F84" s="298">
        <f>+F77</f>
        <v>0</v>
      </c>
      <c r="G84" s="298">
        <f>+G77</f>
        <v>0</v>
      </c>
      <c r="H84" s="610">
        <f>+H77</f>
        <v>18</v>
      </c>
      <c r="I84" s="298">
        <f>+I77</f>
        <v>81.5</v>
      </c>
      <c r="J84" s="298">
        <f>+J77</f>
        <v>0</v>
      </c>
      <c r="K84" s="477"/>
      <c r="L84" s="478"/>
      <c r="M84" s="478"/>
      <c r="N84" s="372"/>
    </row>
    <row r="85" spans="1:14" ht="18" customHeight="1">
      <c r="A85" s="918" t="s">
        <v>53</v>
      </c>
      <c r="B85" s="919"/>
      <c r="C85" s="919"/>
      <c r="D85" s="919"/>
      <c r="E85" s="919"/>
      <c r="F85" s="919"/>
      <c r="G85" s="919"/>
      <c r="H85" s="919"/>
      <c r="I85" s="919"/>
      <c r="J85" s="919"/>
      <c r="K85" s="919"/>
      <c r="L85" s="919"/>
      <c r="M85" s="919"/>
      <c r="N85" s="920"/>
    </row>
    <row r="86" spans="1:14" ht="64.5" customHeight="1">
      <c r="A86" s="809" t="s">
        <v>298</v>
      </c>
      <c r="B86" s="809" t="s">
        <v>300</v>
      </c>
      <c r="C86" s="809" t="s">
        <v>298</v>
      </c>
      <c r="D86" s="706" t="s">
        <v>900</v>
      </c>
      <c r="E86" s="83" t="s">
        <v>2</v>
      </c>
      <c r="F86" s="224">
        <v>55.9</v>
      </c>
      <c r="G86" s="224">
        <v>73</v>
      </c>
      <c r="H86" s="564">
        <v>18.3</v>
      </c>
      <c r="I86" s="224">
        <v>141</v>
      </c>
      <c r="J86" s="224">
        <v>75</v>
      </c>
      <c r="K86" s="784" t="s">
        <v>674</v>
      </c>
      <c r="L86" s="713"/>
      <c r="M86" s="713" t="s">
        <v>943</v>
      </c>
      <c r="N86" s="713" t="s">
        <v>832</v>
      </c>
    </row>
    <row r="87" spans="1:14" ht="51.75" customHeight="1">
      <c r="A87" s="809"/>
      <c r="B87" s="809"/>
      <c r="C87" s="809"/>
      <c r="D87" s="706"/>
      <c r="E87" s="531" t="s">
        <v>15</v>
      </c>
      <c r="F87" s="224">
        <v>0</v>
      </c>
      <c r="G87" s="224">
        <v>0</v>
      </c>
      <c r="H87" s="564">
        <v>0</v>
      </c>
      <c r="I87" s="224">
        <v>100</v>
      </c>
      <c r="J87" s="224">
        <v>100</v>
      </c>
      <c r="K87" s="784"/>
      <c r="L87" s="713"/>
      <c r="M87" s="713"/>
      <c r="N87" s="713"/>
    </row>
    <row r="88" spans="1:14" ht="35.25" customHeight="1">
      <c r="A88" s="11" t="s">
        <v>298</v>
      </c>
      <c r="B88" s="11" t="s">
        <v>300</v>
      </c>
      <c r="C88" s="11" t="s">
        <v>299</v>
      </c>
      <c r="D88" s="531" t="s">
        <v>754</v>
      </c>
      <c r="E88" s="531" t="s">
        <v>2</v>
      </c>
      <c r="F88" s="224">
        <v>31.6</v>
      </c>
      <c r="G88" s="224">
        <v>50</v>
      </c>
      <c r="H88" s="564">
        <v>50</v>
      </c>
      <c r="I88" s="224">
        <v>50</v>
      </c>
      <c r="J88" s="224">
        <v>50</v>
      </c>
      <c r="K88" s="77" t="s">
        <v>110</v>
      </c>
      <c r="L88" s="533" t="s">
        <v>394</v>
      </c>
      <c r="M88" s="533" t="s">
        <v>394</v>
      </c>
      <c r="N88" s="533" t="s">
        <v>394</v>
      </c>
    </row>
    <row r="89" spans="1:14" ht="33.75" customHeight="1">
      <c r="A89" s="801" t="s">
        <v>298</v>
      </c>
      <c r="B89" s="801" t="s">
        <v>300</v>
      </c>
      <c r="C89" s="801" t="s">
        <v>300</v>
      </c>
      <c r="D89" s="706" t="s">
        <v>603</v>
      </c>
      <c r="E89" s="83" t="s">
        <v>2</v>
      </c>
      <c r="F89" s="224">
        <v>0</v>
      </c>
      <c r="G89" s="224">
        <v>28</v>
      </c>
      <c r="H89" s="564">
        <v>28</v>
      </c>
      <c r="I89" s="224">
        <v>0</v>
      </c>
      <c r="J89" s="224">
        <v>0</v>
      </c>
      <c r="K89" s="733" t="s">
        <v>403</v>
      </c>
      <c r="L89" s="703" t="s">
        <v>22</v>
      </c>
      <c r="M89" s="960"/>
      <c r="N89" s="960"/>
    </row>
    <row r="90" spans="1:14" ht="24" customHeight="1">
      <c r="A90" s="817"/>
      <c r="B90" s="817"/>
      <c r="C90" s="817"/>
      <c r="D90" s="706"/>
      <c r="E90" s="83" t="s">
        <v>5</v>
      </c>
      <c r="F90" s="224">
        <v>0</v>
      </c>
      <c r="G90" s="224">
        <v>0</v>
      </c>
      <c r="H90" s="564">
        <v>12.5</v>
      </c>
      <c r="I90" s="224">
        <v>0</v>
      </c>
      <c r="J90" s="224">
        <v>0</v>
      </c>
      <c r="K90" s="917"/>
      <c r="L90" s="704"/>
      <c r="M90" s="961"/>
      <c r="N90" s="961"/>
    </row>
    <row r="91" spans="1:14" ht="24.75" customHeight="1">
      <c r="A91" s="802"/>
      <c r="B91" s="802"/>
      <c r="C91" s="802"/>
      <c r="D91" s="706"/>
      <c r="E91" s="83" t="s">
        <v>4</v>
      </c>
      <c r="F91" s="224">
        <v>0</v>
      </c>
      <c r="G91" s="224">
        <v>110</v>
      </c>
      <c r="H91" s="564">
        <v>70.5</v>
      </c>
      <c r="I91" s="224">
        <v>0</v>
      </c>
      <c r="J91" s="224">
        <v>0</v>
      </c>
      <c r="K91" s="734"/>
      <c r="L91" s="710"/>
      <c r="M91" s="808"/>
      <c r="N91" s="808"/>
    </row>
    <row r="92" spans="1:14" ht="23.25" customHeight="1">
      <c r="A92" s="801" t="s">
        <v>298</v>
      </c>
      <c r="B92" s="801" t="s">
        <v>300</v>
      </c>
      <c r="C92" s="801" t="s">
        <v>301</v>
      </c>
      <c r="D92" s="706" t="s">
        <v>604</v>
      </c>
      <c r="E92" s="83" t="s">
        <v>2</v>
      </c>
      <c r="F92" s="224">
        <v>0</v>
      </c>
      <c r="G92" s="224">
        <v>8</v>
      </c>
      <c r="H92" s="564">
        <v>8</v>
      </c>
      <c r="I92" s="224">
        <v>0</v>
      </c>
      <c r="J92" s="224">
        <v>0</v>
      </c>
      <c r="K92" s="733" t="s">
        <v>403</v>
      </c>
      <c r="L92" s="703" t="s">
        <v>407</v>
      </c>
      <c r="M92" s="960"/>
      <c r="N92" s="960"/>
    </row>
    <row r="93" spans="1:14" ht="21.75" customHeight="1">
      <c r="A93" s="817"/>
      <c r="B93" s="817"/>
      <c r="C93" s="817"/>
      <c r="D93" s="706"/>
      <c r="E93" s="83" t="s">
        <v>5</v>
      </c>
      <c r="F93" s="224">
        <v>0</v>
      </c>
      <c r="G93" s="224">
        <v>0</v>
      </c>
      <c r="H93" s="564">
        <v>4</v>
      </c>
      <c r="I93" s="224">
        <v>0</v>
      </c>
      <c r="J93" s="224">
        <v>0</v>
      </c>
      <c r="K93" s="917"/>
      <c r="L93" s="704"/>
      <c r="M93" s="961"/>
      <c r="N93" s="961"/>
    </row>
    <row r="94" spans="1:14" ht="23.25" customHeight="1">
      <c r="A94" s="802"/>
      <c r="B94" s="802"/>
      <c r="C94" s="802"/>
      <c r="D94" s="706"/>
      <c r="E94" s="83" t="s">
        <v>4</v>
      </c>
      <c r="F94" s="224">
        <v>0</v>
      </c>
      <c r="G94" s="224">
        <v>31</v>
      </c>
      <c r="H94" s="564">
        <v>22.1</v>
      </c>
      <c r="I94" s="224">
        <v>0</v>
      </c>
      <c r="J94" s="224">
        <v>0</v>
      </c>
      <c r="K94" s="734"/>
      <c r="L94" s="710"/>
      <c r="M94" s="808"/>
      <c r="N94" s="808"/>
    </row>
    <row r="95" spans="1:14" ht="24" customHeight="1">
      <c r="A95" s="801" t="s">
        <v>298</v>
      </c>
      <c r="B95" s="801" t="s">
        <v>300</v>
      </c>
      <c r="C95" s="801" t="s">
        <v>302</v>
      </c>
      <c r="D95" s="706" t="s">
        <v>839</v>
      </c>
      <c r="E95" s="83" t="s">
        <v>2</v>
      </c>
      <c r="F95" s="224">
        <v>0</v>
      </c>
      <c r="G95" s="224">
        <v>10</v>
      </c>
      <c r="H95" s="564">
        <v>10</v>
      </c>
      <c r="I95" s="224">
        <v>0</v>
      </c>
      <c r="J95" s="224">
        <v>0</v>
      </c>
      <c r="K95" s="733" t="s">
        <v>403</v>
      </c>
      <c r="L95" s="703" t="s">
        <v>585</v>
      </c>
      <c r="M95" s="960"/>
      <c r="N95" s="960"/>
    </row>
    <row r="96" spans="1:14" ht="20.25" customHeight="1">
      <c r="A96" s="817"/>
      <c r="B96" s="817"/>
      <c r="C96" s="817"/>
      <c r="D96" s="706"/>
      <c r="E96" s="83" t="s">
        <v>5</v>
      </c>
      <c r="F96" s="224">
        <v>0</v>
      </c>
      <c r="G96" s="224">
        <v>0</v>
      </c>
      <c r="H96" s="564">
        <v>6</v>
      </c>
      <c r="I96" s="224">
        <v>0</v>
      </c>
      <c r="J96" s="224">
        <v>0</v>
      </c>
      <c r="K96" s="917"/>
      <c r="L96" s="704"/>
      <c r="M96" s="961"/>
      <c r="N96" s="961"/>
    </row>
    <row r="97" spans="1:14" ht="22.5" customHeight="1">
      <c r="A97" s="802"/>
      <c r="B97" s="802"/>
      <c r="C97" s="802"/>
      <c r="D97" s="706"/>
      <c r="E97" s="83" t="s">
        <v>4</v>
      </c>
      <c r="F97" s="224">
        <v>0</v>
      </c>
      <c r="G97" s="224">
        <v>39</v>
      </c>
      <c r="H97" s="564">
        <v>33</v>
      </c>
      <c r="I97" s="224">
        <v>0</v>
      </c>
      <c r="J97" s="224">
        <v>0</v>
      </c>
      <c r="K97" s="734"/>
      <c r="L97" s="710"/>
      <c r="M97" s="808"/>
      <c r="N97" s="808"/>
    </row>
    <row r="98" spans="1:14" ht="23.25" customHeight="1">
      <c r="A98" s="801" t="s">
        <v>298</v>
      </c>
      <c r="B98" s="801" t="s">
        <v>300</v>
      </c>
      <c r="C98" s="801" t="s">
        <v>303</v>
      </c>
      <c r="D98" s="706" t="s">
        <v>605</v>
      </c>
      <c r="E98" s="83" t="s">
        <v>2</v>
      </c>
      <c r="F98" s="224">
        <v>0</v>
      </c>
      <c r="G98" s="224">
        <v>5</v>
      </c>
      <c r="H98" s="564">
        <v>5</v>
      </c>
      <c r="I98" s="224">
        <v>0</v>
      </c>
      <c r="J98" s="224">
        <v>0</v>
      </c>
      <c r="K98" s="733" t="s">
        <v>403</v>
      </c>
      <c r="L98" s="703" t="s">
        <v>206</v>
      </c>
      <c r="M98" s="960"/>
      <c r="N98" s="960"/>
    </row>
    <row r="99" spans="1:14" ht="23.25" customHeight="1">
      <c r="A99" s="817"/>
      <c r="B99" s="817"/>
      <c r="C99" s="817"/>
      <c r="D99" s="706"/>
      <c r="E99" s="83" t="s">
        <v>5</v>
      </c>
      <c r="F99" s="224">
        <v>0</v>
      </c>
      <c r="G99" s="224">
        <v>0</v>
      </c>
      <c r="H99" s="564">
        <v>3</v>
      </c>
      <c r="I99" s="224">
        <v>0</v>
      </c>
      <c r="J99" s="224">
        <v>0</v>
      </c>
      <c r="K99" s="917"/>
      <c r="L99" s="704"/>
      <c r="M99" s="961"/>
      <c r="N99" s="961"/>
    </row>
    <row r="100" spans="1:14" ht="23.25" customHeight="1">
      <c r="A100" s="802"/>
      <c r="B100" s="802"/>
      <c r="C100" s="802"/>
      <c r="D100" s="706"/>
      <c r="E100" s="83" t="s">
        <v>4</v>
      </c>
      <c r="F100" s="224">
        <v>0</v>
      </c>
      <c r="G100" s="224">
        <v>20</v>
      </c>
      <c r="H100" s="564">
        <v>16.9</v>
      </c>
      <c r="I100" s="224">
        <v>0</v>
      </c>
      <c r="J100" s="224">
        <v>0</v>
      </c>
      <c r="K100" s="734"/>
      <c r="L100" s="710"/>
      <c r="M100" s="808"/>
      <c r="N100" s="808"/>
    </row>
    <row r="101" spans="1:14" ht="23.25" customHeight="1">
      <c r="A101" s="801" t="s">
        <v>298</v>
      </c>
      <c r="B101" s="801" t="s">
        <v>300</v>
      </c>
      <c r="C101" s="801" t="s">
        <v>304</v>
      </c>
      <c r="D101" s="706" t="s">
        <v>606</v>
      </c>
      <c r="E101" s="83" t="s">
        <v>2</v>
      </c>
      <c r="F101" s="224">
        <v>0</v>
      </c>
      <c r="G101" s="224">
        <v>6.5</v>
      </c>
      <c r="H101" s="564">
        <v>6.5</v>
      </c>
      <c r="I101" s="224">
        <v>0</v>
      </c>
      <c r="J101" s="224">
        <v>0</v>
      </c>
      <c r="K101" s="733" t="s">
        <v>403</v>
      </c>
      <c r="L101" s="703" t="s">
        <v>411</v>
      </c>
      <c r="M101" s="960"/>
      <c r="N101" s="960"/>
    </row>
    <row r="102" spans="1:14" ht="23.25" customHeight="1">
      <c r="A102" s="817"/>
      <c r="B102" s="817"/>
      <c r="C102" s="817"/>
      <c r="D102" s="706"/>
      <c r="E102" s="83" t="s">
        <v>5</v>
      </c>
      <c r="F102" s="224">
        <v>0</v>
      </c>
      <c r="G102" s="224">
        <v>0</v>
      </c>
      <c r="H102" s="564">
        <v>3</v>
      </c>
      <c r="I102" s="224">
        <v>0</v>
      </c>
      <c r="J102" s="224">
        <v>0</v>
      </c>
      <c r="K102" s="917"/>
      <c r="L102" s="704"/>
      <c r="M102" s="961"/>
      <c r="N102" s="961"/>
    </row>
    <row r="103" spans="1:14" ht="20.25" customHeight="1">
      <c r="A103" s="802"/>
      <c r="B103" s="802"/>
      <c r="C103" s="802"/>
      <c r="D103" s="706"/>
      <c r="E103" s="83" t="s">
        <v>4</v>
      </c>
      <c r="F103" s="224">
        <v>0</v>
      </c>
      <c r="G103" s="224">
        <v>25</v>
      </c>
      <c r="H103" s="564">
        <v>16.5</v>
      </c>
      <c r="I103" s="224">
        <v>0</v>
      </c>
      <c r="J103" s="224">
        <v>0</v>
      </c>
      <c r="K103" s="734"/>
      <c r="L103" s="710"/>
      <c r="M103" s="808"/>
      <c r="N103" s="808"/>
    </row>
    <row r="104" spans="1:14" ht="43.5" customHeight="1">
      <c r="A104" s="11" t="s">
        <v>298</v>
      </c>
      <c r="B104" s="11" t="s">
        <v>300</v>
      </c>
      <c r="C104" s="11" t="s">
        <v>305</v>
      </c>
      <c r="D104" s="83" t="s">
        <v>295</v>
      </c>
      <c r="E104" s="83" t="s">
        <v>2</v>
      </c>
      <c r="F104" s="223">
        <v>283.6</v>
      </c>
      <c r="G104" s="223">
        <v>293.9</v>
      </c>
      <c r="H104" s="587">
        <v>293.9</v>
      </c>
      <c r="I104" s="539">
        <v>295</v>
      </c>
      <c r="J104" s="539">
        <v>295</v>
      </c>
      <c r="K104" s="168" t="s">
        <v>106</v>
      </c>
      <c r="L104" s="142" t="s">
        <v>308</v>
      </c>
      <c r="M104" s="142" t="s">
        <v>308</v>
      </c>
      <c r="N104" s="142" t="s">
        <v>308</v>
      </c>
    </row>
    <row r="105" spans="1:14" ht="18" customHeight="1">
      <c r="A105" s="143"/>
      <c r="B105" s="132"/>
      <c r="C105" s="324"/>
      <c r="D105" s="166" t="s">
        <v>98</v>
      </c>
      <c r="E105" s="144"/>
      <c r="F105" s="289">
        <f>SUM(F86:F104)</f>
        <v>371.1</v>
      </c>
      <c r="G105" s="289">
        <f>SUM(G86:G104)</f>
        <v>699.4</v>
      </c>
      <c r="H105" s="593">
        <f>SUM(H86:H104)</f>
        <v>607.1999999999999</v>
      </c>
      <c r="I105" s="289">
        <f>SUM(I86:I104)</f>
        <v>586</v>
      </c>
      <c r="J105" s="289">
        <f>SUM(J86:J104)</f>
        <v>520</v>
      </c>
      <c r="K105" s="59"/>
      <c r="L105" s="58"/>
      <c r="M105" s="58"/>
      <c r="N105" s="58"/>
    </row>
    <row r="106" spans="1:14" ht="12.75" customHeight="1">
      <c r="A106" s="138"/>
      <c r="B106" s="139"/>
      <c r="C106" s="79"/>
      <c r="D106" s="57"/>
      <c r="E106" s="94" t="s">
        <v>84</v>
      </c>
      <c r="F106" s="249">
        <f>+F104+F101+F98+F95+F92+F89+F88+F86</f>
        <v>371.1</v>
      </c>
      <c r="G106" s="249">
        <f>+G104+G101+G98+G95+G92+G89+G88+G86</f>
        <v>474.4</v>
      </c>
      <c r="H106" s="566">
        <f>+H104+H101+H98+H95+H92+H89+H88+H86</f>
        <v>419.7</v>
      </c>
      <c r="I106" s="249">
        <f>+I104+I101+I98+I95+I92+I89+I88+I86</f>
        <v>486</v>
      </c>
      <c r="J106" s="249">
        <f>+J104+J101+J98+J95+J92+J89+J88+J86</f>
        <v>420</v>
      </c>
      <c r="K106" s="6"/>
      <c r="L106" s="292"/>
      <c r="M106" s="292"/>
      <c r="N106" s="292"/>
    </row>
    <row r="107" spans="1:14" ht="12.75" customHeight="1">
      <c r="A107" s="138"/>
      <c r="B107" s="139"/>
      <c r="C107" s="79"/>
      <c r="D107" s="57"/>
      <c r="E107" s="94" t="s">
        <v>85</v>
      </c>
      <c r="F107" s="249">
        <f>+F103+F100+F97+F94+F91</f>
        <v>0</v>
      </c>
      <c r="G107" s="249">
        <f>+G103+G100+G97+G94+G91</f>
        <v>225</v>
      </c>
      <c r="H107" s="566">
        <f>+H103+H100+H97+H94+H91</f>
        <v>159</v>
      </c>
      <c r="I107" s="249">
        <f>+I103+I100+I97+I94+I91</f>
        <v>0</v>
      </c>
      <c r="J107" s="249">
        <f>+J103+J100+J97+J94+J91</f>
        <v>0</v>
      </c>
      <c r="K107" s="6"/>
      <c r="L107" s="292"/>
      <c r="M107" s="292"/>
      <c r="N107" s="292"/>
    </row>
    <row r="108" spans="1:14" ht="12.75" customHeight="1">
      <c r="A108" s="138"/>
      <c r="B108" s="139"/>
      <c r="C108" s="79"/>
      <c r="D108" s="57"/>
      <c r="E108" s="94" t="s">
        <v>331</v>
      </c>
      <c r="F108" s="249">
        <f>+F102+F99+F96+F93+F90</f>
        <v>0</v>
      </c>
      <c r="G108" s="249">
        <f>+G102+G99+G96+G93+G90</f>
        <v>0</v>
      </c>
      <c r="H108" s="566">
        <f>+H102+H99+H96+H93+H90</f>
        <v>28.5</v>
      </c>
      <c r="I108" s="249">
        <f>+I102+I99+I96+I93+I90</f>
        <v>0</v>
      </c>
      <c r="J108" s="249">
        <f>+J102+J99+J96+J93+J90</f>
        <v>0</v>
      </c>
      <c r="K108" s="6"/>
      <c r="L108" s="292"/>
      <c r="M108" s="292"/>
      <c r="N108" s="292"/>
    </row>
    <row r="109" spans="1:14" ht="13.5" customHeight="1">
      <c r="A109" s="138"/>
      <c r="B109" s="139"/>
      <c r="C109" s="79"/>
      <c r="D109" s="2"/>
      <c r="E109" s="173" t="s">
        <v>86</v>
      </c>
      <c r="F109" s="249">
        <f>+F87</f>
        <v>0</v>
      </c>
      <c r="G109" s="249">
        <f>+G87</f>
        <v>0</v>
      </c>
      <c r="H109" s="566">
        <f>+H87</f>
        <v>0</v>
      </c>
      <c r="I109" s="249">
        <f>+I87</f>
        <v>100</v>
      </c>
      <c r="J109" s="249">
        <f>+J87</f>
        <v>100</v>
      </c>
      <c r="K109" s="6"/>
      <c r="L109" s="292"/>
      <c r="M109" s="292"/>
      <c r="N109" s="292"/>
    </row>
    <row r="110" spans="1:14" ht="15.75" customHeight="1">
      <c r="A110" s="925" t="s">
        <v>54</v>
      </c>
      <c r="B110" s="926"/>
      <c r="C110" s="926"/>
      <c r="D110" s="926"/>
      <c r="E110" s="926"/>
      <c r="F110" s="926"/>
      <c r="G110" s="926"/>
      <c r="H110" s="926"/>
      <c r="I110" s="926"/>
      <c r="J110" s="926"/>
      <c r="K110" s="926"/>
      <c r="L110" s="926"/>
      <c r="M110" s="926"/>
      <c r="N110" s="927"/>
    </row>
    <row r="111" spans="1:14" ht="66.75" customHeight="1">
      <c r="A111" s="79" t="s">
        <v>298</v>
      </c>
      <c r="B111" s="79" t="s">
        <v>301</v>
      </c>
      <c r="C111" s="11" t="s">
        <v>298</v>
      </c>
      <c r="D111" s="84" t="s">
        <v>972</v>
      </c>
      <c r="E111" s="84" t="s">
        <v>18</v>
      </c>
      <c r="F111" s="223">
        <v>1012.4</v>
      </c>
      <c r="G111" s="223">
        <v>1170</v>
      </c>
      <c r="H111" s="587">
        <v>1054.7</v>
      </c>
      <c r="I111" s="223">
        <v>1200</v>
      </c>
      <c r="J111" s="223">
        <v>1240</v>
      </c>
      <c r="K111" s="77" t="s">
        <v>405</v>
      </c>
      <c r="L111" s="434">
        <v>60</v>
      </c>
      <c r="M111" s="434">
        <v>60</v>
      </c>
      <c r="N111" s="434">
        <v>60</v>
      </c>
    </row>
    <row r="112" spans="1:14" ht="51" customHeight="1">
      <c r="A112" s="89" t="s">
        <v>298</v>
      </c>
      <c r="B112" s="89" t="s">
        <v>301</v>
      </c>
      <c r="C112" s="78" t="s">
        <v>518</v>
      </c>
      <c r="D112" s="92" t="s">
        <v>635</v>
      </c>
      <c r="E112" s="92" t="s">
        <v>18</v>
      </c>
      <c r="F112" s="273">
        <v>562.9</v>
      </c>
      <c r="G112" s="273">
        <v>585</v>
      </c>
      <c r="H112" s="598">
        <v>494.1</v>
      </c>
      <c r="I112" s="273">
        <v>600</v>
      </c>
      <c r="J112" s="273">
        <v>620</v>
      </c>
      <c r="K112" s="322" t="s">
        <v>637</v>
      </c>
      <c r="L112" s="460">
        <v>46.9</v>
      </c>
      <c r="M112" s="460">
        <v>50</v>
      </c>
      <c r="N112" s="460">
        <v>50</v>
      </c>
    </row>
    <row r="113" spans="1:14" ht="59.25" customHeight="1">
      <c r="A113" s="89" t="s">
        <v>298</v>
      </c>
      <c r="B113" s="89" t="s">
        <v>301</v>
      </c>
      <c r="C113" s="78" t="s">
        <v>519</v>
      </c>
      <c r="D113" s="92" t="s">
        <v>636</v>
      </c>
      <c r="E113" s="92" t="s">
        <v>18</v>
      </c>
      <c r="F113" s="273">
        <v>449.5</v>
      </c>
      <c r="G113" s="273">
        <v>585</v>
      </c>
      <c r="H113" s="598">
        <v>560.6</v>
      </c>
      <c r="I113" s="273">
        <v>600</v>
      </c>
      <c r="J113" s="273">
        <v>620</v>
      </c>
      <c r="K113" s="322" t="s">
        <v>638</v>
      </c>
      <c r="L113" s="460">
        <v>53.1</v>
      </c>
      <c r="M113" s="460">
        <v>50</v>
      </c>
      <c r="N113" s="460">
        <v>50</v>
      </c>
    </row>
    <row r="114" spans="1:14" ht="58.5" customHeight="1">
      <c r="A114" s="79" t="s">
        <v>298</v>
      </c>
      <c r="B114" s="79" t="s">
        <v>301</v>
      </c>
      <c r="C114" s="11" t="s">
        <v>299</v>
      </c>
      <c r="D114" s="84" t="s">
        <v>947</v>
      </c>
      <c r="E114" s="84" t="s">
        <v>18</v>
      </c>
      <c r="F114" s="223">
        <v>39.2</v>
      </c>
      <c r="G114" s="223">
        <v>39</v>
      </c>
      <c r="H114" s="587">
        <v>10</v>
      </c>
      <c r="I114" s="223">
        <v>10</v>
      </c>
      <c r="J114" s="223">
        <v>10</v>
      </c>
      <c r="K114" s="77" t="s">
        <v>107</v>
      </c>
      <c r="L114" s="434">
        <v>31</v>
      </c>
      <c r="M114" s="434">
        <v>31</v>
      </c>
      <c r="N114" s="434">
        <v>31</v>
      </c>
    </row>
    <row r="115" spans="1:14" ht="21.75" customHeight="1">
      <c r="A115" s="934" t="s">
        <v>298</v>
      </c>
      <c r="B115" s="934" t="s">
        <v>301</v>
      </c>
      <c r="C115" s="944" t="s">
        <v>300</v>
      </c>
      <c r="D115" s="941" t="s">
        <v>973</v>
      </c>
      <c r="E115" s="145" t="s">
        <v>18</v>
      </c>
      <c r="F115" s="299">
        <v>824.4</v>
      </c>
      <c r="G115" s="299">
        <v>1000</v>
      </c>
      <c r="H115" s="299">
        <v>1117.6</v>
      </c>
      <c r="I115" s="299">
        <v>1200</v>
      </c>
      <c r="J115" s="299">
        <v>1500</v>
      </c>
      <c r="K115" s="965" t="s">
        <v>404</v>
      </c>
      <c r="L115" s="962">
        <v>40</v>
      </c>
      <c r="M115" s="962">
        <v>40</v>
      </c>
      <c r="N115" s="962">
        <v>40</v>
      </c>
    </row>
    <row r="116" spans="1:14" ht="27" customHeight="1">
      <c r="A116" s="935"/>
      <c r="B116" s="935"/>
      <c r="C116" s="945"/>
      <c r="D116" s="942"/>
      <c r="E116" s="145" t="s">
        <v>2</v>
      </c>
      <c r="F116" s="300">
        <f>+F126+F127+F131+F124</f>
        <v>27.9</v>
      </c>
      <c r="G116" s="300">
        <f>+G126+G127+G131+G124</f>
        <v>262.5</v>
      </c>
      <c r="H116" s="300">
        <f>+H124+H126+H127+H131</f>
        <v>326.5</v>
      </c>
      <c r="I116" s="300">
        <f>+I124+I126+I127+I131</f>
        <v>167</v>
      </c>
      <c r="J116" s="300">
        <f>+J124+J126+J127+J131</f>
        <v>372.2</v>
      </c>
      <c r="K116" s="966"/>
      <c r="L116" s="963"/>
      <c r="M116" s="963"/>
      <c r="N116" s="963"/>
    </row>
    <row r="117" spans="1:14" ht="30" customHeight="1">
      <c r="A117" s="935"/>
      <c r="B117" s="935"/>
      <c r="C117" s="945"/>
      <c r="D117" s="942"/>
      <c r="E117" s="145" t="s">
        <v>4</v>
      </c>
      <c r="F117" s="300">
        <f>+F129+F130</f>
        <v>58.4</v>
      </c>
      <c r="G117" s="300">
        <f>+G129+G130</f>
        <v>921</v>
      </c>
      <c r="H117" s="300">
        <f>+H129+H130</f>
        <v>921</v>
      </c>
      <c r="I117" s="300">
        <f>+I129+I130</f>
        <v>943</v>
      </c>
      <c r="J117" s="300">
        <f>+J129+J130</f>
        <v>526</v>
      </c>
      <c r="K117" s="966"/>
      <c r="L117" s="963"/>
      <c r="M117" s="963"/>
      <c r="N117" s="963"/>
    </row>
    <row r="118" spans="1:14" ht="18" customHeight="1" hidden="1">
      <c r="A118" s="935"/>
      <c r="B118" s="935"/>
      <c r="C118" s="945"/>
      <c r="D118" s="942"/>
      <c r="E118" s="145" t="s">
        <v>5</v>
      </c>
      <c r="F118" s="300"/>
      <c r="G118" s="300"/>
      <c r="H118" s="562"/>
      <c r="I118" s="300"/>
      <c r="J118" s="300"/>
      <c r="K118" s="966"/>
      <c r="L118" s="963"/>
      <c r="M118" s="963"/>
      <c r="N118" s="963"/>
    </row>
    <row r="119" spans="1:14" s="68" customFormat="1" ht="16.5" customHeight="1" hidden="1">
      <c r="A119" s="936"/>
      <c r="B119" s="936"/>
      <c r="C119" s="946"/>
      <c r="D119" s="943"/>
      <c r="E119" s="145" t="s">
        <v>15</v>
      </c>
      <c r="F119" s="300"/>
      <c r="G119" s="300"/>
      <c r="H119" s="562"/>
      <c r="I119" s="300"/>
      <c r="J119" s="300"/>
      <c r="K119" s="967"/>
      <c r="L119" s="964"/>
      <c r="M119" s="964"/>
      <c r="N119" s="964"/>
    </row>
    <row r="120" spans="1:14" s="68" customFormat="1" ht="33.75" customHeight="1">
      <c r="A120" s="89" t="s">
        <v>298</v>
      </c>
      <c r="B120" s="89" t="s">
        <v>301</v>
      </c>
      <c r="C120" s="78" t="s">
        <v>30</v>
      </c>
      <c r="D120" s="92" t="s">
        <v>589</v>
      </c>
      <c r="E120" s="92" t="s">
        <v>18</v>
      </c>
      <c r="F120" s="302">
        <v>0</v>
      </c>
      <c r="G120" s="302">
        <v>0</v>
      </c>
      <c r="H120" s="611">
        <v>0</v>
      </c>
      <c r="I120" s="422">
        <v>0</v>
      </c>
      <c r="J120" s="302">
        <v>200</v>
      </c>
      <c r="K120" s="146" t="s">
        <v>408</v>
      </c>
      <c r="L120" s="294"/>
      <c r="M120" s="294"/>
      <c r="N120" s="294" t="s">
        <v>590</v>
      </c>
    </row>
    <row r="121" spans="1:14" s="68" customFormat="1" ht="41.25" customHeight="1">
      <c r="A121" s="89" t="s">
        <v>298</v>
      </c>
      <c r="B121" s="89" t="s">
        <v>301</v>
      </c>
      <c r="C121" s="78" t="s">
        <v>31</v>
      </c>
      <c r="D121" s="92" t="s">
        <v>62</v>
      </c>
      <c r="E121" s="92" t="s">
        <v>18</v>
      </c>
      <c r="F121" s="301">
        <v>1.7</v>
      </c>
      <c r="G121" s="302">
        <v>1.5</v>
      </c>
      <c r="H121" s="611">
        <v>1.5</v>
      </c>
      <c r="I121" s="401">
        <v>150</v>
      </c>
      <c r="J121" s="301">
        <v>150</v>
      </c>
      <c r="K121" s="146" t="s">
        <v>678</v>
      </c>
      <c r="L121" s="294"/>
      <c r="M121" s="294"/>
      <c r="N121" s="294" t="s">
        <v>797</v>
      </c>
    </row>
    <row r="122" spans="1:14" s="68" customFormat="1" ht="32.25" customHeight="1">
      <c r="A122" s="89" t="s">
        <v>298</v>
      </c>
      <c r="B122" s="89" t="s">
        <v>301</v>
      </c>
      <c r="C122" s="78" t="s">
        <v>593</v>
      </c>
      <c r="D122" s="92" t="s">
        <v>24</v>
      </c>
      <c r="E122" s="552" t="s">
        <v>18</v>
      </c>
      <c r="F122" s="302">
        <v>44.8</v>
      </c>
      <c r="G122" s="302">
        <v>99</v>
      </c>
      <c r="H122" s="612">
        <v>92</v>
      </c>
      <c r="I122" s="301">
        <v>0</v>
      </c>
      <c r="J122" s="301">
        <v>0</v>
      </c>
      <c r="K122" s="88" t="s">
        <v>406</v>
      </c>
      <c r="L122" s="428" t="s">
        <v>796</v>
      </c>
      <c r="M122" s="294"/>
      <c r="N122" s="294"/>
    </row>
    <row r="123" spans="1:14" s="68" customFormat="1" ht="29.25" customHeight="1">
      <c r="A123" s="939" t="s">
        <v>298</v>
      </c>
      <c r="B123" s="939" t="s">
        <v>301</v>
      </c>
      <c r="C123" s="950" t="s">
        <v>32</v>
      </c>
      <c r="D123" s="947" t="s">
        <v>843</v>
      </c>
      <c r="E123" s="92" t="s">
        <v>18</v>
      </c>
      <c r="F123" s="301">
        <v>26.4</v>
      </c>
      <c r="G123" s="301">
        <v>100</v>
      </c>
      <c r="H123" s="612">
        <v>0</v>
      </c>
      <c r="I123" s="301">
        <v>440</v>
      </c>
      <c r="J123" s="301">
        <v>400</v>
      </c>
      <c r="K123" s="937" t="s">
        <v>659</v>
      </c>
      <c r="L123" s="950" t="s">
        <v>387</v>
      </c>
      <c r="M123" s="950" t="s">
        <v>930</v>
      </c>
      <c r="N123" s="950" t="s">
        <v>931</v>
      </c>
    </row>
    <row r="124" spans="1:14" s="68" customFormat="1" ht="39" customHeight="1">
      <c r="A124" s="940"/>
      <c r="B124" s="940"/>
      <c r="C124" s="951"/>
      <c r="D124" s="949"/>
      <c r="E124" s="92" t="s">
        <v>2</v>
      </c>
      <c r="F124" s="301">
        <v>0</v>
      </c>
      <c r="G124" s="301">
        <v>100</v>
      </c>
      <c r="H124" s="612">
        <v>100</v>
      </c>
      <c r="I124" s="301">
        <v>0</v>
      </c>
      <c r="J124" s="301">
        <v>0</v>
      </c>
      <c r="K124" s="938"/>
      <c r="L124" s="951"/>
      <c r="M124" s="951"/>
      <c r="N124" s="951"/>
    </row>
    <row r="125" spans="1:14" s="68" customFormat="1" ht="33" customHeight="1">
      <c r="A125" s="910" t="s">
        <v>298</v>
      </c>
      <c r="B125" s="910" t="s">
        <v>301</v>
      </c>
      <c r="C125" s="904" t="s">
        <v>33</v>
      </c>
      <c r="D125" s="947" t="s">
        <v>799</v>
      </c>
      <c r="E125" s="552" t="s">
        <v>18</v>
      </c>
      <c r="F125" s="302">
        <v>253.1</v>
      </c>
      <c r="G125" s="302">
        <v>90</v>
      </c>
      <c r="H125" s="612">
        <v>102.6</v>
      </c>
      <c r="I125" s="302">
        <v>120</v>
      </c>
      <c r="J125" s="302">
        <v>120</v>
      </c>
      <c r="K125" s="305" t="s">
        <v>511</v>
      </c>
      <c r="L125" s="968" t="s">
        <v>800</v>
      </c>
      <c r="M125" s="956" t="s">
        <v>801</v>
      </c>
      <c r="N125" s="956" t="s">
        <v>805</v>
      </c>
    </row>
    <row r="126" spans="1:14" s="68" customFormat="1" ht="30" customHeight="1">
      <c r="A126" s="911"/>
      <c r="B126" s="911"/>
      <c r="C126" s="905"/>
      <c r="D126" s="948"/>
      <c r="E126" s="552" t="s">
        <v>2</v>
      </c>
      <c r="F126" s="302">
        <v>0</v>
      </c>
      <c r="G126" s="302">
        <v>0</v>
      </c>
      <c r="H126" s="612">
        <v>0</v>
      </c>
      <c r="I126" s="302">
        <v>0</v>
      </c>
      <c r="J126" s="302">
        <v>240</v>
      </c>
      <c r="K126" s="306"/>
      <c r="L126" s="969"/>
      <c r="M126" s="957"/>
      <c r="N126" s="957"/>
    </row>
    <row r="127" spans="1:14" s="68" customFormat="1" ht="29.25" customHeight="1">
      <c r="A127" s="910" t="s">
        <v>298</v>
      </c>
      <c r="B127" s="910" t="s">
        <v>301</v>
      </c>
      <c r="C127" s="904" t="s">
        <v>594</v>
      </c>
      <c r="D127" s="952" t="s">
        <v>836</v>
      </c>
      <c r="E127" s="552" t="s">
        <v>2</v>
      </c>
      <c r="F127" s="302">
        <v>0</v>
      </c>
      <c r="G127" s="302">
        <v>40.5</v>
      </c>
      <c r="H127" s="612">
        <v>40.5</v>
      </c>
      <c r="I127" s="302">
        <v>50</v>
      </c>
      <c r="J127" s="302">
        <v>77.2</v>
      </c>
      <c r="K127" s="901" t="s">
        <v>798</v>
      </c>
      <c r="L127" s="904" t="s">
        <v>802</v>
      </c>
      <c r="M127" s="907" t="s">
        <v>898</v>
      </c>
      <c r="N127" s="907" t="s">
        <v>837</v>
      </c>
    </row>
    <row r="128" spans="1:14" s="68" customFormat="1" ht="29.25" customHeight="1">
      <c r="A128" s="911"/>
      <c r="B128" s="911"/>
      <c r="C128" s="905"/>
      <c r="D128" s="952"/>
      <c r="E128" s="552" t="s">
        <v>18</v>
      </c>
      <c r="F128" s="302">
        <v>0</v>
      </c>
      <c r="G128" s="302">
        <v>0</v>
      </c>
      <c r="H128" s="612">
        <v>4.8</v>
      </c>
      <c r="I128" s="302">
        <v>0</v>
      </c>
      <c r="J128" s="302">
        <v>0</v>
      </c>
      <c r="K128" s="902"/>
      <c r="L128" s="905"/>
      <c r="M128" s="908"/>
      <c r="N128" s="908"/>
    </row>
    <row r="129" spans="1:14" s="68" customFormat="1" ht="27" customHeight="1">
      <c r="A129" s="912"/>
      <c r="B129" s="912"/>
      <c r="C129" s="906"/>
      <c r="D129" s="952"/>
      <c r="E129" s="552" t="s">
        <v>4</v>
      </c>
      <c r="F129" s="302">
        <v>0</v>
      </c>
      <c r="G129" s="302">
        <v>227</v>
      </c>
      <c r="H129" s="612">
        <v>227</v>
      </c>
      <c r="I129" s="302">
        <v>283</v>
      </c>
      <c r="J129" s="302">
        <v>440</v>
      </c>
      <c r="K129" s="903"/>
      <c r="L129" s="906"/>
      <c r="M129" s="909"/>
      <c r="N129" s="909"/>
    </row>
    <row r="130" spans="1:14" s="68" customFormat="1" ht="25.5" customHeight="1">
      <c r="A130" s="910" t="s">
        <v>298</v>
      </c>
      <c r="B130" s="910" t="s">
        <v>301</v>
      </c>
      <c r="C130" s="904" t="s">
        <v>63</v>
      </c>
      <c r="D130" s="947" t="s">
        <v>679</v>
      </c>
      <c r="E130" s="552" t="s">
        <v>4</v>
      </c>
      <c r="F130" s="302">
        <v>58.4</v>
      </c>
      <c r="G130" s="302">
        <v>694</v>
      </c>
      <c r="H130" s="612">
        <v>694</v>
      </c>
      <c r="I130" s="302">
        <v>660</v>
      </c>
      <c r="J130" s="302">
        <v>86</v>
      </c>
      <c r="K130" s="901" t="s">
        <v>410</v>
      </c>
      <c r="L130" s="907" t="s">
        <v>801</v>
      </c>
      <c r="M130" s="907" t="s">
        <v>803</v>
      </c>
      <c r="N130" s="907" t="s">
        <v>804</v>
      </c>
    </row>
    <row r="131" spans="1:14" s="68" customFormat="1" ht="24.75" customHeight="1">
      <c r="A131" s="911"/>
      <c r="B131" s="911"/>
      <c r="C131" s="905"/>
      <c r="D131" s="948"/>
      <c r="E131" s="552" t="s">
        <v>2</v>
      </c>
      <c r="F131" s="302">
        <v>27.9</v>
      </c>
      <c r="G131" s="302">
        <v>122</v>
      </c>
      <c r="H131" s="612">
        <v>186</v>
      </c>
      <c r="I131" s="302">
        <v>117</v>
      </c>
      <c r="J131" s="302">
        <v>55</v>
      </c>
      <c r="K131" s="902"/>
      <c r="L131" s="908"/>
      <c r="M131" s="908"/>
      <c r="N131" s="908"/>
    </row>
    <row r="132" spans="1:14" s="68" customFormat="1" ht="27" customHeight="1">
      <c r="A132" s="912"/>
      <c r="B132" s="912"/>
      <c r="C132" s="906"/>
      <c r="D132" s="949"/>
      <c r="E132" s="552" t="s">
        <v>18</v>
      </c>
      <c r="F132" s="302">
        <v>0</v>
      </c>
      <c r="G132" s="302">
        <v>0</v>
      </c>
      <c r="H132" s="611">
        <v>5.2</v>
      </c>
      <c r="I132" s="422">
        <v>0</v>
      </c>
      <c r="J132" s="302">
        <v>0</v>
      </c>
      <c r="K132" s="903"/>
      <c r="L132" s="909"/>
      <c r="M132" s="909"/>
      <c r="N132" s="909"/>
    </row>
    <row r="133" spans="1:14" s="68" customFormat="1" ht="40.5" customHeight="1">
      <c r="A133" s="89" t="s">
        <v>298</v>
      </c>
      <c r="B133" s="89" t="s">
        <v>301</v>
      </c>
      <c r="C133" s="78" t="s">
        <v>64</v>
      </c>
      <c r="D133" s="93" t="s">
        <v>597</v>
      </c>
      <c r="E133" s="92" t="s">
        <v>18</v>
      </c>
      <c r="F133" s="301">
        <v>65.8</v>
      </c>
      <c r="G133" s="301">
        <v>0</v>
      </c>
      <c r="H133" s="611">
        <v>0</v>
      </c>
      <c r="I133" s="401">
        <v>0</v>
      </c>
      <c r="J133" s="301">
        <v>160</v>
      </c>
      <c r="K133" s="146" t="s">
        <v>408</v>
      </c>
      <c r="L133" s="295"/>
      <c r="M133" s="295"/>
      <c r="N133" s="295" t="s">
        <v>598</v>
      </c>
    </row>
    <row r="134" spans="1:14" s="68" customFormat="1" ht="31.5" customHeight="1">
      <c r="A134" s="89" t="s">
        <v>298</v>
      </c>
      <c r="B134" s="89" t="s">
        <v>301</v>
      </c>
      <c r="C134" s="78" t="s">
        <v>65</v>
      </c>
      <c r="D134" s="92" t="s">
        <v>339</v>
      </c>
      <c r="E134" s="92" t="s">
        <v>18</v>
      </c>
      <c r="F134" s="301">
        <v>0</v>
      </c>
      <c r="G134" s="301">
        <v>0</v>
      </c>
      <c r="H134" s="612">
        <v>0</v>
      </c>
      <c r="I134" s="301">
        <v>0</v>
      </c>
      <c r="J134" s="301">
        <v>30</v>
      </c>
      <c r="K134" s="88" t="s">
        <v>441</v>
      </c>
      <c r="L134" s="294"/>
      <c r="M134" s="294"/>
      <c r="N134" s="461">
        <v>1</v>
      </c>
    </row>
    <row r="135" spans="1:14" s="68" customFormat="1" ht="29.25" customHeight="1">
      <c r="A135" s="89" t="s">
        <v>298</v>
      </c>
      <c r="B135" s="89" t="s">
        <v>301</v>
      </c>
      <c r="C135" s="78" t="s">
        <v>874</v>
      </c>
      <c r="D135" s="92" t="s">
        <v>340</v>
      </c>
      <c r="E135" s="92" t="s">
        <v>18</v>
      </c>
      <c r="F135" s="301">
        <v>0</v>
      </c>
      <c r="G135" s="301">
        <v>0</v>
      </c>
      <c r="H135" s="611">
        <v>0</v>
      </c>
      <c r="I135" s="401">
        <v>0</v>
      </c>
      <c r="J135" s="301">
        <v>10</v>
      </c>
      <c r="K135" s="146" t="s">
        <v>441</v>
      </c>
      <c r="L135" s="294"/>
      <c r="M135" s="294"/>
      <c r="N135" s="461">
        <v>1</v>
      </c>
    </row>
    <row r="136" spans="1:14" s="68" customFormat="1" ht="28.5" customHeight="1">
      <c r="A136" s="89" t="s">
        <v>298</v>
      </c>
      <c r="B136" s="89" t="s">
        <v>301</v>
      </c>
      <c r="C136" s="78" t="s">
        <v>210</v>
      </c>
      <c r="D136" s="93" t="s">
        <v>595</v>
      </c>
      <c r="E136" s="92" t="s">
        <v>18</v>
      </c>
      <c r="F136" s="301">
        <v>0</v>
      </c>
      <c r="G136" s="301">
        <v>0</v>
      </c>
      <c r="H136" s="611">
        <v>0</v>
      </c>
      <c r="I136" s="401">
        <v>0</v>
      </c>
      <c r="J136" s="301">
        <v>60</v>
      </c>
      <c r="K136" s="146" t="s">
        <v>409</v>
      </c>
      <c r="L136" s="294"/>
      <c r="M136" s="294"/>
      <c r="N136" s="294" t="s">
        <v>516</v>
      </c>
    </row>
    <row r="137" spans="1:14" s="68" customFormat="1" ht="30.75" customHeight="1">
      <c r="A137" s="89" t="s">
        <v>298</v>
      </c>
      <c r="B137" s="89" t="s">
        <v>301</v>
      </c>
      <c r="C137" s="78" t="s">
        <v>211</v>
      </c>
      <c r="D137" s="93" t="s">
        <v>680</v>
      </c>
      <c r="E137" s="92" t="s">
        <v>18</v>
      </c>
      <c r="F137" s="302">
        <v>12.7</v>
      </c>
      <c r="G137" s="301">
        <v>150</v>
      </c>
      <c r="H137" s="611">
        <v>135.3</v>
      </c>
      <c r="I137" s="401">
        <v>140</v>
      </c>
      <c r="J137" s="301">
        <v>140</v>
      </c>
      <c r="K137" s="146" t="s">
        <v>409</v>
      </c>
      <c r="L137" s="294" t="s">
        <v>682</v>
      </c>
      <c r="M137" s="294" t="s">
        <v>682</v>
      </c>
      <c r="N137" s="294" t="s">
        <v>682</v>
      </c>
    </row>
    <row r="138" spans="1:14" s="68" customFormat="1" ht="28.5" customHeight="1">
      <c r="A138" s="429" t="s">
        <v>298</v>
      </c>
      <c r="B138" s="429" t="s">
        <v>301</v>
      </c>
      <c r="C138" s="430" t="s">
        <v>212</v>
      </c>
      <c r="D138" s="552" t="s">
        <v>681</v>
      </c>
      <c r="E138" s="552" t="s">
        <v>18</v>
      </c>
      <c r="F138" s="302">
        <v>182.1</v>
      </c>
      <c r="G138" s="302">
        <v>150</v>
      </c>
      <c r="H138" s="611">
        <v>300.5</v>
      </c>
      <c r="I138" s="422">
        <v>0</v>
      </c>
      <c r="J138" s="302">
        <v>0</v>
      </c>
      <c r="K138" s="549" t="s">
        <v>409</v>
      </c>
      <c r="L138" s="553" t="s">
        <v>932</v>
      </c>
      <c r="M138" s="553"/>
      <c r="N138" s="553"/>
    </row>
    <row r="139" spans="1:14" s="68" customFormat="1" ht="72" customHeight="1">
      <c r="A139" s="89" t="s">
        <v>298</v>
      </c>
      <c r="B139" s="89" t="s">
        <v>301</v>
      </c>
      <c r="C139" s="78" t="s">
        <v>846</v>
      </c>
      <c r="D139" s="93" t="s">
        <v>960</v>
      </c>
      <c r="E139" s="92" t="s">
        <v>18</v>
      </c>
      <c r="F139" s="302">
        <v>6.6</v>
      </c>
      <c r="G139" s="302">
        <v>160</v>
      </c>
      <c r="H139" s="611">
        <v>194.8</v>
      </c>
      <c r="I139" s="422">
        <v>160</v>
      </c>
      <c r="J139" s="302">
        <v>200</v>
      </c>
      <c r="K139" s="549" t="s">
        <v>684</v>
      </c>
      <c r="L139" s="553" t="s">
        <v>944</v>
      </c>
      <c r="M139" s="553" t="s">
        <v>806</v>
      </c>
      <c r="N139" s="553" t="s">
        <v>516</v>
      </c>
    </row>
    <row r="140" spans="1:14" ht="30" customHeight="1">
      <c r="A140" s="516" t="s">
        <v>298</v>
      </c>
      <c r="B140" s="516" t="s">
        <v>301</v>
      </c>
      <c r="C140" s="516" t="s">
        <v>301</v>
      </c>
      <c r="D140" s="531" t="s">
        <v>90</v>
      </c>
      <c r="E140" s="531" t="s">
        <v>2</v>
      </c>
      <c r="F140" s="522">
        <v>34</v>
      </c>
      <c r="G140" s="522">
        <v>100</v>
      </c>
      <c r="H140" s="562">
        <v>100</v>
      </c>
      <c r="I140" s="522">
        <v>100</v>
      </c>
      <c r="J140" s="522">
        <v>100</v>
      </c>
      <c r="K140" s="518" t="s">
        <v>109</v>
      </c>
      <c r="L140" s="555">
        <v>7</v>
      </c>
      <c r="M140" s="555">
        <v>8</v>
      </c>
      <c r="N140" s="555">
        <v>8</v>
      </c>
    </row>
    <row r="141" spans="1:14" ht="21.75" customHeight="1">
      <c r="A141" s="777" t="s">
        <v>298</v>
      </c>
      <c r="B141" s="777" t="s">
        <v>301</v>
      </c>
      <c r="C141" s="777" t="s">
        <v>302</v>
      </c>
      <c r="D141" s="706" t="s">
        <v>497</v>
      </c>
      <c r="E141" s="84" t="s">
        <v>4</v>
      </c>
      <c r="F141" s="522">
        <v>0</v>
      </c>
      <c r="G141" s="522">
        <v>0</v>
      </c>
      <c r="H141" s="562">
        <v>0</v>
      </c>
      <c r="I141" s="522">
        <v>454</v>
      </c>
      <c r="J141" s="522">
        <v>0</v>
      </c>
      <c r="K141" s="784" t="s">
        <v>412</v>
      </c>
      <c r="L141" s="958"/>
      <c r="M141" s="959">
        <v>2</v>
      </c>
      <c r="N141" s="958"/>
    </row>
    <row r="142" spans="1:14" ht="21.75" customHeight="1">
      <c r="A142" s="777"/>
      <c r="B142" s="777"/>
      <c r="C142" s="777"/>
      <c r="D142" s="706"/>
      <c r="E142" s="84" t="s">
        <v>15</v>
      </c>
      <c r="F142" s="522">
        <v>0</v>
      </c>
      <c r="G142" s="522">
        <v>0</v>
      </c>
      <c r="H142" s="562">
        <v>0</v>
      </c>
      <c r="I142" s="522">
        <v>81</v>
      </c>
      <c r="J142" s="522">
        <v>0</v>
      </c>
      <c r="K142" s="784"/>
      <c r="L142" s="958"/>
      <c r="M142" s="958"/>
      <c r="N142" s="958"/>
    </row>
    <row r="143" spans="1:14" ht="30" customHeight="1">
      <c r="A143" s="79" t="s">
        <v>298</v>
      </c>
      <c r="B143" s="79" t="s">
        <v>301</v>
      </c>
      <c r="C143" s="79" t="s">
        <v>303</v>
      </c>
      <c r="D143" s="531" t="s">
        <v>499</v>
      </c>
      <c r="E143" s="531" t="s">
        <v>2</v>
      </c>
      <c r="F143" s="522">
        <v>41.8</v>
      </c>
      <c r="G143" s="522">
        <v>40</v>
      </c>
      <c r="H143" s="562">
        <v>40</v>
      </c>
      <c r="I143" s="522">
        <v>40</v>
      </c>
      <c r="J143" s="522">
        <v>40</v>
      </c>
      <c r="K143" s="77" t="s">
        <v>110</v>
      </c>
      <c r="L143" s="458">
        <v>100</v>
      </c>
      <c r="M143" s="458">
        <v>100</v>
      </c>
      <c r="N143" s="458">
        <v>100</v>
      </c>
    </row>
    <row r="144" spans="1:14" ht="21.75" customHeight="1">
      <c r="A144" s="656" t="s">
        <v>298</v>
      </c>
      <c r="B144" s="656" t="s">
        <v>301</v>
      </c>
      <c r="C144" s="656" t="s">
        <v>304</v>
      </c>
      <c r="D144" s="654" t="s">
        <v>500</v>
      </c>
      <c r="E144" s="531" t="s">
        <v>18</v>
      </c>
      <c r="F144" s="228">
        <v>0</v>
      </c>
      <c r="G144" s="522">
        <v>0</v>
      </c>
      <c r="H144" s="562">
        <v>0</v>
      </c>
      <c r="I144" s="522">
        <v>300</v>
      </c>
      <c r="J144" s="522">
        <v>0</v>
      </c>
      <c r="K144" s="697" t="s">
        <v>501</v>
      </c>
      <c r="L144" s="882"/>
      <c r="M144" s="879">
        <v>1</v>
      </c>
      <c r="N144" s="882"/>
    </row>
    <row r="145" spans="1:14" ht="18.75" customHeight="1">
      <c r="A145" s="658"/>
      <c r="B145" s="658"/>
      <c r="C145" s="658"/>
      <c r="D145" s="659"/>
      <c r="E145" s="531" t="s">
        <v>2</v>
      </c>
      <c r="F145" s="228">
        <v>0</v>
      </c>
      <c r="G145" s="522">
        <v>18.4</v>
      </c>
      <c r="H145" s="562">
        <v>10.7</v>
      </c>
      <c r="I145" s="522">
        <v>100</v>
      </c>
      <c r="J145" s="522">
        <v>0</v>
      </c>
      <c r="K145" s="698"/>
      <c r="L145" s="881"/>
      <c r="M145" s="881"/>
      <c r="N145" s="881"/>
    </row>
    <row r="146" spans="1:14" ht="29.25" customHeight="1">
      <c r="A146" s="511" t="s">
        <v>298</v>
      </c>
      <c r="B146" s="511" t="s">
        <v>301</v>
      </c>
      <c r="C146" s="511" t="s">
        <v>305</v>
      </c>
      <c r="D146" s="514" t="s">
        <v>859</v>
      </c>
      <c r="E146" s="531" t="s">
        <v>2</v>
      </c>
      <c r="F146" s="522">
        <v>0</v>
      </c>
      <c r="G146" s="522">
        <v>13.5</v>
      </c>
      <c r="H146" s="562">
        <v>13.5</v>
      </c>
      <c r="I146" s="522">
        <v>0</v>
      </c>
      <c r="J146" s="522">
        <v>0</v>
      </c>
      <c r="K146" s="527" t="s">
        <v>860</v>
      </c>
      <c r="L146" s="459">
        <v>180</v>
      </c>
      <c r="M146" s="545"/>
      <c r="N146" s="545"/>
    </row>
    <row r="147" spans="1:14" ht="29.25" customHeight="1">
      <c r="A147" s="511" t="s">
        <v>298</v>
      </c>
      <c r="B147" s="511" t="s">
        <v>301</v>
      </c>
      <c r="C147" s="511" t="s">
        <v>306</v>
      </c>
      <c r="D147" s="514" t="s">
        <v>878</v>
      </c>
      <c r="E147" s="531" t="s">
        <v>2</v>
      </c>
      <c r="F147" s="522">
        <v>0</v>
      </c>
      <c r="G147" s="522">
        <v>50</v>
      </c>
      <c r="H147" s="562">
        <v>50</v>
      </c>
      <c r="I147" s="522">
        <v>0</v>
      </c>
      <c r="J147" s="522">
        <v>0</v>
      </c>
      <c r="K147" s="527" t="s">
        <v>879</v>
      </c>
      <c r="L147" s="459">
        <v>400</v>
      </c>
      <c r="M147" s="545"/>
      <c r="N147" s="545"/>
    </row>
    <row r="148" spans="1:14" ht="19.5" customHeight="1">
      <c r="A148" s="656" t="s">
        <v>298</v>
      </c>
      <c r="B148" s="656" t="s">
        <v>301</v>
      </c>
      <c r="C148" s="656" t="s">
        <v>307</v>
      </c>
      <c r="D148" s="654" t="s">
        <v>934</v>
      </c>
      <c r="E148" s="531" t="s">
        <v>2</v>
      </c>
      <c r="F148" s="522">
        <v>0</v>
      </c>
      <c r="G148" s="522">
        <v>0</v>
      </c>
      <c r="H148" s="562">
        <v>0</v>
      </c>
      <c r="I148" s="522">
        <v>4.5</v>
      </c>
      <c r="J148" s="522">
        <v>18.2</v>
      </c>
      <c r="K148" s="697" t="s">
        <v>935</v>
      </c>
      <c r="L148" s="895"/>
      <c r="M148" s="804"/>
      <c r="N148" s="804" t="s">
        <v>512</v>
      </c>
    </row>
    <row r="149" spans="1:14" ht="18" customHeight="1">
      <c r="A149" s="658"/>
      <c r="B149" s="658"/>
      <c r="C149" s="658"/>
      <c r="D149" s="659"/>
      <c r="E149" s="531" t="s">
        <v>4</v>
      </c>
      <c r="F149" s="522">
        <v>0</v>
      </c>
      <c r="G149" s="522">
        <v>0</v>
      </c>
      <c r="H149" s="562">
        <v>0</v>
      </c>
      <c r="I149" s="522">
        <v>26</v>
      </c>
      <c r="J149" s="522">
        <v>102.4</v>
      </c>
      <c r="K149" s="698"/>
      <c r="L149" s="899"/>
      <c r="M149" s="805"/>
      <c r="N149" s="805"/>
    </row>
    <row r="150" spans="1:14" ht="15" customHeight="1">
      <c r="A150" s="516"/>
      <c r="B150" s="516"/>
      <c r="C150" s="325"/>
      <c r="D150" s="517" t="s">
        <v>99</v>
      </c>
      <c r="E150" s="219"/>
      <c r="F150" s="246">
        <f>+F145+F144+F143+F142+F141+F140+F117+F116+F115+F114+F111+F146+F147+F148+F149</f>
        <v>2038.1</v>
      </c>
      <c r="G150" s="246">
        <f>+G145+G144+G143+G142+G141+G140+G117+G116+G115+G114+G111+G146+G147+G148+G149</f>
        <v>3614.4</v>
      </c>
      <c r="H150" s="591">
        <f>+H145+H144+H143+H142+H141+H140+H117+H116+H115+H114+H111+H146+H147+H148+H149</f>
        <v>3644</v>
      </c>
      <c r="I150" s="246">
        <f>+I145+I144+I143+I142+I141+I140+I117+I116+I115+I114+I111+I146+I147+I148+I149</f>
        <v>4625.5</v>
      </c>
      <c r="J150" s="246">
        <f>+J145+J144+J143+J142+J141+J140+J117+J116+J115+J114+J111+J146+J147+J148+J149</f>
        <v>3908.7999999999997</v>
      </c>
      <c r="K150" s="518"/>
      <c r="L150" s="142"/>
      <c r="M150" s="142"/>
      <c r="N150" s="142"/>
    </row>
    <row r="151" spans="1:14" ht="15" customHeight="1">
      <c r="A151" s="516"/>
      <c r="B151" s="516"/>
      <c r="C151" s="516"/>
      <c r="D151" s="220"/>
      <c r="E151" s="173" t="s">
        <v>84</v>
      </c>
      <c r="F151" s="303">
        <f>+F145+F143+F140+F116+F146+F147+F148</f>
        <v>103.69999999999999</v>
      </c>
      <c r="G151" s="303">
        <f>+G145+G143+G140+G116+G146+G147+G148</f>
        <v>484.4</v>
      </c>
      <c r="H151" s="565">
        <f>+H145+H143+H140+H116+H146+H147+H148</f>
        <v>540.7</v>
      </c>
      <c r="I151" s="303">
        <f>+I145+I143+I140+I116+I146+I147+I148</f>
        <v>411.5</v>
      </c>
      <c r="J151" s="303">
        <f>+J145+J143+J140+J116+J146+J147+J148</f>
        <v>530.4000000000001</v>
      </c>
      <c r="K151" s="518"/>
      <c r="L151" s="142"/>
      <c r="M151" s="142"/>
      <c r="N151" s="142"/>
    </row>
    <row r="152" spans="1:14" ht="15" customHeight="1">
      <c r="A152" s="140"/>
      <c r="B152" s="141"/>
      <c r="C152" s="79"/>
      <c r="D152" s="57"/>
      <c r="E152" s="94" t="s">
        <v>480</v>
      </c>
      <c r="F152" s="227">
        <f>+F144+F115+F114+F111</f>
        <v>1876</v>
      </c>
      <c r="G152" s="227">
        <f>+G144+G115+G114+G111</f>
        <v>2209</v>
      </c>
      <c r="H152" s="565">
        <f>+H144+H115+H114+H111</f>
        <v>2182.3</v>
      </c>
      <c r="I152" s="227">
        <f>+I144+I115+I114+I111</f>
        <v>2710</v>
      </c>
      <c r="J152" s="227">
        <f>+J144+J115+J114+J111</f>
        <v>2750</v>
      </c>
      <c r="K152" s="64"/>
      <c r="L152" s="519"/>
      <c r="M152" s="519"/>
      <c r="N152" s="519"/>
    </row>
    <row r="153" spans="1:14" ht="12.75">
      <c r="A153" s="140"/>
      <c r="B153" s="141"/>
      <c r="C153" s="79"/>
      <c r="D153" s="57"/>
      <c r="E153" s="94" t="s">
        <v>85</v>
      </c>
      <c r="F153" s="227">
        <f>+F117+F141+F149</f>
        <v>58.4</v>
      </c>
      <c r="G153" s="227">
        <f>+G117+G141+G149</f>
        <v>921</v>
      </c>
      <c r="H153" s="565">
        <f>+H117+H141+H149</f>
        <v>921</v>
      </c>
      <c r="I153" s="227">
        <f>+I117+I141+I149</f>
        <v>1423</v>
      </c>
      <c r="J153" s="227">
        <f>+J117+J141+J149</f>
        <v>628.4</v>
      </c>
      <c r="K153" s="64"/>
      <c r="L153" s="519"/>
      <c r="M153" s="519"/>
      <c r="N153" s="519"/>
    </row>
    <row r="154" spans="1:14" ht="12.75" hidden="1">
      <c r="A154" s="140"/>
      <c r="B154" s="141"/>
      <c r="C154" s="79"/>
      <c r="D154" s="57"/>
      <c r="E154" s="94" t="s">
        <v>331</v>
      </c>
      <c r="F154" s="227"/>
      <c r="G154" s="227"/>
      <c r="H154" s="565"/>
      <c r="I154" s="227"/>
      <c r="J154" s="227"/>
      <c r="K154" s="64"/>
      <c r="L154" s="519"/>
      <c r="M154" s="519"/>
      <c r="N154" s="519"/>
    </row>
    <row r="155" spans="1:14" ht="12.75">
      <c r="A155" s="140"/>
      <c r="B155" s="141"/>
      <c r="C155" s="82"/>
      <c r="D155" s="63"/>
      <c r="E155" s="304" t="s">
        <v>86</v>
      </c>
      <c r="F155" s="227">
        <f>+F142</f>
        <v>0</v>
      </c>
      <c r="G155" s="227">
        <f>+G142</f>
        <v>0</v>
      </c>
      <c r="H155" s="565">
        <f>+H142</f>
        <v>0</v>
      </c>
      <c r="I155" s="227">
        <f>+I142</f>
        <v>81</v>
      </c>
      <c r="J155" s="227">
        <f>+J142</f>
        <v>0</v>
      </c>
      <c r="K155" s="522"/>
      <c r="L155" s="539"/>
      <c r="M155" s="539"/>
      <c r="N155" s="539"/>
    </row>
    <row r="156" spans="1:14" ht="18.75" customHeight="1">
      <c r="A156" s="925" t="s">
        <v>330</v>
      </c>
      <c r="B156" s="926"/>
      <c r="C156" s="926"/>
      <c r="D156" s="926"/>
      <c r="E156" s="926"/>
      <c r="F156" s="926"/>
      <c r="G156" s="926"/>
      <c r="H156" s="926"/>
      <c r="I156" s="926"/>
      <c r="J156" s="926"/>
      <c r="K156" s="926"/>
      <c r="L156" s="926"/>
      <c r="M156" s="926"/>
      <c r="N156" s="927"/>
    </row>
    <row r="157" spans="1:14" ht="33.75" customHeight="1">
      <c r="A157" s="540" t="s">
        <v>298</v>
      </c>
      <c r="B157" s="540" t="s">
        <v>302</v>
      </c>
      <c r="C157" s="540" t="s">
        <v>298</v>
      </c>
      <c r="D157" s="512" t="s">
        <v>25</v>
      </c>
      <c r="E157" s="531" t="s">
        <v>2</v>
      </c>
      <c r="F157" s="223">
        <v>24.2</v>
      </c>
      <c r="G157" s="223">
        <v>80</v>
      </c>
      <c r="H157" s="587">
        <v>80</v>
      </c>
      <c r="I157" s="539">
        <v>100</v>
      </c>
      <c r="J157" s="539">
        <v>40</v>
      </c>
      <c r="K157" s="546" t="s">
        <v>393</v>
      </c>
      <c r="L157" s="515">
        <v>100</v>
      </c>
      <c r="M157" s="515">
        <v>100</v>
      </c>
      <c r="N157" s="515">
        <v>100</v>
      </c>
    </row>
    <row r="158" spans="1:14" ht="27.75" customHeight="1">
      <c r="A158" s="318" t="s">
        <v>298</v>
      </c>
      <c r="B158" s="318" t="s">
        <v>302</v>
      </c>
      <c r="C158" s="318" t="s">
        <v>299</v>
      </c>
      <c r="D158" s="531" t="s">
        <v>751</v>
      </c>
      <c r="E158" s="531" t="s">
        <v>2</v>
      </c>
      <c r="F158" s="222">
        <v>5</v>
      </c>
      <c r="G158" s="223">
        <v>0</v>
      </c>
      <c r="H158" s="587">
        <v>0</v>
      </c>
      <c r="I158" s="539">
        <v>0</v>
      </c>
      <c r="J158" s="539">
        <v>100</v>
      </c>
      <c r="K158" s="546" t="s">
        <v>414</v>
      </c>
      <c r="L158" s="515"/>
      <c r="M158" s="515"/>
      <c r="N158" s="515">
        <v>1</v>
      </c>
    </row>
    <row r="159" spans="1:14" ht="29.25" customHeight="1">
      <c r="A159" s="51" t="s">
        <v>298</v>
      </c>
      <c r="B159" s="51" t="s">
        <v>302</v>
      </c>
      <c r="C159" s="51" t="s">
        <v>300</v>
      </c>
      <c r="D159" s="531" t="s">
        <v>45</v>
      </c>
      <c r="E159" s="531" t="s">
        <v>2</v>
      </c>
      <c r="F159" s="539">
        <v>16.8</v>
      </c>
      <c r="G159" s="539">
        <v>50</v>
      </c>
      <c r="H159" s="587">
        <v>50</v>
      </c>
      <c r="I159" s="539">
        <v>50</v>
      </c>
      <c r="J159" s="539">
        <v>50</v>
      </c>
      <c r="K159" s="544" t="s">
        <v>111</v>
      </c>
      <c r="L159" s="519">
        <v>5</v>
      </c>
      <c r="M159" s="519">
        <v>5</v>
      </c>
      <c r="N159" s="519">
        <v>5</v>
      </c>
    </row>
    <row r="160" spans="1:14" ht="23.25" customHeight="1">
      <c r="A160" s="804" t="s">
        <v>298</v>
      </c>
      <c r="B160" s="804" t="s">
        <v>302</v>
      </c>
      <c r="C160" s="804" t="s">
        <v>301</v>
      </c>
      <c r="D160" s="654" t="s">
        <v>217</v>
      </c>
      <c r="E160" s="531" t="s">
        <v>2</v>
      </c>
      <c r="F160" s="223">
        <v>70</v>
      </c>
      <c r="G160" s="539">
        <v>20</v>
      </c>
      <c r="H160" s="587">
        <v>20</v>
      </c>
      <c r="I160" s="539">
        <v>20</v>
      </c>
      <c r="J160" s="539">
        <v>20</v>
      </c>
      <c r="K160" s="884" t="s">
        <v>108</v>
      </c>
      <c r="L160" s="662">
        <v>2</v>
      </c>
      <c r="M160" s="662">
        <v>2</v>
      </c>
      <c r="N160" s="662">
        <v>2</v>
      </c>
    </row>
    <row r="161" spans="1:14" ht="21" customHeight="1">
      <c r="A161" s="806"/>
      <c r="B161" s="806"/>
      <c r="C161" s="806"/>
      <c r="D161" s="655"/>
      <c r="E161" s="531" t="s">
        <v>15</v>
      </c>
      <c r="F161" s="223">
        <v>12.3</v>
      </c>
      <c r="G161" s="539">
        <v>10</v>
      </c>
      <c r="H161" s="587">
        <v>10</v>
      </c>
      <c r="I161" s="539">
        <v>10</v>
      </c>
      <c r="J161" s="539">
        <v>10</v>
      </c>
      <c r="K161" s="885"/>
      <c r="L161" s="663"/>
      <c r="M161" s="663"/>
      <c r="N161" s="663"/>
    </row>
    <row r="162" spans="1:14" ht="21" customHeight="1">
      <c r="A162" s="804" t="s">
        <v>298</v>
      </c>
      <c r="B162" s="804" t="s">
        <v>302</v>
      </c>
      <c r="C162" s="804" t="s">
        <v>302</v>
      </c>
      <c r="D162" s="654" t="s">
        <v>677</v>
      </c>
      <c r="E162" s="531" t="s">
        <v>2</v>
      </c>
      <c r="F162" s="539">
        <v>0</v>
      </c>
      <c r="G162" s="539">
        <v>40</v>
      </c>
      <c r="H162" s="587">
        <v>73.5</v>
      </c>
      <c r="I162" s="539">
        <v>70</v>
      </c>
      <c r="J162" s="539">
        <v>30</v>
      </c>
      <c r="K162" s="884" t="s">
        <v>413</v>
      </c>
      <c r="L162" s="662"/>
      <c r="M162" s="662"/>
      <c r="N162" s="662">
        <v>3</v>
      </c>
    </row>
    <row r="163" spans="1:14" ht="21" customHeight="1">
      <c r="A163" s="806"/>
      <c r="B163" s="806"/>
      <c r="C163" s="806"/>
      <c r="D163" s="655"/>
      <c r="E163" s="531" t="s">
        <v>4</v>
      </c>
      <c r="F163" s="222">
        <v>0</v>
      </c>
      <c r="G163" s="539">
        <v>0</v>
      </c>
      <c r="H163" s="587">
        <v>0</v>
      </c>
      <c r="I163" s="539">
        <v>798</v>
      </c>
      <c r="J163" s="539">
        <v>340</v>
      </c>
      <c r="K163" s="885"/>
      <c r="L163" s="663"/>
      <c r="M163" s="663"/>
      <c r="N163" s="663"/>
    </row>
    <row r="164" spans="1:14" ht="19.5" customHeight="1">
      <c r="A164" s="805"/>
      <c r="B164" s="805"/>
      <c r="C164" s="805"/>
      <c r="D164" s="659"/>
      <c r="E164" s="531" t="s">
        <v>5</v>
      </c>
      <c r="F164" s="228">
        <v>0</v>
      </c>
      <c r="G164" s="522">
        <v>0</v>
      </c>
      <c r="H164" s="562">
        <v>0</v>
      </c>
      <c r="I164" s="522">
        <v>70</v>
      </c>
      <c r="J164" s="522">
        <v>30</v>
      </c>
      <c r="K164" s="886"/>
      <c r="L164" s="700"/>
      <c r="M164" s="700"/>
      <c r="N164" s="700"/>
    </row>
    <row r="165" spans="1:14" ht="18.75" customHeight="1">
      <c r="A165" s="541" t="s">
        <v>298</v>
      </c>
      <c r="B165" s="541" t="s">
        <v>302</v>
      </c>
      <c r="C165" s="804" t="s">
        <v>303</v>
      </c>
      <c r="D165" s="654" t="s">
        <v>676</v>
      </c>
      <c r="E165" s="531" t="s">
        <v>2</v>
      </c>
      <c r="F165" s="539">
        <v>0</v>
      </c>
      <c r="G165" s="539">
        <v>45</v>
      </c>
      <c r="H165" s="587">
        <v>75</v>
      </c>
      <c r="I165" s="539">
        <v>115</v>
      </c>
      <c r="J165" s="539">
        <v>80</v>
      </c>
      <c r="K165" s="884" t="s">
        <v>413</v>
      </c>
      <c r="L165" s="662"/>
      <c r="M165" s="662"/>
      <c r="N165" s="662">
        <v>5</v>
      </c>
    </row>
    <row r="166" spans="1:14" ht="21.75" customHeight="1">
      <c r="A166" s="541"/>
      <c r="B166" s="541"/>
      <c r="C166" s="806"/>
      <c r="D166" s="655"/>
      <c r="E166" s="531" t="s">
        <v>4</v>
      </c>
      <c r="F166" s="222">
        <v>0</v>
      </c>
      <c r="G166" s="539">
        <v>510</v>
      </c>
      <c r="H166" s="587">
        <v>510</v>
      </c>
      <c r="I166" s="539">
        <v>1300</v>
      </c>
      <c r="J166" s="539">
        <v>928</v>
      </c>
      <c r="K166" s="885"/>
      <c r="L166" s="663"/>
      <c r="M166" s="663"/>
      <c r="N166" s="663"/>
    </row>
    <row r="167" spans="1:14" ht="20.25" customHeight="1">
      <c r="A167" s="541"/>
      <c r="B167" s="541"/>
      <c r="C167" s="805"/>
      <c r="D167" s="659"/>
      <c r="E167" s="531" t="s">
        <v>5</v>
      </c>
      <c r="F167" s="228">
        <v>0</v>
      </c>
      <c r="G167" s="522">
        <v>45</v>
      </c>
      <c r="H167" s="562">
        <v>45</v>
      </c>
      <c r="I167" s="522">
        <v>115</v>
      </c>
      <c r="J167" s="522">
        <v>77</v>
      </c>
      <c r="K167" s="886"/>
      <c r="L167" s="700"/>
      <c r="M167" s="700"/>
      <c r="N167" s="700"/>
    </row>
    <row r="168" spans="1:14" ht="19.5" customHeight="1">
      <c r="A168" s="801" t="s">
        <v>303</v>
      </c>
      <c r="B168" s="801" t="s">
        <v>298</v>
      </c>
      <c r="C168" s="801" t="s">
        <v>304</v>
      </c>
      <c r="D168" s="654" t="s">
        <v>928</v>
      </c>
      <c r="E168" s="83" t="s">
        <v>2</v>
      </c>
      <c r="F168" s="238">
        <v>0</v>
      </c>
      <c r="G168" s="539">
        <v>13</v>
      </c>
      <c r="H168" s="587">
        <v>13</v>
      </c>
      <c r="I168" s="539">
        <v>49</v>
      </c>
      <c r="J168" s="539">
        <v>5</v>
      </c>
      <c r="K168" s="654" t="s">
        <v>716</v>
      </c>
      <c r="L168" s="645"/>
      <c r="M168" s="645"/>
      <c r="N168" s="645" t="s">
        <v>718</v>
      </c>
    </row>
    <row r="169" spans="1:14" ht="19.5" customHeight="1">
      <c r="A169" s="817"/>
      <c r="B169" s="817"/>
      <c r="C169" s="817"/>
      <c r="D169" s="655"/>
      <c r="E169" s="83" t="s">
        <v>4</v>
      </c>
      <c r="F169" s="238">
        <v>0</v>
      </c>
      <c r="G169" s="539">
        <v>150</v>
      </c>
      <c r="H169" s="587">
        <v>150</v>
      </c>
      <c r="I169" s="539">
        <v>550</v>
      </c>
      <c r="J169" s="539">
        <v>57</v>
      </c>
      <c r="K169" s="655"/>
      <c r="L169" s="646"/>
      <c r="M169" s="646"/>
      <c r="N169" s="646"/>
    </row>
    <row r="170" spans="1:14" ht="19.5" customHeight="1">
      <c r="A170" s="802"/>
      <c r="B170" s="802"/>
      <c r="C170" s="802"/>
      <c r="D170" s="659"/>
      <c r="E170" s="83" t="s">
        <v>5</v>
      </c>
      <c r="F170" s="238">
        <v>0</v>
      </c>
      <c r="G170" s="539">
        <v>13</v>
      </c>
      <c r="H170" s="587">
        <v>13</v>
      </c>
      <c r="I170" s="539">
        <v>49</v>
      </c>
      <c r="J170" s="539">
        <v>5</v>
      </c>
      <c r="K170" s="659"/>
      <c r="L170" s="647"/>
      <c r="M170" s="647"/>
      <c r="N170" s="647"/>
    </row>
    <row r="171" spans="1:14" ht="19.5" customHeight="1">
      <c r="A171" s="801" t="s">
        <v>303</v>
      </c>
      <c r="B171" s="801" t="s">
        <v>298</v>
      </c>
      <c r="C171" s="801" t="s">
        <v>305</v>
      </c>
      <c r="D171" s="654" t="s">
        <v>929</v>
      </c>
      <c r="E171" s="83" t="s">
        <v>2</v>
      </c>
      <c r="F171" s="238">
        <v>0</v>
      </c>
      <c r="G171" s="539">
        <v>5</v>
      </c>
      <c r="H171" s="587">
        <v>5</v>
      </c>
      <c r="I171" s="539">
        <v>49</v>
      </c>
      <c r="J171" s="539">
        <v>13</v>
      </c>
      <c r="K171" s="654" t="s">
        <v>716</v>
      </c>
      <c r="L171" s="645"/>
      <c r="M171" s="645"/>
      <c r="N171" s="645" t="s">
        <v>717</v>
      </c>
    </row>
    <row r="172" spans="1:14" ht="19.5" customHeight="1">
      <c r="A172" s="817"/>
      <c r="B172" s="817"/>
      <c r="C172" s="817"/>
      <c r="D172" s="655"/>
      <c r="E172" s="83" t="s">
        <v>4</v>
      </c>
      <c r="F172" s="238">
        <v>0</v>
      </c>
      <c r="G172" s="539">
        <v>57</v>
      </c>
      <c r="H172" s="587">
        <v>57</v>
      </c>
      <c r="I172" s="539">
        <v>550</v>
      </c>
      <c r="J172" s="539">
        <v>150</v>
      </c>
      <c r="K172" s="655"/>
      <c r="L172" s="646"/>
      <c r="M172" s="646"/>
      <c r="N172" s="646"/>
    </row>
    <row r="173" spans="1:14" ht="19.5" customHeight="1">
      <c r="A173" s="802"/>
      <c r="B173" s="802"/>
      <c r="C173" s="802"/>
      <c r="D173" s="659"/>
      <c r="E173" s="83" t="s">
        <v>5</v>
      </c>
      <c r="F173" s="238">
        <v>0</v>
      </c>
      <c r="G173" s="539">
        <v>5</v>
      </c>
      <c r="H173" s="587">
        <v>5</v>
      </c>
      <c r="I173" s="539">
        <v>49</v>
      </c>
      <c r="J173" s="539">
        <v>13</v>
      </c>
      <c r="K173" s="659"/>
      <c r="L173" s="647"/>
      <c r="M173" s="647"/>
      <c r="N173" s="647"/>
    </row>
    <row r="174" spans="1:14" ht="60" customHeight="1">
      <c r="A174" s="540" t="s">
        <v>298</v>
      </c>
      <c r="B174" s="540" t="s">
        <v>302</v>
      </c>
      <c r="C174" s="540" t="s">
        <v>306</v>
      </c>
      <c r="D174" s="512" t="s">
        <v>34</v>
      </c>
      <c r="E174" s="531" t="s">
        <v>2</v>
      </c>
      <c r="F174" s="522">
        <v>0.1</v>
      </c>
      <c r="G174" s="522">
        <v>3</v>
      </c>
      <c r="H174" s="562">
        <v>3</v>
      </c>
      <c r="I174" s="522">
        <v>3</v>
      </c>
      <c r="J174" s="522">
        <v>3</v>
      </c>
      <c r="K174" s="546" t="s">
        <v>116</v>
      </c>
      <c r="L174" s="515">
        <v>35</v>
      </c>
      <c r="M174" s="515">
        <v>45</v>
      </c>
      <c r="N174" s="515">
        <v>50</v>
      </c>
    </row>
    <row r="175" spans="1:14" ht="32.25" customHeight="1">
      <c r="A175" s="318" t="s">
        <v>298</v>
      </c>
      <c r="B175" s="318" t="s">
        <v>302</v>
      </c>
      <c r="C175" s="318" t="s">
        <v>307</v>
      </c>
      <c r="D175" s="531" t="s">
        <v>618</v>
      </c>
      <c r="E175" s="531" t="s">
        <v>2</v>
      </c>
      <c r="F175" s="522">
        <v>0</v>
      </c>
      <c r="G175" s="522">
        <v>40</v>
      </c>
      <c r="H175" s="562">
        <v>40</v>
      </c>
      <c r="I175" s="522">
        <v>40</v>
      </c>
      <c r="J175" s="522">
        <v>40</v>
      </c>
      <c r="K175" s="544" t="s">
        <v>611</v>
      </c>
      <c r="L175" s="519">
        <v>3</v>
      </c>
      <c r="M175" s="519">
        <v>3</v>
      </c>
      <c r="N175" s="519">
        <v>3</v>
      </c>
    </row>
    <row r="176" spans="1:14" ht="41.25" customHeight="1">
      <c r="A176" s="318" t="s">
        <v>298</v>
      </c>
      <c r="B176" s="318" t="s">
        <v>302</v>
      </c>
      <c r="C176" s="318" t="s">
        <v>308</v>
      </c>
      <c r="D176" s="531" t="s">
        <v>880</v>
      </c>
      <c r="E176" s="531" t="s">
        <v>2</v>
      </c>
      <c r="F176" s="522">
        <v>0</v>
      </c>
      <c r="G176" s="522">
        <v>200</v>
      </c>
      <c r="H176" s="562">
        <v>200</v>
      </c>
      <c r="I176" s="522">
        <v>100</v>
      </c>
      <c r="J176" s="522">
        <v>0</v>
      </c>
      <c r="K176" s="525" t="s">
        <v>840</v>
      </c>
      <c r="L176" s="519">
        <v>20</v>
      </c>
      <c r="M176" s="519">
        <v>15</v>
      </c>
      <c r="N176" s="519"/>
    </row>
    <row r="177" spans="1:14" ht="17.25" customHeight="1">
      <c r="A177" s="79"/>
      <c r="B177" s="79"/>
      <c r="C177" s="324"/>
      <c r="D177" s="166" t="s">
        <v>105</v>
      </c>
      <c r="E177" s="147"/>
      <c r="F177" s="246">
        <f>SUM(F157:F176)</f>
        <v>128.4</v>
      </c>
      <c r="G177" s="246">
        <f>SUM(G157:G176)</f>
        <v>1286</v>
      </c>
      <c r="H177" s="591">
        <f>SUM(H157:H176)</f>
        <v>1349.5</v>
      </c>
      <c r="I177" s="246">
        <f>SUM(I157:I176)</f>
        <v>4087</v>
      </c>
      <c r="J177" s="246">
        <f>SUM(J157:J176)</f>
        <v>1991</v>
      </c>
      <c r="K177" s="480"/>
      <c r="L177" s="296"/>
      <c r="M177" s="296"/>
      <c r="N177" s="296"/>
    </row>
    <row r="178" spans="1:14" ht="12.75">
      <c r="A178" s="140"/>
      <c r="B178" s="141"/>
      <c r="C178" s="82"/>
      <c r="D178" s="133"/>
      <c r="E178" s="94" t="s">
        <v>84</v>
      </c>
      <c r="F178" s="227">
        <f>+F175+F174+F171+F168+F165+F162+F160+F159+F158+F157+F176</f>
        <v>116.1</v>
      </c>
      <c r="G178" s="227">
        <f>+G175+G174+G171+G168+G165+G162+G160+G159+G158+G157+G176</f>
        <v>496</v>
      </c>
      <c r="H178" s="565">
        <f>+H175+H174+H171+H168+H165+H162+H160+H159+H158+H157+H176</f>
        <v>559.5</v>
      </c>
      <c r="I178" s="227">
        <f>+I175+I174+I171+I168+I165+I162+I160+I159+I158+I157+I176</f>
        <v>596</v>
      </c>
      <c r="J178" s="227">
        <f>+J175+J174+J171+J168+J165+J162+J160+J159+J158+J157+J176</f>
        <v>381</v>
      </c>
      <c r="K178" s="480"/>
      <c r="L178" s="605"/>
      <c r="M178" s="605"/>
      <c r="N178" s="605"/>
    </row>
    <row r="179" spans="1:14" ht="12.75">
      <c r="A179" s="140"/>
      <c r="B179" s="141"/>
      <c r="C179" s="82"/>
      <c r="D179" s="133"/>
      <c r="E179" s="94" t="s">
        <v>85</v>
      </c>
      <c r="F179" s="227">
        <f aca="true" t="shared" si="0" ref="F179:J180">+F172+F169+F166+F163</f>
        <v>0</v>
      </c>
      <c r="G179" s="227">
        <f t="shared" si="0"/>
        <v>717</v>
      </c>
      <c r="H179" s="565">
        <f t="shared" si="0"/>
        <v>717</v>
      </c>
      <c r="I179" s="227">
        <f t="shared" si="0"/>
        <v>3198</v>
      </c>
      <c r="J179" s="227">
        <f t="shared" si="0"/>
        <v>1475</v>
      </c>
      <c r="K179" s="480"/>
      <c r="L179" s="606"/>
      <c r="M179" s="606"/>
      <c r="N179" s="606"/>
    </row>
    <row r="180" spans="1:14" ht="12.75">
      <c r="A180" s="140"/>
      <c r="B180" s="141"/>
      <c r="C180" s="82"/>
      <c r="D180" s="133"/>
      <c r="E180" s="94" t="s">
        <v>331</v>
      </c>
      <c r="F180" s="227">
        <f t="shared" si="0"/>
        <v>0</v>
      </c>
      <c r="G180" s="227">
        <f t="shared" si="0"/>
        <v>63</v>
      </c>
      <c r="H180" s="565">
        <f t="shared" si="0"/>
        <v>63</v>
      </c>
      <c r="I180" s="227">
        <f t="shared" si="0"/>
        <v>283</v>
      </c>
      <c r="J180" s="227">
        <f t="shared" si="0"/>
        <v>125</v>
      </c>
      <c r="K180" s="480"/>
      <c r="L180" s="606"/>
      <c r="M180" s="606"/>
      <c r="N180" s="606"/>
    </row>
    <row r="181" spans="1:14" ht="12.75">
      <c r="A181" s="140"/>
      <c r="B181" s="141"/>
      <c r="C181" s="82"/>
      <c r="D181" s="133"/>
      <c r="E181" s="94" t="s">
        <v>86</v>
      </c>
      <c r="F181" s="227">
        <f>+F161</f>
        <v>12.3</v>
      </c>
      <c r="G181" s="227">
        <f>+G161</f>
        <v>10</v>
      </c>
      <c r="H181" s="565">
        <f>+H161</f>
        <v>10</v>
      </c>
      <c r="I181" s="227">
        <f>+I161</f>
        <v>10</v>
      </c>
      <c r="J181" s="227">
        <f>+J161</f>
        <v>10</v>
      </c>
      <c r="K181" s="480"/>
      <c r="L181" s="606"/>
      <c r="M181" s="606"/>
      <c r="N181" s="606"/>
    </row>
    <row r="182" spans="1:14" ht="15" customHeight="1">
      <c r="A182" s="140"/>
      <c r="B182" s="141"/>
      <c r="C182" s="82"/>
      <c r="D182" s="167" t="s">
        <v>311</v>
      </c>
      <c r="E182" s="147"/>
      <c r="F182" s="246">
        <f>+F177+F150+F105+F79+F19</f>
        <v>4935.200000000001</v>
      </c>
      <c r="G182" s="246">
        <f>+G177+G150+G105+G79+G19</f>
        <v>9024</v>
      </c>
      <c r="H182" s="591">
        <f>+H177+H150+H105+H79+H19</f>
        <v>9470.7</v>
      </c>
      <c r="I182" s="246">
        <f>+I177+I150+I105+I79+I19</f>
        <v>13841.400000000001</v>
      </c>
      <c r="J182" s="246">
        <f>+J177+J150+J105+J79+J19</f>
        <v>10612.8</v>
      </c>
      <c r="K182" s="480"/>
      <c r="L182" s="607"/>
      <c r="M182" s="607"/>
      <c r="N182" s="607"/>
    </row>
    <row r="183" spans="1:14" ht="21.75" customHeight="1">
      <c r="A183" s="921" t="s">
        <v>289</v>
      </c>
      <c r="B183" s="921"/>
      <c r="C183" s="921"/>
      <c r="D183" s="921"/>
      <c r="E183" s="921"/>
      <c r="F183" s="358">
        <f>+F182</f>
        <v>4935.200000000001</v>
      </c>
      <c r="G183" s="358">
        <f>+G182</f>
        <v>9024</v>
      </c>
      <c r="H183" s="358">
        <f>+H182</f>
        <v>9470.7</v>
      </c>
      <c r="I183" s="358">
        <f>+I182</f>
        <v>13841.400000000001</v>
      </c>
      <c r="J183" s="358">
        <f>+J182</f>
        <v>10612.8</v>
      </c>
      <c r="K183" s="875"/>
      <c r="L183" s="875"/>
      <c r="M183" s="875"/>
      <c r="N183" s="875"/>
    </row>
    <row r="184" spans="1:14" ht="12.75">
      <c r="A184" s="750" t="s">
        <v>316</v>
      </c>
      <c r="B184" s="751"/>
      <c r="C184" s="751"/>
      <c r="D184" s="751"/>
      <c r="E184" s="752"/>
      <c r="F184" s="539"/>
      <c r="G184" s="539"/>
      <c r="H184" s="539"/>
      <c r="I184" s="539"/>
      <c r="J184" s="539"/>
      <c r="K184" s="875"/>
      <c r="L184" s="875"/>
      <c r="M184" s="875"/>
      <c r="N184" s="875"/>
    </row>
    <row r="185" spans="1:14" ht="15.75" customHeight="1">
      <c r="A185" s="953" t="s">
        <v>21</v>
      </c>
      <c r="B185" s="954"/>
      <c r="C185" s="954"/>
      <c r="D185" s="954"/>
      <c r="E185" s="955"/>
      <c r="F185" s="359">
        <f>SUM(F186:F191)</f>
        <v>3002.5</v>
      </c>
      <c r="G185" s="359">
        <f>SUM(G186:G191)</f>
        <v>4618</v>
      </c>
      <c r="H185" s="359">
        <f>SUM(H186:H191)</f>
        <v>4988.8</v>
      </c>
      <c r="I185" s="359">
        <f>SUM(I186:I191)</f>
        <v>5642.7</v>
      </c>
      <c r="J185" s="359">
        <f>SUM(J186:J191)</f>
        <v>5284.5</v>
      </c>
      <c r="K185" s="875"/>
      <c r="L185" s="875"/>
      <c r="M185" s="875"/>
      <c r="N185" s="875"/>
    </row>
    <row r="186" spans="1:14" ht="12.75">
      <c r="A186" s="693" t="s">
        <v>225</v>
      </c>
      <c r="B186" s="694"/>
      <c r="C186" s="694"/>
      <c r="D186" s="694"/>
      <c r="E186" s="695"/>
      <c r="F186" s="244">
        <f>+F178+F151+F106+F80+F20</f>
        <v>1089.1</v>
      </c>
      <c r="G186" s="244">
        <f>+G178+G151+G106+G80+G20</f>
        <v>2364.5</v>
      </c>
      <c r="H186" s="570">
        <f>+H178+H151+H106+H80+H20</f>
        <v>2767.3</v>
      </c>
      <c r="I186" s="244">
        <f>+I178+I151+I106+I80+I20</f>
        <v>2906.7</v>
      </c>
      <c r="J186" s="244">
        <f>+J178+J151+J106+J80+J20</f>
        <v>2499.5</v>
      </c>
      <c r="K186" s="875"/>
      <c r="L186" s="875"/>
      <c r="M186" s="875"/>
      <c r="N186" s="875"/>
    </row>
    <row r="187" spans="1:14" ht="15" customHeight="1">
      <c r="A187" s="693" t="s">
        <v>368</v>
      </c>
      <c r="B187" s="694"/>
      <c r="C187" s="694"/>
      <c r="D187" s="694"/>
      <c r="E187" s="695"/>
      <c r="F187" s="256"/>
      <c r="G187" s="256"/>
      <c r="H187" s="569"/>
      <c r="I187" s="256"/>
      <c r="J187" s="256"/>
      <c r="K187" s="875"/>
      <c r="L187" s="875"/>
      <c r="M187" s="875"/>
      <c r="N187" s="875"/>
    </row>
    <row r="188" spans="1:14" ht="12.75">
      <c r="A188" s="693" t="s">
        <v>226</v>
      </c>
      <c r="B188" s="694"/>
      <c r="C188" s="694"/>
      <c r="D188" s="694"/>
      <c r="E188" s="695"/>
      <c r="F188" s="256">
        <f>+F83</f>
        <v>37.4</v>
      </c>
      <c r="G188" s="256">
        <f>+G83</f>
        <v>44.5</v>
      </c>
      <c r="H188" s="569">
        <f>+H83</f>
        <v>39.2</v>
      </c>
      <c r="I188" s="256">
        <f>+I83</f>
        <v>26</v>
      </c>
      <c r="J188" s="256">
        <f>+J83</f>
        <v>35</v>
      </c>
      <c r="K188" s="875"/>
      <c r="L188" s="875"/>
      <c r="M188" s="875"/>
      <c r="N188" s="875"/>
    </row>
    <row r="189" spans="1:14" ht="12.75">
      <c r="A189" s="693" t="s">
        <v>227</v>
      </c>
      <c r="B189" s="694"/>
      <c r="C189" s="694"/>
      <c r="D189" s="694"/>
      <c r="E189" s="695"/>
      <c r="F189" s="256"/>
      <c r="G189" s="256"/>
      <c r="H189" s="569"/>
      <c r="I189" s="256"/>
      <c r="J189" s="402"/>
      <c r="K189" s="875"/>
      <c r="L189" s="875"/>
      <c r="M189" s="875"/>
      <c r="N189" s="875"/>
    </row>
    <row r="190" spans="1:14" ht="12.75">
      <c r="A190" s="693" t="s">
        <v>230</v>
      </c>
      <c r="B190" s="694"/>
      <c r="C190" s="694"/>
      <c r="D190" s="694"/>
      <c r="E190" s="695"/>
      <c r="F190" s="256"/>
      <c r="G190" s="256"/>
      <c r="H190" s="569"/>
      <c r="I190" s="256"/>
      <c r="J190" s="256"/>
      <c r="K190" s="875"/>
      <c r="L190" s="875"/>
      <c r="M190" s="875"/>
      <c r="N190" s="875"/>
    </row>
    <row r="191" spans="1:14" ht="15.75" customHeight="1">
      <c r="A191" s="693" t="s">
        <v>231</v>
      </c>
      <c r="B191" s="694"/>
      <c r="C191" s="694"/>
      <c r="D191" s="694"/>
      <c r="E191" s="695"/>
      <c r="F191" s="256">
        <f>+F152</f>
        <v>1876</v>
      </c>
      <c r="G191" s="256">
        <f>+G152</f>
        <v>2209</v>
      </c>
      <c r="H191" s="569">
        <f>+H152</f>
        <v>2182.3</v>
      </c>
      <c r="I191" s="256">
        <f>+I152</f>
        <v>2710</v>
      </c>
      <c r="J191" s="256">
        <f>+J152</f>
        <v>2750</v>
      </c>
      <c r="K191" s="875"/>
      <c r="L191" s="875"/>
      <c r="M191" s="875"/>
      <c r="N191" s="875"/>
    </row>
    <row r="192" spans="1:14" ht="14.25">
      <c r="A192" s="922" t="s">
        <v>20</v>
      </c>
      <c r="B192" s="923"/>
      <c r="C192" s="923"/>
      <c r="D192" s="923"/>
      <c r="E192" s="924"/>
      <c r="F192" s="359">
        <f>SUM(F193:F196)</f>
        <v>1932.7</v>
      </c>
      <c r="G192" s="359">
        <f>SUM(G193:G196)</f>
        <v>4406</v>
      </c>
      <c r="H192" s="359">
        <f>SUM(H193:H196)</f>
        <v>4481.9</v>
      </c>
      <c r="I192" s="359">
        <f>SUM(I193:I196)</f>
        <v>8198.7</v>
      </c>
      <c r="J192" s="359">
        <f>SUM(J193:J196)</f>
        <v>5328.300000000001</v>
      </c>
      <c r="K192" s="875"/>
      <c r="L192" s="875"/>
      <c r="M192" s="875"/>
      <c r="N192" s="875"/>
    </row>
    <row r="193" spans="1:14" ht="12.75">
      <c r="A193" s="693" t="s">
        <v>228</v>
      </c>
      <c r="B193" s="694"/>
      <c r="C193" s="694"/>
      <c r="D193" s="694"/>
      <c r="E193" s="695"/>
      <c r="F193" s="256">
        <f>+F179+F153+F107+F81</f>
        <v>1435.6000000000001</v>
      </c>
      <c r="G193" s="256">
        <f>+G179+G153+G107+G81</f>
        <v>3760</v>
      </c>
      <c r="H193" s="569">
        <f>+H179+H153+H107+H81</f>
        <v>3490.4</v>
      </c>
      <c r="I193" s="256">
        <f>+I179+I153+I107+I81</f>
        <v>6710.1</v>
      </c>
      <c r="J193" s="256">
        <f>+J179+J153+J107+J81</f>
        <v>4519.200000000001</v>
      </c>
      <c r="K193" s="875"/>
      <c r="L193" s="875"/>
      <c r="M193" s="875"/>
      <c r="N193" s="875"/>
    </row>
    <row r="194" spans="1:14" ht="12.75">
      <c r="A194" s="693" t="s">
        <v>229</v>
      </c>
      <c r="B194" s="694"/>
      <c r="C194" s="694"/>
      <c r="D194" s="694"/>
      <c r="E194" s="695"/>
      <c r="F194" s="256">
        <f>+F180+F84+F108</f>
        <v>0</v>
      </c>
      <c r="G194" s="256">
        <f>+G180+G84+G108</f>
        <v>63</v>
      </c>
      <c r="H194" s="569">
        <f>+H180+H84+H108</f>
        <v>109.5</v>
      </c>
      <c r="I194" s="256">
        <f>+I180+I84+I108</f>
        <v>364.5</v>
      </c>
      <c r="J194" s="256">
        <f>+J180+J84+J108</f>
        <v>125</v>
      </c>
      <c r="K194" s="875"/>
      <c r="L194" s="875"/>
      <c r="M194" s="875"/>
      <c r="N194" s="875"/>
    </row>
    <row r="195" spans="1:14" ht="13.5" customHeight="1">
      <c r="A195" s="693" t="s">
        <v>232</v>
      </c>
      <c r="B195" s="694"/>
      <c r="C195" s="694"/>
      <c r="D195" s="694"/>
      <c r="E195" s="695"/>
      <c r="F195" s="256">
        <f>+F181+F155+F109+F82</f>
        <v>497.09999999999997</v>
      </c>
      <c r="G195" s="256">
        <f>+G181+G155+G109+G82</f>
        <v>583</v>
      </c>
      <c r="H195" s="569">
        <f>+H181+H155+H109+H82</f>
        <v>882</v>
      </c>
      <c r="I195" s="256">
        <f>+I181+I155+I109+I82</f>
        <v>1124.1</v>
      </c>
      <c r="J195" s="256">
        <f>+J181+J155+J109+J82</f>
        <v>684.1</v>
      </c>
      <c r="K195" s="875"/>
      <c r="L195" s="875"/>
      <c r="M195" s="875"/>
      <c r="N195" s="875"/>
    </row>
    <row r="196" spans="1:14" ht="12.75">
      <c r="A196" s="693" t="s">
        <v>233</v>
      </c>
      <c r="B196" s="694"/>
      <c r="C196" s="694"/>
      <c r="D196" s="694"/>
      <c r="E196" s="695"/>
      <c r="F196" s="256"/>
      <c r="G196" s="256"/>
      <c r="H196" s="569"/>
      <c r="I196" s="256"/>
      <c r="J196" s="256"/>
      <c r="K196" s="916"/>
      <c r="L196" s="876"/>
      <c r="M196" s="876"/>
      <c r="N196" s="876"/>
    </row>
    <row r="197" spans="1:14" ht="15" customHeight="1">
      <c r="A197" s="722" t="s">
        <v>953</v>
      </c>
      <c r="B197" s="722"/>
      <c r="C197" s="722"/>
      <c r="D197" s="722"/>
      <c r="E197" s="722"/>
      <c r="F197" s="712"/>
      <c r="G197" s="712"/>
      <c r="H197" s="712"/>
      <c r="I197" s="712"/>
      <c r="J197" s="169"/>
      <c r="K197" s="169"/>
      <c r="L197" s="221"/>
      <c r="M197" s="221"/>
      <c r="N197" s="221"/>
    </row>
    <row r="198" spans="1:8" ht="12.75">
      <c r="A198" s="558" t="s">
        <v>954</v>
      </c>
      <c r="B198" s="558"/>
      <c r="C198" s="558"/>
      <c r="D198" s="559"/>
      <c r="E198" s="560"/>
      <c r="F198" s="561"/>
      <c r="H198" s="55"/>
    </row>
  </sheetData>
  <sheetProtection/>
  <mergeCells count="281">
    <mergeCell ref="A197:I197"/>
    <mergeCell ref="K130:K132"/>
    <mergeCell ref="L130:L132"/>
    <mergeCell ref="M130:M132"/>
    <mergeCell ref="N95:N97"/>
    <mergeCell ref="M98:M100"/>
    <mergeCell ref="M101:M103"/>
    <mergeCell ref="L101:L103"/>
    <mergeCell ref="L123:L124"/>
    <mergeCell ref="N101:N103"/>
    <mergeCell ref="M125:M126"/>
    <mergeCell ref="L125:L126"/>
    <mergeCell ref="M115:M119"/>
    <mergeCell ref="N130:N132"/>
    <mergeCell ref="N59:N60"/>
    <mergeCell ref="L59:L60"/>
    <mergeCell ref="L89:L91"/>
    <mergeCell ref="M95:M97"/>
    <mergeCell ref="N98:N100"/>
    <mergeCell ref="N86:N87"/>
    <mergeCell ref="N76:N77"/>
    <mergeCell ref="N89:N91"/>
    <mergeCell ref="N92:N94"/>
    <mergeCell ref="L86:L87"/>
    <mergeCell ref="L54:L55"/>
    <mergeCell ref="N52:N53"/>
    <mergeCell ref="L52:L53"/>
    <mergeCell ref="M54:M55"/>
    <mergeCell ref="N54:N55"/>
    <mergeCell ref="M52:M53"/>
    <mergeCell ref="M160:M161"/>
    <mergeCell ref="M162:M164"/>
    <mergeCell ref="C162:C164"/>
    <mergeCell ref="A125:A126"/>
    <mergeCell ref="K115:K119"/>
    <mergeCell ref="L115:L119"/>
    <mergeCell ref="B141:B142"/>
    <mergeCell ref="D125:D126"/>
    <mergeCell ref="M123:M124"/>
    <mergeCell ref="L141:L142"/>
    <mergeCell ref="K4:N4"/>
    <mergeCell ref="L35:L36"/>
    <mergeCell ref="D148:D149"/>
    <mergeCell ref="A148:A149"/>
    <mergeCell ref="M144:M145"/>
    <mergeCell ref="M92:M94"/>
    <mergeCell ref="M59:M60"/>
    <mergeCell ref="M35:M36"/>
    <mergeCell ref="N115:N119"/>
    <mergeCell ref="N35:N36"/>
    <mergeCell ref="A189:E189"/>
    <mergeCell ref="B148:B149"/>
    <mergeCell ref="C148:C149"/>
    <mergeCell ref="J4:J8"/>
    <mergeCell ref="M86:M87"/>
    <mergeCell ref="M89:M91"/>
    <mergeCell ref="M25:M27"/>
    <mergeCell ref="M28:M30"/>
    <mergeCell ref="L98:L100"/>
    <mergeCell ref="M6:M8"/>
    <mergeCell ref="A196:E196"/>
    <mergeCell ref="M141:M142"/>
    <mergeCell ref="C160:C161"/>
    <mergeCell ref="B160:B161"/>
    <mergeCell ref="D168:D170"/>
    <mergeCell ref="D162:D164"/>
    <mergeCell ref="M165:M167"/>
    <mergeCell ref="L168:L170"/>
    <mergeCell ref="A194:E194"/>
    <mergeCell ref="A186:E186"/>
    <mergeCell ref="N123:N124"/>
    <mergeCell ref="D127:D129"/>
    <mergeCell ref="A195:E195"/>
    <mergeCell ref="A185:E185"/>
    <mergeCell ref="A184:E184"/>
    <mergeCell ref="D160:D161"/>
    <mergeCell ref="D144:D145"/>
    <mergeCell ref="N125:N126"/>
    <mergeCell ref="N141:N142"/>
    <mergeCell ref="A187:E187"/>
    <mergeCell ref="C98:C100"/>
    <mergeCell ref="B123:B124"/>
    <mergeCell ref="A101:A103"/>
    <mergeCell ref="K101:K103"/>
    <mergeCell ref="D115:D119"/>
    <mergeCell ref="C115:C119"/>
    <mergeCell ref="B115:B119"/>
    <mergeCell ref="A123:A124"/>
    <mergeCell ref="D123:D124"/>
    <mergeCell ref="C123:C124"/>
    <mergeCell ref="C101:C103"/>
    <mergeCell ref="D101:D103"/>
    <mergeCell ref="C141:C142"/>
    <mergeCell ref="A141:A142"/>
    <mergeCell ref="C130:C132"/>
    <mergeCell ref="B130:B132"/>
    <mergeCell ref="A130:A132"/>
    <mergeCell ref="D130:D132"/>
    <mergeCell ref="C127:C129"/>
    <mergeCell ref="D141:D142"/>
    <mergeCell ref="D76:D77"/>
    <mergeCell ref="C76:C77"/>
    <mergeCell ref="B76:B77"/>
    <mergeCell ref="A59:A60"/>
    <mergeCell ref="B52:B53"/>
    <mergeCell ref="B54:B55"/>
    <mergeCell ref="A76:A77"/>
    <mergeCell ref="L5:N5"/>
    <mergeCell ref="K28:K30"/>
    <mergeCell ref="B28:B30"/>
    <mergeCell ref="A10:N10"/>
    <mergeCell ref="D25:D27"/>
    <mergeCell ref="K25:K27"/>
    <mergeCell ref="L25:L27"/>
    <mergeCell ref="A4:A8"/>
    <mergeCell ref="B4:B8"/>
    <mergeCell ref="A11:N11"/>
    <mergeCell ref="C19:E19"/>
    <mergeCell ref="N25:N27"/>
    <mergeCell ref="C25:C27"/>
    <mergeCell ref="A22:N22"/>
    <mergeCell ref="N28:N30"/>
    <mergeCell ref="B25:B27"/>
    <mergeCell ref="C28:C30"/>
    <mergeCell ref="D28:D30"/>
    <mergeCell ref="A28:A30"/>
    <mergeCell ref="L3:N3"/>
    <mergeCell ref="C4:C8"/>
    <mergeCell ref="D4:D8"/>
    <mergeCell ref="L6:L8"/>
    <mergeCell ref="F4:F8"/>
    <mergeCell ref="E4:E8"/>
    <mergeCell ref="G4:G8"/>
    <mergeCell ref="H4:H8"/>
    <mergeCell ref="K5:K8"/>
    <mergeCell ref="I4:I8"/>
    <mergeCell ref="A9:N9"/>
    <mergeCell ref="A156:N156"/>
    <mergeCell ref="A25:A27"/>
    <mergeCell ref="C86:C87"/>
    <mergeCell ref="B59:B60"/>
    <mergeCell ref="A54:A55"/>
    <mergeCell ref="L28:L30"/>
    <mergeCell ref="A52:A53"/>
    <mergeCell ref="B98:B100"/>
    <mergeCell ref="C54:C55"/>
    <mergeCell ref="A92:A94"/>
    <mergeCell ref="L95:L97"/>
    <mergeCell ref="A144:A145"/>
    <mergeCell ref="B125:B126"/>
    <mergeCell ref="B162:B164"/>
    <mergeCell ref="K92:K94"/>
    <mergeCell ref="B101:B103"/>
    <mergeCell ref="D92:D94"/>
    <mergeCell ref="A110:N110"/>
    <mergeCell ref="A115:A119"/>
    <mergeCell ref="A168:A170"/>
    <mergeCell ref="B168:B170"/>
    <mergeCell ref="A192:E192"/>
    <mergeCell ref="M168:M170"/>
    <mergeCell ref="C168:C170"/>
    <mergeCell ref="A95:A97"/>
    <mergeCell ref="K123:K124"/>
    <mergeCell ref="D98:D100"/>
    <mergeCell ref="A98:A100"/>
    <mergeCell ref="K95:K97"/>
    <mergeCell ref="L171:L173"/>
    <mergeCell ref="K168:K170"/>
    <mergeCell ref="M171:M173"/>
    <mergeCell ref="A193:E193"/>
    <mergeCell ref="A183:E183"/>
    <mergeCell ref="B144:B145"/>
    <mergeCell ref="C144:C145"/>
    <mergeCell ref="A160:A161"/>
    <mergeCell ref="A162:A164"/>
    <mergeCell ref="D165:D167"/>
    <mergeCell ref="D59:D60"/>
    <mergeCell ref="C59:C60"/>
    <mergeCell ref="L92:L94"/>
    <mergeCell ref="C89:C91"/>
    <mergeCell ref="B86:B87"/>
    <mergeCell ref="K189:N189"/>
    <mergeCell ref="K183:N183"/>
    <mergeCell ref="K162:K164"/>
    <mergeCell ref="N160:N161"/>
    <mergeCell ref="K184:N184"/>
    <mergeCell ref="B95:B97"/>
    <mergeCell ref="A89:A91"/>
    <mergeCell ref="K89:K91"/>
    <mergeCell ref="C95:C97"/>
    <mergeCell ref="D86:D87"/>
    <mergeCell ref="D89:D91"/>
    <mergeCell ref="B92:B94"/>
    <mergeCell ref="D95:D97"/>
    <mergeCell ref="B89:B91"/>
    <mergeCell ref="C92:C94"/>
    <mergeCell ref="K191:N191"/>
    <mergeCell ref="K196:N196"/>
    <mergeCell ref="K186:N186"/>
    <mergeCell ref="K187:N187"/>
    <mergeCell ref="K188:N188"/>
    <mergeCell ref="K185:N185"/>
    <mergeCell ref="K190:N190"/>
    <mergeCell ref="K192:N192"/>
    <mergeCell ref="A191:E191"/>
    <mergeCell ref="K193:N193"/>
    <mergeCell ref="K194:N194"/>
    <mergeCell ref="K195:N195"/>
    <mergeCell ref="C165:C167"/>
    <mergeCell ref="K165:K167"/>
    <mergeCell ref="L165:L167"/>
    <mergeCell ref="N171:N173"/>
    <mergeCell ref="A190:E190"/>
    <mergeCell ref="A188:E188"/>
    <mergeCell ref="B31:B32"/>
    <mergeCell ref="A31:A32"/>
    <mergeCell ref="N168:N170"/>
    <mergeCell ref="A171:A173"/>
    <mergeCell ref="B171:B173"/>
    <mergeCell ref="C171:C173"/>
    <mergeCell ref="D171:D173"/>
    <mergeCell ref="C52:C53"/>
    <mergeCell ref="K52:K53"/>
    <mergeCell ref="A86:A87"/>
    <mergeCell ref="L1:N1"/>
    <mergeCell ref="N165:N167"/>
    <mergeCell ref="L162:L164"/>
    <mergeCell ref="L160:L161"/>
    <mergeCell ref="N6:N8"/>
    <mergeCell ref="K171:K173"/>
    <mergeCell ref="K86:K87"/>
    <mergeCell ref="N162:N164"/>
    <mergeCell ref="K160:K161"/>
    <mergeCell ref="A85:N85"/>
    <mergeCell ref="K141:K142"/>
    <mergeCell ref="L144:L145"/>
    <mergeCell ref="K144:K145"/>
    <mergeCell ref="N144:N145"/>
    <mergeCell ref="N31:N32"/>
    <mergeCell ref="M31:M32"/>
    <mergeCell ref="K35:K36"/>
    <mergeCell ref="K59:K60"/>
    <mergeCell ref="K76:K77"/>
    <mergeCell ref="K98:K100"/>
    <mergeCell ref="M44:M45"/>
    <mergeCell ref="N44:N45"/>
    <mergeCell ref="L44:L45"/>
    <mergeCell ref="C31:C32"/>
    <mergeCell ref="K31:K32"/>
    <mergeCell ref="L31:L32"/>
    <mergeCell ref="D31:D32"/>
    <mergeCell ref="A35:A36"/>
    <mergeCell ref="D44:D45"/>
    <mergeCell ref="C44:C45"/>
    <mergeCell ref="B44:B45"/>
    <mergeCell ref="A44:A45"/>
    <mergeCell ref="D35:D36"/>
    <mergeCell ref="C35:C36"/>
    <mergeCell ref="B35:B36"/>
    <mergeCell ref="D38:D39"/>
    <mergeCell ref="C38:C39"/>
    <mergeCell ref="B127:B129"/>
    <mergeCell ref="A127:A129"/>
    <mergeCell ref="K44:K45"/>
    <mergeCell ref="A38:A39"/>
    <mergeCell ref="B38:B39"/>
    <mergeCell ref="D54:D55"/>
    <mergeCell ref="D52:D53"/>
    <mergeCell ref="C79:E79"/>
    <mergeCell ref="C125:C126"/>
    <mergeCell ref="K54:K55"/>
    <mergeCell ref="K148:K149"/>
    <mergeCell ref="L148:L149"/>
    <mergeCell ref="M148:M149"/>
    <mergeCell ref="N148:N149"/>
    <mergeCell ref="A2:N2"/>
    <mergeCell ref="D23:D24"/>
    <mergeCell ref="K127:K129"/>
    <mergeCell ref="L127:L129"/>
    <mergeCell ref="M127:M129"/>
    <mergeCell ref="N127:N129"/>
  </mergeCells>
  <printOptions/>
  <pageMargins left="0.1968503937007874" right="0.1968503937007874" top="0.5118110236220472" bottom="0.1968503937007874" header="0" footer="0"/>
  <pageSetup fitToHeight="0" fitToWidth="1" horizontalDpi="600" verticalDpi="600" orientation="landscape" paperSize="9" scale="88"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N64"/>
  <sheetViews>
    <sheetView zoomScale="115" zoomScaleNormal="115" zoomScalePageLayoutView="0" workbookViewId="0" topLeftCell="A1">
      <pane ySplit="8" topLeftCell="A9" activePane="bottomLeft" state="frozen"/>
      <selection pane="topLeft" activeCell="A1" sqref="A1"/>
      <selection pane="bottomLeft" activeCell="R32" sqref="R32"/>
    </sheetView>
  </sheetViews>
  <sheetFormatPr defaultColWidth="9.140625" defaultRowHeight="12.75"/>
  <cols>
    <col min="1" max="1" width="3.140625" style="329" customWidth="1"/>
    <col min="2" max="2" width="3.57421875" style="329" customWidth="1"/>
    <col min="3" max="3" width="4.00390625" style="329" customWidth="1"/>
    <col min="4" max="4" width="39.140625" style="13" customWidth="1"/>
    <col min="5" max="5" width="7.00390625" style="13" customWidth="1"/>
    <col min="6" max="6" width="12.140625" style="13" customWidth="1"/>
    <col min="7" max="7" width="12.28125" style="13" customWidth="1"/>
    <col min="8" max="8" width="12.28125" style="471" customWidth="1"/>
    <col min="9" max="10" width="12.28125" style="13" customWidth="1"/>
    <col min="11" max="11" width="29.28125" style="87" customWidth="1"/>
    <col min="12" max="13" width="5.28125" style="176" customWidth="1"/>
    <col min="14" max="14" width="5.140625" style="176" customWidth="1"/>
    <col min="15" max="16384" width="9.140625" style="13" customWidth="1"/>
  </cols>
  <sheetData>
    <row r="1" spans="8:14" ht="22.5" customHeight="1">
      <c r="H1" s="13"/>
      <c r="L1" s="796" t="s">
        <v>727</v>
      </c>
      <c r="M1" s="796"/>
      <c r="N1" s="796"/>
    </row>
    <row r="2" spans="1:13" ht="20.25" customHeight="1">
      <c r="A2" s="975" t="s">
        <v>703</v>
      </c>
      <c r="B2" s="975"/>
      <c r="C2" s="975"/>
      <c r="D2" s="975"/>
      <c r="E2" s="975"/>
      <c r="F2" s="975"/>
      <c r="G2" s="975"/>
      <c r="H2" s="975"/>
      <c r="I2" s="975"/>
      <c r="J2" s="975"/>
      <c r="K2" s="975"/>
      <c r="L2" s="975"/>
      <c r="M2" s="409"/>
    </row>
    <row r="3" spans="1:14" ht="15" customHeight="1">
      <c r="A3" s="284"/>
      <c r="B3" s="284"/>
      <c r="C3" s="284"/>
      <c r="D3" s="285"/>
      <c r="E3" s="286"/>
      <c r="F3" s="286"/>
      <c r="G3" s="286"/>
      <c r="H3" s="286"/>
      <c r="I3" s="286"/>
      <c r="J3" s="286"/>
      <c r="K3" s="287"/>
      <c r="L3" s="972" t="s">
        <v>524</v>
      </c>
      <c r="M3" s="972"/>
      <c r="N3" s="972"/>
    </row>
    <row r="4" spans="1:14" ht="15" customHeight="1">
      <c r="A4" s="669" t="s">
        <v>281</v>
      </c>
      <c r="B4" s="669" t="s">
        <v>282</v>
      </c>
      <c r="C4" s="669" t="s">
        <v>283</v>
      </c>
      <c r="D4" s="675" t="s">
        <v>284</v>
      </c>
      <c r="E4" s="669" t="s">
        <v>280</v>
      </c>
      <c r="F4" s="674" t="s">
        <v>757</v>
      </c>
      <c r="G4" s="674" t="s">
        <v>952</v>
      </c>
      <c r="H4" s="674" t="s">
        <v>903</v>
      </c>
      <c r="I4" s="674" t="s">
        <v>525</v>
      </c>
      <c r="J4" s="674" t="s">
        <v>694</v>
      </c>
      <c r="K4" s="674" t="s">
        <v>285</v>
      </c>
      <c r="L4" s="674"/>
      <c r="M4" s="674"/>
      <c r="N4" s="674"/>
    </row>
    <row r="5" spans="1:14" ht="14.25" customHeight="1">
      <c r="A5" s="669"/>
      <c r="B5" s="669"/>
      <c r="C5" s="669"/>
      <c r="D5" s="675"/>
      <c r="E5" s="669"/>
      <c r="F5" s="674"/>
      <c r="G5" s="674"/>
      <c r="H5" s="674"/>
      <c r="I5" s="674"/>
      <c r="J5" s="674"/>
      <c r="K5" s="674" t="s">
        <v>286</v>
      </c>
      <c r="L5" s="674"/>
      <c r="M5" s="674"/>
      <c r="N5" s="674"/>
    </row>
    <row r="6" spans="1:14" ht="21.75" customHeight="1">
      <c r="A6" s="669"/>
      <c r="B6" s="669"/>
      <c r="C6" s="669"/>
      <c r="D6" s="675"/>
      <c r="E6" s="669"/>
      <c r="F6" s="674"/>
      <c r="G6" s="674"/>
      <c r="H6" s="674"/>
      <c r="I6" s="674"/>
      <c r="J6" s="674"/>
      <c r="K6" s="674"/>
      <c r="L6" s="668" t="s">
        <v>315</v>
      </c>
      <c r="M6" s="668" t="s">
        <v>530</v>
      </c>
      <c r="N6" s="668" t="s">
        <v>693</v>
      </c>
    </row>
    <row r="7" spans="1:14" ht="41.25" customHeight="1">
      <c r="A7" s="669"/>
      <c r="B7" s="669"/>
      <c r="C7" s="669"/>
      <c r="D7" s="675"/>
      <c r="E7" s="669"/>
      <c r="F7" s="674"/>
      <c r="G7" s="674"/>
      <c r="H7" s="674"/>
      <c r="I7" s="674"/>
      <c r="J7" s="674"/>
      <c r="K7" s="674"/>
      <c r="L7" s="668"/>
      <c r="M7" s="668"/>
      <c r="N7" s="668"/>
    </row>
    <row r="8" spans="1:14" ht="20.25" customHeight="1">
      <c r="A8" s="669"/>
      <c r="B8" s="669"/>
      <c r="C8" s="669"/>
      <c r="D8" s="675"/>
      <c r="E8" s="669"/>
      <c r="F8" s="674"/>
      <c r="G8" s="674"/>
      <c r="H8" s="674"/>
      <c r="I8" s="674"/>
      <c r="J8" s="674"/>
      <c r="K8" s="674"/>
      <c r="L8" s="668"/>
      <c r="M8" s="668"/>
      <c r="N8" s="668"/>
    </row>
    <row r="9" spans="1:14" ht="23.25" customHeight="1">
      <c r="A9" s="671" t="s">
        <v>648</v>
      </c>
      <c r="B9" s="672"/>
      <c r="C9" s="672"/>
      <c r="D9" s="672"/>
      <c r="E9" s="672"/>
      <c r="F9" s="672"/>
      <c r="G9" s="672"/>
      <c r="H9" s="672"/>
      <c r="I9" s="672"/>
      <c r="J9" s="672"/>
      <c r="K9" s="672"/>
      <c r="L9" s="672"/>
      <c r="M9" s="672"/>
      <c r="N9" s="673"/>
    </row>
    <row r="10" spans="1:14" ht="16.5" customHeight="1">
      <c r="A10" s="326" t="s">
        <v>298</v>
      </c>
      <c r="B10" s="856" t="s">
        <v>171</v>
      </c>
      <c r="C10" s="856"/>
      <c r="D10" s="856"/>
      <c r="E10" s="856"/>
      <c r="F10" s="856"/>
      <c r="G10" s="856"/>
      <c r="H10" s="856"/>
      <c r="I10" s="856"/>
      <c r="J10" s="856"/>
      <c r="K10" s="856"/>
      <c r="L10" s="856"/>
      <c r="M10" s="856"/>
      <c r="N10" s="856"/>
    </row>
    <row r="11" spans="1:14" ht="16.5" customHeight="1">
      <c r="A11" s="326" t="s">
        <v>298</v>
      </c>
      <c r="B11" s="326" t="s">
        <v>298</v>
      </c>
      <c r="C11" s="856" t="s">
        <v>172</v>
      </c>
      <c r="D11" s="856"/>
      <c r="E11" s="856"/>
      <c r="F11" s="856"/>
      <c r="G11" s="856"/>
      <c r="H11" s="856"/>
      <c r="I11" s="856"/>
      <c r="J11" s="856"/>
      <c r="K11" s="856"/>
      <c r="L11" s="856"/>
      <c r="M11" s="856"/>
      <c r="N11" s="856"/>
    </row>
    <row r="12" spans="1:14" ht="33" customHeight="1">
      <c r="A12" s="79" t="s">
        <v>298</v>
      </c>
      <c r="B12" s="79" t="s">
        <v>298</v>
      </c>
      <c r="C12" s="79" t="s">
        <v>298</v>
      </c>
      <c r="D12" s="77" t="s">
        <v>334</v>
      </c>
      <c r="E12" s="10" t="s">
        <v>310</v>
      </c>
      <c r="F12" s="223">
        <v>36.5</v>
      </c>
      <c r="G12" s="223">
        <v>47.8</v>
      </c>
      <c r="H12" s="587">
        <v>47.8</v>
      </c>
      <c r="I12" s="223">
        <v>60</v>
      </c>
      <c r="J12" s="223">
        <v>60</v>
      </c>
      <c r="K12" s="10" t="s">
        <v>504</v>
      </c>
      <c r="L12" s="519">
        <v>3</v>
      </c>
      <c r="M12" s="519">
        <v>3</v>
      </c>
      <c r="N12" s="519">
        <v>3</v>
      </c>
    </row>
    <row r="13" spans="1:14" ht="39.75" customHeight="1">
      <c r="A13" s="79" t="s">
        <v>298</v>
      </c>
      <c r="B13" s="79" t="s">
        <v>298</v>
      </c>
      <c r="C13" s="79" t="s">
        <v>299</v>
      </c>
      <c r="D13" s="85" t="s">
        <v>293</v>
      </c>
      <c r="E13" s="10" t="s">
        <v>310</v>
      </c>
      <c r="F13" s="223">
        <v>49</v>
      </c>
      <c r="G13" s="223">
        <v>66.9</v>
      </c>
      <c r="H13" s="587">
        <v>57.2</v>
      </c>
      <c r="I13" s="223">
        <v>67</v>
      </c>
      <c r="J13" s="223">
        <v>67</v>
      </c>
      <c r="K13" s="10" t="s">
        <v>419</v>
      </c>
      <c r="L13" s="157">
        <v>9</v>
      </c>
      <c r="M13" s="157">
        <v>9</v>
      </c>
      <c r="N13" s="157">
        <v>9</v>
      </c>
    </row>
    <row r="14" spans="1:14" ht="74.25" customHeight="1">
      <c r="A14" s="79" t="s">
        <v>298</v>
      </c>
      <c r="B14" s="79" t="s">
        <v>298</v>
      </c>
      <c r="C14" s="79" t="s">
        <v>300</v>
      </c>
      <c r="D14" s="85" t="s">
        <v>296</v>
      </c>
      <c r="E14" s="10" t="s">
        <v>310</v>
      </c>
      <c r="F14" s="223">
        <v>41.6</v>
      </c>
      <c r="G14" s="223">
        <v>42.5</v>
      </c>
      <c r="H14" s="587">
        <v>42.5</v>
      </c>
      <c r="I14" s="223">
        <v>43</v>
      </c>
      <c r="J14" s="223">
        <v>43</v>
      </c>
      <c r="K14" s="10" t="s">
        <v>78</v>
      </c>
      <c r="L14" s="157">
        <v>11</v>
      </c>
      <c r="M14" s="157">
        <v>11</v>
      </c>
      <c r="N14" s="157">
        <v>11</v>
      </c>
    </row>
    <row r="15" spans="1:14" ht="18" customHeight="1">
      <c r="A15" s="325" t="s">
        <v>298</v>
      </c>
      <c r="B15" s="325" t="s">
        <v>298</v>
      </c>
      <c r="C15" s="976" t="s">
        <v>416</v>
      </c>
      <c r="D15" s="977"/>
      <c r="E15" s="978"/>
      <c r="F15" s="263">
        <f>SUM(F12:F14)</f>
        <v>127.1</v>
      </c>
      <c r="G15" s="263">
        <f>SUM(G12:G14)</f>
        <v>157.2</v>
      </c>
      <c r="H15" s="565">
        <f>SUM(H12:H14)</f>
        <v>147.5</v>
      </c>
      <c r="I15" s="263">
        <f>SUM(I12:I14)</f>
        <v>170</v>
      </c>
      <c r="J15" s="263">
        <f>SUM(J12:J14)</f>
        <v>170</v>
      </c>
      <c r="K15" s="10"/>
      <c r="L15" s="157"/>
      <c r="M15" s="157"/>
      <c r="N15" s="157"/>
    </row>
    <row r="16" spans="1:14" s="149" customFormat="1" ht="15.75" customHeight="1">
      <c r="A16" s="327" t="s">
        <v>298</v>
      </c>
      <c r="B16" s="327" t="s">
        <v>299</v>
      </c>
      <c r="C16" s="979" t="s">
        <v>415</v>
      </c>
      <c r="D16" s="980"/>
      <c r="E16" s="980"/>
      <c r="F16" s="980"/>
      <c r="G16" s="981"/>
      <c r="H16" s="614"/>
      <c r="I16" s="410"/>
      <c r="J16" s="410"/>
      <c r="K16" s="150"/>
      <c r="L16" s="268"/>
      <c r="M16" s="268"/>
      <c r="N16" s="268"/>
    </row>
    <row r="17" spans="1:14" ht="47.25" customHeight="1">
      <c r="A17" s="79" t="s">
        <v>298</v>
      </c>
      <c r="B17" s="79" t="s">
        <v>299</v>
      </c>
      <c r="C17" s="11" t="s">
        <v>298</v>
      </c>
      <c r="D17" s="61" t="s">
        <v>148</v>
      </c>
      <c r="E17" s="10" t="s">
        <v>310</v>
      </c>
      <c r="F17" s="264">
        <v>32.7</v>
      </c>
      <c r="G17" s="264">
        <v>35.7</v>
      </c>
      <c r="H17" s="562">
        <v>35.7</v>
      </c>
      <c r="I17" s="264">
        <v>36</v>
      </c>
      <c r="J17" s="264">
        <v>36</v>
      </c>
      <c r="K17" s="10" t="s">
        <v>173</v>
      </c>
      <c r="L17" s="157">
        <v>4</v>
      </c>
      <c r="M17" s="157">
        <v>4</v>
      </c>
      <c r="N17" s="157">
        <v>4</v>
      </c>
    </row>
    <row r="18" spans="1:14" ht="16.5" customHeight="1">
      <c r="A18" s="324" t="s">
        <v>298</v>
      </c>
      <c r="B18" s="324" t="s">
        <v>299</v>
      </c>
      <c r="C18" s="976" t="s">
        <v>416</v>
      </c>
      <c r="D18" s="977"/>
      <c r="E18" s="978"/>
      <c r="F18" s="265">
        <f>+F17</f>
        <v>32.7</v>
      </c>
      <c r="G18" s="265">
        <f>+G17</f>
        <v>35.7</v>
      </c>
      <c r="H18" s="615">
        <f>+H17</f>
        <v>35.7</v>
      </c>
      <c r="I18" s="265">
        <f>+I17</f>
        <v>36</v>
      </c>
      <c r="J18" s="265">
        <f>+J17</f>
        <v>36</v>
      </c>
      <c r="K18" s="10"/>
      <c r="L18" s="157"/>
      <c r="M18" s="157"/>
      <c r="N18" s="157"/>
    </row>
    <row r="19" spans="1:14" ht="18.75" customHeight="1">
      <c r="A19" s="327" t="s">
        <v>298</v>
      </c>
      <c r="B19" s="327" t="s">
        <v>300</v>
      </c>
      <c r="C19" s="979" t="s">
        <v>853</v>
      </c>
      <c r="D19" s="980"/>
      <c r="E19" s="980"/>
      <c r="F19" s="980"/>
      <c r="G19" s="981"/>
      <c r="H19" s="614"/>
      <c r="I19" s="410"/>
      <c r="J19" s="410"/>
      <c r="K19" s="10"/>
      <c r="L19" s="157"/>
      <c r="M19" s="157"/>
      <c r="N19" s="157"/>
    </row>
    <row r="20" spans="1:14" ht="29.25" customHeight="1">
      <c r="A20" s="79" t="s">
        <v>298</v>
      </c>
      <c r="B20" s="79" t="s">
        <v>300</v>
      </c>
      <c r="C20" s="11" t="s">
        <v>298</v>
      </c>
      <c r="D20" s="76" t="s">
        <v>335</v>
      </c>
      <c r="E20" s="10" t="s">
        <v>310</v>
      </c>
      <c r="F20" s="264">
        <v>2.2</v>
      </c>
      <c r="G20" s="264">
        <v>3</v>
      </c>
      <c r="H20" s="562">
        <v>3</v>
      </c>
      <c r="I20" s="264">
        <v>3</v>
      </c>
      <c r="J20" s="264">
        <v>3</v>
      </c>
      <c r="K20" s="10" t="s">
        <v>174</v>
      </c>
      <c r="L20" s="157">
        <v>2</v>
      </c>
      <c r="M20" s="157">
        <v>2</v>
      </c>
      <c r="N20" s="157">
        <v>2</v>
      </c>
    </row>
    <row r="21" spans="1:14" ht="33.75" customHeight="1">
      <c r="A21" s="79" t="s">
        <v>298</v>
      </c>
      <c r="B21" s="79" t="s">
        <v>300</v>
      </c>
      <c r="C21" s="11" t="s">
        <v>299</v>
      </c>
      <c r="D21" s="76" t="s">
        <v>348</v>
      </c>
      <c r="E21" s="10" t="s">
        <v>310</v>
      </c>
      <c r="F21" s="264">
        <v>5</v>
      </c>
      <c r="G21" s="264">
        <v>5</v>
      </c>
      <c r="H21" s="562">
        <v>5</v>
      </c>
      <c r="I21" s="264">
        <v>5</v>
      </c>
      <c r="J21" s="264">
        <v>5</v>
      </c>
      <c r="K21" s="10" t="s">
        <v>421</v>
      </c>
      <c r="L21" s="157">
        <v>10</v>
      </c>
      <c r="M21" s="157">
        <v>10</v>
      </c>
      <c r="N21" s="157">
        <v>10</v>
      </c>
    </row>
    <row r="22" spans="1:14" ht="30" customHeight="1">
      <c r="A22" s="79" t="s">
        <v>298</v>
      </c>
      <c r="B22" s="79" t="s">
        <v>300</v>
      </c>
      <c r="C22" s="11" t="s">
        <v>300</v>
      </c>
      <c r="D22" s="76" t="s">
        <v>149</v>
      </c>
      <c r="E22" s="10" t="s">
        <v>310</v>
      </c>
      <c r="F22" s="264">
        <v>2.4</v>
      </c>
      <c r="G22" s="264">
        <v>3.5</v>
      </c>
      <c r="H22" s="562">
        <v>7.5</v>
      </c>
      <c r="I22" s="264">
        <v>3.5</v>
      </c>
      <c r="J22" s="264">
        <v>3.5</v>
      </c>
      <c r="K22" s="10" t="s">
        <v>420</v>
      </c>
      <c r="L22" s="157">
        <v>4</v>
      </c>
      <c r="M22" s="157">
        <v>4</v>
      </c>
      <c r="N22" s="157">
        <v>4</v>
      </c>
    </row>
    <row r="23" spans="1:14" ht="12.75">
      <c r="A23" s="324" t="s">
        <v>298</v>
      </c>
      <c r="B23" s="324" t="s">
        <v>299</v>
      </c>
      <c r="C23" s="976" t="s">
        <v>416</v>
      </c>
      <c r="D23" s="977"/>
      <c r="E23" s="978"/>
      <c r="F23" s="265">
        <f>+F22+F21+F20</f>
        <v>9.600000000000001</v>
      </c>
      <c r="G23" s="265">
        <f>+G22+G21+G20</f>
        <v>11.5</v>
      </c>
      <c r="H23" s="615">
        <f>+H22+H21+H20</f>
        <v>15.5</v>
      </c>
      <c r="I23" s="265">
        <f>+I22+I21+I20</f>
        <v>11.5</v>
      </c>
      <c r="J23" s="265">
        <f>+J22+J21+J20</f>
        <v>11.5</v>
      </c>
      <c r="K23" s="10"/>
      <c r="L23" s="157"/>
      <c r="M23" s="157"/>
      <c r="N23" s="157"/>
    </row>
    <row r="24" spans="1:14" ht="16.5" customHeight="1">
      <c r="A24" s="328" t="s">
        <v>298</v>
      </c>
      <c r="B24" s="974" t="s">
        <v>288</v>
      </c>
      <c r="C24" s="913"/>
      <c r="D24" s="913"/>
      <c r="E24" s="914"/>
      <c r="F24" s="266">
        <f>+F23+F18+F15</f>
        <v>169.4</v>
      </c>
      <c r="G24" s="266">
        <f>+G23+G18+G15</f>
        <v>204.39999999999998</v>
      </c>
      <c r="H24" s="616">
        <f>+H23+H18+H15</f>
        <v>198.7</v>
      </c>
      <c r="I24" s="266">
        <f>+I23+I18+I15</f>
        <v>217.5</v>
      </c>
      <c r="J24" s="266">
        <f>+J23+J18+J15</f>
        <v>217.5</v>
      </c>
      <c r="K24" s="10"/>
      <c r="L24" s="157"/>
      <c r="M24" s="157"/>
      <c r="N24" s="157"/>
    </row>
    <row r="25" spans="1:14" ht="18.75" customHeight="1">
      <c r="A25" s="326" t="s">
        <v>299</v>
      </c>
      <c r="B25" s="973" t="s">
        <v>175</v>
      </c>
      <c r="C25" s="973"/>
      <c r="D25" s="973"/>
      <c r="E25" s="973"/>
      <c r="F25" s="973"/>
      <c r="G25" s="973"/>
      <c r="H25" s="973"/>
      <c r="I25" s="973"/>
      <c r="J25" s="973"/>
      <c r="K25" s="973"/>
      <c r="L25" s="973"/>
      <c r="M25" s="973"/>
      <c r="N25" s="973"/>
    </row>
    <row r="26" spans="1:14" ht="19.5" customHeight="1">
      <c r="A26" s="326" t="s">
        <v>299</v>
      </c>
      <c r="B26" s="326" t="s">
        <v>298</v>
      </c>
      <c r="C26" s="973" t="s">
        <v>176</v>
      </c>
      <c r="D26" s="973"/>
      <c r="E26" s="973"/>
      <c r="F26" s="973"/>
      <c r="G26" s="973"/>
      <c r="H26" s="973"/>
      <c r="I26" s="973"/>
      <c r="J26" s="973"/>
      <c r="K26" s="973"/>
      <c r="L26" s="973"/>
      <c r="M26" s="973"/>
      <c r="N26" s="973"/>
    </row>
    <row r="27" spans="1:14" ht="33.75" customHeight="1">
      <c r="A27" s="79" t="s">
        <v>299</v>
      </c>
      <c r="B27" s="79" t="s">
        <v>298</v>
      </c>
      <c r="C27" s="79" t="s">
        <v>298</v>
      </c>
      <c r="D27" s="85" t="s">
        <v>150</v>
      </c>
      <c r="E27" s="10" t="s">
        <v>2</v>
      </c>
      <c r="F27" s="522">
        <v>965.9</v>
      </c>
      <c r="G27" s="522">
        <v>965.2</v>
      </c>
      <c r="H27" s="562">
        <v>965.2</v>
      </c>
      <c r="I27" s="522">
        <v>1000</v>
      </c>
      <c r="J27" s="522">
        <v>1000</v>
      </c>
      <c r="K27" s="649" t="s">
        <v>422</v>
      </c>
      <c r="L27" s="688">
        <v>16.5</v>
      </c>
      <c r="M27" s="688">
        <v>16.3</v>
      </c>
      <c r="N27" s="688">
        <v>16</v>
      </c>
    </row>
    <row r="28" spans="1:14" ht="31.5" customHeight="1">
      <c r="A28" s="690" t="s">
        <v>299</v>
      </c>
      <c r="B28" s="690" t="s">
        <v>298</v>
      </c>
      <c r="C28" s="690" t="s">
        <v>299</v>
      </c>
      <c r="D28" s="733" t="s">
        <v>151</v>
      </c>
      <c r="E28" s="77" t="s">
        <v>2</v>
      </c>
      <c r="F28" s="264">
        <v>1552.4</v>
      </c>
      <c r="G28" s="522">
        <v>2030.5</v>
      </c>
      <c r="H28" s="562">
        <v>2030.7</v>
      </c>
      <c r="I28" s="264">
        <v>2000</v>
      </c>
      <c r="J28" s="264">
        <v>2000</v>
      </c>
      <c r="K28" s="650"/>
      <c r="L28" s="689"/>
      <c r="M28" s="689"/>
      <c r="N28" s="689"/>
    </row>
    <row r="29" spans="1:14" ht="26.25" customHeight="1">
      <c r="A29" s="691"/>
      <c r="B29" s="691"/>
      <c r="C29" s="691"/>
      <c r="D29" s="917"/>
      <c r="E29" s="77" t="s">
        <v>23</v>
      </c>
      <c r="F29" s="264">
        <v>7.2</v>
      </c>
      <c r="G29" s="264">
        <v>6.3</v>
      </c>
      <c r="H29" s="562">
        <v>6.3</v>
      </c>
      <c r="I29" s="264">
        <v>6.5</v>
      </c>
      <c r="J29" s="264">
        <v>6.5</v>
      </c>
      <c r="K29" s="651"/>
      <c r="L29" s="803"/>
      <c r="M29" s="803"/>
      <c r="N29" s="803"/>
    </row>
    <row r="30" spans="1:14" ht="33.75" customHeight="1">
      <c r="A30" s="690" t="s">
        <v>299</v>
      </c>
      <c r="B30" s="690" t="s">
        <v>298</v>
      </c>
      <c r="C30" s="801" t="s">
        <v>300</v>
      </c>
      <c r="D30" s="733" t="s">
        <v>495</v>
      </c>
      <c r="E30" s="10" t="s">
        <v>2</v>
      </c>
      <c r="F30" s="522">
        <v>0</v>
      </c>
      <c r="G30" s="522">
        <v>118</v>
      </c>
      <c r="H30" s="562">
        <v>118</v>
      </c>
      <c r="I30" s="522">
        <v>180</v>
      </c>
      <c r="J30" s="522">
        <v>0</v>
      </c>
      <c r="K30" s="982" t="s">
        <v>649</v>
      </c>
      <c r="L30" s="662" t="s">
        <v>675</v>
      </c>
      <c r="M30" s="662">
        <v>39</v>
      </c>
      <c r="N30" s="688"/>
    </row>
    <row r="31" spans="1:14" ht="27" customHeight="1">
      <c r="A31" s="692"/>
      <c r="B31" s="692"/>
      <c r="C31" s="802"/>
      <c r="D31" s="734"/>
      <c r="E31" s="10" t="s">
        <v>4</v>
      </c>
      <c r="F31" s="522">
        <v>0</v>
      </c>
      <c r="G31" s="522">
        <v>660</v>
      </c>
      <c r="H31" s="562">
        <v>660</v>
      </c>
      <c r="I31" s="522">
        <v>1020</v>
      </c>
      <c r="J31" s="522">
        <v>0</v>
      </c>
      <c r="K31" s="983"/>
      <c r="L31" s="700"/>
      <c r="M31" s="700"/>
      <c r="N31" s="803"/>
    </row>
    <row r="32" spans="1:14" ht="27" customHeight="1">
      <c r="A32" s="703" t="s">
        <v>299</v>
      </c>
      <c r="B32" s="703" t="s">
        <v>298</v>
      </c>
      <c r="C32" s="703" t="s">
        <v>301</v>
      </c>
      <c r="D32" s="697" t="s">
        <v>945</v>
      </c>
      <c r="E32" s="534" t="s">
        <v>2</v>
      </c>
      <c r="F32" s="250">
        <v>0</v>
      </c>
      <c r="G32" s="250">
        <v>0</v>
      </c>
      <c r="H32" s="571">
        <v>135.7</v>
      </c>
      <c r="I32" s="250">
        <v>0</v>
      </c>
      <c r="J32" s="250">
        <v>0</v>
      </c>
      <c r="K32" s="697" t="s">
        <v>941</v>
      </c>
      <c r="L32" s="645">
        <v>6000</v>
      </c>
      <c r="M32" s="645"/>
      <c r="N32" s="645"/>
    </row>
    <row r="33" spans="1:14" ht="27" customHeight="1">
      <c r="A33" s="710"/>
      <c r="B33" s="710"/>
      <c r="C33" s="710"/>
      <c r="D33" s="698"/>
      <c r="E33" s="534" t="s">
        <v>5</v>
      </c>
      <c r="F33" s="250">
        <v>0</v>
      </c>
      <c r="G33" s="250">
        <v>0</v>
      </c>
      <c r="H33" s="571">
        <v>0</v>
      </c>
      <c r="I33" s="250">
        <v>135.7</v>
      </c>
      <c r="J33" s="250">
        <v>0</v>
      </c>
      <c r="K33" s="698"/>
      <c r="L33" s="647"/>
      <c r="M33" s="647"/>
      <c r="N33" s="647"/>
    </row>
    <row r="34" spans="1:14" ht="18" customHeight="1">
      <c r="A34" s="327" t="s">
        <v>299</v>
      </c>
      <c r="B34" s="327" t="s">
        <v>298</v>
      </c>
      <c r="C34" s="974" t="s">
        <v>416</v>
      </c>
      <c r="D34" s="913"/>
      <c r="E34" s="914"/>
      <c r="F34" s="267">
        <f>SUM(F27:F33)</f>
        <v>2525.5</v>
      </c>
      <c r="G34" s="267">
        <f>SUM(G27:G33)</f>
        <v>3780</v>
      </c>
      <c r="H34" s="591">
        <f>SUM(H27:H33)</f>
        <v>3915.9</v>
      </c>
      <c r="I34" s="267">
        <f>SUM(I27:I33)</f>
        <v>4342.2</v>
      </c>
      <c r="J34" s="267">
        <f>SUM(J27:J33)</f>
        <v>3006.5</v>
      </c>
      <c r="K34" s="10"/>
      <c r="L34" s="157"/>
      <c r="M34" s="157"/>
      <c r="N34" s="157"/>
    </row>
    <row r="35" spans="1:14" ht="15.75" customHeight="1">
      <c r="A35" s="324" t="s">
        <v>299</v>
      </c>
      <c r="B35" s="324" t="s">
        <v>299</v>
      </c>
      <c r="C35" s="994" t="s">
        <v>72</v>
      </c>
      <c r="D35" s="995"/>
      <c r="E35" s="995"/>
      <c r="F35" s="995"/>
      <c r="G35" s="996"/>
      <c r="H35" s="617"/>
      <c r="I35" s="386"/>
      <c r="J35" s="395"/>
      <c r="K35" s="349"/>
      <c r="L35" s="157"/>
      <c r="M35" s="157"/>
      <c r="N35" s="157"/>
    </row>
    <row r="36" spans="1:14" ht="24.75" customHeight="1">
      <c r="A36" s="883" t="s">
        <v>299</v>
      </c>
      <c r="B36" s="883" t="s">
        <v>299</v>
      </c>
      <c r="C36" s="883" t="s">
        <v>298</v>
      </c>
      <c r="D36" s="984" t="s">
        <v>279</v>
      </c>
      <c r="E36" s="10" t="s">
        <v>2</v>
      </c>
      <c r="F36" s="522">
        <v>6.8</v>
      </c>
      <c r="G36" s="522">
        <v>18</v>
      </c>
      <c r="H36" s="562">
        <v>18</v>
      </c>
      <c r="I36" s="522">
        <v>21.5</v>
      </c>
      <c r="J36" s="522">
        <v>0</v>
      </c>
      <c r="K36" s="991" t="s">
        <v>418</v>
      </c>
      <c r="L36" s="971">
        <v>41</v>
      </c>
      <c r="M36" s="894">
        <v>12</v>
      </c>
      <c r="N36" s="883"/>
    </row>
    <row r="37" spans="1:14" ht="22.5" customHeight="1">
      <c r="A37" s="883"/>
      <c r="B37" s="883"/>
      <c r="C37" s="883"/>
      <c r="D37" s="984"/>
      <c r="E37" s="84" t="s">
        <v>4</v>
      </c>
      <c r="F37" s="522">
        <v>38.5</v>
      </c>
      <c r="G37" s="522">
        <v>100</v>
      </c>
      <c r="H37" s="562">
        <v>100</v>
      </c>
      <c r="I37" s="522">
        <v>113.5</v>
      </c>
      <c r="J37" s="522">
        <v>0</v>
      </c>
      <c r="K37" s="991"/>
      <c r="L37" s="970"/>
      <c r="M37" s="883"/>
      <c r="N37" s="883"/>
    </row>
    <row r="38" spans="1:14" ht="25.5" customHeight="1">
      <c r="A38" s="893" t="s">
        <v>299</v>
      </c>
      <c r="B38" s="893" t="s">
        <v>299</v>
      </c>
      <c r="C38" s="893" t="s">
        <v>299</v>
      </c>
      <c r="D38" s="761" t="s">
        <v>562</v>
      </c>
      <c r="E38" s="10" t="s">
        <v>2</v>
      </c>
      <c r="F38" s="264">
        <v>0</v>
      </c>
      <c r="G38" s="264">
        <v>10</v>
      </c>
      <c r="H38" s="562">
        <v>10</v>
      </c>
      <c r="I38" s="264">
        <v>27.9</v>
      </c>
      <c r="J38" s="264">
        <v>0</v>
      </c>
      <c r="K38" s="992" t="s">
        <v>610</v>
      </c>
      <c r="L38" s="883"/>
      <c r="M38" s="894">
        <v>2</v>
      </c>
      <c r="N38" s="883"/>
    </row>
    <row r="39" spans="1:14" ht="21.75" customHeight="1">
      <c r="A39" s="872"/>
      <c r="B39" s="872"/>
      <c r="C39" s="872"/>
      <c r="D39" s="762"/>
      <c r="E39" s="84" t="s">
        <v>4</v>
      </c>
      <c r="F39" s="264">
        <v>0</v>
      </c>
      <c r="G39" s="264">
        <v>0</v>
      </c>
      <c r="H39" s="562">
        <v>0</v>
      </c>
      <c r="I39" s="264">
        <v>157.7</v>
      </c>
      <c r="J39" s="264">
        <v>0</v>
      </c>
      <c r="K39" s="993"/>
      <c r="L39" s="883"/>
      <c r="M39" s="883"/>
      <c r="N39" s="883"/>
    </row>
    <row r="40" spans="1:14" ht="24" customHeight="1">
      <c r="A40" s="893" t="s">
        <v>299</v>
      </c>
      <c r="B40" s="893" t="s">
        <v>299</v>
      </c>
      <c r="C40" s="893" t="s">
        <v>300</v>
      </c>
      <c r="D40" s="799" t="s">
        <v>312</v>
      </c>
      <c r="E40" s="10" t="s">
        <v>2</v>
      </c>
      <c r="F40" s="264">
        <v>0</v>
      </c>
      <c r="G40" s="264">
        <v>0</v>
      </c>
      <c r="H40" s="618">
        <v>0</v>
      </c>
      <c r="I40" s="392">
        <v>0</v>
      </c>
      <c r="J40" s="392">
        <v>48</v>
      </c>
      <c r="K40" s="991" t="s">
        <v>496</v>
      </c>
      <c r="L40" s="883"/>
      <c r="M40" s="883"/>
      <c r="N40" s="894">
        <v>1.1</v>
      </c>
    </row>
    <row r="41" spans="1:14" ht="23.25" customHeight="1">
      <c r="A41" s="872"/>
      <c r="B41" s="872"/>
      <c r="C41" s="872"/>
      <c r="D41" s="800"/>
      <c r="E41" s="90" t="s">
        <v>4</v>
      </c>
      <c r="F41" s="264">
        <v>0</v>
      </c>
      <c r="G41" s="393">
        <v>0</v>
      </c>
      <c r="H41" s="619">
        <v>0</v>
      </c>
      <c r="I41" s="264">
        <v>0</v>
      </c>
      <c r="J41" s="264">
        <v>410</v>
      </c>
      <c r="K41" s="991"/>
      <c r="L41" s="883"/>
      <c r="M41" s="883"/>
      <c r="N41" s="883"/>
    </row>
    <row r="42" spans="1:14" ht="23.25" customHeight="1">
      <c r="A42" s="882" t="s">
        <v>299</v>
      </c>
      <c r="B42" s="882" t="s">
        <v>299</v>
      </c>
      <c r="C42" s="882" t="s">
        <v>301</v>
      </c>
      <c r="D42" s="763" t="s">
        <v>854</v>
      </c>
      <c r="E42" s="525" t="s">
        <v>2</v>
      </c>
      <c r="F42" s="522">
        <v>0</v>
      </c>
      <c r="G42" s="426">
        <v>0</v>
      </c>
      <c r="H42" s="619">
        <v>0</v>
      </c>
      <c r="I42" s="522">
        <v>0</v>
      </c>
      <c r="J42" s="522">
        <v>0</v>
      </c>
      <c r="K42" s="697" t="s">
        <v>419</v>
      </c>
      <c r="L42" s="970"/>
      <c r="M42" s="971">
        <v>1</v>
      </c>
      <c r="N42" s="970"/>
    </row>
    <row r="43" spans="1:14" ht="23.25" customHeight="1">
      <c r="A43" s="880"/>
      <c r="B43" s="880"/>
      <c r="C43" s="880"/>
      <c r="D43" s="764"/>
      <c r="E43" s="525" t="s">
        <v>310</v>
      </c>
      <c r="F43" s="522">
        <v>0</v>
      </c>
      <c r="G43" s="426">
        <v>0</v>
      </c>
      <c r="H43" s="619">
        <v>11</v>
      </c>
      <c r="I43" s="522">
        <v>0</v>
      </c>
      <c r="J43" s="522">
        <v>0</v>
      </c>
      <c r="K43" s="705"/>
      <c r="L43" s="970"/>
      <c r="M43" s="971"/>
      <c r="N43" s="970"/>
    </row>
    <row r="44" spans="1:14" ht="23.25" customHeight="1">
      <c r="A44" s="881"/>
      <c r="B44" s="881"/>
      <c r="C44" s="881"/>
      <c r="D44" s="765"/>
      <c r="E44" s="538" t="s">
        <v>4</v>
      </c>
      <c r="F44" s="522">
        <v>0</v>
      </c>
      <c r="G44" s="426">
        <v>0</v>
      </c>
      <c r="H44" s="619">
        <v>0</v>
      </c>
      <c r="I44" s="522">
        <v>130</v>
      </c>
      <c r="J44" s="522">
        <v>0</v>
      </c>
      <c r="K44" s="698"/>
      <c r="L44" s="970"/>
      <c r="M44" s="970"/>
      <c r="N44" s="970"/>
    </row>
    <row r="45" spans="1:14" ht="45" customHeight="1">
      <c r="A45" s="98" t="s">
        <v>299</v>
      </c>
      <c r="B45" s="98" t="s">
        <v>299</v>
      </c>
      <c r="C45" s="142" t="s">
        <v>302</v>
      </c>
      <c r="D45" s="518" t="s">
        <v>712</v>
      </c>
      <c r="E45" s="524" t="s">
        <v>2</v>
      </c>
      <c r="F45" s="250">
        <v>16</v>
      </c>
      <c r="G45" s="250">
        <v>10</v>
      </c>
      <c r="H45" s="571">
        <v>10</v>
      </c>
      <c r="I45" s="250">
        <v>10</v>
      </c>
      <c r="J45" s="250">
        <v>10</v>
      </c>
      <c r="K45" s="84" t="s">
        <v>790</v>
      </c>
      <c r="L45" s="519" t="s">
        <v>791</v>
      </c>
      <c r="M45" s="519" t="s">
        <v>792</v>
      </c>
      <c r="N45" s="537" t="s">
        <v>793</v>
      </c>
    </row>
    <row r="46" spans="1:14" ht="49.5" customHeight="1">
      <c r="A46" s="98" t="s">
        <v>299</v>
      </c>
      <c r="B46" s="98" t="s">
        <v>299</v>
      </c>
      <c r="C46" s="142" t="s">
        <v>303</v>
      </c>
      <c r="D46" s="76" t="s">
        <v>848</v>
      </c>
      <c r="E46" s="81" t="s">
        <v>2</v>
      </c>
      <c r="F46" s="250">
        <v>1.5</v>
      </c>
      <c r="G46" s="250">
        <v>3</v>
      </c>
      <c r="H46" s="571">
        <v>3</v>
      </c>
      <c r="I46" s="250">
        <v>3</v>
      </c>
      <c r="J46" s="250">
        <v>3</v>
      </c>
      <c r="K46" s="84" t="s">
        <v>119</v>
      </c>
      <c r="L46" s="519">
        <v>110</v>
      </c>
      <c r="M46" s="519">
        <v>110</v>
      </c>
      <c r="N46" s="537">
        <v>110</v>
      </c>
    </row>
    <row r="47" spans="1:14" ht="15.75" customHeight="1">
      <c r="A47" s="324" t="s">
        <v>299</v>
      </c>
      <c r="B47" s="324" t="s">
        <v>299</v>
      </c>
      <c r="C47" s="974" t="s">
        <v>416</v>
      </c>
      <c r="D47" s="913"/>
      <c r="E47" s="914"/>
      <c r="F47" s="266">
        <f>SUM(F36:F46)</f>
        <v>62.8</v>
      </c>
      <c r="G47" s="266">
        <f>SUM(G36:G46)</f>
        <v>141</v>
      </c>
      <c r="H47" s="616">
        <f>SUM(H36:H46)</f>
        <v>152</v>
      </c>
      <c r="I47" s="266">
        <f>SUM(I36:I46)</f>
        <v>463.6</v>
      </c>
      <c r="J47" s="266">
        <f>SUM(J36:J46)</f>
        <v>471</v>
      </c>
      <c r="K47" s="349"/>
      <c r="L47" s="157"/>
      <c r="M47" s="157"/>
      <c r="N47" s="157"/>
    </row>
    <row r="48" spans="1:14" ht="20.25" customHeight="1">
      <c r="A48" s="327" t="s">
        <v>299</v>
      </c>
      <c r="B48" s="974" t="s">
        <v>288</v>
      </c>
      <c r="C48" s="913"/>
      <c r="D48" s="913"/>
      <c r="E48" s="914"/>
      <c r="F48" s="266">
        <f>+F47+F34</f>
        <v>2588.3</v>
      </c>
      <c r="G48" s="266">
        <f>+G47+G34</f>
        <v>3921</v>
      </c>
      <c r="H48" s="616">
        <f>+H47+H34</f>
        <v>4067.9</v>
      </c>
      <c r="I48" s="266">
        <f>+I47+I34</f>
        <v>4805.8</v>
      </c>
      <c r="J48" s="266">
        <f>+J47+J34</f>
        <v>3477.5</v>
      </c>
      <c r="K48" s="349"/>
      <c r="L48" s="157"/>
      <c r="M48" s="157"/>
      <c r="N48" s="157"/>
    </row>
    <row r="49" spans="1:14" ht="15.75">
      <c r="A49" s="721" t="s">
        <v>289</v>
      </c>
      <c r="B49" s="721"/>
      <c r="C49" s="721"/>
      <c r="D49" s="721"/>
      <c r="E49" s="721"/>
      <c r="F49" s="348">
        <f>+F48+F24</f>
        <v>2757.7000000000003</v>
      </c>
      <c r="G49" s="348">
        <f>+G48+G24</f>
        <v>4125.4</v>
      </c>
      <c r="H49" s="348">
        <f>+H48+H24</f>
        <v>4266.6</v>
      </c>
      <c r="I49" s="348">
        <f>+I48+I24</f>
        <v>5023.3</v>
      </c>
      <c r="J49" s="348">
        <f>+J48+J24</f>
        <v>3695</v>
      </c>
      <c r="K49" s="711"/>
      <c r="L49" s="712"/>
      <c r="M49" s="712"/>
      <c r="N49" s="712"/>
    </row>
    <row r="50" spans="1:14" ht="12.75">
      <c r="A50" s="750" t="s">
        <v>316</v>
      </c>
      <c r="B50" s="751"/>
      <c r="C50" s="751"/>
      <c r="D50" s="751"/>
      <c r="E50" s="752"/>
      <c r="F50" s="223"/>
      <c r="G50" s="223"/>
      <c r="H50" s="223"/>
      <c r="I50" s="223"/>
      <c r="J50" s="223"/>
      <c r="K50" s="711"/>
      <c r="L50" s="712"/>
      <c r="M50" s="712"/>
      <c r="N50" s="712"/>
    </row>
    <row r="51" spans="1:14" ht="16.5" customHeight="1">
      <c r="A51" s="715" t="s">
        <v>21</v>
      </c>
      <c r="B51" s="716"/>
      <c r="C51" s="716"/>
      <c r="D51" s="716"/>
      <c r="E51" s="717"/>
      <c r="F51" s="331">
        <f>SUM(F52:F57)</f>
        <v>2719.2000000000003</v>
      </c>
      <c r="G51" s="331">
        <f>SUM(G52:G57)</f>
        <v>3365.4</v>
      </c>
      <c r="H51" s="331">
        <f>SUM(H52:H57)</f>
        <v>3506.6</v>
      </c>
      <c r="I51" s="331">
        <f>SUM(I52:I57)</f>
        <v>3466.4</v>
      </c>
      <c r="J51" s="331">
        <f>SUM(J52:J57)</f>
        <v>3285</v>
      </c>
      <c r="K51" s="711"/>
      <c r="L51" s="712"/>
      <c r="M51" s="712"/>
      <c r="N51" s="712"/>
    </row>
    <row r="52" spans="1:14" ht="12.75">
      <c r="A52" s="985" t="s">
        <v>225</v>
      </c>
      <c r="B52" s="986"/>
      <c r="C52" s="986"/>
      <c r="D52" s="986"/>
      <c r="E52" s="987"/>
      <c r="F52" s="226">
        <f>+F28+F27++F30+F36+F38+F40+F42+F45+F46+F32</f>
        <v>2542.6000000000004</v>
      </c>
      <c r="G52" s="226">
        <f>+G28+G27++G30+G36+G38+G40+G42+G45+G46+G32</f>
        <v>3154.7</v>
      </c>
      <c r="H52" s="568">
        <f>+H28+H27++H30+H36+H38+H40+H42+H45+H46+H32</f>
        <v>3290.6</v>
      </c>
      <c r="I52" s="226">
        <f>+I28+I27++I30+I36+I38+I40+I42+I45+I46+I32</f>
        <v>3242.4</v>
      </c>
      <c r="J52" s="226">
        <f>+J28+J27++J30+J36+J38+J40+J42+J45+J46+J32</f>
        <v>3061</v>
      </c>
      <c r="K52" s="711"/>
      <c r="L52" s="712"/>
      <c r="M52" s="712"/>
      <c r="N52" s="712"/>
    </row>
    <row r="53" spans="1:14" ht="12.75">
      <c r="A53" s="985" t="s">
        <v>368</v>
      </c>
      <c r="B53" s="986"/>
      <c r="C53" s="986"/>
      <c r="D53" s="986"/>
      <c r="E53" s="987"/>
      <c r="F53" s="225"/>
      <c r="G53" s="394"/>
      <c r="H53" s="620"/>
      <c r="I53" s="225"/>
      <c r="J53" s="225"/>
      <c r="K53" s="711"/>
      <c r="L53" s="712"/>
      <c r="M53" s="712"/>
      <c r="N53" s="712"/>
    </row>
    <row r="54" spans="1:14" ht="12.75">
      <c r="A54" s="985" t="s">
        <v>226</v>
      </c>
      <c r="B54" s="986"/>
      <c r="C54" s="986"/>
      <c r="D54" s="986"/>
      <c r="E54" s="987"/>
      <c r="F54" s="225">
        <f>+F22+F21+F20+F17+F14+F13+F12+F43</f>
        <v>169.4</v>
      </c>
      <c r="G54" s="225">
        <f>+G22+G21+G20+G17+G14+G13+G12+G43</f>
        <v>204.40000000000003</v>
      </c>
      <c r="H54" s="567">
        <f>+H22+H21+H20+H17+H14+H13+H12+H43</f>
        <v>209.7</v>
      </c>
      <c r="I54" s="225">
        <f>+I22+I21+I20+I17+I14+I13+I12+I43</f>
        <v>217.5</v>
      </c>
      <c r="J54" s="225">
        <f>+J22+J21+J20+J17+J14+J13+J12+J43</f>
        <v>217.5</v>
      </c>
      <c r="K54" s="711"/>
      <c r="L54" s="712"/>
      <c r="M54" s="712"/>
      <c r="N54" s="712"/>
    </row>
    <row r="55" spans="1:14" ht="12.75">
      <c r="A55" s="985" t="s">
        <v>227</v>
      </c>
      <c r="B55" s="986"/>
      <c r="C55" s="986"/>
      <c r="D55" s="986"/>
      <c r="E55" s="987"/>
      <c r="F55" s="225">
        <f>+F29</f>
        <v>7.2</v>
      </c>
      <c r="G55" s="225">
        <f>+G29</f>
        <v>6.3</v>
      </c>
      <c r="H55" s="567">
        <f>+H29</f>
        <v>6.3</v>
      </c>
      <c r="I55" s="225">
        <f>+I29</f>
        <v>6.5</v>
      </c>
      <c r="J55" s="225">
        <f>+J29</f>
        <v>6.5</v>
      </c>
      <c r="K55" s="711"/>
      <c r="L55" s="712"/>
      <c r="M55" s="712"/>
      <c r="N55" s="712"/>
    </row>
    <row r="56" spans="1:14" ht="12.75">
      <c r="A56" s="985" t="s">
        <v>230</v>
      </c>
      <c r="B56" s="986"/>
      <c r="C56" s="986"/>
      <c r="D56" s="986"/>
      <c r="E56" s="987"/>
      <c r="F56" s="225"/>
      <c r="G56" s="394"/>
      <c r="H56" s="620"/>
      <c r="I56" s="225"/>
      <c r="J56" s="225"/>
      <c r="K56" s="711"/>
      <c r="L56" s="712"/>
      <c r="M56" s="712"/>
      <c r="N56" s="712"/>
    </row>
    <row r="57" spans="1:14" ht="12.75">
      <c r="A57" s="985" t="s">
        <v>231</v>
      </c>
      <c r="B57" s="986"/>
      <c r="C57" s="986"/>
      <c r="D57" s="986"/>
      <c r="E57" s="987"/>
      <c r="F57" s="225"/>
      <c r="G57" s="394"/>
      <c r="H57" s="620"/>
      <c r="I57" s="225"/>
      <c r="J57" s="225"/>
      <c r="K57" s="711"/>
      <c r="L57" s="712"/>
      <c r="M57" s="712"/>
      <c r="N57" s="712"/>
    </row>
    <row r="58" spans="1:14" ht="14.25">
      <c r="A58" s="988" t="s">
        <v>20</v>
      </c>
      <c r="B58" s="989"/>
      <c r="C58" s="989"/>
      <c r="D58" s="989"/>
      <c r="E58" s="990"/>
      <c r="F58" s="331">
        <f>SUM(F59:F62)</f>
        <v>38.5</v>
      </c>
      <c r="G58" s="331">
        <f>SUM(G59:G62)</f>
        <v>760</v>
      </c>
      <c r="H58" s="331">
        <f>SUM(H59:H62)</f>
        <v>760</v>
      </c>
      <c r="I58" s="331">
        <f>SUM(I59:I62)</f>
        <v>1556.9</v>
      </c>
      <c r="J58" s="331">
        <f>SUM(J59:J62)</f>
        <v>410</v>
      </c>
      <c r="K58" s="711"/>
      <c r="L58" s="712"/>
      <c r="M58" s="712"/>
      <c r="N58" s="712"/>
    </row>
    <row r="59" spans="1:14" ht="12.75">
      <c r="A59" s="985" t="s">
        <v>228</v>
      </c>
      <c r="B59" s="986"/>
      <c r="C59" s="986"/>
      <c r="D59" s="986"/>
      <c r="E59" s="987"/>
      <c r="F59" s="225">
        <f>+F41+F39+F37+F31+F44</f>
        <v>38.5</v>
      </c>
      <c r="G59" s="225">
        <f>+G41+G39+G37+G31+G44</f>
        <v>760</v>
      </c>
      <c r="H59" s="567">
        <f>+H41+H39+H37+H31+H44</f>
        <v>760</v>
      </c>
      <c r="I59" s="225">
        <f>+I41+I39+I37+I31+I44</f>
        <v>1421.2</v>
      </c>
      <c r="J59" s="225">
        <f>+J41+J39+J37+J31+J44</f>
        <v>410</v>
      </c>
      <c r="K59" s="711"/>
      <c r="L59" s="712"/>
      <c r="M59" s="712"/>
      <c r="N59" s="712"/>
    </row>
    <row r="60" spans="1:14" ht="12.75">
      <c r="A60" s="985" t="s">
        <v>229</v>
      </c>
      <c r="B60" s="986"/>
      <c r="C60" s="986"/>
      <c r="D60" s="986"/>
      <c r="E60" s="987"/>
      <c r="F60" s="225">
        <f>+F33</f>
        <v>0</v>
      </c>
      <c r="G60" s="225">
        <f>+G33</f>
        <v>0</v>
      </c>
      <c r="H60" s="567">
        <f>+H33</f>
        <v>0</v>
      </c>
      <c r="I60" s="225">
        <f>+I33</f>
        <v>135.7</v>
      </c>
      <c r="J60" s="225">
        <f>+J33</f>
        <v>0</v>
      </c>
      <c r="K60" s="875"/>
      <c r="L60" s="876"/>
      <c r="M60" s="876"/>
      <c r="N60" s="876"/>
    </row>
    <row r="61" spans="1:14" ht="12.75">
      <c r="A61" s="985" t="s">
        <v>232</v>
      </c>
      <c r="B61" s="986"/>
      <c r="C61" s="986"/>
      <c r="D61" s="986"/>
      <c r="E61" s="987"/>
      <c r="F61" s="225"/>
      <c r="G61" s="394"/>
      <c r="H61" s="620"/>
      <c r="I61" s="225"/>
      <c r="J61" s="225"/>
      <c r="K61" s="875"/>
      <c r="L61" s="876"/>
      <c r="M61" s="876"/>
      <c r="N61" s="876"/>
    </row>
    <row r="62" spans="1:14" ht="12.75">
      <c r="A62" s="985" t="s">
        <v>233</v>
      </c>
      <c r="B62" s="986"/>
      <c r="C62" s="986"/>
      <c r="D62" s="986"/>
      <c r="E62" s="987"/>
      <c r="F62" s="225"/>
      <c r="G62" s="394"/>
      <c r="H62" s="620"/>
      <c r="I62" s="225"/>
      <c r="J62" s="225"/>
      <c r="K62" s="875"/>
      <c r="L62" s="876"/>
      <c r="M62" s="876"/>
      <c r="N62" s="876"/>
    </row>
    <row r="63" spans="1:14" ht="12.75" customHeight="1">
      <c r="A63" s="722" t="s">
        <v>953</v>
      </c>
      <c r="B63" s="722"/>
      <c r="C63" s="722"/>
      <c r="D63" s="722"/>
      <c r="E63" s="722"/>
      <c r="F63" s="712"/>
      <c r="G63" s="712"/>
      <c r="H63" s="712"/>
      <c r="I63" s="712"/>
      <c r="J63" s="169"/>
      <c r="K63" s="169"/>
      <c r="L63" s="221"/>
      <c r="M63" s="221"/>
      <c r="N63" s="221"/>
    </row>
    <row r="64" spans="1:9" ht="12.75">
      <c r="A64" s="558" t="s">
        <v>954</v>
      </c>
      <c r="B64" s="558"/>
      <c r="C64" s="558"/>
      <c r="D64" s="559"/>
      <c r="E64" s="560"/>
      <c r="F64" s="561"/>
      <c r="G64" s="55"/>
      <c r="H64" s="55"/>
      <c r="I64" s="55"/>
    </row>
  </sheetData>
  <sheetProtection/>
  <mergeCells count="119">
    <mergeCell ref="A32:A33"/>
    <mergeCell ref="B32:B33"/>
    <mergeCell ref="C32:C33"/>
    <mergeCell ref="D32:D33"/>
    <mergeCell ref="A50:E50"/>
    <mergeCell ref="K51:N51"/>
    <mergeCell ref="C38:C39"/>
    <mergeCell ref="C34:E34"/>
    <mergeCell ref="N40:N41"/>
    <mergeCell ref="L38:L39"/>
    <mergeCell ref="K52:N52"/>
    <mergeCell ref="M38:M39"/>
    <mergeCell ref="M40:M41"/>
    <mergeCell ref="L27:L29"/>
    <mergeCell ref="K38:K39"/>
    <mergeCell ref="A36:A37"/>
    <mergeCell ref="K36:K37"/>
    <mergeCell ref="B30:B31"/>
    <mergeCell ref="A38:A39"/>
    <mergeCell ref="C35:G35"/>
    <mergeCell ref="A56:E56"/>
    <mergeCell ref="B48:E48"/>
    <mergeCell ref="L40:L41"/>
    <mergeCell ref="A54:E54"/>
    <mergeCell ref="A55:E55"/>
    <mergeCell ref="A52:E52"/>
    <mergeCell ref="K50:N50"/>
    <mergeCell ref="C47:E47"/>
    <mergeCell ref="K40:K41"/>
    <mergeCell ref="C40:C41"/>
    <mergeCell ref="A58:E58"/>
    <mergeCell ref="A59:E59"/>
    <mergeCell ref="A60:E60"/>
    <mergeCell ref="A61:E61"/>
    <mergeCell ref="A62:E62"/>
    <mergeCell ref="A63:I63"/>
    <mergeCell ref="A57:E57"/>
    <mergeCell ref="D40:D41"/>
    <mergeCell ref="A49:E49"/>
    <mergeCell ref="K49:N49"/>
    <mergeCell ref="A40:A41"/>
    <mergeCell ref="M42:M44"/>
    <mergeCell ref="N42:N44"/>
    <mergeCell ref="A42:A44"/>
    <mergeCell ref="A51:E51"/>
    <mergeCell ref="A53:E53"/>
    <mergeCell ref="N38:N39"/>
    <mergeCell ref="B40:B41"/>
    <mergeCell ref="B38:B39"/>
    <mergeCell ref="D38:D39"/>
    <mergeCell ref="B36:B37"/>
    <mergeCell ref="M30:M31"/>
    <mergeCell ref="M36:M37"/>
    <mergeCell ref="N36:N37"/>
    <mergeCell ref="C36:C37"/>
    <mergeCell ref="D36:D37"/>
    <mergeCell ref="L30:L31"/>
    <mergeCell ref="K30:K31"/>
    <mergeCell ref="N30:N31"/>
    <mergeCell ref="C30:C31"/>
    <mergeCell ref="D30:D31"/>
    <mergeCell ref="M27:M29"/>
    <mergeCell ref="C4:C8"/>
    <mergeCell ref="A28:A29"/>
    <mergeCell ref="K27:K29"/>
    <mergeCell ref="A30:A31"/>
    <mergeCell ref="N27:N29"/>
    <mergeCell ref="C16:G16"/>
    <mergeCell ref="C18:E18"/>
    <mergeCell ref="B28:B29"/>
    <mergeCell ref="K5:K8"/>
    <mergeCell ref="C19:G19"/>
    <mergeCell ref="G4:G8"/>
    <mergeCell ref="H4:H8"/>
    <mergeCell ref="B10:N10"/>
    <mergeCell ref="D28:D29"/>
    <mergeCell ref="C28:C29"/>
    <mergeCell ref="C23:E23"/>
    <mergeCell ref="J4:J8"/>
    <mergeCell ref="C15:E15"/>
    <mergeCell ref="I4:I8"/>
    <mergeCell ref="A9:N9"/>
    <mergeCell ref="K62:N62"/>
    <mergeCell ref="K56:N56"/>
    <mergeCell ref="K57:N57"/>
    <mergeCell ref="K58:N58"/>
    <mergeCell ref="K59:N59"/>
    <mergeCell ref="K60:N60"/>
    <mergeCell ref="K61:N61"/>
    <mergeCell ref="K54:N54"/>
    <mergeCell ref="K55:N55"/>
    <mergeCell ref="L1:N1"/>
    <mergeCell ref="B25:N25"/>
    <mergeCell ref="C26:N26"/>
    <mergeCell ref="B24:E24"/>
    <mergeCell ref="C11:N11"/>
    <mergeCell ref="A2:L2"/>
    <mergeCell ref="A4:A8"/>
    <mergeCell ref="D4:D8"/>
    <mergeCell ref="L3:N3"/>
    <mergeCell ref="B4:B8"/>
    <mergeCell ref="L6:L8"/>
    <mergeCell ref="N6:N8"/>
    <mergeCell ref="F4:F8"/>
    <mergeCell ref="K53:N53"/>
    <mergeCell ref="E4:E8"/>
    <mergeCell ref="L5:N5"/>
    <mergeCell ref="K4:N4"/>
    <mergeCell ref="M6:M8"/>
    <mergeCell ref="K32:K33"/>
    <mergeCell ref="L32:L33"/>
    <mergeCell ref="M32:M33"/>
    <mergeCell ref="N32:N33"/>
    <mergeCell ref="B42:B44"/>
    <mergeCell ref="C42:C44"/>
    <mergeCell ref="D42:D44"/>
    <mergeCell ref="K42:K44"/>
    <mergeCell ref="L42:L44"/>
    <mergeCell ref="L36:L37"/>
  </mergeCells>
  <printOptions/>
  <pageMargins left="0.1968503937007874" right="0.1968503937007874" top="0.1968503937007874" bottom="0.1968503937007874" header="0" footer="0"/>
  <pageSetup fitToHeight="0"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Kedainių raj. sav.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Aušra</dc:creator>
  <cp:keywords/>
  <dc:description/>
  <cp:lastModifiedBy>Vartotojas</cp:lastModifiedBy>
  <cp:lastPrinted>2018-09-18T07:23:10Z</cp:lastPrinted>
  <dcterms:created xsi:type="dcterms:W3CDTF">2008-01-09T09:46:52Z</dcterms:created>
  <dcterms:modified xsi:type="dcterms:W3CDTF">2018-09-18T07:42:53Z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