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897" activeTab="0"/>
  </bookViews>
  <sheets>
    <sheet name="1 lentelė" sheetId="1" r:id="rId1"/>
    <sheet name="2 lentelė" sheetId="2" r:id="rId2"/>
    <sheet name="3 lentelė" sheetId="3" r:id="rId3"/>
    <sheet name="4 lentelė" sheetId="4" r:id="rId4"/>
    <sheet name="5 lentelė" sheetId="5" r:id="rId5"/>
    <sheet name="6 lentelė" sheetId="6" r:id="rId6"/>
  </sheets>
  <definedNames>
    <definedName name="_xlnm.Print_Area" localSheetId="0">'1 lentelė'!$A$1:$F$77</definedName>
    <definedName name="_xlnm.Print_Area" localSheetId="3">'4 lentelė'!$A$1:$K$15</definedName>
    <definedName name="_xlnm.Print_Area" localSheetId="4">'5 lentelė'!$A$1:$K$32</definedName>
    <definedName name="_xlnm.Print_Area" localSheetId="5">'6 lentelė'!$A$1:$F$36</definedName>
    <definedName name="_xlnm.Print_Titles" localSheetId="0">'1 lentelė'!$5:$5</definedName>
    <definedName name="_xlnm.Print_Titles" localSheetId="1">'2 lentelė'!$5:$7</definedName>
    <definedName name="_xlnm.Print_Titles" localSheetId="3">'4 lentelė'!$5:$7</definedName>
    <definedName name="_xlnm.Print_Titles" localSheetId="4">'5 lentelė'!$5:$7</definedName>
  </definedNames>
  <calcPr fullCalcOnLoad="1"/>
</workbook>
</file>

<file path=xl/sharedStrings.xml><?xml version="1.0" encoding="utf-8"?>
<sst xmlns="http://schemas.openxmlformats.org/spreadsheetml/2006/main" count="493" uniqueCount="369">
  <si>
    <t>Eil. Nr.</t>
  </si>
  <si>
    <t>Asignavimų valdytojas</t>
  </si>
  <si>
    <t>Programos kodas</t>
  </si>
  <si>
    <t>Pastabos</t>
  </si>
  <si>
    <t xml:space="preserve">Pakeitimai </t>
  </si>
  <si>
    <t xml:space="preserve">    (+)</t>
  </si>
  <si>
    <t>Iš viso    (+,-)</t>
  </si>
  <si>
    <t>turtui įsigyti  (+,-)</t>
  </si>
  <si>
    <t xml:space="preserve">   ( - )</t>
  </si>
  <si>
    <t>Skirtu- mas</t>
  </si>
  <si>
    <t>iš jų darbo užmokesčiui (+,-)</t>
  </si>
  <si>
    <t>iš jų turtui (+,-)</t>
  </si>
  <si>
    <t>Paaiškinamoji lentelė Nr. 2</t>
  </si>
  <si>
    <t>01</t>
  </si>
  <si>
    <t>ŠVIETIMAS IR UGDYMAS</t>
  </si>
  <si>
    <t>03</t>
  </si>
  <si>
    <t>SOCIALINĖS APSAUGOS PLĖTOJIMAS</t>
  </si>
  <si>
    <t>Kėdainių rajono savivaldybės administracijos Kėdainių miesto seniūnija</t>
  </si>
  <si>
    <t>07</t>
  </si>
  <si>
    <t>INFRASTRUKTŪROS OBJEKTŲ  PRIEŽIŪRA IR PLĖTRA</t>
  </si>
  <si>
    <t>Kėdainių rajono savivaldybės administracijos Surviliškio seniūnija</t>
  </si>
  <si>
    <t>11</t>
  </si>
  <si>
    <t>SAVIVALDYBĖS VALDYMO TOBULINIMAS</t>
  </si>
  <si>
    <t xml:space="preserve">Kėdainių rajono savivaldybės administracija </t>
  </si>
  <si>
    <t>Paaiškinamoji lentelė Nr. 3</t>
  </si>
  <si>
    <t>06</t>
  </si>
  <si>
    <t>KULTŪROS PAVELDO IŠSAUGOJIMAS, TURIZMO SKATINIMAS IR VYSTYMAS</t>
  </si>
  <si>
    <t>Kėdainių rajono savivaldybės administracijos Pelėdnagių seniūnija</t>
  </si>
  <si>
    <t>Akademijos kultūros centras</t>
  </si>
  <si>
    <t>Šėtos kultūros centras</t>
  </si>
  <si>
    <t>(tūkst. Eur)</t>
  </si>
  <si>
    <t>Biudžeto patikslinimo 3 priedas</t>
  </si>
  <si>
    <t xml:space="preserve">Kėdainių rajono savivaldybės administracija iš viso </t>
  </si>
  <si>
    <t>05</t>
  </si>
  <si>
    <t>KULTŪROS VEIKLOS PLĖTRA</t>
  </si>
  <si>
    <t>08</t>
  </si>
  <si>
    <t>APLINKOS APSAUGA</t>
  </si>
  <si>
    <t>Nekeičiant bendros asignavimų sumos mažinamos lėšos turto įsigijimui.</t>
  </si>
  <si>
    <t>Kėdainių lopšelis-darželis "Vyturėlis"</t>
  </si>
  <si>
    <t>33.4.</t>
  </si>
  <si>
    <t>Kėdainių rajono savivaldybės 2017 m. biudžeto asignavimai investicijų projektams ir remonto darbams finansuoti pagal objektus:</t>
  </si>
  <si>
    <t>02</t>
  </si>
  <si>
    <t>SVEIKATOS APSAUGA</t>
  </si>
  <si>
    <t>Kėdainių rajono savivaldybės visuomenės sveikatos biuras</t>
  </si>
  <si>
    <t>43.10.</t>
  </si>
  <si>
    <t>Kėdainių rajono savivaldybės administracijos Šėtos seniūnija</t>
  </si>
  <si>
    <t>79.3.</t>
  </si>
  <si>
    <t>Atnaujinti Josvainių socialinio ir ugdymo centrą bei įkurti savarankiško gyvenimo namus jame</t>
  </si>
  <si>
    <t>76.4.</t>
  </si>
  <si>
    <t>Rekonstruoti Kėdainių rajono savivaldybės pastatą, esantį Didžiosios Rinkos a.4, Kėdainiuose, įrengiant vietos bendruomenės užimtumo erdvę</t>
  </si>
  <si>
    <t>79.3.2.</t>
  </si>
  <si>
    <t>Įgyvendinti programą, skirtą Lietuvos Nepriklausomybės ir Lietuvos kariuomenės 100-osioms metinėms</t>
  </si>
  <si>
    <t>Rekonstruoti Didžiosios rinkos aikštę</t>
  </si>
  <si>
    <t>Kompleksiškai sutvarkyti Kėdainių miesto upių prieigas, sukuriant patrauklias viešąsias erdves bendruomenei ir verslui</t>
  </si>
  <si>
    <t>81.1.</t>
  </si>
  <si>
    <t>Kėdainių rajono savivaldybės administracijos Krakių seniūnija</t>
  </si>
  <si>
    <t>Kėdainių rajono savivaldybės administracija</t>
  </si>
  <si>
    <t>Kėdainių rajono savivaldybės administracijos Vilainių seniūnija</t>
  </si>
  <si>
    <t>04</t>
  </si>
  <si>
    <t>KŪNO KULTŪROS IR SPORTO PLĖTRA</t>
  </si>
  <si>
    <t xml:space="preserve">KĖDAINIŲ RAJONO SAVIVALDYBĖS 2017 METŲ BIUDŽETO ASIGNAVIMŲ  SAVARANKIŠKOMS FUNKCIJOMS ATLIKTI PASIKEITIMAS PAGAL 2017 METŲ RUGSĖJO MĖN. TARYBOS SPRENDIMO PROJEKTĄ </t>
  </si>
  <si>
    <t>Kėdainių Juozo Paukštelio progimnazija</t>
  </si>
  <si>
    <t>Kėdainių sporto centras</t>
  </si>
  <si>
    <t xml:space="preserve">Kėdainių švietimo pagalbos tarnyba </t>
  </si>
  <si>
    <t>neformaliajam vaikų švietimui</t>
  </si>
  <si>
    <t>iš jų:</t>
  </si>
  <si>
    <t>Josvainių socialinis ir ugdymo centras</t>
  </si>
  <si>
    <t>33.4.4</t>
  </si>
  <si>
    <t>Atnaujinti Labūnavos pagrindinės mokyklos  "Dobiliuko" skyriaus pastatus, apšiltinant lauko sienas</t>
  </si>
  <si>
    <t>33.4.5</t>
  </si>
  <si>
    <t>Atnaujinti ikimokyklinio ugdymo įstaigų lauko inventorių</t>
  </si>
  <si>
    <t>36.16</t>
  </si>
  <si>
    <t>Vykdyti aplinkos apsaugos rėmimo specialiąją programą (pridedama 12 priedas)</t>
  </si>
  <si>
    <t>Kėdainių bendruomenės socialinis centras</t>
  </si>
  <si>
    <t>43.10.6</t>
  </si>
  <si>
    <t>Sutvarkyti/sukurti atviras viešąsias erdves Kėdainių rajone, pritaikant jas kaimo bendruomenės poreikiams bei laisvalaikiui</t>
  </si>
  <si>
    <t>76.4.7</t>
  </si>
  <si>
    <t>Nekeičiant bendros asignavimų sumos didinamos lėšos turto įsigijimui.</t>
  </si>
  <si>
    <r>
      <t>79</t>
    </r>
    <r>
      <rPr>
        <sz val="10"/>
        <rFont val="Calibri"/>
        <family val="2"/>
      </rPr>
      <t>¹</t>
    </r>
  </si>
  <si>
    <t>79.3.10</t>
  </si>
  <si>
    <t xml:space="preserve">Atlikti Kalnaberžės dvaro sodybos rūmų (unikalus kodas kultūros vertybių registre 35338) stogo ir fasado tvarkybos darbus (remonto, restauravimo, apsaugos techninių priemonių įrengimas) </t>
  </si>
  <si>
    <t>79.3.13</t>
  </si>
  <si>
    <t>79.3.16</t>
  </si>
  <si>
    <t>81.1.6</t>
  </si>
  <si>
    <t>Atnaujinti šilumos ūkio specialųjį planą</t>
  </si>
  <si>
    <t>81.1.17</t>
  </si>
  <si>
    <t>Modernizuoti Kėdainių miesto J.Basanavičiaus g. apšvietimą</t>
  </si>
  <si>
    <t>81.1.18</t>
  </si>
  <si>
    <t>81.1.19</t>
  </si>
  <si>
    <t>Rekonstruoti apšvietimo tinklus Nociūnų kaime</t>
  </si>
  <si>
    <t>81.1.20</t>
  </si>
  <si>
    <t>Rekonstruoti apšvietimo tinklus Alksnėnų  kaime</t>
  </si>
  <si>
    <t>81.1.21</t>
  </si>
  <si>
    <t>Rekonstruoti apšvietimo tinklus Dotnuvos mstl.</t>
  </si>
  <si>
    <t>81.1.24</t>
  </si>
  <si>
    <t xml:space="preserve">Rekonstruoti Šėtos mstl. Kėdainių, Kauno, Ukmergės, Turgaus, Lakštingalų, Linksmavietės, Obelies, Kapų, Pagirių, Čeponiškių gatvių apšvietimą </t>
  </si>
  <si>
    <t>81.1.25</t>
  </si>
  <si>
    <t xml:space="preserve">Rekonstruoti Šlapaberžės k. Gėlių, Šlapaberžės, Saulėtekio, Miškų, Žaliosios, Linksmosios, Baseino, Naujaberžės gatvių apšvietimą </t>
  </si>
  <si>
    <t>81.1.28</t>
  </si>
  <si>
    <t>Sutvarkyti Kėdainių miesto viešąją erdvę prie Budrio gatvės (automobilių stovėjimo aikštelė)</t>
  </si>
  <si>
    <t>81.1.29</t>
  </si>
  <si>
    <t xml:space="preserve">Išplėsti Radvilų g. šaligatvį </t>
  </si>
  <si>
    <t>81.1.31</t>
  </si>
  <si>
    <t>Finansuoti inžinerinių tinklų perkėlimo išlaidas, tvarkant miesto bei rajono gatves</t>
  </si>
  <si>
    <t>81.1.32</t>
  </si>
  <si>
    <t>Rekonstruoti Krakių mstl. Laisvės aikštę</t>
  </si>
  <si>
    <t>94.2</t>
  </si>
  <si>
    <t>94.2.1</t>
  </si>
  <si>
    <t>Atnaujinti ir plėsti komunalinių atliekų tvarkymo infrastruktūrą Kėdainių rajono savivaldybėje</t>
  </si>
  <si>
    <t>94.3</t>
  </si>
  <si>
    <t>Kėdainių rajono savivaldybės administracijos Dotnuvos seniūnija</t>
  </si>
  <si>
    <t>Biudžeto patikslinimo 4 priedas</t>
  </si>
  <si>
    <t xml:space="preserve">KĖDAINIŲ RAJONO SAVIVALDYBĖS 2017 METŲ BIUDŽETO ASIGNAVIMŲ ĮSTAIGOMS IŠ PAJAMŲ, GAUTŲ UŽ PATALPŲ NUOMĄ , ATSITIKTINES PASLAUGAS  IR UŽ IŠLAIKYMĄ ŠVIETIMO, SOCIALINĖS APSAUGOS IR KITOSE ĮSTAIGOSE  PASIKEITIMAS PAGAL 2017 METŲ RUGSĖJO MĖN. TARYBOS SPRENDIMO PROJEKTĄ </t>
  </si>
  <si>
    <t>Kėdainių r. Akademijos gimnazija</t>
  </si>
  <si>
    <r>
      <t>32</t>
    </r>
    <r>
      <rPr>
        <sz val="10"/>
        <rFont val="Calibri"/>
        <family val="2"/>
      </rPr>
      <t>¹</t>
    </r>
  </si>
  <si>
    <t>Kėdainių rajono savivaldybės administracijos Gudžiūnų seniūnija</t>
  </si>
  <si>
    <t>Biudžeto patikslinimo 5 priedas</t>
  </si>
  <si>
    <t>Kėdainių suaugusiųjų ir jaunimo mokymo centras</t>
  </si>
  <si>
    <t>Biudžeto patikslinimo 6 priedas</t>
  </si>
  <si>
    <t>Kėdainių dailės mokykla</t>
  </si>
  <si>
    <t xml:space="preserve">Šėtos socialinis ir ugdymo centras </t>
  </si>
  <si>
    <t>Biudžeto patikslinimo 7 priedas</t>
  </si>
  <si>
    <t>Kėdainių rajono savivaldybės administracija iš viso</t>
  </si>
  <si>
    <t>6.2</t>
  </si>
  <si>
    <t>8.2</t>
  </si>
  <si>
    <t>8.3</t>
  </si>
  <si>
    <t>Biudžeto patikslinimo 11-2 priedas</t>
  </si>
  <si>
    <t>4.1</t>
  </si>
  <si>
    <t>4.2</t>
  </si>
  <si>
    <t>Paaiškinamoji lentelė Nr. 4</t>
  </si>
  <si>
    <t xml:space="preserve">                 KĖDAINIŲ RAJONO SAVIVALDYBĖS APLINKOS APSAUGOS RĖMIMO SPECIALIOSIOS PROGRAMOS</t>
  </si>
  <si>
    <t>Pasikei- timas   (+,-)</t>
  </si>
  <si>
    <t>(1) Programos finansavimo šaltiniai</t>
  </si>
  <si>
    <t>1.1.</t>
  </si>
  <si>
    <t>Mokesčiai už teršalų išmetimą į aplinką</t>
  </si>
  <si>
    <t>1.5.</t>
  </si>
  <si>
    <t>Iš viso (1.1 + 1.2 + 1.3 + 1.4):</t>
  </si>
  <si>
    <t>1.9.</t>
  </si>
  <si>
    <t>Faktinės Programos lėšos (1.5 + 1.8)</t>
  </si>
  <si>
    <t>(2) Savivaldybės visuomenės sveikatos rėmimo specialiajai programai skirtinos lėšos</t>
  </si>
  <si>
    <t>1.10.</t>
  </si>
  <si>
    <r>
      <t xml:space="preserve">20 procentų Savivaldybės aplinkos apsaugos rėmimo specialiosios programos lėšų, neįskaitant įplaukų už </t>
    </r>
    <r>
      <rPr>
        <sz val="10"/>
        <color indexed="8"/>
        <rFont val="Times New Roman"/>
        <family val="1"/>
      </rPr>
      <t>medžioklės plotų naudotojų mokesčius, mokamus įstatymų nustatytomis proporcijomis ir tvarka už medžiojamųjų gyvūnų išteklių naudojimą</t>
    </r>
  </si>
  <si>
    <t>1.12.</t>
  </si>
  <si>
    <t>Iš viso (1.10 + 1.11):</t>
  </si>
  <si>
    <t>(3) Kitoms Programos priemonėms skirtinos lėšos</t>
  </si>
  <si>
    <t>1.13.</t>
  </si>
  <si>
    <r>
      <t xml:space="preserve">80 procentų Savivaldybės aplinkos apsaugos rėmimo specialiosios programos lėšų, neįskaitant įplaukų už </t>
    </r>
    <r>
      <rPr>
        <sz val="10"/>
        <color indexed="8"/>
        <rFont val="Times New Roman"/>
        <family val="1"/>
      </rPr>
      <t>medžioklės plotų naudotojų mokesčius, mokamus įstatymų nustatytomis proporcijomis ir tvarka už medžiojamųjų gyvūnų išteklių naudojimą</t>
    </r>
  </si>
  <si>
    <t>1.15.</t>
  </si>
  <si>
    <t>Iš viso (1.13 + 1.14):</t>
  </si>
  <si>
    <t>3. Programos lėšos, skirtos savivaldybės visuomenės sveikatos rėmimo specialiajai programai</t>
  </si>
  <si>
    <t>Programos pavadinimas</t>
  </si>
  <si>
    <t>Savivaldybės visuomenės sveikatos rėmimo specialioji programa</t>
  </si>
  <si>
    <t>4. Kitos aplinkosaugos priemonės, kurioms įgyvendinti panaudotos programos lėšos</t>
  </si>
  <si>
    <t>Priemonės pavadinimas</t>
  </si>
  <si>
    <t>4.1.</t>
  </si>
  <si>
    <t>Aplinkos kokybės gerinimo ir apsaugos priemonės</t>
  </si>
  <si>
    <t>Kėdainių miesto gatvių plovimo, laistymo darbai kovo - rugsėjo mėn.</t>
  </si>
  <si>
    <t>Aplinkos monitoringo, prevencinės, aplinkos atkūrimo priemonės</t>
  </si>
  <si>
    <t>Kvapo aplinkos ore nustatymui ir sklaidos vertinimui Josvainių sen.</t>
  </si>
  <si>
    <t>Visuomenės švietimo ir mokymo aplinkosaugos klausimais priemonės</t>
  </si>
  <si>
    <t>Kėdainių r. sav. 2015–2018 m. aplinkosaugos švietimo programos įgyvendinimas</t>
  </si>
  <si>
    <t xml:space="preserve">Iš viso: </t>
  </si>
  <si>
    <t>Paaiškinamoji lentelė Nr. 5</t>
  </si>
  <si>
    <t xml:space="preserve"> 2017 METŲ PRIEMONIŲ SĄMATOS PASIKEITIMAI PAGAL 2017 M. RUGSĖJO MĖN. TARYBOS SPRENDIMO PROJEKTĄ                                                                                                                </t>
  </si>
  <si>
    <t xml:space="preserve">KĖDAINIŲ RAJONO SAVIVALDYBĖS APLINKOS APSAUGOS RĖMIMO SPECIALIOSIOS PROGRAMOS 2017 METŲ PRIEMONIŲ SĄMATA  </t>
  </si>
  <si>
    <t>2017-09-29 sprendimo Nr. SP-</t>
  </si>
  <si>
    <t>Biudžeto patikslinimo 8 priedas</t>
  </si>
  <si>
    <t>Mokinių visuomenės sveikatos priežiūrai</t>
  </si>
  <si>
    <t>Visuomenės sveikatos stiprinimui ir stebėsenai</t>
  </si>
  <si>
    <t>Kėdainių rajono savivaldybės administracijos Josvainių seniūnija</t>
  </si>
  <si>
    <t>Kėdainių rajono savivaldybės administracijos Pernaravos seniūnija</t>
  </si>
  <si>
    <t>Kėdainių rajono savivaldybės administracijos Truskavos seniūnija</t>
  </si>
  <si>
    <t>03.4</t>
  </si>
  <si>
    <t>Išlaidoms už įsigytus produktus, mokinio reikmenis ir socialinei paramai mokiniams administruoti</t>
  </si>
  <si>
    <t>09</t>
  </si>
  <si>
    <t xml:space="preserve"> ŽEMĖS ŪKIO PLĖTRA IR MELIORACIJA</t>
  </si>
  <si>
    <t xml:space="preserve">KĖDAINIŲ RAJONO SAVIVALDYBĖS  2017 METŲ ASIGNAVIMŲ VALSTYBĖS BIUDŽETO SPECIALIOSIOS TIKSLINĖS DOTACIJOS SAVIVALDYBĖS BIUDŽETUI VALSTYBINĖMS (VALSTYBĖS PERDUOTOMS SAVIVALDYBEI) FUNKCIJOMS ATLIKT PASIKEITIMAS PAGAL 2017 METŲ RUGSĖJO MĖN. TARYBOS SPRENDIMO PROJEKTĄ </t>
  </si>
  <si>
    <t>09.1</t>
  </si>
  <si>
    <t>Žemės ūkio funkcijoms vykdyti</t>
  </si>
  <si>
    <t>11.1</t>
  </si>
  <si>
    <t>Priešgaisrinių tarnybų organizavimas</t>
  </si>
  <si>
    <t>Kėdainių rajono savivaldybės priešgaisrinė tarnyba</t>
  </si>
  <si>
    <t>Paaiškinamoji lentelė Nr. 6</t>
  </si>
  <si>
    <t>4.1.6</t>
  </si>
  <si>
    <t>4.2.4</t>
  </si>
  <si>
    <t xml:space="preserve">Amoniako koncentracijos aplinkos ore tyrimams atlikti pasyvių sorbentų būdu </t>
  </si>
  <si>
    <t>4.2.5</t>
  </si>
  <si>
    <t xml:space="preserve">Babėnų karjero įžūvinimui baltaisiais amūrais </t>
  </si>
  <si>
    <t>4.2.11</t>
  </si>
  <si>
    <t>Dotnuvėlės upelio pakrančių valymui, tvarkymui miesto parke</t>
  </si>
  <si>
    <t>4.2.7</t>
  </si>
  <si>
    <t>Nevėžio upės makrofitų šienavimas Kėdainių m.</t>
  </si>
  <si>
    <t>4.3</t>
  </si>
  <si>
    <t>4.3.2</t>
  </si>
  <si>
    <t>4.4</t>
  </si>
  <si>
    <t>Želdynų ir želdinių apsaugos, tvarkymo, būklės stebėsenos, želdynų kūrimo, želdinių veisimo ir inventorizavimo priemonės</t>
  </si>
  <si>
    <t>4.4.1.4</t>
  </si>
  <si>
    <t xml:space="preserve">Kėdainių miesto seniūnijai </t>
  </si>
  <si>
    <t>4.4.4</t>
  </si>
  <si>
    <t>Naujų želdinių  įveisimui ir projekto parengimui Liepų alėjos g.  Kėdainių m.</t>
  </si>
  <si>
    <t>Paaiškinamoji lentelė Nr. 1</t>
  </si>
  <si>
    <t xml:space="preserve">          KĖDAINIŲ RAJONO SAVIVALDYBĖS 2017 METŲ BIUDŽETO PAJAMŲ PASIKEITIMAS PAGAL 2017 METŲ RUGSĖJO MĖN. TARYBOS SPRENDIMO PROJEKTĄ </t>
  </si>
  <si>
    <t xml:space="preserve">             Pajamų pavadinimas</t>
  </si>
  <si>
    <t>2017 09 28 SP</t>
  </si>
  <si>
    <t>Pasikeitimas (+,-)</t>
  </si>
  <si>
    <t xml:space="preserve"> MOKESČIAI (2+3+7)</t>
  </si>
  <si>
    <t>Gyventojų pajamų mokestis</t>
  </si>
  <si>
    <t>Turto mokesčiai (4+5+6)</t>
  </si>
  <si>
    <t>Žemės mokestis</t>
  </si>
  <si>
    <t>Įmonių ir organizacijų nekilnojamojo turto mokestis</t>
  </si>
  <si>
    <t>Paveldimo turto mokestis</t>
  </si>
  <si>
    <t>Prekių ir paslaugų mokesčiai (8+9+10)</t>
  </si>
  <si>
    <t>Mokestis už aplinkos teršimą</t>
  </si>
  <si>
    <t>Viršplaninės pajamos</t>
  </si>
  <si>
    <t>Vietinės rinkliavos</t>
  </si>
  <si>
    <t>Valstybės rinkliava</t>
  </si>
  <si>
    <t>KITOS PAJAMOS (12+17+21+22+23)</t>
  </si>
  <si>
    <t>Turto pajamos (13+14+15+16)</t>
  </si>
  <si>
    <t xml:space="preserve">Nuomos mokestis už valstybinę žemę ir valstybinio vidaus  vandenų fondo vandens telkinius  </t>
  </si>
  <si>
    <t>Mokestis už medžiojamų gyvūnų išteklių naudojimą</t>
  </si>
  <si>
    <t>Mokestis už valstybinius gamtos išteklius</t>
  </si>
  <si>
    <t>Dividendai</t>
  </si>
  <si>
    <t>Pajamos už prekes ir paslaugas (18+19+20)</t>
  </si>
  <si>
    <t>Pajamos už patalpų nuomą</t>
  </si>
  <si>
    <t>Patikslintos pajamos pagal įstaigų vadovų prašymus</t>
  </si>
  <si>
    <t>Pajamos už atsitiktines  paslaugas</t>
  </si>
  <si>
    <t xml:space="preserve">Įmokos už išlaikymą švietimo, socialinės apsaugos ir kitose  įstaigose </t>
  </si>
  <si>
    <t>Pajamos iš baudų ir konfiskacijos</t>
  </si>
  <si>
    <t>Kitos neišvardytos pajamos</t>
  </si>
  <si>
    <t>Materialiojo ir nematerialiojo turto realizavimo pajamos</t>
  </si>
  <si>
    <t>Europos Sąjungos finansinės paramos lėšos</t>
  </si>
  <si>
    <t>Specialioji tikslinė dotacija (26+27+28+29), iš jos:</t>
  </si>
  <si>
    <t>Valstybinėms (perduotoms savivaldybėms) funkcijoms atlikti, iš jos:</t>
  </si>
  <si>
    <t>26.1</t>
  </si>
  <si>
    <t xml:space="preserve">     dalyvauti rengiant ir vykdant mobilizaciją</t>
  </si>
  <si>
    <t>26.2</t>
  </si>
  <si>
    <t xml:space="preserve">     valstybinės kalbos vartojimo ir taisyklingumo kontrolei</t>
  </si>
  <si>
    <t>26.3</t>
  </si>
  <si>
    <t xml:space="preserve">     socialinėms išmokoms ir kompensacijoms skaičiuoti ir mokėti </t>
  </si>
  <si>
    <t>26.4</t>
  </si>
  <si>
    <t xml:space="preserve">     socialinei paramai mokiniams </t>
  </si>
  <si>
    <t>Pajamos tikslinamos vadovaujantis LR Socialinės apsaugos ir darbo ministro 2017-09-06 įsakymu Nr. A1-466</t>
  </si>
  <si>
    <t>26.5</t>
  </si>
  <si>
    <t xml:space="preserve">     socialinėms paslaugoms</t>
  </si>
  <si>
    <t>26.6</t>
  </si>
  <si>
    <t xml:space="preserve">     vaikų teisių apsaugai</t>
  </si>
  <si>
    <t>26.7</t>
  </si>
  <si>
    <t xml:space="preserve">     jaunimo teisių apsaugai</t>
  </si>
  <si>
    <t>26.8</t>
  </si>
  <si>
    <t xml:space="preserve">     būsto nuomos ar išperkamosios būsto nuomos mokesčių dalies kompensacijoms</t>
  </si>
  <si>
    <t>26.9</t>
  </si>
  <si>
    <t xml:space="preserve">      dalyvauti rengiant ir įgyvendinant darbo rinkos politikos priemones ir gyventojų užimtumo programas</t>
  </si>
  <si>
    <t>26.10</t>
  </si>
  <si>
    <t xml:space="preserve">      civilinės būklės aktams registruoti</t>
  </si>
  <si>
    <t>26.11</t>
  </si>
  <si>
    <t xml:space="preserve">     valstybės garantuojamai pirminei teisinei pagalbai teikti</t>
  </si>
  <si>
    <t>26.12</t>
  </si>
  <si>
    <t xml:space="preserve">     gyventojų registrui tvarkyti ir duomenims valstybės registrams teikti</t>
  </si>
  <si>
    <t>26.13</t>
  </si>
  <si>
    <t xml:space="preserve">     civilinei saugai</t>
  </si>
  <si>
    <t>26.14</t>
  </si>
  <si>
    <t xml:space="preserve">     priešgaisrinei saugai</t>
  </si>
  <si>
    <t>Pajamos tikslinamos vadovaujantis  Priešgaisrinės apsaugos ir gelbėjimo departamento prie Vidaus reikalų  ministerijos direktoriaus 2017-05-05 įsakymu Nr. 1-117</t>
  </si>
  <si>
    <t>26.15</t>
  </si>
  <si>
    <t xml:space="preserve">     gyvenamosios vietos deklaravimo duomenų ir gyvenamosios vietos neturinčių asmenų apskaitos duomenims tvarkyti</t>
  </si>
  <si>
    <t>26.16</t>
  </si>
  <si>
    <t xml:space="preserve">     savivaldybei priskirtai valstybinei žemei ir kitam valstybės turtui valdyti, naudoti ir disponuoti juo patikėjimo teise</t>
  </si>
  <si>
    <t>26.17</t>
  </si>
  <si>
    <t xml:space="preserve">     žemės ūkio funkcijoms atlikti</t>
  </si>
  <si>
    <t>Pajamos tikslinamos vadovaujantis LR Žemės ūkio ministro 2017-06-08 įsakymu Nr. 3D-391</t>
  </si>
  <si>
    <t>26.18</t>
  </si>
  <si>
    <t xml:space="preserve">     melioracijai</t>
  </si>
  <si>
    <t>26.19</t>
  </si>
  <si>
    <t xml:space="preserve">     savivaldybėms priskirtiems archyviniems dokumentams tvarkyti</t>
  </si>
  <si>
    <t>26.20</t>
  </si>
  <si>
    <t xml:space="preserve">     duomenų teikimas Valstybės suteiktos pagalbos registrui</t>
  </si>
  <si>
    <t>26.21</t>
  </si>
  <si>
    <t xml:space="preserve">     mokinių visuomenės sveikatos priežiūrai</t>
  </si>
  <si>
    <t>Pajamos tikslinamos vadovaujantis LR Sveikatos aosaugos ministro 2017-06-15 įsakymu Nr. V-749</t>
  </si>
  <si>
    <t>26.22</t>
  </si>
  <si>
    <t xml:space="preserve">     visuomenės sveikatos stiprinimui ir stebėsenai</t>
  </si>
  <si>
    <t>26.23</t>
  </si>
  <si>
    <t xml:space="preserve">     neveiksnių asmenų būklės peržiūrėjimui</t>
  </si>
  <si>
    <t>Mokinio krepšeliui finansuoti</t>
  </si>
  <si>
    <t>Kita tikslinė dotacija, iš jos:</t>
  </si>
  <si>
    <t>28.1</t>
  </si>
  <si>
    <t xml:space="preserve">     mokyklos specialiųjų ugdymosi poreikių turintiems mokiniams</t>
  </si>
  <si>
    <t>28.2</t>
  </si>
  <si>
    <t xml:space="preserve">     privalomųjų biologinio saugumo priemonių neversliniuose kiaulininkystės ūkiuose taikymo įvertinimo ir sklaidos apie afrikinį kiaulių marą organizavimo išlaidoms</t>
  </si>
  <si>
    <t>28.3</t>
  </si>
  <si>
    <t xml:space="preserve"> vietinės reikšmės keliams (gatvėms) tiesti, taisyti (rekonstruoti), prižiūrėti ir saugaus eismo sąlygoms užtikrinti </t>
  </si>
  <si>
    <t>29</t>
  </si>
  <si>
    <t>Valstybės investicijų 2017 m. programoje numatytoms kapitalo investicijoms</t>
  </si>
  <si>
    <t>Pajamos tikslinamos vadovaujantis LR Švietimo ir mokslo ministro 2017-07-14  įsakymu Nr. V-572</t>
  </si>
  <si>
    <t>29.1</t>
  </si>
  <si>
    <t xml:space="preserve">    valstybės investicijų 2017 m. programoje numatytai švietimo įstaigų modernizavimo programai</t>
  </si>
  <si>
    <t>Bendrosios dotacijos kompensacija</t>
  </si>
  <si>
    <t>Kitos dotacijos ir lėšos iš kitų valdymo lygių, iš jos:</t>
  </si>
  <si>
    <t>Pajamos tikslinamos vadovaujantis LR Švietimo ir mokslo ministro 2017-09-08  įsakymu Nr. V-677, Kultūros paveldo departamento prie Kultūros ministerijos direktoriaus 2017-05-22 įsakymu Nr. Į-115</t>
  </si>
  <si>
    <t>31.1</t>
  </si>
  <si>
    <t xml:space="preserve">     projektams finansuoti</t>
  </si>
  <si>
    <t xml:space="preserve">                                       IŠ VISO PAJAMŲ IR DOTACIJŲ (1+11+24+25+30+31)</t>
  </si>
  <si>
    <t>FINANSINIŲ ĮSIPAREIGOJIMŲ PRISIĖMIMO (SKOLINIMOSI) PAJAMOS</t>
  </si>
  <si>
    <t>IŠ VISO (32+33)</t>
  </si>
  <si>
    <t>2016 METŲ LĖŠŲ LIKUTIS, IŠ JO:</t>
  </si>
  <si>
    <t>35.1</t>
  </si>
  <si>
    <t xml:space="preserve">Biudžeto apyvartos </t>
  </si>
  <si>
    <t>Paskirstytas nepaskirstyto 2016 m. gruodžio 31 d. biudžeto apyvartos lėšų likutis</t>
  </si>
  <si>
    <t>35.2</t>
  </si>
  <si>
    <t>Patalpų nuomos</t>
  </si>
  <si>
    <t>35.3</t>
  </si>
  <si>
    <t>Atsitiktinių pasalugų</t>
  </si>
  <si>
    <t>35.4</t>
  </si>
  <si>
    <t>Įmokų už išlaikymą švietimo, socialinės apsaugos ir kitose įstaigose</t>
  </si>
  <si>
    <t>35.5</t>
  </si>
  <si>
    <t xml:space="preserve">Aplinkos apsaugos rėmimo programos apyvartos </t>
  </si>
  <si>
    <t>35.6</t>
  </si>
  <si>
    <t>Pajamų už vietinę rinkliavą</t>
  </si>
  <si>
    <t>35.7</t>
  </si>
  <si>
    <t>Pajamų už parduotą turtą</t>
  </si>
  <si>
    <t>35.8</t>
  </si>
  <si>
    <t>IŠ VISO (34+35)</t>
  </si>
  <si>
    <t xml:space="preserve">KĖDAINIŲ RAJONO SAVIVALDYBĖS 2017 METŲ BIUDŽETO ASIGNAVIMŲ PROJEKTAMS FINANSUOTI EUROPOS SĄJUNGOS LĖŠOMIS IR VALSTYBĖS BIUDŽETO DOTACIJOS IŠ KITŲ VALDYMO LYGIŲ ASIGNAVIMŲ PASIKEITIMAS PAGAL 2017 METŲ RUGSĖJO MĖN. TARYBOS SPRENDIMO PROJEKTĄ </t>
  </si>
  <si>
    <t>2017-06-30
sprendimas Nr. TS-126</t>
  </si>
  <si>
    <t>2017 06 30 TS-126</t>
  </si>
  <si>
    <t>Mokyklinio autobuso remontui. Progimnazija turi tik vieną 2009 metų gamybos mokyklinį autobusą, kuris yra nusidėvėjęs.</t>
  </si>
  <si>
    <t>Išeitinėms išmokoms, nes nuo 2017 m. rugsėjo 1 d. sumažinta viena grupė ir atitinkamai sumažinti 2,5 etatai darbuotojų.</t>
  </si>
  <si>
    <t xml:space="preserve">Išeitinei išmokai už 2 mėn. </t>
  </si>
  <si>
    <t>Bendruomenės sveikatos tarybos organizuojamai konferencijai regiono mastu.</t>
  </si>
  <si>
    <t>Nepanaudotos socialinių pašalpų lėšos skiriamos socialinėms reikmėms.</t>
  </si>
  <si>
    <t>Akademijos miestelio 475 jubiliejui paminėti.</t>
  </si>
  <si>
    <t>Rekonstruoti/įrengti/modernizuoti Kėdainių miesto gatvių apšvietimą (Mindaugo, Pavasario, Šermukšnių, Šilelio, Kruopinių, Vilniaus,  Kanapinsko, Respublikos, Rasos, Liaudies, Janušavos, Gedimino, Pavasario, Josvainių, Smilgos, Tilto, Janušavos, Lauko,  J.Telegos, Knypavos, Kęstučio, Daukšos, Dariaus ir Girėno,  Liepų al., Šėtos  gatvės ir kt.)</t>
  </si>
  <si>
    <t>Nekeičiant bendros asignavimų sumos mažinamos lėšos turto įsigijimui ir keliamos į prekes ir paslaugas.</t>
  </si>
  <si>
    <t>Patikslintos pajamos pagal įstaigos vadovo prašymą surinkus daugiau pajamų už nuomą.</t>
  </si>
  <si>
    <t>Patikslintos pajamos pagal įstaigos vadovo prašymąsurinkus daugiau pajamų už paslaugų teikimą.</t>
  </si>
  <si>
    <t>Patikslintos pajamos pagal įstaigos vadovo prašymą surinkus daugiau pajamų už paslaugų teikimą.</t>
  </si>
  <si>
    <t>Mažinamos pajamos pagal įstaigos vadovo prašymą, surinkus mažiau planuotų pajmaų.</t>
  </si>
  <si>
    <t xml:space="preserve"> Tikslinami asignavimai vadovaujantis LR Socialinės apsaugos ir darbo ministro 2017-09-06 įsakymu Nr. A1-466, sumažėjus mokinių skaičiui mažinami asignavimai už įsigytus produktus.</t>
  </si>
  <si>
    <t>Tikslinami asignavimai vadovaujantis LR Sveikatos aosaugos ministro 2017-06-15 įsakymu Nr. V-749, darbuotojų darbo apmokėjimo įstatymui laipsniškai įgyvendinti</t>
  </si>
  <si>
    <t>Tikslinami asignavimai vadovaujantis LR Žemės ūkio ministro 2017-06-08 įsakymu Nr. 3D-391, darbuotojų darbo apmokėjimo įstatymui laipsniškai įgyvendinti</t>
  </si>
  <si>
    <t>Tikslinami asignavimai vadovaujantis  Priešgaisrinės apsaugos ir gelbėjimo departamento prie Vidaus reikalų  ministerijos direktoriaus 2017-05-05 įsakymu Nr. 1-117, darbuotojų darbo apmokėjimo įstatymui laipsniškai įgyvendinti</t>
  </si>
  <si>
    <t xml:space="preserve">Autobuso įsigijimui ir kondicionieriams. Įstaiga naudojasi mikro autobusu, kuris pagamintas 2005 m. Vadovaujantis atliktos privalomos techninės autobuso apžiūros išvada, autobusas nusidėvėjas ir turi didelius techninius trūkumus. Autobusas beveik neatitinka keliamų reikalavimų dalyvauti viešajame eisme. </t>
  </si>
  <si>
    <t>Lėšos sutaupytos įvykus viešiesiems pirkimams.</t>
  </si>
  <si>
    <t>Rangos darbų projektas turi būti pateiktas 2018 m. sausio mėn., todėl apmokėjimas bus 2018 metais.</t>
  </si>
  <si>
    <t xml:space="preserve">Greičiau nei planuota įvykdžius viešųjų pirkimų procedūras, reikalingos lėšos rangos darbams apmokėti  už š. m. rugsėjo- spalio mėn. </t>
  </si>
  <si>
    <t>Reikalingos lėšos telekomunikacijų tinklų ir elektros linijų iškėlimui Rytų g. Josvainiuose.</t>
  </si>
  <si>
    <t>Šiuo metu vyksta projektavimo su rangos darbais viešųjų pirkimų procedūros, rangos darbai bus vykdomi 2018 m.</t>
  </si>
  <si>
    <t>2017 m. bus apmokėta tik projekto paruošimo paslauga.</t>
  </si>
  <si>
    <t>Pasikeitus situaciaji atsisakyta vykdyti Radvilų g. šaligatvio išplėtimo darbus.</t>
  </si>
  <si>
    <t>Apmokėjimas planuojamas 2018 m., nes pradėtos plano atnaujinimo procedūros.</t>
  </si>
  <si>
    <t>Po organizuotų pirkimų pagal reikalingų atlikti darbų techninę specifikaciją lauko pavėsinių kokybiškam, atitinkančiam higienos normas, remonto užbaigimui.</t>
  </si>
  <si>
    <t>Nepanaudotos socialinių pašalpų lėšos skiriamos Šėtos g. 91 Kėdainiai, būstų remontui.</t>
  </si>
  <si>
    <t xml:space="preserve">Nepanaudotos socialinių pašalpų lėšos skiriamos automobiliui įsigyti, nes įstaiga naudojasi automobiliu, kuris yra 1995 metų. Automobilis yra surudijas, neatsidaro langai, neveikia vidaus aušinimo sistema ir kt. </t>
  </si>
  <si>
    <t>Atlikus viešuosius pirkimus sutaupytos lėšos.</t>
  </si>
  <si>
    <t xml:space="preserve">Atlikus viešuosius pirkimus perkeliamos sutaupytos lėšos. </t>
  </si>
  <si>
    <t xml:space="preserve">Viešojo tualeto remonto užbaigimui Radvilų g. 9 ir autobokštelio MB 412 (sprinter) keliamojo įrenginio remontui. </t>
  </si>
  <si>
    <t>Atsiradus galimybei gauti papildomų lėšų objekto tvarkybos darbams, prašoma prisidėti savivaldybę 1 000 Eur daugiau.</t>
  </si>
  <si>
    <t>Darbai nebuvo vykdomi, nes ESO nevykdė elektros linijų iškėlimo darbų, kuriuos numato vykdyti 2018 m.</t>
  </si>
  <si>
    <t>Budrio gatvės automobilių stovėjimo aikštelės naujos statybos darbų užbaigimui.</t>
  </si>
  <si>
    <t>Dėl lietingos vasaros nebuvo poreikio laistyti gatves, nes nebuvo kietųjų dalelių koncentracijos padidėjimo.</t>
  </si>
  <si>
    <t>Amoniako koncentracijos aplinkos ore tyrimai pasyvių sorbentų būdu bus atlikti iš aplinkos monitoringo programos</t>
  </si>
  <si>
    <t>Tyrimai nebus atlikti, nes UAB "SISTEM" kiaulininkystės kompleksas Čiukiškių k., neįsileidžia į savo teritoriją.</t>
  </si>
  <si>
    <t>Planuojama įžūvinti Babėnų karjerą baltaisiais amūrais apie 3,5 tonos.</t>
  </si>
  <si>
    <t>Didinamos lėšos, nes planuojama papildomai valyti Nevėžio upę link Skongalio g.</t>
  </si>
  <si>
    <t>Planuojama upelio pakrantėje kirsti krūmus, šienauti žolę ir makrofitus.</t>
  </si>
  <si>
    <t>Sutaupius lėšas skiriamos programos renginių apmokėjimui.</t>
  </si>
  <si>
    <t>Tikslinami asignavimai vadovaujantis LR Švietimo ir mokslo ministro 2017-09-08  įsakymu Nr. V-677</t>
  </si>
  <si>
    <t>Perkeliamos lėšos iš eilutės naujų želdinių  įveisimui ir projekto parengimui Liepų alėjos g.  Kėdainių m., nes numatytas projektas nevykdomas dėl Liepų alėjos g.  Kėdainių m. rekonstrukcijos nukėlimo į 2021 metus.</t>
  </si>
  <si>
    <t>Iš viso:</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</si>
</sst>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quot;Taip&quot;;&quot;Taip&quot;;&quot;Ne&quot;"/>
    <numFmt numFmtId="183" formatCode="&quot;Teisinga&quot;;&quot;Teisinga&quot;;&quot;Klaidinga&quot;"/>
    <numFmt numFmtId="184" formatCode="[$€-2]\ ###,000_);[Red]\([$€-2]\ ###,000\)"/>
    <numFmt numFmtId="185" formatCode="[$-427]yyyy\ &quot;m.&quot;\ mmmm\ d\ &quot;d.&quot;"/>
    <numFmt numFmtId="186" formatCode="0.0;\-0.0;;"/>
    <numFmt numFmtId="187" formatCode="0.0_ ;\-0.0\ "/>
    <numFmt numFmtId="188" formatCode="0.000"/>
    <numFmt numFmtId="189" formatCode="#,##0.0_ ;\-#,##0.0\ "/>
    <numFmt numFmtId="190" formatCode="0;\-0;;"/>
    <numFmt numFmtId="191" formatCode="#,##0.00\ _L_t"/>
    <numFmt numFmtId="192" formatCode="0.0000"/>
    <numFmt numFmtId="193" formatCode="0;\-0;"/>
    <numFmt numFmtId="194" formatCode="0.0;\-0.0;"/>
    <numFmt numFmtId="195" formatCode="_(* #,##0.0_);_(* \(#,##0.0\);_(* &quot;-&quot;??_);_(@_)"/>
    <numFmt numFmtId="196" formatCode="_-* #,##0.0\ _€_-;\-* #,##0.0\ _€_-;_-* &quot;-&quot;?\ _€_-;_-@_-"/>
  </numFmts>
  <fonts count="56">
    <font>
      <sz val="10"/>
      <name val="Arial"/>
      <family val="0"/>
    </font>
    <font>
      <sz val="10"/>
      <name val="Times New Roman"/>
      <family val="1"/>
    </font>
    <font>
      <b/>
      <sz val="10"/>
      <name val="Times New Roman"/>
      <family val="1"/>
    </font>
    <font>
      <sz val="9"/>
      <name val="Times New Roman"/>
      <family val="1"/>
    </font>
    <font>
      <b/>
      <sz val="9"/>
      <name val="Times New Roman"/>
      <family val="1"/>
    </font>
    <font>
      <sz val="8"/>
      <name val="Times New Roman"/>
      <family val="1"/>
    </font>
    <font>
      <b/>
      <sz val="12"/>
      <name val="Times New Roman"/>
      <family val="1"/>
    </font>
    <font>
      <sz val="11"/>
      <name val="Times New Roman"/>
      <family val="1"/>
    </font>
    <font>
      <b/>
      <sz val="11"/>
      <name val="Times New Roman"/>
      <family val="1"/>
    </font>
    <font>
      <b/>
      <sz val="8"/>
      <name val="Times New Roman"/>
      <family val="1"/>
    </font>
    <font>
      <sz val="10"/>
      <color indexed="8"/>
      <name val="Times New Roman"/>
      <family val="1"/>
    </font>
    <font>
      <i/>
      <sz val="10"/>
      <name val="Times New Roman"/>
      <family val="1"/>
    </font>
    <font>
      <sz val="10"/>
      <name val="Calibri"/>
      <family val="2"/>
    </font>
    <font>
      <b/>
      <sz val="10"/>
      <color indexed="8"/>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u val="single"/>
      <sz val="10"/>
      <color indexed="20"/>
      <name val="Arial"/>
      <family val="2"/>
    </font>
    <font>
      <sz val="11"/>
      <color indexed="20"/>
      <name val="Calibri"/>
      <family val="2"/>
    </font>
    <font>
      <sz val="11"/>
      <color indexed="17"/>
      <name val="Calibri"/>
      <family val="2"/>
    </font>
    <font>
      <u val="single"/>
      <sz val="10"/>
      <color indexed="12"/>
      <name val="Arial"/>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u val="single"/>
      <sz val="10"/>
      <color theme="11"/>
      <name val="Arial"/>
      <family val="2"/>
    </font>
    <font>
      <sz val="11"/>
      <color rgb="FF9C0006"/>
      <name val="Calibri"/>
      <family val="2"/>
    </font>
    <font>
      <sz val="11"/>
      <color rgb="FF006100"/>
      <name val="Calibri"/>
      <family val="2"/>
    </font>
    <font>
      <u val="single"/>
      <sz val="10"/>
      <color theme="10"/>
      <name val="Arial"/>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theme="1"/>
      <name val="Times New Roman"/>
      <family val="1"/>
    </font>
    <font>
      <sz val="10"/>
      <color rgb="FFFF0000"/>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7" fillId="0" borderId="3" applyNumberFormat="0" applyFill="0" applyAlignment="0" applyProtection="0"/>
    <xf numFmtId="0" fontId="37" fillId="0" borderId="0" applyNumberFormat="0" applyFill="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0" fontId="0" fillId="0" borderId="0">
      <alignment/>
      <protection/>
    </xf>
    <xf numFmtId="0" fontId="36" fillId="0" borderId="0">
      <alignment/>
      <protection/>
    </xf>
    <xf numFmtId="0" fontId="0" fillId="0" borderId="0">
      <alignment/>
      <protection/>
    </xf>
    <xf numFmtId="0" fontId="44" fillId="0" borderId="0" applyNumberFormat="0" applyFill="0" applyBorder="0" applyAlignment="0" applyProtection="0"/>
    <xf numFmtId="0" fontId="45" fillId="22" borderId="4" applyNumberFormat="0" applyAlignment="0" applyProtection="0"/>
    <xf numFmtId="0" fontId="46" fillId="23"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7" fillId="24" borderId="0" applyNumberFormat="0" applyBorder="0" applyAlignment="0" applyProtection="0"/>
    <xf numFmtId="0" fontId="1" fillId="0" borderId="0">
      <alignment/>
      <protection/>
    </xf>
    <xf numFmtId="0" fontId="1" fillId="0" borderId="0">
      <alignment/>
      <protection/>
    </xf>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0" fillId="31" borderId="6" applyNumberFormat="0" applyFont="0" applyAlignment="0" applyProtection="0"/>
    <xf numFmtId="0" fontId="48" fillId="0" borderId="0" applyNumberFormat="0" applyFill="0" applyBorder="0" applyAlignment="0" applyProtection="0"/>
    <xf numFmtId="9" fontId="0" fillId="0" borderId="0" applyFont="0" applyFill="0" applyBorder="0" applyAlignment="0" applyProtection="0"/>
    <xf numFmtId="0" fontId="49" fillId="22" borderId="5" applyNumberFormat="0" applyAlignment="0" applyProtection="0"/>
    <xf numFmtId="0" fontId="50" fillId="0" borderId="7" applyNumberFormat="0" applyFill="0" applyAlignment="0" applyProtection="0"/>
    <xf numFmtId="0" fontId="51" fillId="0" borderId="8" applyNumberFormat="0" applyFill="0" applyAlignment="0" applyProtection="0"/>
    <xf numFmtId="0" fontId="52" fillId="32"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cellStyleXfs>
  <cellXfs count="159">
    <xf numFmtId="0" fontId="0" fillId="0" borderId="0" xfId="0" applyAlignment="1">
      <alignment/>
    </xf>
    <xf numFmtId="0" fontId="1" fillId="0" borderId="0" xfId="0" applyFont="1" applyFill="1" applyAlignment="1">
      <alignment/>
    </xf>
    <xf numFmtId="0" fontId="1" fillId="0" borderId="0" xfId="0" applyFont="1" applyFill="1" applyAlignment="1">
      <alignment horizontal="right"/>
    </xf>
    <xf numFmtId="49" fontId="2" fillId="0" borderId="10" xfId="0" applyNumberFormat="1"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1" fillId="0" borderId="10" xfId="0" applyFont="1" applyFill="1" applyBorder="1" applyAlignment="1">
      <alignment/>
    </xf>
    <xf numFmtId="0" fontId="4" fillId="0" borderId="10" xfId="0" applyFont="1" applyFill="1" applyBorder="1" applyAlignment="1">
      <alignment horizontal="center" vertical="center" wrapText="1"/>
    </xf>
    <xf numFmtId="49" fontId="1" fillId="0" borderId="10" xfId="0" applyNumberFormat="1" applyFont="1" applyFill="1" applyBorder="1" applyAlignment="1">
      <alignment vertical="center" wrapText="1"/>
    </xf>
    <xf numFmtId="0" fontId="2" fillId="0" borderId="10" xfId="0" applyFont="1" applyFill="1" applyBorder="1" applyAlignment="1">
      <alignment horizontal="left" vertical="center" wrapText="1"/>
    </xf>
    <xf numFmtId="0" fontId="7" fillId="0" borderId="0" xfId="0" applyFont="1" applyFill="1" applyAlignment="1">
      <alignment/>
    </xf>
    <xf numFmtId="0" fontId="5" fillId="0" borderId="0" xfId="0" applyFont="1" applyFill="1" applyAlignment="1">
      <alignment horizontal="right"/>
    </xf>
    <xf numFmtId="0" fontId="4" fillId="0" borderId="11" xfId="0" applyFont="1" applyFill="1" applyBorder="1" applyAlignment="1">
      <alignment horizontal="center"/>
    </xf>
    <xf numFmtId="0" fontId="9" fillId="0" borderId="10" xfId="0" applyFont="1" applyFill="1" applyBorder="1" applyAlignment="1">
      <alignment horizontal="center" wrapText="1"/>
    </xf>
    <xf numFmtId="0" fontId="9" fillId="0" borderId="10" xfId="0" applyFont="1" applyFill="1" applyBorder="1" applyAlignment="1">
      <alignment horizontal="center" vertical="center"/>
    </xf>
    <xf numFmtId="0" fontId="5" fillId="0" borderId="0" xfId="0" applyFont="1" applyFill="1" applyAlignment="1">
      <alignment horizontal="center"/>
    </xf>
    <xf numFmtId="0" fontId="6" fillId="0" borderId="10" xfId="0" applyFont="1" applyFill="1" applyBorder="1" applyAlignment="1">
      <alignment horizontal="left" vertical="center"/>
    </xf>
    <xf numFmtId="0" fontId="1" fillId="0" borderId="10" xfId="0" applyFont="1" applyFill="1" applyBorder="1" applyAlignment="1">
      <alignment horizontal="right" vertical="center"/>
    </xf>
    <xf numFmtId="49" fontId="1" fillId="0" borderId="10" xfId="0" applyNumberFormat="1" applyFont="1" applyFill="1" applyBorder="1" applyAlignment="1">
      <alignment horizontal="center" vertical="center"/>
    </xf>
    <xf numFmtId="180" fontId="1" fillId="0" borderId="10" xfId="0" applyNumberFormat="1" applyFont="1" applyFill="1" applyBorder="1" applyAlignment="1">
      <alignment horizontal="left" vertical="center" wrapText="1"/>
    </xf>
    <xf numFmtId="0" fontId="1" fillId="0" borderId="10" xfId="0" applyFont="1" applyFill="1" applyBorder="1" applyAlignment="1">
      <alignment wrapText="1"/>
    </xf>
    <xf numFmtId="180" fontId="2" fillId="0" borderId="10" xfId="0" applyNumberFormat="1" applyFont="1" applyFill="1" applyBorder="1" applyAlignment="1">
      <alignment vertical="center" wrapText="1"/>
    </xf>
    <xf numFmtId="181" fontId="1" fillId="0" borderId="10" xfId="0" applyNumberFormat="1" applyFont="1" applyFill="1" applyBorder="1" applyAlignment="1">
      <alignment/>
    </xf>
    <xf numFmtId="181" fontId="2" fillId="0" borderId="10" xfId="0" applyNumberFormat="1" applyFont="1" applyFill="1" applyBorder="1" applyAlignment="1">
      <alignment/>
    </xf>
    <xf numFmtId="181" fontId="6" fillId="0" borderId="10" xfId="0" applyNumberFormat="1" applyFont="1" applyFill="1" applyBorder="1" applyAlignment="1">
      <alignment/>
    </xf>
    <xf numFmtId="0" fontId="3" fillId="0" borderId="10" xfId="0" applyFont="1" applyFill="1" applyBorder="1" applyAlignment="1">
      <alignment/>
    </xf>
    <xf numFmtId="0" fontId="1" fillId="0" borderId="10" xfId="0" applyFont="1" applyFill="1" applyBorder="1" applyAlignment="1">
      <alignment horizontal="right" vertical="center" wrapText="1"/>
    </xf>
    <xf numFmtId="1" fontId="3" fillId="0" borderId="10" xfId="0" applyNumberFormat="1" applyFont="1" applyFill="1" applyBorder="1" applyAlignment="1">
      <alignment vertical="center" wrapText="1"/>
    </xf>
    <xf numFmtId="0" fontId="3" fillId="0" borderId="10" xfId="0" applyFont="1" applyFill="1" applyBorder="1" applyAlignment="1">
      <alignment wrapText="1"/>
    </xf>
    <xf numFmtId="0" fontId="5" fillId="0" borderId="10" xfId="0" applyFont="1" applyFill="1" applyBorder="1" applyAlignment="1">
      <alignment horizontal="right" vertical="center"/>
    </xf>
    <xf numFmtId="186" fontId="1" fillId="0" borderId="10" xfId="0" applyNumberFormat="1" applyFont="1" applyFill="1" applyBorder="1" applyAlignment="1">
      <alignment/>
    </xf>
    <xf numFmtId="195" fontId="1" fillId="0" borderId="10" xfId="48" applyNumberFormat="1" applyFont="1" applyFill="1" applyBorder="1" applyAlignment="1">
      <alignment horizontal="right"/>
    </xf>
    <xf numFmtId="181" fontId="1" fillId="0" borderId="10" xfId="48" applyNumberFormat="1" applyFont="1" applyFill="1" applyBorder="1" applyAlignment="1">
      <alignment horizontal="right"/>
    </xf>
    <xf numFmtId="0" fontId="1" fillId="0" borderId="12" xfId="0" applyFont="1" applyFill="1" applyBorder="1" applyAlignment="1">
      <alignment horizontal="right" vertical="center"/>
    </xf>
    <xf numFmtId="180" fontId="1" fillId="0" borderId="10" xfId="0" applyNumberFormat="1" applyFont="1" applyFill="1" applyBorder="1" applyAlignment="1">
      <alignment/>
    </xf>
    <xf numFmtId="180" fontId="1" fillId="0" borderId="10" xfId="0" applyNumberFormat="1" applyFont="1" applyFill="1" applyBorder="1" applyAlignment="1">
      <alignment vertical="center"/>
    </xf>
    <xf numFmtId="186" fontId="2" fillId="0" borderId="10" xfId="0" applyNumberFormat="1" applyFont="1" applyFill="1" applyBorder="1" applyAlignment="1">
      <alignment/>
    </xf>
    <xf numFmtId="0" fontId="53" fillId="0" borderId="10" xfId="0" applyFont="1" applyFill="1" applyBorder="1" applyAlignment="1">
      <alignment wrapText="1"/>
    </xf>
    <xf numFmtId="180" fontId="1" fillId="0" borderId="11" xfId="0" applyNumberFormat="1" applyFont="1" applyFill="1" applyBorder="1" applyAlignment="1">
      <alignment horizontal="left" vertical="center" wrapText="1"/>
    </xf>
    <xf numFmtId="180" fontId="1" fillId="0" borderId="0" xfId="0" applyNumberFormat="1" applyFont="1" applyFill="1" applyAlignment="1">
      <alignment/>
    </xf>
    <xf numFmtId="0" fontId="1" fillId="0" borderId="10" xfId="0" applyFont="1" applyFill="1" applyBorder="1" applyAlignment="1">
      <alignment horizontal="right"/>
    </xf>
    <xf numFmtId="0" fontId="1" fillId="0" borderId="0" xfId="0" applyFont="1" applyFill="1" applyAlignment="1">
      <alignment horizontal="center" wrapText="1"/>
    </xf>
    <xf numFmtId="0" fontId="1" fillId="0" borderId="13" xfId="0" applyFont="1" applyFill="1" applyBorder="1" applyAlignment="1">
      <alignment horizontal="center" wrapText="1"/>
    </xf>
    <xf numFmtId="0" fontId="1" fillId="0" borderId="0" xfId="0" applyFont="1" applyFill="1" applyBorder="1" applyAlignment="1">
      <alignment horizontal="center" wrapText="1"/>
    </xf>
    <xf numFmtId="0" fontId="1" fillId="0" borderId="12" xfId="0" applyFont="1" applyFill="1" applyBorder="1" applyAlignment="1">
      <alignment horizontal="center" wrapText="1"/>
    </xf>
    <xf numFmtId="0" fontId="1" fillId="0" borderId="12" xfId="0" applyFont="1" applyFill="1" applyBorder="1" applyAlignment="1">
      <alignment horizontal="center"/>
    </xf>
    <xf numFmtId="180" fontId="2" fillId="0" borderId="10" xfId="0" applyNumberFormat="1" applyFont="1" applyFill="1" applyBorder="1" applyAlignment="1">
      <alignment horizontal="left" vertical="center" wrapText="1"/>
    </xf>
    <xf numFmtId="180" fontId="2" fillId="0" borderId="14" xfId="0" applyNumberFormat="1" applyFont="1" applyFill="1" applyBorder="1" applyAlignment="1">
      <alignment horizontal="left" vertical="center" wrapText="1"/>
    </xf>
    <xf numFmtId="180" fontId="2" fillId="0" borderId="10" xfId="0" applyNumberFormat="1" applyFont="1" applyFill="1" applyBorder="1" applyAlignment="1">
      <alignment horizontal="center" vertical="center" wrapText="1"/>
    </xf>
    <xf numFmtId="0" fontId="1" fillId="0" borderId="10" xfId="0" applyFont="1" applyFill="1" applyBorder="1" applyAlignment="1">
      <alignment horizontal="center" wrapText="1"/>
    </xf>
    <xf numFmtId="0" fontId="1" fillId="0" borderId="10" xfId="0" applyFont="1" applyFill="1" applyBorder="1" applyAlignment="1">
      <alignment horizontal="center"/>
    </xf>
    <xf numFmtId="0" fontId="1" fillId="0" borderId="0" xfId="0" applyFont="1" applyFill="1" applyBorder="1" applyAlignment="1">
      <alignment/>
    </xf>
    <xf numFmtId="180" fontId="1" fillId="0" borderId="10" xfId="0" applyNumberFormat="1" applyFont="1" applyFill="1" applyBorder="1" applyAlignment="1">
      <alignment horizontal="right" vertical="center" wrapText="1"/>
    </xf>
    <xf numFmtId="180" fontId="2" fillId="0" borderId="10" xfId="0" applyNumberFormat="1" applyFont="1" applyFill="1" applyBorder="1" applyAlignment="1">
      <alignment horizontal="right" vertical="center" wrapText="1"/>
    </xf>
    <xf numFmtId="180" fontId="2" fillId="0" borderId="10" xfId="0" applyNumberFormat="1" applyFont="1" applyFill="1" applyBorder="1" applyAlignment="1">
      <alignment vertical="center"/>
    </xf>
    <xf numFmtId="0" fontId="2" fillId="0" borderId="0" xfId="0" applyFont="1" applyFill="1" applyAlignment="1">
      <alignment/>
    </xf>
    <xf numFmtId="3" fontId="1" fillId="0" borderId="0" xfId="0" applyNumberFormat="1" applyFont="1" applyFill="1" applyBorder="1" applyAlignment="1">
      <alignment vertical="center"/>
    </xf>
    <xf numFmtId="0" fontId="1" fillId="0" borderId="0" xfId="0" applyFont="1" applyFill="1" applyBorder="1" applyAlignment="1">
      <alignment vertical="center"/>
    </xf>
    <xf numFmtId="0" fontId="2" fillId="0" borderId="0" xfId="0" applyFont="1" applyFill="1" applyAlignment="1">
      <alignment horizontal="justify"/>
    </xf>
    <xf numFmtId="0" fontId="2" fillId="0" borderId="10" xfId="0" applyFont="1" applyFill="1" applyBorder="1" applyAlignment="1">
      <alignment horizontal="center" vertical="top" wrapText="1"/>
    </xf>
    <xf numFmtId="0" fontId="13" fillId="0" borderId="10" xfId="0" applyFont="1" applyFill="1" applyBorder="1" applyAlignment="1">
      <alignment horizontal="center" vertical="center" wrapText="1"/>
    </xf>
    <xf numFmtId="3" fontId="1" fillId="0" borderId="10" xfId="0" applyNumberFormat="1" applyFont="1" applyFill="1" applyBorder="1" applyAlignment="1">
      <alignment vertical="center"/>
    </xf>
    <xf numFmtId="0" fontId="1" fillId="0" borderId="10" xfId="0" applyFont="1" applyFill="1" applyBorder="1" applyAlignment="1">
      <alignment vertical="center"/>
    </xf>
    <xf numFmtId="0" fontId="6" fillId="0" borderId="0" xfId="0" applyFont="1" applyFill="1" applyAlignment="1">
      <alignment/>
    </xf>
    <xf numFmtId="194" fontId="1" fillId="0" borderId="10" xfId="0" applyNumberFormat="1" applyFont="1" applyFill="1" applyBorder="1" applyAlignment="1">
      <alignment horizontal="right"/>
    </xf>
    <xf numFmtId="3" fontId="1" fillId="0" borderId="10" xfId="0" applyNumberFormat="1" applyFont="1" applyFill="1" applyBorder="1" applyAlignment="1">
      <alignment/>
    </xf>
    <xf numFmtId="181" fontId="1" fillId="0" borderId="10" xfId="0" applyNumberFormat="1" applyFont="1" applyFill="1" applyBorder="1" applyAlignment="1">
      <alignment horizontal="right"/>
    </xf>
    <xf numFmtId="0" fontId="2" fillId="0" borderId="10" xfId="0" applyFont="1" applyFill="1" applyBorder="1" applyAlignment="1">
      <alignment horizontal="right"/>
    </xf>
    <xf numFmtId="0" fontId="1" fillId="0" borderId="0" xfId="0" applyFont="1" applyFill="1" applyAlignment="1">
      <alignment vertical="center"/>
    </xf>
    <xf numFmtId="0" fontId="1" fillId="0" borderId="0" xfId="42" applyFont="1" applyFill="1" applyAlignment="1">
      <alignment vertical="center"/>
      <protection/>
    </xf>
    <xf numFmtId="0" fontId="1" fillId="0" borderId="0" xfId="42" applyFont="1" applyFill="1" applyBorder="1">
      <alignment/>
      <protection/>
    </xf>
    <xf numFmtId="0" fontId="2" fillId="0" borderId="10" xfId="42" applyFont="1" applyFill="1" applyBorder="1" applyAlignment="1">
      <alignment vertical="center"/>
      <protection/>
    </xf>
    <xf numFmtId="0" fontId="2" fillId="0" borderId="10" xfId="42" applyFont="1" applyFill="1" applyBorder="1" applyAlignment="1">
      <alignment horizontal="center" vertical="center"/>
      <protection/>
    </xf>
    <xf numFmtId="0" fontId="2" fillId="0" borderId="10" xfId="42"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1" fillId="0" borderId="10" xfId="42" applyFont="1" applyFill="1" applyBorder="1" applyAlignment="1">
      <alignment horizontal="right" vertical="center"/>
      <protection/>
    </xf>
    <xf numFmtId="1" fontId="1" fillId="0" borderId="0" xfId="0" applyNumberFormat="1" applyFont="1" applyFill="1" applyAlignment="1">
      <alignment/>
    </xf>
    <xf numFmtId="0" fontId="1" fillId="0" borderId="10" xfId="42" applyFont="1" applyFill="1" applyBorder="1" applyAlignment="1">
      <alignment vertical="center"/>
      <protection/>
    </xf>
    <xf numFmtId="0" fontId="1" fillId="0" borderId="0" xfId="0" applyFont="1" applyFill="1" applyAlignment="1">
      <alignment horizontal="left"/>
    </xf>
    <xf numFmtId="0" fontId="1" fillId="0" borderId="10" xfId="42" applyFont="1" applyFill="1" applyBorder="1" applyAlignment="1">
      <alignment vertical="center" wrapText="1"/>
      <protection/>
    </xf>
    <xf numFmtId="0" fontId="1" fillId="0" borderId="10" xfId="42" applyFont="1" applyFill="1" applyBorder="1" applyAlignment="1">
      <alignment horizontal="justify" vertical="center" wrapText="1"/>
      <protection/>
    </xf>
    <xf numFmtId="0" fontId="1" fillId="0" borderId="10" xfId="0" applyFont="1" applyFill="1" applyBorder="1" applyAlignment="1">
      <alignment horizontal="justify" vertical="top" wrapText="1"/>
    </xf>
    <xf numFmtId="180" fontId="1" fillId="0" borderId="10" xfId="0" applyNumberFormat="1" applyFont="1" applyFill="1" applyBorder="1" applyAlignment="1">
      <alignment vertical="center" wrapText="1"/>
    </xf>
    <xf numFmtId="16" fontId="1" fillId="0" borderId="10" xfId="42" applyNumberFormat="1" applyFont="1" applyFill="1" applyBorder="1" applyAlignment="1">
      <alignment horizontal="right" vertical="center"/>
      <protection/>
    </xf>
    <xf numFmtId="181" fontId="1" fillId="0" borderId="10" xfId="0" applyNumberFormat="1" applyFont="1" applyFill="1" applyBorder="1" applyAlignment="1">
      <alignment wrapText="1"/>
    </xf>
    <xf numFmtId="0" fontId="1" fillId="0" borderId="10" xfId="42" applyFont="1" applyFill="1" applyBorder="1" applyAlignment="1">
      <alignment horizontal="left" vertical="center" wrapText="1"/>
      <protection/>
    </xf>
    <xf numFmtId="181" fontId="1" fillId="0" borderId="10" xfId="0" applyNumberFormat="1" applyFont="1" applyFill="1" applyBorder="1" applyAlignment="1">
      <alignment vertical="center" wrapText="1"/>
    </xf>
    <xf numFmtId="49" fontId="1" fillId="0" borderId="10" xfId="42" applyNumberFormat="1" applyFont="1" applyFill="1" applyBorder="1" applyAlignment="1">
      <alignment horizontal="right" vertical="center"/>
      <protection/>
    </xf>
    <xf numFmtId="0" fontId="54" fillId="0" borderId="0" xfId="0" applyFont="1" applyFill="1" applyAlignment="1">
      <alignment/>
    </xf>
    <xf numFmtId="0" fontId="2" fillId="0" borderId="10" xfId="42" applyFont="1" applyFill="1" applyBorder="1" applyAlignment="1">
      <alignment horizontal="right" vertical="center"/>
      <protection/>
    </xf>
    <xf numFmtId="0" fontId="55" fillId="0" borderId="10" xfId="42" applyFont="1" applyFill="1" applyBorder="1" applyAlignment="1">
      <alignment vertical="center" wrapText="1"/>
      <protection/>
    </xf>
    <xf numFmtId="0" fontId="2" fillId="0" borderId="10" xfId="42" applyFont="1" applyFill="1" applyBorder="1" applyAlignment="1">
      <alignment horizontal="right"/>
      <protection/>
    </xf>
    <xf numFmtId="180" fontId="2" fillId="0" borderId="10" xfId="42" applyNumberFormat="1" applyFont="1" applyFill="1" applyBorder="1">
      <alignment/>
      <protection/>
    </xf>
    <xf numFmtId="0" fontId="2" fillId="0" borderId="10" xfId="0" applyFont="1" applyFill="1" applyBorder="1" applyAlignment="1">
      <alignment/>
    </xf>
    <xf numFmtId="180" fontId="1" fillId="0" borderId="10" xfId="42" applyNumberFormat="1" applyFont="1" applyFill="1" applyBorder="1">
      <alignment/>
      <protection/>
    </xf>
    <xf numFmtId="0" fontId="1" fillId="0" borderId="10" xfId="42" applyFont="1" applyFill="1" applyBorder="1" applyAlignment="1">
      <alignment horizontal="left"/>
      <protection/>
    </xf>
    <xf numFmtId="180" fontId="2" fillId="0" borderId="10" xfId="0" applyNumberFormat="1" applyFont="1" applyFill="1" applyBorder="1" applyAlignment="1">
      <alignment/>
    </xf>
    <xf numFmtId="181" fontId="1" fillId="0" borderId="10" xfId="0" applyNumberFormat="1" applyFont="1" applyFill="1" applyBorder="1" applyAlignment="1">
      <alignment/>
    </xf>
    <xf numFmtId="49" fontId="1" fillId="0" borderId="12" xfId="0" applyNumberFormat="1" applyFont="1" applyFill="1" applyBorder="1" applyAlignment="1">
      <alignment horizontal="center" vertical="center"/>
    </xf>
    <xf numFmtId="180" fontId="1" fillId="0" borderId="11" xfId="0" applyNumberFormat="1" applyFont="1" applyFill="1" applyBorder="1" applyAlignment="1">
      <alignment vertical="center"/>
    </xf>
    <xf numFmtId="180" fontId="11" fillId="0" borderId="10" xfId="0" applyNumberFormat="1" applyFont="1" applyFill="1" applyBorder="1" applyAlignment="1">
      <alignment vertical="center"/>
    </xf>
    <xf numFmtId="180" fontId="1" fillId="0" borderId="10" xfId="53" applyNumberFormat="1" applyFont="1" applyFill="1" applyBorder="1" applyAlignment="1">
      <alignment vertical="center" wrapText="1"/>
      <protection/>
    </xf>
    <xf numFmtId="0" fontId="1" fillId="0" borderId="10" xfId="0" applyFont="1" applyFill="1" applyBorder="1" applyAlignment="1">
      <alignment horizontal="left" vertical="center" wrapText="1"/>
    </xf>
    <xf numFmtId="0" fontId="1" fillId="0" borderId="10" xfId="52" applyFont="1" applyFill="1" applyBorder="1" applyAlignment="1">
      <alignment vertical="center" wrapText="1"/>
      <protection/>
    </xf>
    <xf numFmtId="0" fontId="1" fillId="0" borderId="10" xfId="0" applyFont="1" applyFill="1" applyBorder="1" applyAlignment="1">
      <alignment vertical="center" wrapText="1"/>
    </xf>
    <xf numFmtId="180" fontId="1" fillId="0" borderId="10" xfId="53" applyNumberFormat="1" applyFont="1" applyFill="1" applyBorder="1" applyAlignment="1">
      <alignment vertical="center"/>
      <protection/>
    </xf>
    <xf numFmtId="0" fontId="1" fillId="0" borderId="10" xfId="0" applyFont="1" applyFill="1" applyBorder="1" applyAlignment="1">
      <alignment horizontal="left" vertical="center"/>
    </xf>
    <xf numFmtId="0" fontId="1" fillId="0" borderId="10" xfId="0" applyFont="1" applyFill="1" applyBorder="1" applyAlignment="1">
      <alignment horizontal="left" vertical="top" wrapText="1"/>
    </xf>
    <xf numFmtId="49" fontId="4" fillId="0" borderId="10" xfId="0" applyNumberFormat="1" applyFont="1" applyFill="1" applyBorder="1" applyAlignment="1">
      <alignment horizontal="left" vertical="center" wrapText="1"/>
    </xf>
    <xf numFmtId="180" fontId="1" fillId="0" borderId="10" xfId="0" applyNumberFormat="1" applyFont="1" applyFill="1" applyBorder="1" applyAlignment="1">
      <alignment wrapText="1"/>
    </xf>
    <xf numFmtId="180" fontId="1" fillId="0" borderId="11" xfId="0" applyNumberFormat="1" applyFont="1" applyFill="1" applyBorder="1" applyAlignment="1">
      <alignment vertical="center" wrapText="1"/>
    </xf>
    <xf numFmtId="180" fontId="1" fillId="0" borderId="14" xfId="0" applyNumberFormat="1" applyFont="1" applyFill="1" applyBorder="1" applyAlignment="1">
      <alignment horizontal="left" vertical="center" wrapText="1"/>
    </xf>
    <xf numFmtId="0" fontId="3" fillId="0" borderId="10" xfId="0" applyFont="1" applyFill="1" applyBorder="1" applyAlignment="1">
      <alignment horizontal="right" vertical="center"/>
    </xf>
    <xf numFmtId="180" fontId="1" fillId="0" borderId="15" xfId="0" applyNumberFormat="1" applyFont="1" applyFill="1" applyBorder="1" applyAlignment="1">
      <alignment vertical="center"/>
    </xf>
    <xf numFmtId="49" fontId="2" fillId="0" borderId="15" xfId="0" applyNumberFormat="1" applyFont="1" applyFill="1" applyBorder="1" applyAlignment="1">
      <alignment horizontal="left" vertical="center" wrapText="1"/>
    </xf>
    <xf numFmtId="49" fontId="1" fillId="0" borderId="14" xfId="0" applyNumberFormat="1" applyFont="1" applyFill="1" applyBorder="1" applyAlignment="1">
      <alignment vertical="center" wrapText="1"/>
    </xf>
    <xf numFmtId="0" fontId="1" fillId="0" borderId="14"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vertical="center" wrapText="1"/>
    </xf>
    <xf numFmtId="180" fontId="1" fillId="0" borderId="10" xfId="0" applyNumberFormat="1" applyFont="1" applyFill="1" applyBorder="1" applyAlignment="1">
      <alignment horizontal="left" vertical="center"/>
    </xf>
    <xf numFmtId="0" fontId="3" fillId="0" borderId="10" xfId="0" applyFont="1" applyFill="1" applyBorder="1" applyAlignment="1">
      <alignment vertical="center" wrapText="1"/>
    </xf>
    <xf numFmtId="0" fontId="1" fillId="0" borderId="10" xfId="43" applyFont="1" applyFill="1" applyBorder="1" applyAlignment="1">
      <alignment vertical="center" wrapText="1"/>
      <protection/>
    </xf>
    <xf numFmtId="0" fontId="1" fillId="0" borderId="0" xfId="0" applyFont="1" applyFill="1" applyAlignment="1">
      <alignment horizontal="center"/>
    </xf>
    <xf numFmtId="180" fontId="1" fillId="0" borderId="10" xfId="0" applyNumberFormat="1" applyFont="1" applyFill="1" applyBorder="1" applyAlignment="1">
      <alignment horizontal="right" vertical="center"/>
    </xf>
    <xf numFmtId="0" fontId="2" fillId="0" borderId="0" xfId="0" applyFont="1" applyFill="1" applyAlignment="1">
      <alignment vertical="center"/>
    </xf>
    <xf numFmtId="180" fontId="2" fillId="0" borderId="0" xfId="0" applyNumberFormat="1" applyFont="1" applyFill="1" applyAlignment="1">
      <alignment vertical="center"/>
    </xf>
    <xf numFmtId="0" fontId="2" fillId="0" borderId="0" xfId="0" applyFont="1" applyFill="1" applyAlignment="1">
      <alignment horizontal="justify" vertical="center"/>
    </xf>
    <xf numFmtId="180" fontId="1" fillId="0" borderId="0" xfId="0" applyNumberFormat="1" applyFont="1" applyFill="1" applyAlignment="1">
      <alignment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6" fillId="0" borderId="10" xfId="0" applyFont="1" applyFill="1" applyBorder="1" applyAlignment="1">
      <alignment horizontal="right" vertical="center"/>
    </xf>
    <xf numFmtId="0" fontId="2" fillId="0" borderId="0" xfId="42" applyFont="1" applyFill="1" applyAlignment="1">
      <alignment horizontal="center" wrapText="1"/>
      <protection/>
    </xf>
    <xf numFmtId="0" fontId="1" fillId="0" borderId="12" xfId="0" applyFont="1" applyFill="1" applyBorder="1" applyAlignment="1">
      <alignment horizontal="right" vertical="center" wrapText="1"/>
    </xf>
    <xf numFmtId="0" fontId="1" fillId="0" borderId="16" xfId="0" applyFont="1" applyFill="1" applyBorder="1" applyAlignment="1">
      <alignment horizontal="right" vertical="center" wrapText="1"/>
    </xf>
    <xf numFmtId="0" fontId="1" fillId="0" borderId="17" xfId="0" applyFont="1" applyFill="1" applyBorder="1" applyAlignment="1">
      <alignment horizontal="right" vertical="center" wrapText="1"/>
    </xf>
    <xf numFmtId="49" fontId="1" fillId="0" borderId="12"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0" fontId="3" fillId="0" borderId="0" xfId="0" applyFont="1" applyFill="1" applyAlignment="1">
      <alignment horizontal="right"/>
    </xf>
    <xf numFmtId="0" fontId="8" fillId="0" borderId="0" xfId="0" applyFont="1" applyFill="1" applyAlignment="1">
      <alignment horizontal="center" vertical="center" wrapText="1"/>
    </xf>
    <xf numFmtId="0" fontId="2" fillId="0" borderId="1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4" xfId="0" applyFont="1" applyFill="1" applyBorder="1" applyAlignment="1">
      <alignment horizontal="center"/>
    </xf>
    <xf numFmtId="0" fontId="4" fillId="0" borderId="11" xfId="0" applyFont="1" applyFill="1" applyBorder="1" applyAlignment="1">
      <alignment horizontal="center"/>
    </xf>
    <xf numFmtId="0" fontId="2" fillId="0" borderId="0" xfId="0" applyFont="1" applyFill="1" applyAlignment="1">
      <alignment horizontal="center" wrapText="1"/>
    </xf>
    <xf numFmtId="180" fontId="2" fillId="0" borderId="10" xfId="0" applyNumberFormat="1" applyFont="1" applyFill="1" applyBorder="1" applyAlignment="1">
      <alignment horizontal="left" vertical="center" wrapText="1"/>
    </xf>
    <xf numFmtId="180" fontId="1" fillId="0" borderId="10" xfId="0" applyNumberFormat="1" applyFont="1" applyFill="1" applyBorder="1" applyAlignment="1">
      <alignment horizontal="left" vertical="center" wrapText="1"/>
    </xf>
    <xf numFmtId="0" fontId="1" fillId="0" borderId="0" xfId="0" applyFont="1" applyFill="1" applyAlignment="1">
      <alignment horizontal="right"/>
    </xf>
    <xf numFmtId="0" fontId="1" fillId="0" borderId="0" xfId="0" applyFont="1" applyFill="1" applyAlignment="1">
      <alignment horizontal="center"/>
    </xf>
    <xf numFmtId="0" fontId="2" fillId="0" borderId="0" xfId="0" applyFont="1" applyFill="1" applyAlignment="1">
      <alignment horizontal="center" vertical="top" wrapText="1"/>
    </xf>
    <xf numFmtId="0" fontId="1" fillId="0" borderId="18" xfId="0" applyFont="1" applyFill="1" applyBorder="1" applyAlignment="1">
      <alignment horizontal="center" wrapText="1"/>
    </xf>
    <xf numFmtId="0" fontId="1" fillId="0" borderId="19" xfId="0" applyFont="1" applyFill="1" applyBorder="1" applyAlignment="1">
      <alignment horizontal="center" wrapText="1"/>
    </xf>
    <xf numFmtId="180" fontId="2" fillId="0" borderId="0" xfId="0" applyNumberFormat="1" applyFont="1" applyFill="1" applyBorder="1" applyAlignment="1">
      <alignment horizontal="left" vertical="center" wrapText="1"/>
    </xf>
  </cellXfs>
  <cellStyles count="55">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prastas 3" xfId="43"/>
    <cellStyle name="Įprastas 4" xfId="44"/>
    <cellStyle name="Įspėjimo tekstas" xfId="45"/>
    <cellStyle name="Išvestis" xfId="46"/>
    <cellStyle name="Įvestis" xfId="47"/>
    <cellStyle name="Comma" xfId="48"/>
    <cellStyle name="Comma [0]" xfId="49"/>
    <cellStyle name="Kablelis 2" xfId="50"/>
    <cellStyle name="Neutralus" xfId="51"/>
    <cellStyle name="Normal_biudžetas 6_2009 m 02 men biudzetas." xfId="52"/>
    <cellStyle name="Normal_Sheet1_2009 m 02 men biudzetas." xfId="53"/>
    <cellStyle name="Paryškinimas 1" xfId="54"/>
    <cellStyle name="Paryškinimas 2" xfId="55"/>
    <cellStyle name="Paryškinimas 3" xfId="56"/>
    <cellStyle name="Paryškinimas 4" xfId="57"/>
    <cellStyle name="Paryškinimas 5" xfId="58"/>
    <cellStyle name="Paryškinimas 6" xfId="59"/>
    <cellStyle name="Pastaba" xfId="60"/>
    <cellStyle name="Pavadinimas" xfId="61"/>
    <cellStyle name="Percent" xfId="62"/>
    <cellStyle name="Skaičiavimas" xfId="63"/>
    <cellStyle name="Suma" xfId="64"/>
    <cellStyle name="Susietas langelis" xfId="65"/>
    <cellStyle name="Tikrinimo langelis" xfId="66"/>
    <cellStyle name="Currency" xfId="67"/>
    <cellStyle name="Currency [0]"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79"/>
  <sheetViews>
    <sheetView tabSelected="1" zoomScalePageLayoutView="0" workbookViewId="0" topLeftCell="A10">
      <selection activeCell="I58" sqref="I58"/>
    </sheetView>
  </sheetViews>
  <sheetFormatPr defaultColWidth="9.140625" defaultRowHeight="12.75"/>
  <cols>
    <col min="1" max="1" width="6.28125" style="67" customWidth="1"/>
    <col min="2" max="2" width="59.421875" style="1" customWidth="1"/>
    <col min="3" max="4" width="10.7109375" style="1" customWidth="1"/>
    <col min="5" max="5" width="11.00390625" style="1" customWidth="1"/>
    <col min="6" max="6" width="46.7109375" style="1" customWidth="1"/>
    <col min="7" max="16384" width="9.140625" style="1" customWidth="1"/>
  </cols>
  <sheetData>
    <row r="1" ht="12.75">
      <c r="F1" s="123" t="s">
        <v>200</v>
      </c>
    </row>
    <row r="3" spans="1:6" ht="26.25" customHeight="1">
      <c r="A3" s="133" t="s">
        <v>201</v>
      </c>
      <c r="B3" s="133"/>
      <c r="C3" s="133"/>
      <c r="D3" s="133"/>
      <c r="E3" s="133"/>
      <c r="F3" s="133"/>
    </row>
    <row r="4" spans="1:4" ht="12.75">
      <c r="A4" s="68"/>
      <c r="B4" s="69"/>
      <c r="C4" s="69"/>
      <c r="D4" s="69"/>
    </row>
    <row r="5" spans="1:6" s="67" customFormat="1" ht="25.5">
      <c r="A5" s="70" t="s">
        <v>0</v>
      </c>
      <c r="B5" s="71" t="s">
        <v>202</v>
      </c>
      <c r="C5" s="72" t="s">
        <v>203</v>
      </c>
      <c r="D5" s="72" t="s">
        <v>324</v>
      </c>
      <c r="E5" s="73" t="s">
        <v>204</v>
      </c>
      <c r="F5" s="74" t="s">
        <v>3</v>
      </c>
    </row>
    <row r="6" spans="1:8" ht="12" customHeight="1">
      <c r="A6" s="75">
        <v>1</v>
      </c>
      <c r="B6" s="70" t="s">
        <v>205</v>
      </c>
      <c r="C6" s="22">
        <f>+C7+C8+C12</f>
        <v>21937</v>
      </c>
      <c r="D6" s="22">
        <f>+D7+D8+D12</f>
        <v>21932</v>
      </c>
      <c r="E6" s="22">
        <f>+E7+E8+E12</f>
        <v>5</v>
      </c>
      <c r="F6" s="22"/>
      <c r="G6" s="76"/>
      <c r="H6" s="76"/>
    </row>
    <row r="7" spans="1:7" ht="12" customHeight="1">
      <c r="A7" s="75">
        <v>2</v>
      </c>
      <c r="B7" s="70" t="s">
        <v>206</v>
      </c>
      <c r="C7" s="22">
        <v>19633</v>
      </c>
      <c r="D7" s="22">
        <v>19633</v>
      </c>
      <c r="E7" s="35">
        <f>+C7-D7</f>
        <v>0</v>
      </c>
      <c r="F7" s="22"/>
      <c r="G7" s="76"/>
    </row>
    <row r="8" spans="1:6" ht="12" customHeight="1">
      <c r="A8" s="75">
        <v>3</v>
      </c>
      <c r="B8" s="70" t="s">
        <v>207</v>
      </c>
      <c r="C8" s="22">
        <f>+C9+C10+C11</f>
        <v>1349</v>
      </c>
      <c r="D8" s="22">
        <f>+D9+D10+D11</f>
        <v>1349</v>
      </c>
      <c r="E8" s="35">
        <f>+E9+E10+E11</f>
        <v>0</v>
      </c>
      <c r="F8" s="22"/>
    </row>
    <row r="9" spans="1:6" ht="12" customHeight="1">
      <c r="A9" s="75">
        <v>4</v>
      </c>
      <c r="B9" s="77" t="s">
        <v>208</v>
      </c>
      <c r="C9" s="21">
        <v>471</v>
      </c>
      <c r="D9" s="21">
        <v>471</v>
      </c>
      <c r="E9" s="35">
        <f aca="true" t="shared" si="0" ref="E9:E71">+C9-D9</f>
        <v>0</v>
      </c>
      <c r="F9" s="21"/>
    </row>
    <row r="10" spans="1:6" ht="12" customHeight="1">
      <c r="A10" s="75">
        <v>5</v>
      </c>
      <c r="B10" s="77" t="s">
        <v>209</v>
      </c>
      <c r="C10" s="21">
        <v>869</v>
      </c>
      <c r="D10" s="21">
        <v>869</v>
      </c>
      <c r="E10" s="35">
        <f t="shared" si="0"/>
        <v>0</v>
      </c>
      <c r="F10" s="21"/>
    </row>
    <row r="11" spans="1:7" ht="12" customHeight="1">
      <c r="A11" s="75">
        <v>6</v>
      </c>
      <c r="B11" s="77" t="s">
        <v>210</v>
      </c>
      <c r="C11" s="21">
        <v>9</v>
      </c>
      <c r="D11" s="21">
        <v>9</v>
      </c>
      <c r="E11" s="35">
        <f t="shared" si="0"/>
        <v>0</v>
      </c>
      <c r="F11" s="21"/>
      <c r="G11" s="78"/>
    </row>
    <row r="12" spans="1:6" ht="12" customHeight="1">
      <c r="A12" s="75">
        <v>7</v>
      </c>
      <c r="B12" s="70" t="s">
        <v>211</v>
      </c>
      <c r="C12" s="22">
        <f>+C13+C14+C15</f>
        <v>955</v>
      </c>
      <c r="D12" s="22">
        <f>+D13+D14+D15</f>
        <v>950</v>
      </c>
      <c r="E12" s="22">
        <f>+E13+E14+E15</f>
        <v>5</v>
      </c>
      <c r="F12" s="22"/>
    </row>
    <row r="13" spans="1:6" ht="12" customHeight="1">
      <c r="A13" s="75">
        <v>8</v>
      </c>
      <c r="B13" s="77" t="s">
        <v>212</v>
      </c>
      <c r="C13" s="21">
        <v>190</v>
      </c>
      <c r="D13" s="21">
        <v>185</v>
      </c>
      <c r="E13" s="21">
        <f t="shared" si="0"/>
        <v>5</v>
      </c>
      <c r="F13" s="21" t="s">
        <v>213</v>
      </c>
    </row>
    <row r="14" spans="1:6" ht="12" customHeight="1">
      <c r="A14" s="75">
        <v>9</v>
      </c>
      <c r="B14" s="77" t="s">
        <v>214</v>
      </c>
      <c r="C14" s="21">
        <v>730</v>
      </c>
      <c r="D14" s="21">
        <v>730</v>
      </c>
      <c r="E14" s="35">
        <f t="shared" si="0"/>
        <v>0</v>
      </c>
      <c r="F14" s="21"/>
    </row>
    <row r="15" spans="1:6" ht="12" customHeight="1">
      <c r="A15" s="75">
        <v>10</v>
      </c>
      <c r="B15" s="77" t="s">
        <v>215</v>
      </c>
      <c r="C15" s="21">
        <v>35</v>
      </c>
      <c r="D15" s="21">
        <v>35</v>
      </c>
      <c r="E15" s="35">
        <f t="shared" si="0"/>
        <v>0</v>
      </c>
      <c r="F15" s="21"/>
    </row>
    <row r="16" spans="1:6" ht="12" customHeight="1">
      <c r="A16" s="75">
        <v>11</v>
      </c>
      <c r="B16" s="70" t="s">
        <v>216</v>
      </c>
      <c r="C16" s="22">
        <f>C17+C22+C26+C27+C28</f>
        <v>1807</v>
      </c>
      <c r="D16" s="22">
        <f>D17+D22+D26+D27+D28</f>
        <v>1798.5</v>
      </c>
      <c r="E16" s="22">
        <f>E17+E22+E26+E27+E28</f>
        <v>8.500000000000071</v>
      </c>
      <c r="F16" s="22"/>
    </row>
    <row r="17" spans="1:6" ht="12" customHeight="1">
      <c r="A17" s="75">
        <v>12</v>
      </c>
      <c r="B17" s="70" t="s">
        <v>217</v>
      </c>
      <c r="C17" s="22">
        <f>C18+C19+C20+C21</f>
        <v>365</v>
      </c>
      <c r="D17" s="22">
        <f>D18+D19+D20+D21</f>
        <v>365</v>
      </c>
      <c r="E17" s="35">
        <f>E18+E19+E20+E21</f>
        <v>0</v>
      </c>
      <c r="F17" s="22"/>
    </row>
    <row r="18" spans="1:6" ht="24.75" customHeight="1">
      <c r="A18" s="75">
        <v>13</v>
      </c>
      <c r="B18" s="79" t="s">
        <v>218</v>
      </c>
      <c r="C18" s="97">
        <v>290</v>
      </c>
      <c r="D18" s="97">
        <v>290</v>
      </c>
      <c r="E18" s="35">
        <f t="shared" si="0"/>
        <v>0</v>
      </c>
      <c r="F18" s="21"/>
    </row>
    <row r="19" spans="1:6" ht="12" customHeight="1">
      <c r="A19" s="75">
        <v>14</v>
      </c>
      <c r="B19" s="77" t="s">
        <v>219</v>
      </c>
      <c r="C19" s="21">
        <v>25</v>
      </c>
      <c r="D19" s="21">
        <v>25</v>
      </c>
      <c r="E19" s="35">
        <f t="shared" si="0"/>
        <v>0</v>
      </c>
      <c r="F19" s="21"/>
    </row>
    <row r="20" spans="1:6" ht="12" customHeight="1">
      <c r="A20" s="75">
        <v>15</v>
      </c>
      <c r="B20" s="80" t="s">
        <v>220</v>
      </c>
      <c r="C20" s="21">
        <v>20</v>
      </c>
      <c r="D20" s="21">
        <v>20</v>
      </c>
      <c r="E20" s="35">
        <f t="shared" si="0"/>
        <v>0</v>
      </c>
      <c r="F20" s="21"/>
    </row>
    <row r="21" spans="1:6" ht="12" customHeight="1">
      <c r="A21" s="75">
        <v>16</v>
      </c>
      <c r="B21" s="81" t="s">
        <v>221</v>
      </c>
      <c r="C21" s="21">
        <v>30</v>
      </c>
      <c r="D21" s="21">
        <v>30</v>
      </c>
      <c r="E21" s="35">
        <f t="shared" si="0"/>
        <v>0</v>
      </c>
      <c r="F21" s="21"/>
    </row>
    <row r="22" spans="1:6" ht="12" customHeight="1">
      <c r="A22" s="75">
        <v>17</v>
      </c>
      <c r="B22" s="70" t="s">
        <v>222</v>
      </c>
      <c r="C22" s="22">
        <f>+C23+C24+C25</f>
        <v>1368</v>
      </c>
      <c r="D22" s="22">
        <f>+D23+D24+D25</f>
        <v>1359.5</v>
      </c>
      <c r="E22" s="22">
        <f>+E23+E24+E25</f>
        <v>8.500000000000071</v>
      </c>
      <c r="F22" s="22"/>
    </row>
    <row r="23" spans="1:6" ht="12.75">
      <c r="A23" s="75">
        <v>18</v>
      </c>
      <c r="B23" s="77" t="s">
        <v>223</v>
      </c>
      <c r="C23" s="21">
        <v>119.9</v>
      </c>
      <c r="D23" s="21">
        <v>116.7</v>
      </c>
      <c r="E23" s="21">
        <f t="shared" si="0"/>
        <v>3.200000000000003</v>
      </c>
      <c r="F23" s="82" t="s">
        <v>224</v>
      </c>
    </row>
    <row r="24" spans="1:6" ht="12.75">
      <c r="A24" s="75">
        <v>19</v>
      </c>
      <c r="B24" s="77" t="s">
        <v>225</v>
      </c>
      <c r="C24" s="21">
        <v>195.3</v>
      </c>
      <c r="D24" s="21">
        <v>186.7</v>
      </c>
      <c r="E24" s="21">
        <f t="shared" si="0"/>
        <v>8.600000000000023</v>
      </c>
      <c r="F24" s="82" t="s">
        <v>224</v>
      </c>
    </row>
    <row r="25" spans="1:6" ht="12.75">
      <c r="A25" s="75">
        <v>20</v>
      </c>
      <c r="B25" s="79" t="s">
        <v>226</v>
      </c>
      <c r="C25" s="21">
        <v>1052.8</v>
      </c>
      <c r="D25" s="21">
        <v>1056.1</v>
      </c>
      <c r="E25" s="21">
        <f t="shared" si="0"/>
        <v>-3.2999999999999545</v>
      </c>
      <c r="F25" s="82" t="s">
        <v>224</v>
      </c>
    </row>
    <row r="26" spans="1:6" ht="12" customHeight="1">
      <c r="A26" s="75">
        <v>21</v>
      </c>
      <c r="B26" s="70" t="s">
        <v>227</v>
      </c>
      <c r="C26" s="22">
        <v>10</v>
      </c>
      <c r="D26" s="22">
        <v>10</v>
      </c>
      <c r="E26" s="35">
        <f t="shared" si="0"/>
        <v>0</v>
      </c>
      <c r="F26" s="21"/>
    </row>
    <row r="27" spans="1:6" ht="12" customHeight="1">
      <c r="A27" s="75">
        <v>22</v>
      </c>
      <c r="B27" s="70" t="s">
        <v>228</v>
      </c>
      <c r="C27" s="22">
        <v>14</v>
      </c>
      <c r="D27" s="22">
        <v>14</v>
      </c>
      <c r="E27" s="35">
        <f t="shared" si="0"/>
        <v>0</v>
      </c>
      <c r="F27" s="21"/>
    </row>
    <row r="28" spans="1:6" ht="12.75">
      <c r="A28" s="75">
        <v>23</v>
      </c>
      <c r="B28" s="70" t="s">
        <v>229</v>
      </c>
      <c r="C28" s="22">
        <v>50</v>
      </c>
      <c r="D28" s="22">
        <v>50</v>
      </c>
      <c r="E28" s="35">
        <f t="shared" si="0"/>
        <v>0</v>
      </c>
      <c r="F28" s="21"/>
    </row>
    <row r="29" spans="1:6" ht="12" customHeight="1">
      <c r="A29" s="75">
        <v>24</v>
      </c>
      <c r="B29" s="70" t="s">
        <v>230</v>
      </c>
      <c r="C29" s="22">
        <v>2536.2</v>
      </c>
      <c r="D29" s="22">
        <v>2536.2</v>
      </c>
      <c r="E29" s="35">
        <f t="shared" si="0"/>
        <v>0</v>
      </c>
      <c r="F29" s="21"/>
    </row>
    <row r="30" spans="1:6" ht="12" customHeight="1">
      <c r="A30" s="75">
        <v>25</v>
      </c>
      <c r="B30" s="70" t="s">
        <v>231</v>
      </c>
      <c r="C30" s="22">
        <f>+C31+C55+C56+C60</f>
        <v>18176.8</v>
      </c>
      <c r="D30" s="22">
        <f>+D31+D55+D56+D60</f>
        <v>18085.100000000002</v>
      </c>
      <c r="E30" s="22">
        <f>+E31+E55+E56+E60</f>
        <v>91.69999999999985</v>
      </c>
      <c r="F30" s="22"/>
    </row>
    <row r="31" spans="1:6" ht="12.75">
      <c r="A31" s="75">
        <v>26</v>
      </c>
      <c r="B31" s="77" t="s">
        <v>232</v>
      </c>
      <c r="C31" s="21">
        <f>SUM(C32:C54)</f>
        <v>2905.7</v>
      </c>
      <c r="D31" s="21">
        <f>SUM(D32:D54)</f>
        <v>2890.6</v>
      </c>
      <c r="E31" s="21">
        <f>SUM(E32:E54)</f>
        <v>15.099999999999937</v>
      </c>
      <c r="F31" s="21"/>
    </row>
    <row r="32" spans="1:7" ht="12.75">
      <c r="A32" s="83" t="s">
        <v>233</v>
      </c>
      <c r="B32" s="77" t="s">
        <v>234</v>
      </c>
      <c r="C32" s="21">
        <v>8.6</v>
      </c>
      <c r="D32" s="21">
        <v>8.6</v>
      </c>
      <c r="E32" s="35">
        <f t="shared" si="0"/>
        <v>0</v>
      </c>
      <c r="F32" s="21"/>
      <c r="G32" s="38"/>
    </row>
    <row r="33" spans="1:7" ht="12.75">
      <c r="A33" s="75" t="s">
        <v>235</v>
      </c>
      <c r="B33" s="77" t="s">
        <v>236</v>
      </c>
      <c r="C33" s="21">
        <v>8.8</v>
      </c>
      <c r="D33" s="21">
        <v>8.8</v>
      </c>
      <c r="E33" s="35">
        <f t="shared" si="0"/>
        <v>0</v>
      </c>
      <c r="F33" s="21"/>
      <c r="G33" s="38"/>
    </row>
    <row r="34" spans="1:7" ht="12.75">
      <c r="A34" s="83" t="s">
        <v>237</v>
      </c>
      <c r="B34" s="77" t="s">
        <v>238</v>
      </c>
      <c r="C34" s="21">
        <v>271.8</v>
      </c>
      <c r="D34" s="21">
        <v>271.8</v>
      </c>
      <c r="E34" s="35">
        <f t="shared" si="0"/>
        <v>0</v>
      </c>
      <c r="F34" s="84"/>
      <c r="G34" s="38"/>
    </row>
    <row r="35" spans="1:6" ht="26.25" customHeight="1">
      <c r="A35" s="75" t="s">
        <v>239</v>
      </c>
      <c r="B35" s="77" t="s">
        <v>240</v>
      </c>
      <c r="C35" s="21">
        <v>316.7</v>
      </c>
      <c r="D35" s="21">
        <v>323.6</v>
      </c>
      <c r="E35" s="21">
        <f t="shared" si="0"/>
        <v>-6.900000000000034</v>
      </c>
      <c r="F35" s="84" t="s">
        <v>241</v>
      </c>
    </row>
    <row r="36" spans="1:6" ht="12.75">
      <c r="A36" s="83" t="s">
        <v>242</v>
      </c>
      <c r="B36" s="77" t="s">
        <v>243</v>
      </c>
      <c r="C36" s="21">
        <v>602.9</v>
      </c>
      <c r="D36" s="21">
        <v>602.9</v>
      </c>
      <c r="E36" s="35">
        <f t="shared" si="0"/>
        <v>0</v>
      </c>
      <c r="F36" s="5"/>
    </row>
    <row r="37" spans="1:6" ht="12" customHeight="1">
      <c r="A37" s="75" t="s">
        <v>244</v>
      </c>
      <c r="B37" s="77" t="s">
        <v>245</v>
      </c>
      <c r="C37" s="21">
        <v>111.3</v>
      </c>
      <c r="D37" s="21">
        <v>111.3</v>
      </c>
      <c r="E37" s="35">
        <f t="shared" si="0"/>
        <v>0</v>
      </c>
      <c r="F37" s="21"/>
    </row>
    <row r="38" spans="1:6" ht="12" customHeight="1">
      <c r="A38" s="83" t="s">
        <v>246</v>
      </c>
      <c r="B38" s="77" t="s">
        <v>247</v>
      </c>
      <c r="C38" s="21">
        <v>14.6</v>
      </c>
      <c r="D38" s="21">
        <v>14.6</v>
      </c>
      <c r="E38" s="35">
        <f t="shared" si="0"/>
        <v>0</v>
      </c>
      <c r="F38" s="21"/>
    </row>
    <row r="39" spans="1:6" ht="27.75" customHeight="1">
      <c r="A39" s="75" t="s">
        <v>248</v>
      </c>
      <c r="B39" s="79" t="s">
        <v>249</v>
      </c>
      <c r="C39" s="21">
        <v>0.7</v>
      </c>
      <c r="D39" s="21">
        <v>0.7</v>
      </c>
      <c r="E39" s="35">
        <f t="shared" si="0"/>
        <v>0</v>
      </c>
      <c r="F39" s="21"/>
    </row>
    <row r="40" spans="1:6" ht="27" customHeight="1">
      <c r="A40" s="83" t="s">
        <v>250</v>
      </c>
      <c r="B40" s="85" t="s">
        <v>251</v>
      </c>
      <c r="C40" s="21">
        <v>19.5</v>
      </c>
      <c r="D40" s="21">
        <v>19.5</v>
      </c>
      <c r="E40" s="35">
        <f t="shared" si="0"/>
        <v>0</v>
      </c>
      <c r="F40" s="21"/>
    </row>
    <row r="41" spans="1:6" ht="12" customHeight="1">
      <c r="A41" s="75" t="s">
        <v>252</v>
      </c>
      <c r="B41" s="85" t="s">
        <v>253</v>
      </c>
      <c r="C41" s="21">
        <v>35.3</v>
      </c>
      <c r="D41" s="21">
        <v>35.3</v>
      </c>
      <c r="E41" s="35">
        <f t="shared" si="0"/>
        <v>0</v>
      </c>
      <c r="F41" s="21"/>
    </row>
    <row r="42" spans="1:6" ht="12.75">
      <c r="A42" s="83" t="s">
        <v>254</v>
      </c>
      <c r="B42" s="85" t="s">
        <v>255</v>
      </c>
      <c r="C42" s="21">
        <v>13.8</v>
      </c>
      <c r="D42" s="21">
        <v>13.8</v>
      </c>
      <c r="E42" s="35">
        <f t="shared" si="0"/>
        <v>0</v>
      </c>
      <c r="F42" s="21"/>
    </row>
    <row r="43" spans="1:6" ht="12.75">
      <c r="A43" s="75" t="s">
        <v>256</v>
      </c>
      <c r="B43" s="85" t="s">
        <v>257</v>
      </c>
      <c r="C43" s="21">
        <v>0.9</v>
      </c>
      <c r="D43" s="21">
        <v>0.9</v>
      </c>
      <c r="E43" s="35">
        <f t="shared" si="0"/>
        <v>0</v>
      </c>
      <c r="F43" s="21"/>
    </row>
    <row r="44" spans="1:6" ht="12" customHeight="1">
      <c r="A44" s="83" t="s">
        <v>258</v>
      </c>
      <c r="B44" s="85" t="s">
        <v>259</v>
      </c>
      <c r="C44" s="21">
        <v>38</v>
      </c>
      <c r="D44" s="21">
        <v>38</v>
      </c>
      <c r="E44" s="35">
        <f t="shared" si="0"/>
        <v>0</v>
      </c>
      <c r="F44" s="21"/>
    </row>
    <row r="45" spans="1:6" ht="41.25" customHeight="1">
      <c r="A45" s="75" t="s">
        <v>260</v>
      </c>
      <c r="B45" s="85" t="s">
        <v>261</v>
      </c>
      <c r="C45" s="21">
        <v>673.5</v>
      </c>
      <c r="D45" s="21">
        <v>657.6</v>
      </c>
      <c r="E45" s="21">
        <f t="shared" si="0"/>
        <v>15.899999999999977</v>
      </c>
      <c r="F45" s="86" t="s">
        <v>262</v>
      </c>
    </row>
    <row r="46" spans="1:6" ht="25.5">
      <c r="A46" s="83" t="s">
        <v>263</v>
      </c>
      <c r="B46" s="85" t="s">
        <v>264</v>
      </c>
      <c r="C46" s="21">
        <v>13</v>
      </c>
      <c r="D46" s="21">
        <v>13</v>
      </c>
      <c r="E46" s="35">
        <f t="shared" si="0"/>
        <v>0</v>
      </c>
      <c r="F46" s="5"/>
    </row>
    <row r="47" spans="1:6" ht="25.5">
      <c r="A47" s="75" t="s">
        <v>265</v>
      </c>
      <c r="B47" s="85" t="s">
        <v>266</v>
      </c>
      <c r="C47" s="21">
        <v>0.2</v>
      </c>
      <c r="D47" s="21">
        <v>0.2</v>
      </c>
      <c r="E47" s="35">
        <f t="shared" si="0"/>
        <v>0</v>
      </c>
      <c r="F47" s="21"/>
    </row>
    <row r="48" spans="1:6" ht="25.5" customHeight="1">
      <c r="A48" s="83" t="s">
        <v>267</v>
      </c>
      <c r="B48" s="85" t="s">
        <v>268</v>
      </c>
      <c r="C48" s="21">
        <v>198.6</v>
      </c>
      <c r="D48" s="21">
        <v>196.3</v>
      </c>
      <c r="E48" s="21">
        <f t="shared" si="0"/>
        <v>2.299999999999983</v>
      </c>
      <c r="F48" s="84" t="s">
        <v>269</v>
      </c>
    </row>
    <row r="49" spans="1:6" ht="12" customHeight="1">
      <c r="A49" s="75" t="s">
        <v>270</v>
      </c>
      <c r="B49" s="77" t="s">
        <v>271</v>
      </c>
      <c r="C49" s="21">
        <v>324</v>
      </c>
      <c r="D49" s="21">
        <v>324</v>
      </c>
      <c r="E49" s="35">
        <f t="shared" si="0"/>
        <v>0</v>
      </c>
      <c r="F49" s="21"/>
    </row>
    <row r="50" spans="1:6" ht="12.75">
      <c r="A50" s="83" t="s">
        <v>272</v>
      </c>
      <c r="B50" s="77" t="s">
        <v>273</v>
      </c>
      <c r="C50" s="21">
        <v>41.4</v>
      </c>
      <c r="D50" s="21">
        <v>41.4</v>
      </c>
      <c r="E50" s="35">
        <f t="shared" si="0"/>
        <v>0</v>
      </c>
      <c r="F50" s="84"/>
    </row>
    <row r="51" spans="1:6" ht="12.75">
      <c r="A51" s="75" t="s">
        <v>274</v>
      </c>
      <c r="B51" s="79" t="s">
        <v>275</v>
      </c>
      <c r="C51" s="21">
        <v>0.6</v>
      </c>
      <c r="D51" s="21">
        <v>0.6</v>
      </c>
      <c r="E51" s="35">
        <f t="shared" si="0"/>
        <v>0</v>
      </c>
      <c r="F51" s="21"/>
    </row>
    <row r="52" spans="1:6" ht="25.5" customHeight="1">
      <c r="A52" s="83" t="s">
        <v>276</v>
      </c>
      <c r="B52" s="79" t="s">
        <v>277</v>
      </c>
      <c r="C52" s="21">
        <v>124.4</v>
      </c>
      <c r="D52" s="21">
        <v>122.1</v>
      </c>
      <c r="E52" s="21">
        <f t="shared" si="0"/>
        <v>2.3000000000000114</v>
      </c>
      <c r="F52" s="84" t="s">
        <v>278</v>
      </c>
    </row>
    <row r="53" spans="1:6" ht="27" customHeight="1">
      <c r="A53" s="75" t="s">
        <v>279</v>
      </c>
      <c r="B53" s="79" t="s">
        <v>280</v>
      </c>
      <c r="C53" s="21">
        <v>81.3</v>
      </c>
      <c r="D53" s="21">
        <v>79.8</v>
      </c>
      <c r="E53" s="21">
        <f t="shared" si="0"/>
        <v>1.5</v>
      </c>
      <c r="F53" s="84" t="s">
        <v>278</v>
      </c>
    </row>
    <row r="54" spans="1:6" ht="12" customHeight="1">
      <c r="A54" s="83" t="s">
        <v>281</v>
      </c>
      <c r="B54" s="79" t="s">
        <v>282</v>
      </c>
      <c r="C54" s="21">
        <v>5.8</v>
      </c>
      <c r="D54" s="21">
        <v>5.8</v>
      </c>
      <c r="E54" s="35">
        <f t="shared" si="0"/>
        <v>0</v>
      </c>
      <c r="F54" s="21"/>
    </row>
    <row r="55" spans="1:7" ht="12" customHeight="1">
      <c r="A55" s="75">
        <v>27</v>
      </c>
      <c r="B55" s="77" t="s">
        <v>283</v>
      </c>
      <c r="C55" s="21">
        <v>10633.1</v>
      </c>
      <c r="D55" s="21">
        <v>10633.1</v>
      </c>
      <c r="E55" s="35">
        <f t="shared" si="0"/>
        <v>0</v>
      </c>
      <c r="F55" s="21"/>
      <c r="G55" s="38"/>
    </row>
    <row r="56" spans="1:7" ht="12" customHeight="1">
      <c r="A56" s="75">
        <v>28</v>
      </c>
      <c r="B56" s="77" t="s">
        <v>284</v>
      </c>
      <c r="C56" s="21">
        <f>SUM(C57:C59)</f>
        <v>2232.6</v>
      </c>
      <c r="D56" s="21">
        <f>SUM(D57:D59)</f>
        <v>2232.6</v>
      </c>
      <c r="E56" s="35">
        <f>SUM(E57:E59)</f>
        <v>0</v>
      </c>
      <c r="F56" s="21"/>
      <c r="G56" s="38"/>
    </row>
    <row r="57" spans="1:8" ht="12.75">
      <c r="A57" s="87" t="s">
        <v>285</v>
      </c>
      <c r="B57" s="79" t="s">
        <v>286</v>
      </c>
      <c r="C57" s="21">
        <v>548.6</v>
      </c>
      <c r="D57" s="21">
        <v>548.6</v>
      </c>
      <c r="E57" s="35">
        <f t="shared" si="0"/>
        <v>0</v>
      </c>
      <c r="F57" s="84"/>
      <c r="G57" s="38"/>
      <c r="H57" s="88"/>
    </row>
    <row r="58" spans="1:8" ht="38.25">
      <c r="A58" s="87" t="s">
        <v>287</v>
      </c>
      <c r="B58" s="79" t="s">
        <v>288</v>
      </c>
      <c r="C58" s="21">
        <v>2.8</v>
      </c>
      <c r="D58" s="21">
        <v>2.8</v>
      </c>
      <c r="E58" s="35">
        <f t="shared" si="0"/>
        <v>0</v>
      </c>
      <c r="F58" s="21"/>
      <c r="G58" s="38"/>
      <c r="H58" s="88"/>
    </row>
    <row r="59" spans="1:8" ht="25.5">
      <c r="A59" s="87" t="s">
        <v>289</v>
      </c>
      <c r="B59" s="79" t="s">
        <v>290</v>
      </c>
      <c r="C59" s="21">
        <v>1681.2</v>
      </c>
      <c r="D59" s="21">
        <v>1681.2</v>
      </c>
      <c r="E59" s="35">
        <f t="shared" si="0"/>
        <v>0</v>
      </c>
      <c r="F59" s="21"/>
      <c r="G59" s="38"/>
      <c r="H59" s="88"/>
    </row>
    <row r="60" spans="1:6" ht="25.5">
      <c r="A60" s="87" t="s">
        <v>291</v>
      </c>
      <c r="B60" s="79" t="s">
        <v>292</v>
      </c>
      <c r="C60" s="21">
        <v>2405.4</v>
      </c>
      <c r="D60" s="21">
        <v>2328.8</v>
      </c>
      <c r="E60" s="21">
        <f t="shared" si="0"/>
        <v>76.59999999999991</v>
      </c>
      <c r="F60" s="84" t="s">
        <v>293</v>
      </c>
    </row>
    <row r="61" spans="1:6" ht="25.5">
      <c r="A61" s="87" t="s">
        <v>294</v>
      </c>
      <c r="B61" s="79" t="s">
        <v>295</v>
      </c>
      <c r="C61" s="21">
        <v>156.6</v>
      </c>
      <c r="D61" s="21">
        <v>80</v>
      </c>
      <c r="E61" s="21">
        <f t="shared" si="0"/>
        <v>76.6</v>
      </c>
      <c r="F61" s="5"/>
    </row>
    <row r="62" spans="1:6" ht="12" customHeight="1">
      <c r="A62" s="75">
        <v>30</v>
      </c>
      <c r="B62" s="70" t="s">
        <v>296</v>
      </c>
      <c r="C62" s="22">
        <v>13</v>
      </c>
      <c r="D62" s="22">
        <v>13</v>
      </c>
      <c r="E62" s="35">
        <f t="shared" si="0"/>
        <v>0</v>
      </c>
      <c r="F62" s="21"/>
    </row>
    <row r="63" spans="1:6" ht="51">
      <c r="A63" s="75">
        <v>31</v>
      </c>
      <c r="B63" s="70" t="s">
        <v>297</v>
      </c>
      <c r="C63" s="22">
        <v>782.2</v>
      </c>
      <c r="D63" s="22">
        <v>762.4</v>
      </c>
      <c r="E63" s="22">
        <f t="shared" si="0"/>
        <v>19.800000000000068</v>
      </c>
      <c r="F63" s="84" t="s">
        <v>298</v>
      </c>
    </row>
    <row r="64" spans="1:6" ht="12" customHeight="1">
      <c r="A64" s="75" t="s">
        <v>299</v>
      </c>
      <c r="B64" s="70" t="s">
        <v>300</v>
      </c>
      <c r="C64" s="22">
        <v>151.3</v>
      </c>
      <c r="D64" s="22">
        <v>151.3</v>
      </c>
      <c r="E64" s="35">
        <f t="shared" si="0"/>
        <v>0</v>
      </c>
      <c r="F64" s="21"/>
    </row>
    <row r="65" spans="1:6" ht="12.75">
      <c r="A65" s="75">
        <v>32</v>
      </c>
      <c r="B65" s="89" t="s">
        <v>301</v>
      </c>
      <c r="C65" s="22">
        <f>+C6+C16+C29+C30+C62+C63</f>
        <v>45252.2</v>
      </c>
      <c r="D65" s="22">
        <f>+D6+D16+D29+D30+D62+D63</f>
        <v>45127.200000000004</v>
      </c>
      <c r="E65" s="22">
        <f t="shared" si="0"/>
        <v>124.99999999999272</v>
      </c>
      <c r="F65" s="22"/>
    </row>
    <row r="66" spans="1:7" ht="25.5">
      <c r="A66" s="75">
        <v>33</v>
      </c>
      <c r="B66" s="90" t="s">
        <v>302</v>
      </c>
      <c r="C66" s="22">
        <v>1067</v>
      </c>
      <c r="D66" s="22">
        <v>1067</v>
      </c>
      <c r="E66" s="35">
        <f t="shared" si="0"/>
        <v>0</v>
      </c>
      <c r="F66" s="22"/>
      <c r="G66" s="38"/>
    </row>
    <row r="67" spans="1:6" ht="12.75">
      <c r="A67" s="77">
        <v>34</v>
      </c>
      <c r="B67" s="91" t="s">
        <v>303</v>
      </c>
      <c r="C67" s="92">
        <f>+C65+C66</f>
        <v>46319.2</v>
      </c>
      <c r="D67" s="92">
        <f>+D65+D66</f>
        <v>46194.200000000004</v>
      </c>
      <c r="E67" s="22">
        <f t="shared" si="0"/>
        <v>124.99999999999272</v>
      </c>
      <c r="F67" s="93"/>
    </row>
    <row r="68" spans="1:6" ht="12.75">
      <c r="A68" s="77">
        <v>35</v>
      </c>
      <c r="B68" s="70" t="s">
        <v>304</v>
      </c>
      <c r="C68" s="92">
        <f>+C69+C70+C71+C72+C73+C74+C75+C76</f>
        <v>3964.9</v>
      </c>
      <c r="D68" s="92">
        <f>+D69+D70+D71+D72+D73+D74+D75+D76</f>
        <v>3886.3</v>
      </c>
      <c r="E68" s="22">
        <f t="shared" si="0"/>
        <v>78.59999999999991</v>
      </c>
      <c r="F68" s="93"/>
    </row>
    <row r="69" spans="1:6" ht="25.5">
      <c r="A69" s="75" t="s">
        <v>305</v>
      </c>
      <c r="B69" s="77" t="s">
        <v>306</v>
      </c>
      <c r="C69" s="94">
        <v>3403.2</v>
      </c>
      <c r="D69" s="94">
        <v>3324.6</v>
      </c>
      <c r="E69" s="21">
        <f t="shared" si="0"/>
        <v>78.59999999999991</v>
      </c>
      <c r="F69" s="19" t="s">
        <v>307</v>
      </c>
    </row>
    <row r="70" spans="1:6" ht="12.75">
      <c r="A70" s="75" t="s">
        <v>308</v>
      </c>
      <c r="B70" s="77" t="s">
        <v>309</v>
      </c>
      <c r="C70" s="94">
        <v>28.3</v>
      </c>
      <c r="D70" s="94">
        <v>28.3</v>
      </c>
      <c r="E70" s="35">
        <f t="shared" si="0"/>
        <v>0</v>
      </c>
      <c r="F70" s="5"/>
    </row>
    <row r="71" spans="1:7" ht="12.75">
      <c r="A71" s="75" t="s">
        <v>310</v>
      </c>
      <c r="B71" s="77" t="s">
        <v>311</v>
      </c>
      <c r="C71" s="94">
        <v>20.5</v>
      </c>
      <c r="D71" s="94">
        <v>20.5</v>
      </c>
      <c r="E71" s="35">
        <f t="shared" si="0"/>
        <v>0</v>
      </c>
      <c r="F71" s="5"/>
      <c r="G71" s="38"/>
    </row>
    <row r="72" spans="1:6" ht="12.75">
      <c r="A72" s="75" t="s">
        <v>312</v>
      </c>
      <c r="B72" s="79" t="s">
        <v>313</v>
      </c>
      <c r="C72" s="94">
        <v>30.3</v>
      </c>
      <c r="D72" s="94">
        <v>30.3</v>
      </c>
      <c r="E72" s="35">
        <f>+C72-D72</f>
        <v>0</v>
      </c>
      <c r="F72" s="5"/>
    </row>
    <row r="73" spans="1:6" ht="12.75">
      <c r="A73" s="75" t="s">
        <v>314</v>
      </c>
      <c r="B73" s="77" t="s">
        <v>315</v>
      </c>
      <c r="C73" s="33">
        <v>40</v>
      </c>
      <c r="D73" s="33">
        <v>40</v>
      </c>
      <c r="E73" s="35">
        <f>+C73-D73</f>
        <v>0</v>
      </c>
      <c r="F73" s="21"/>
    </row>
    <row r="74" spans="1:6" ht="12.75">
      <c r="A74" s="75" t="s">
        <v>316</v>
      </c>
      <c r="B74" s="77" t="s">
        <v>317</v>
      </c>
      <c r="C74" s="33">
        <v>175.9</v>
      </c>
      <c r="D74" s="33">
        <v>175.9</v>
      </c>
      <c r="E74" s="35">
        <f>+C74-D74</f>
        <v>0</v>
      </c>
      <c r="F74" s="33"/>
    </row>
    <row r="75" spans="1:6" ht="12.75">
      <c r="A75" s="75" t="s">
        <v>318</v>
      </c>
      <c r="B75" s="77" t="s">
        <v>319</v>
      </c>
      <c r="C75" s="33">
        <v>266.5</v>
      </c>
      <c r="D75" s="33">
        <v>266.5</v>
      </c>
      <c r="E75" s="35">
        <f>+C75-D75</f>
        <v>0</v>
      </c>
      <c r="F75" s="5"/>
    </row>
    <row r="76" spans="1:6" ht="12.75">
      <c r="A76" s="75" t="s">
        <v>320</v>
      </c>
      <c r="B76" s="95" t="s">
        <v>230</v>
      </c>
      <c r="C76" s="33">
        <v>0.2</v>
      </c>
      <c r="D76" s="33">
        <v>0.2</v>
      </c>
      <c r="E76" s="35">
        <f>+C76-D76</f>
        <v>0</v>
      </c>
      <c r="F76" s="5"/>
    </row>
    <row r="77" spans="1:6" ht="12.75">
      <c r="A77" s="75">
        <v>36</v>
      </c>
      <c r="B77" s="91" t="s">
        <v>321</v>
      </c>
      <c r="C77" s="96">
        <f>+C67+C68</f>
        <v>50284.1</v>
      </c>
      <c r="D77" s="96">
        <f>+D67+D68</f>
        <v>50080.50000000001</v>
      </c>
      <c r="E77" s="96">
        <f>+E67+E68</f>
        <v>203.59999999999263</v>
      </c>
      <c r="F77" s="5"/>
    </row>
    <row r="78" spans="3:4" ht="12.75">
      <c r="C78" s="38"/>
      <c r="D78" s="38"/>
    </row>
    <row r="79" spans="3:4" ht="12.75">
      <c r="C79" s="38"/>
      <c r="D79" s="38"/>
    </row>
  </sheetData>
  <sheetProtection/>
  <mergeCells count="1">
    <mergeCell ref="A3:F3"/>
  </mergeCells>
  <printOptions/>
  <pageMargins left="0.31496062992125984" right="0" top="0.5905511811023623" bottom="0.1968503937007874"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69"/>
  <sheetViews>
    <sheetView zoomScalePageLayoutView="0" workbookViewId="0" topLeftCell="A1">
      <selection activeCell="N15" sqref="N15"/>
    </sheetView>
  </sheetViews>
  <sheetFormatPr defaultColWidth="9.28125" defaultRowHeight="12.75"/>
  <cols>
    <col min="1" max="2" width="6.28125" style="1" customWidth="1"/>
    <col min="3" max="3" width="34.28125" style="1" customWidth="1"/>
    <col min="4" max="4" width="10.28125" style="1" customWidth="1"/>
    <col min="5" max="6" width="0" style="1" hidden="1" customWidth="1"/>
    <col min="7" max="7" width="9.28125" style="1" customWidth="1"/>
    <col min="8" max="8" width="8.57421875" style="1" customWidth="1"/>
    <col min="9" max="9" width="10.00390625" style="1" customWidth="1"/>
    <col min="10" max="10" width="9.57421875" style="1" customWidth="1"/>
    <col min="11" max="11" width="43.00390625" style="1" customWidth="1"/>
    <col min="12" max="16384" width="9.28125" style="1" customWidth="1"/>
  </cols>
  <sheetData>
    <row r="1" ht="12.75">
      <c r="K1" s="123" t="s">
        <v>12</v>
      </c>
    </row>
    <row r="2" spans="4:11" ht="12.75">
      <c r="D2" s="140"/>
      <c r="E2" s="140"/>
      <c r="F2" s="140"/>
      <c r="G2" s="140"/>
      <c r="H2" s="140"/>
      <c r="I2" s="140"/>
      <c r="J2" s="140"/>
      <c r="K2" s="140"/>
    </row>
    <row r="3" spans="1:11" ht="54" customHeight="1">
      <c r="A3" s="141" t="s">
        <v>60</v>
      </c>
      <c r="B3" s="141"/>
      <c r="C3" s="141"/>
      <c r="D3" s="141"/>
      <c r="E3" s="141"/>
      <c r="F3" s="141"/>
      <c r="G3" s="141"/>
      <c r="H3" s="141"/>
      <c r="I3" s="141"/>
      <c r="J3" s="141"/>
      <c r="K3" s="141"/>
    </row>
    <row r="4" ht="12.75">
      <c r="K4" s="10" t="s">
        <v>30</v>
      </c>
    </row>
    <row r="5" spans="1:11" ht="15" customHeight="1">
      <c r="A5" s="142" t="s">
        <v>0</v>
      </c>
      <c r="B5" s="144" t="s">
        <v>2</v>
      </c>
      <c r="C5" s="146" t="s">
        <v>1</v>
      </c>
      <c r="D5" s="148" t="s">
        <v>4</v>
      </c>
      <c r="E5" s="149"/>
      <c r="F5" s="149"/>
      <c r="G5" s="149"/>
      <c r="H5" s="149"/>
      <c r="I5" s="149"/>
      <c r="J5" s="11"/>
      <c r="K5" s="146" t="s">
        <v>3</v>
      </c>
    </row>
    <row r="6" spans="1:11" s="9" customFormat="1" ht="39" customHeight="1">
      <c r="A6" s="143"/>
      <c r="B6" s="145"/>
      <c r="C6" s="147"/>
      <c r="D6" s="6" t="s">
        <v>5</v>
      </c>
      <c r="E6" s="6" t="s">
        <v>6</v>
      </c>
      <c r="F6" s="6" t="s">
        <v>7</v>
      </c>
      <c r="G6" s="6" t="s">
        <v>8</v>
      </c>
      <c r="H6" s="6" t="s">
        <v>9</v>
      </c>
      <c r="I6" s="6" t="s">
        <v>10</v>
      </c>
      <c r="J6" s="6" t="s">
        <v>11</v>
      </c>
      <c r="K6" s="147"/>
    </row>
    <row r="7" spans="1:11" s="14" customFormat="1" ht="11.25">
      <c r="A7" s="12">
        <v>1</v>
      </c>
      <c r="B7" s="12">
        <v>2</v>
      </c>
      <c r="C7" s="13">
        <v>3</v>
      </c>
      <c r="D7" s="13">
        <v>4</v>
      </c>
      <c r="E7" s="13">
        <v>6</v>
      </c>
      <c r="F7" s="13">
        <v>8</v>
      </c>
      <c r="G7" s="13">
        <v>5</v>
      </c>
      <c r="H7" s="13">
        <v>6</v>
      </c>
      <c r="I7" s="13">
        <v>7</v>
      </c>
      <c r="J7" s="13">
        <v>8</v>
      </c>
      <c r="K7" s="13">
        <v>9</v>
      </c>
    </row>
    <row r="8" spans="1:11" ht="15.75">
      <c r="A8" s="5"/>
      <c r="B8" s="5"/>
      <c r="C8" s="15" t="s">
        <v>31</v>
      </c>
      <c r="D8" s="23">
        <f>+D9+D21+D24+D31+D35+D40+D48+D63</f>
        <v>326.8</v>
      </c>
      <c r="E8" s="23">
        <f aca="true" t="shared" si="0" ref="E8:J8">+E9+E21+E24+E31+E35+E40+E48+E63</f>
        <v>0</v>
      </c>
      <c r="F8" s="23">
        <f t="shared" si="0"/>
        <v>0</v>
      </c>
      <c r="G8" s="23">
        <f t="shared" si="0"/>
        <v>-223.4</v>
      </c>
      <c r="H8" s="23">
        <f t="shared" si="0"/>
        <v>103.4</v>
      </c>
      <c r="I8" s="23">
        <f t="shared" si="0"/>
        <v>6.800000000000001</v>
      </c>
      <c r="J8" s="23">
        <f t="shared" si="0"/>
        <v>63.80000000000001</v>
      </c>
      <c r="K8" s="24"/>
    </row>
    <row r="9" spans="1:11" ht="12.75">
      <c r="A9" s="25">
        <v>1</v>
      </c>
      <c r="B9" s="3" t="s">
        <v>13</v>
      </c>
      <c r="C9" s="8" t="s">
        <v>14</v>
      </c>
      <c r="D9" s="22">
        <f aca="true" t="shared" si="1" ref="D9:J9">+D10+D11+D12+D13+D15+D16+D17</f>
        <v>90.7</v>
      </c>
      <c r="E9" s="22">
        <f t="shared" si="1"/>
        <v>0</v>
      </c>
      <c r="F9" s="22">
        <f t="shared" si="1"/>
        <v>0</v>
      </c>
      <c r="G9" s="22">
        <f t="shared" si="1"/>
        <v>-41.5</v>
      </c>
      <c r="H9" s="22">
        <f t="shared" si="1"/>
        <v>49.2</v>
      </c>
      <c r="I9" s="22">
        <f t="shared" si="1"/>
        <v>6.800000000000001</v>
      </c>
      <c r="J9" s="22">
        <f t="shared" si="1"/>
        <v>14.5</v>
      </c>
      <c r="K9" s="26"/>
    </row>
    <row r="10" spans="1:11" ht="42" customHeight="1">
      <c r="A10" s="25">
        <v>7</v>
      </c>
      <c r="B10" s="17"/>
      <c r="C10" s="34" t="s">
        <v>38</v>
      </c>
      <c r="D10" s="21">
        <v>6.1</v>
      </c>
      <c r="E10" s="21"/>
      <c r="F10" s="21"/>
      <c r="G10" s="21"/>
      <c r="H10" s="21">
        <f aca="true" t="shared" si="2" ref="H10:H23">+D10+G10</f>
        <v>6.1</v>
      </c>
      <c r="I10" s="21">
        <v>4.7</v>
      </c>
      <c r="J10" s="21"/>
      <c r="K10" s="122" t="s">
        <v>326</v>
      </c>
    </row>
    <row r="11" spans="1:11" ht="38.25">
      <c r="A11" s="25">
        <v>18</v>
      </c>
      <c r="B11" s="17"/>
      <c r="C11" s="82" t="s">
        <v>61</v>
      </c>
      <c r="D11" s="21">
        <v>1</v>
      </c>
      <c r="E11" s="21"/>
      <c r="F11" s="21"/>
      <c r="G11" s="21"/>
      <c r="H11" s="21">
        <f t="shared" si="2"/>
        <v>1</v>
      </c>
      <c r="I11" s="21"/>
      <c r="J11" s="21"/>
      <c r="K11" s="122" t="s">
        <v>325</v>
      </c>
    </row>
    <row r="12" spans="1:11" ht="75.75" customHeight="1">
      <c r="A12" s="25">
        <v>29</v>
      </c>
      <c r="B12" s="17"/>
      <c r="C12" s="34" t="s">
        <v>62</v>
      </c>
      <c r="D12" s="21">
        <v>59.4</v>
      </c>
      <c r="E12" s="21"/>
      <c r="F12" s="21"/>
      <c r="G12" s="21"/>
      <c r="H12" s="21">
        <f t="shared" si="2"/>
        <v>59.4</v>
      </c>
      <c r="I12" s="21"/>
      <c r="J12" s="21">
        <v>56</v>
      </c>
      <c r="K12" s="104" t="s">
        <v>341</v>
      </c>
    </row>
    <row r="13" spans="1:11" ht="12.75">
      <c r="A13" s="134">
        <v>30</v>
      </c>
      <c r="B13" s="137"/>
      <c r="C13" s="99" t="s">
        <v>63</v>
      </c>
      <c r="D13" s="21">
        <v>2.2</v>
      </c>
      <c r="E13" s="21"/>
      <c r="F13" s="21"/>
      <c r="G13" s="21"/>
      <c r="H13" s="21">
        <f t="shared" si="2"/>
        <v>2.2</v>
      </c>
      <c r="I13" s="21">
        <v>1.7</v>
      </c>
      <c r="J13" s="21"/>
      <c r="K13" s="104" t="s">
        <v>327</v>
      </c>
    </row>
    <row r="14" spans="1:11" ht="12.75">
      <c r="A14" s="135"/>
      <c r="B14" s="138"/>
      <c r="C14" s="99" t="s">
        <v>65</v>
      </c>
      <c r="D14" s="21"/>
      <c r="E14" s="21"/>
      <c r="F14" s="21"/>
      <c r="G14" s="21"/>
      <c r="H14" s="21"/>
      <c r="I14" s="21"/>
      <c r="J14" s="21"/>
      <c r="K14" s="27"/>
    </row>
    <row r="15" spans="1:11" ht="27.75" customHeight="1">
      <c r="A15" s="136"/>
      <c r="B15" s="139"/>
      <c r="C15" s="100" t="s">
        <v>64</v>
      </c>
      <c r="D15" s="21">
        <v>19</v>
      </c>
      <c r="E15" s="21"/>
      <c r="F15" s="21"/>
      <c r="G15" s="21"/>
      <c r="H15" s="21">
        <f t="shared" si="2"/>
        <v>19</v>
      </c>
      <c r="I15" s="21"/>
      <c r="J15" s="21"/>
      <c r="K15" s="27" t="s">
        <v>366</v>
      </c>
    </row>
    <row r="16" spans="1:11" ht="18" customHeight="1">
      <c r="A16" s="25">
        <v>31</v>
      </c>
      <c r="B16" s="17"/>
      <c r="C16" s="101" t="s">
        <v>66</v>
      </c>
      <c r="D16" s="21">
        <v>0.5</v>
      </c>
      <c r="E16" s="21"/>
      <c r="F16" s="21"/>
      <c r="G16" s="21"/>
      <c r="H16" s="21">
        <f t="shared" si="2"/>
        <v>0.5</v>
      </c>
      <c r="I16" s="21">
        <v>0.4</v>
      </c>
      <c r="J16" s="21"/>
      <c r="K16" s="104" t="s">
        <v>327</v>
      </c>
    </row>
    <row r="17" spans="1:11" ht="25.5">
      <c r="A17" s="16">
        <v>33</v>
      </c>
      <c r="B17" s="17"/>
      <c r="C17" s="18" t="s">
        <v>32</v>
      </c>
      <c r="D17" s="21">
        <f>+D18</f>
        <v>2.5</v>
      </c>
      <c r="E17" s="21">
        <f aca="true" t="shared" si="3" ref="E17:J17">+E18</f>
        <v>0</v>
      </c>
      <c r="F17" s="21">
        <f t="shared" si="3"/>
        <v>0</v>
      </c>
      <c r="G17" s="21">
        <f t="shared" si="3"/>
        <v>-41.5</v>
      </c>
      <c r="H17" s="21">
        <f t="shared" si="3"/>
        <v>-39</v>
      </c>
      <c r="I17" s="21">
        <f t="shared" si="3"/>
        <v>0</v>
      </c>
      <c r="J17" s="21">
        <f t="shared" si="3"/>
        <v>-41.5</v>
      </c>
      <c r="K17" s="27"/>
    </row>
    <row r="18" spans="1:11" ht="51">
      <c r="A18" s="28" t="s">
        <v>39</v>
      </c>
      <c r="B18" s="17"/>
      <c r="C18" s="7" t="s">
        <v>40</v>
      </c>
      <c r="D18" s="21">
        <f>+D19+D20</f>
        <v>2.5</v>
      </c>
      <c r="E18" s="21">
        <f aca="true" t="shared" si="4" ref="E18:J18">+E19+E20</f>
        <v>0</v>
      </c>
      <c r="F18" s="21">
        <f t="shared" si="4"/>
        <v>0</v>
      </c>
      <c r="G18" s="21">
        <f t="shared" si="4"/>
        <v>-41.5</v>
      </c>
      <c r="H18" s="21">
        <f t="shared" si="4"/>
        <v>-39</v>
      </c>
      <c r="I18" s="21">
        <f t="shared" si="4"/>
        <v>0</v>
      </c>
      <c r="J18" s="21">
        <f t="shared" si="4"/>
        <v>-41.5</v>
      </c>
      <c r="K18" s="27"/>
    </row>
    <row r="19" spans="1:11" ht="38.25">
      <c r="A19" s="28" t="s">
        <v>67</v>
      </c>
      <c r="B19" s="17"/>
      <c r="C19" s="102" t="s">
        <v>68</v>
      </c>
      <c r="D19" s="21"/>
      <c r="E19" s="21"/>
      <c r="F19" s="21"/>
      <c r="G19" s="21">
        <v>-41.5</v>
      </c>
      <c r="H19" s="21">
        <f t="shared" si="2"/>
        <v>-41.5</v>
      </c>
      <c r="I19" s="21"/>
      <c r="J19" s="21">
        <v>-41.5</v>
      </c>
      <c r="K19" s="121" t="s">
        <v>342</v>
      </c>
    </row>
    <row r="20" spans="1:11" ht="36">
      <c r="A20" s="28" t="s">
        <v>69</v>
      </c>
      <c r="B20" s="17"/>
      <c r="C20" s="102" t="s">
        <v>70</v>
      </c>
      <c r="D20" s="21">
        <v>2.5</v>
      </c>
      <c r="E20" s="21"/>
      <c r="F20" s="21"/>
      <c r="G20" s="21"/>
      <c r="H20" s="21">
        <f t="shared" si="2"/>
        <v>2.5</v>
      </c>
      <c r="I20" s="21"/>
      <c r="J20" s="21"/>
      <c r="K20" s="121" t="s">
        <v>350</v>
      </c>
    </row>
    <row r="21" spans="1:11" ht="12.75">
      <c r="A21" s="16">
        <v>34</v>
      </c>
      <c r="B21" s="3" t="s">
        <v>41</v>
      </c>
      <c r="C21" s="4" t="s">
        <v>42</v>
      </c>
      <c r="D21" s="22">
        <f aca="true" t="shared" si="5" ref="D21:F22">+D22</f>
        <v>1</v>
      </c>
      <c r="E21" s="22">
        <f t="shared" si="5"/>
        <v>0</v>
      </c>
      <c r="F21" s="22">
        <f t="shared" si="5"/>
        <v>0</v>
      </c>
      <c r="G21" s="22"/>
      <c r="H21" s="22">
        <f>+H22</f>
        <v>1</v>
      </c>
      <c r="I21" s="22"/>
      <c r="J21" s="22"/>
      <c r="K21" s="121"/>
    </row>
    <row r="22" spans="1:11" ht="25.5">
      <c r="A22" s="16">
        <v>36</v>
      </c>
      <c r="B22" s="17"/>
      <c r="C22" s="18" t="s">
        <v>32</v>
      </c>
      <c r="D22" s="21">
        <f t="shared" si="5"/>
        <v>1</v>
      </c>
      <c r="E22" s="21">
        <f t="shared" si="5"/>
        <v>0</v>
      </c>
      <c r="F22" s="21">
        <f t="shared" si="5"/>
        <v>0</v>
      </c>
      <c r="G22" s="21"/>
      <c r="H22" s="21">
        <f>+H23</f>
        <v>1</v>
      </c>
      <c r="I22" s="21"/>
      <c r="J22" s="21"/>
      <c r="K22" s="121"/>
    </row>
    <row r="23" spans="1:11" ht="31.5" customHeight="1">
      <c r="A23" s="28" t="s">
        <v>71</v>
      </c>
      <c r="B23" s="17"/>
      <c r="C23" s="103" t="s">
        <v>72</v>
      </c>
      <c r="D23" s="21">
        <v>1</v>
      </c>
      <c r="E23" s="21"/>
      <c r="F23" s="21"/>
      <c r="G23" s="21"/>
      <c r="H23" s="21">
        <f t="shared" si="2"/>
        <v>1</v>
      </c>
      <c r="I23" s="21"/>
      <c r="J23" s="21"/>
      <c r="K23" s="121" t="s">
        <v>328</v>
      </c>
    </row>
    <row r="24" spans="1:11" ht="25.5">
      <c r="A24" s="25">
        <v>37</v>
      </c>
      <c r="B24" s="3" t="s">
        <v>15</v>
      </c>
      <c r="C24" s="4" t="s">
        <v>16</v>
      </c>
      <c r="D24" s="22">
        <f>+D25+D26+D27+D30</f>
        <v>1.9000000000000004</v>
      </c>
      <c r="E24" s="22">
        <f aca="true" t="shared" si="6" ref="E24:J24">+E25+E26+E27+E30</f>
        <v>0</v>
      </c>
      <c r="F24" s="22">
        <f t="shared" si="6"/>
        <v>0</v>
      </c>
      <c r="G24" s="22">
        <f t="shared" si="6"/>
        <v>-10.4</v>
      </c>
      <c r="H24" s="22">
        <f t="shared" si="6"/>
        <v>-8.5</v>
      </c>
      <c r="I24" s="22">
        <f t="shared" si="6"/>
        <v>0</v>
      </c>
      <c r="J24" s="22">
        <f t="shared" si="6"/>
        <v>-0.9000000000000004</v>
      </c>
      <c r="K24" s="121"/>
    </row>
    <row r="25" spans="1:11" ht="24">
      <c r="A25" s="25">
        <v>38</v>
      </c>
      <c r="B25" s="17"/>
      <c r="C25" s="34" t="s">
        <v>73</v>
      </c>
      <c r="D25" s="21">
        <v>2.9</v>
      </c>
      <c r="E25" s="21"/>
      <c r="F25" s="21"/>
      <c r="G25" s="29"/>
      <c r="H25" s="29">
        <f aca="true" t="shared" si="7" ref="H25:H30">+D25+G25</f>
        <v>2.9</v>
      </c>
      <c r="I25" s="29"/>
      <c r="J25" s="21"/>
      <c r="K25" s="121" t="s">
        <v>351</v>
      </c>
    </row>
    <row r="26" spans="1:11" ht="48">
      <c r="A26" s="25">
        <v>40</v>
      </c>
      <c r="B26" s="17"/>
      <c r="C26" s="101" t="s">
        <v>66</v>
      </c>
      <c r="D26" s="21">
        <v>7</v>
      </c>
      <c r="E26" s="21"/>
      <c r="F26" s="21"/>
      <c r="G26" s="21"/>
      <c r="H26" s="21">
        <f t="shared" si="7"/>
        <v>7</v>
      </c>
      <c r="I26" s="21"/>
      <c r="J26" s="30">
        <v>7</v>
      </c>
      <c r="K26" s="121" t="s">
        <v>352</v>
      </c>
    </row>
    <row r="27" spans="1:11" ht="25.5">
      <c r="A27" s="16">
        <v>43</v>
      </c>
      <c r="B27" s="17"/>
      <c r="C27" s="18" t="s">
        <v>32</v>
      </c>
      <c r="D27" s="31">
        <f>+D28</f>
        <v>-8</v>
      </c>
      <c r="E27" s="31">
        <f aca="true" t="shared" si="8" ref="E27:J28">+E28</f>
        <v>0</v>
      </c>
      <c r="F27" s="31">
        <f t="shared" si="8"/>
        <v>0</v>
      </c>
      <c r="G27" s="31">
        <f t="shared" si="8"/>
        <v>0</v>
      </c>
      <c r="H27" s="31">
        <f>+H28</f>
        <v>-8</v>
      </c>
      <c r="I27" s="31">
        <f t="shared" si="8"/>
        <v>0</v>
      </c>
      <c r="J27" s="31">
        <f t="shared" si="8"/>
        <v>-7.9</v>
      </c>
      <c r="K27" s="27"/>
    </row>
    <row r="28" spans="1:11" ht="51">
      <c r="A28" s="28" t="s">
        <v>44</v>
      </c>
      <c r="B28" s="17"/>
      <c r="C28" s="7" t="s">
        <v>40</v>
      </c>
      <c r="D28" s="31">
        <f>+D29</f>
        <v>-8</v>
      </c>
      <c r="E28" s="31">
        <f t="shared" si="8"/>
        <v>0</v>
      </c>
      <c r="F28" s="31">
        <f t="shared" si="8"/>
        <v>0</v>
      </c>
      <c r="G28" s="31">
        <f t="shared" si="8"/>
        <v>0</v>
      </c>
      <c r="H28" s="31">
        <f t="shared" si="8"/>
        <v>-8</v>
      </c>
      <c r="I28" s="31">
        <f t="shared" si="8"/>
        <v>0</v>
      </c>
      <c r="J28" s="31">
        <f t="shared" si="8"/>
        <v>-7.9</v>
      </c>
      <c r="K28" s="27"/>
    </row>
    <row r="29" spans="1:11" ht="38.25">
      <c r="A29" s="28" t="s">
        <v>74</v>
      </c>
      <c r="B29" s="98"/>
      <c r="C29" s="104" t="s">
        <v>47</v>
      </c>
      <c r="D29" s="21">
        <v>-8</v>
      </c>
      <c r="E29" s="21"/>
      <c r="F29" s="21"/>
      <c r="G29" s="21"/>
      <c r="H29" s="21">
        <f t="shared" si="7"/>
        <v>-8</v>
      </c>
      <c r="I29" s="21"/>
      <c r="J29" s="21">
        <v>-7.9</v>
      </c>
      <c r="K29" s="121" t="s">
        <v>343</v>
      </c>
    </row>
    <row r="30" spans="1:11" ht="25.5">
      <c r="A30" s="16">
        <v>44</v>
      </c>
      <c r="B30" s="17"/>
      <c r="C30" s="82" t="s">
        <v>17</v>
      </c>
      <c r="D30" s="21"/>
      <c r="E30" s="21"/>
      <c r="F30" s="21"/>
      <c r="G30" s="21">
        <v>-10.4</v>
      </c>
      <c r="H30" s="21">
        <f t="shared" si="7"/>
        <v>-10.4</v>
      </c>
      <c r="I30" s="21"/>
      <c r="J30" s="21"/>
      <c r="K30" s="121" t="s">
        <v>329</v>
      </c>
    </row>
    <row r="31" spans="1:11" ht="25.5">
      <c r="A31" s="16">
        <v>55</v>
      </c>
      <c r="B31" s="3" t="s">
        <v>58</v>
      </c>
      <c r="C31" s="4" t="s">
        <v>59</v>
      </c>
      <c r="D31" s="21">
        <f>+D32</f>
        <v>90</v>
      </c>
      <c r="E31" s="21">
        <f aca="true" t="shared" si="9" ref="E31:J32">+E32</f>
        <v>0</v>
      </c>
      <c r="F31" s="21">
        <f t="shared" si="9"/>
        <v>0</v>
      </c>
      <c r="G31" s="21">
        <f t="shared" si="9"/>
        <v>0</v>
      </c>
      <c r="H31" s="21">
        <f t="shared" si="9"/>
        <v>90</v>
      </c>
      <c r="I31" s="21">
        <f t="shared" si="9"/>
        <v>0</v>
      </c>
      <c r="J31" s="21">
        <f t="shared" si="9"/>
        <v>50</v>
      </c>
      <c r="K31" s="121"/>
    </row>
    <row r="32" spans="1:11" ht="25.5">
      <c r="A32" s="32">
        <v>56</v>
      </c>
      <c r="B32" s="3"/>
      <c r="C32" s="18" t="s">
        <v>32</v>
      </c>
      <c r="D32" s="21">
        <f>+D33</f>
        <v>90</v>
      </c>
      <c r="E32" s="21">
        <f t="shared" si="9"/>
        <v>0</v>
      </c>
      <c r="F32" s="21">
        <f t="shared" si="9"/>
        <v>0</v>
      </c>
      <c r="G32" s="21">
        <f t="shared" si="9"/>
        <v>0</v>
      </c>
      <c r="H32" s="21">
        <f t="shared" si="9"/>
        <v>90</v>
      </c>
      <c r="I32" s="21">
        <f t="shared" si="9"/>
        <v>0</v>
      </c>
      <c r="J32" s="21">
        <f t="shared" si="9"/>
        <v>50</v>
      </c>
      <c r="K32" s="121"/>
    </row>
    <row r="33" spans="1:11" ht="51">
      <c r="A33" s="16"/>
      <c r="B33" s="17"/>
      <c r="C33" s="7" t="s">
        <v>40</v>
      </c>
      <c r="D33" s="31">
        <f>+D34</f>
        <v>90</v>
      </c>
      <c r="E33" s="31">
        <f aca="true" t="shared" si="10" ref="E33:J33">+E34</f>
        <v>0</v>
      </c>
      <c r="F33" s="31">
        <f t="shared" si="10"/>
        <v>0</v>
      </c>
      <c r="G33" s="31">
        <f t="shared" si="10"/>
        <v>0</v>
      </c>
      <c r="H33" s="31">
        <f t="shared" si="10"/>
        <v>90</v>
      </c>
      <c r="I33" s="31">
        <f t="shared" si="10"/>
        <v>0</v>
      </c>
      <c r="J33" s="31">
        <f t="shared" si="10"/>
        <v>50</v>
      </c>
      <c r="K33" s="121"/>
    </row>
    <row r="34" spans="1:11" ht="38.25">
      <c r="A34" s="16"/>
      <c r="B34" s="17"/>
      <c r="C34" s="82" t="s">
        <v>75</v>
      </c>
      <c r="D34" s="21">
        <v>90</v>
      </c>
      <c r="E34" s="21"/>
      <c r="F34" s="21"/>
      <c r="G34" s="21"/>
      <c r="H34" s="21">
        <f>+D34+G34</f>
        <v>90</v>
      </c>
      <c r="I34" s="21"/>
      <c r="J34" s="21">
        <v>50</v>
      </c>
      <c r="K34" s="121" t="s">
        <v>344</v>
      </c>
    </row>
    <row r="35" spans="1:11" ht="12.75">
      <c r="A35" s="16">
        <v>67</v>
      </c>
      <c r="B35" s="3" t="s">
        <v>33</v>
      </c>
      <c r="C35" s="4" t="s">
        <v>34</v>
      </c>
      <c r="D35" s="22">
        <f>+D36+D37</f>
        <v>1</v>
      </c>
      <c r="E35" s="22">
        <f aca="true" t="shared" si="11" ref="E35:J35">+E36+E37</f>
        <v>0</v>
      </c>
      <c r="F35" s="22">
        <f t="shared" si="11"/>
        <v>0</v>
      </c>
      <c r="G35" s="22">
        <f t="shared" si="11"/>
        <v>0</v>
      </c>
      <c r="H35" s="22">
        <f t="shared" si="11"/>
        <v>1</v>
      </c>
      <c r="I35" s="22">
        <f t="shared" si="11"/>
        <v>0</v>
      </c>
      <c r="J35" s="22">
        <f t="shared" si="11"/>
        <v>-0.2</v>
      </c>
      <c r="K35" s="27"/>
    </row>
    <row r="36" spans="1:11" ht="12.75">
      <c r="A36" s="25">
        <v>69</v>
      </c>
      <c r="B36" s="17"/>
      <c r="C36" s="105" t="s">
        <v>28</v>
      </c>
      <c r="D36" s="21">
        <v>1</v>
      </c>
      <c r="E36" s="21"/>
      <c r="F36" s="21"/>
      <c r="G36" s="21"/>
      <c r="H36" s="21">
        <f>+D36+G36</f>
        <v>1</v>
      </c>
      <c r="I36" s="21"/>
      <c r="J36" s="30"/>
      <c r="K36" s="121" t="s">
        <v>330</v>
      </c>
    </row>
    <row r="37" spans="1:11" ht="25.5">
      <c r="A37" s="16">
        <v>76</v>
      </c>
      <c r="B37" s="17"/>
      <c r="C37" s="18" t="s">
        <v>32</v>
      </c>
      <c r="D37" s="21">
        <f>+D38</f>
        <v>0</v>
      </c>
      <c r="E37" s="21">
        <f aca="true" t="shared" si="12" ref="E37:J38">+E38</f>
        <v>0</v>
      </c>
      <c r="F37" s="21">
        <f t="shared" si="12"/>
        <v>0</v>
      </c>
      <c r="G37" s="21">
        <f t="shared" si="12"/>
        <v>0</v>
      </c>
      <c r="H37" s="21">
        <f t="shared" si="12"/>
        <v>0</v>
      </c>
      <c r="I37" s="21">
        <f t="shared" si="12"/>
        <v>0</v>
      </c>
      <c r="J37" s="21">
        <f t="shared" si="12"/>
        <v>-0.2</v>
      </c>
      <c r="K37" s="27"/>
    </row>
    <row r="38" spans="1:11" ht="51">
      <c r="A38" s="28" t="s">
        <v>48</v>
      </c>
      <c r="B38" s="17"/>
      <c r="C38" s="7" t="s">
        <v>40</v>
      </c>
      <c r="D38" s="21">
        <f>+D39</f>
        <v>0</v>
      </c>
      <c r="E38" s="21">
        <f t="shared" si="12"/>
        <v>0</v>
      </c>
      <c r="F38" s="21">
        <f t="shared" si="12"/>
        <v>0</v>
      </c>
      <c r="G38" s="21">
        <f t="shared" si="12"/>
        <v>0</v>
      </c>
      <c r="H38" s="21">
        <f t="shared" si="12"/>
        <v>0</v>
      </c>
      <c r="I38" s="21">
        <f t="shared" si="12"/>
        <v>0</v>
      </c>
      <c r="J38" s="21">
        <f t="shared" si="12"/>
        <v>-0.2</v>
      </c>
      <c r="K38" s="27"/>
    </row>
    <row r="39" spans="1:11" ht="51">
      <c r="A39" s="28" t="s">
        <v>76</v>
      </c>
      <c r="B39" s="98"/>
      <c r="C39" s="18" t="s">
        <v>49</v>
      </c>
      <c r="D39" s="21"/>
      <c r="E39" s="21"/>
      <c r="F39" s="21"/>
      <c r="G39" s="21"/>
      <c r="H39" s="21"/>
      <c r="I39" s="21"/>
      <c r="J39" s="21">
        <v>-0.2</v>
      </c>
      <c r="K39" s="121" t="s">
        <v>37</v>
      </c>
    </row>
    <row r="40" spans="1:11" ht="38.25">
      <c r="A40" s="16">
        <v>78</v>
      </c>
      <c r="B40" s="3" t="s">
        <v>25</v>
      </c>
      <c r="C40" s="20" t="s">
        <v>26</v>
      </c>
      <c r="D40" s="22">
        <f>+D41</f>
        <v>1.8</v>
      </c>
      <c r="E40" s="22">
        <f aca="true" t="shared" si="13" ref="E40:J40">+E41</f>
        <v>0</v>
      </c>
      <c r="F40" s="22">
        <f t="shared" si="13"/>
        <v>0</v>
      </c>
      <c r="G40" s="22">
        <f t="shared" si="13"/>
        <v>0</v>
      </c>
      <c r="H40" s="22">
        <f t="shared" si="13"/>
        <v>1.8</v>
      </c>
      <c r="I40" s="22">
        <f t="shared" si="13"/>
        <v>0</v>
      </c>
      <c r="J40" s="22">
        <f t="shared" si="13"/>
        <v>49.4</v>
      </c>
      <c r="K40" s="121"/>
    </row>
    <row r="41" spans="1:11" ht="25.5">
      <c r="A41" s="16">
        <v>79</v>
      </c>
      <c r="B41" s="17"/>
      <c r="C41" s="18" t="s">
        <v>32</v>
      </c>
      <c r="D41" s="21">
        <f>+D43+D42</f>
        <v>1.8</v>
      </c>
      <c r="E41" s="21">
        <f aca="true" t="shared" si="14" ref="E41:J41">+E43+E42</f>
        <v>0</v>
      </c>
      <c r="F41" s="21">
        <f t="shared" si="14"/>
        <v>0</v>
      </c>
      <c r="G41" s="21">
        <f t="shared" si="14"/>
        <v>0</v>
      </c>
      <c r="H41" s="21">
        <f t="shared" si="14"/>
        <v>1.8</v>
      </c>
      <c r="I41" s="21">
        <f t="shared" si="14"/>
        <v>0</v>
      </c>
      <c r="J41" s="21">
        <f t="shared" si="14"/>
        <v>49.4</v>
      </c>
      <c r="K41" s="121"/>
    </row>
    <row r="42" spans="1:11" ht="12.75">
      <c r="A42" s="16" t="s">
        <v>78</v>
      </c>
      <c r="B42" s="17"/>
      <c r="C42" s="106" t="s">
        <v>56</v>
      </c>
      <c r="D42" s="21">
        <v>0.8</v>
      </c>
      <c r="E42" s="21"/>
      <c r="F42" s="21"/>
      <c r="G42" s="21"/>
      <c r="H42" s="21">
        <f>+D42+G42</f>
        <v>0.8</v>
      </c>
      <c r="I42" s="21"/>
      <c r="J42" s="21"/>
      <c r="K42" s="121"/>
    </row>
    <row r="43" spans="1:11" ht="51">
      <c r="A43" s="28" t="s">
        <v>46</v>
      </c>
      <c r="B43" s="17"/>
      <c r="C43" s="7" t="s">
        <v>40</v>
      </c>
      <c r="D43" s="21">
        <f>+D44+D45+D46+D47</f>
        <v>1</v>
      </c>
      <c r="E43" s="21">
        <f aca="true" t="shared" si="15" ref="E43:J43">+E44+E45+E46+E47</f>
        <v>0</v>
      </c>
      <c r="F43" s="21">
        <f t="shared" si="15"/>
        <v>0</v>
      </c>
      <c r="G43" s="21">
        <f t="shared" si="15"/>
        <v>0</v>
      </c>
      <c r="H43" s="21">
        <f t="shared" si="15"/>
        <v>1</v>
      </c>
      <c r="I43" s="21">
        <f t="shared" si="15"/>
        <v>0</v>
      </c>
      <c r="J43" s="21">
        <f t="shared" si="15"/>
        <v>49.4</v>
      </c>
      <c r="K43" s="121"/>
    </row>
    <row r="44" spans="1:11" ht="38.25">
      <c r="A44" s="28" t="s">
        <v>50</v>
      </c>
      <c r="B44" s="17"/>
      <c r="C44" s="107" t="s">
        <v>51</v>
      </c>
      <c r="D44" s="33"/>
      <c r="E44" s="21"/>
      <c r="F44" s="21"/>
      <c r="G44" s="21"/>
      <c r="H44" s="21">
        <f aca="true" t="shared" si="16" ref="H44:H62">+D44+G44</f>
        <v>0</v>
      </c>
      <c r="I44" s="21"/>
      <c r="J44" s="21">
        <v>49.6</v>
      </c>
      <c r="K44" s="121" t="s">
        <v>77</v>
      </c>
    </row>
    <row r="45" spans="1:11" ht="63.75">
      <c r="A45" s="28" t="s">
        <v>79</v>
      </c>
      <c r="B45" s="17"/>
      <c r="C45" s="107" t="s">
        <v>80</v>
      </c>
      <c r="D45" s="33">
        <v>1</v>
      </c>
      <c r="E45" s="21"/>
      <c r="F45" s="21"/>
      <c r="G45" s="21"/>
      <c r="H45" s="21">
        <f t="shared" si="16"/>
        <v>1</v>
      </c>
      <c r="I45" s="21"/>
      <c r="J45" s="21"/>
      <c r="K45" s="121" t="s">
        <v>356</v>
      </c>
    </row>
    <row r="46" spans="1:11" ht="24">
      <c r="A46" s="28" t="s">
        <v>81</v>
      </c>
      <c r="B46" s="17"/>
      <c r="C46" s="107" t="s">
        <v>52</v>
      </c>
      <c r="D46" s="33"/>
      <c r="E46" s="21"/>
      <c r="F46" s="21"/>
      <c r="G46" s="21"/>
      <c r="H46" s="21">
        <f t="shared" si="16"/>
        <v>0</v>
      </c>
      <c r="I46" s="21"/>
      <c r="J46" s="21">
        <v>-0.1</v>
      </c>
      <c r="K46" s="121" t="s">
        <v>37</v>
      </c>
    </row>
    <row r="47" spans="1:11" ht="38.25">
      <c r="A47" s="28" t="s">
        <v>82</v>
      </c>
      <c r="B47" s="17"/>
      <c r="C47" s="102" t="s">
        <v>53</v>
      </c>
      <c r="D47" s="33"/>
      <c r="E47" s="21"/>
      <c r="F47" s="21"/>
      <c r="G47" s="21"/>
      <c r="H47" s="21">
        <f t="shared" si="16"/>
        <v>0</v>
      </c>
      <c r="I47" s="21"/>
      <c r="J47" s="21">
        <v>-0.1</v>
      </c>
      <c r="K47" s="121" t="s">
        <v>37</v>
      </c>
    </row>
    <row r="48" spans="1:11" ht="24">
      <c r="A48" s="16">
        <v>80</v>
      </c>
      <c r="B48" s="3" t="s">
        <v>18</v>
      </c>
      <c r="C48" s="108" t="s">
        <v>19</v>
      </c>
      <c r="D48" s="22">
        <f>+D49</f>
        <v>121.5</v>
      </c>
      <c r="E48" s="22">
        <f aca="true" t="shared" si="17" ref="E48:J48">+E49</f>
        <v>0</v>
      </c>
      <c r="F48" s="22">
        <f t="shared" si="17"/>
        <v>0</v>
      </c>
      <c r="G48" s="22">
        <f t="shared" si="17"/>
        <v>-91.5</v>
      </c>
      <c r="H48" s="22">
        <f t="shared" si="17"/>
        <v>30</v>
      </c>
      <c r="I48" s="22">
        <f t="shared" si="17"/>
        <v>0</v>
      </c>
      <c r="J48" s="22">
        <f t="shared" si="17"/>
        <v>40</v>
      </c>
      <c r="K48" s="121"/>
    </row>
    <row r="49" spans="1:11" ht="25.5">
      <c r="A49" s="16">
        <v>81</v>
      </c>
      <c r="B49" s="17"/>
      <c r="C49" s="18" t="s">
        <v>32</v>
      </c>
      <c r="D49" s="21">
        <f>+D50</f>
        <v>121.5</v>
      </c>
      <c r="E49" s="21">
        <f aca="true" t="shared" si="18" ref="E49:J49">+E50</f>
        <v>0</v>
      </c>
      <c r="F49" s="21">
        <f t="shared" si="18"/>
        <v>0</v>
      </c>
      <c r="G49" s="21">
        <f t="shared" si="18"/>
        <v>-91.5</v>
      </c>
      <c r="H49" s="21">
        <f t="shared" si="18"/>
        <v>30</v>
      </c>
      <c r="I49" s="21">
        <f t="shared" si="18"/>
        <v>0</v>
      </c>
      <c r="J49" s="21">
        <f t="shared" si="18"/>
        <v>40</v>
      </c>
      <c r="K49" s="121"/>
    </row>
    <row r="50" spans="1:11" ht="51">
      <c r="A50" s="28" t="s">
        <v>54</v>
      </c>
      <c r="B50" s="17"/>
      <c r="C50" s="7" t="s">
        <v>40</v>
      </c>
      <c r="D50" s="21">
        <f>+D51+D52+D53+D54+D55+D56+D57+D58+D59+D60+D61+D62</f>
        <v>121.5</v>
      </c>
      <c r="E50" s="21">
        <f aca="true" t="shared" si="19" ref="E50:J50">+E51+E52+E53+E54+E55+E56+E57+E58+E59+E60+E61+E62</f>
        <v>0</v>
      </c>
      <c r="F50" s="21">
        <f t="shared" si="19"/>
        <v>0</v>
      </c>
      <c r="G50" s="21">
        <f t="shared" si="19"/>
        <v>-91.5</v>
      </c>
      <c r="H50" s="21">
        <f t="shared" si="19"/>
        <v>30</v>
      </c>
      <c r="I50" s="21">
        <f t="shared" si="19"/>
        <v>0</v>
      </c>
      <c r="J50" s="21">
        <f t="shared" si="19"/>
        <v>40</v>
      </c>
      <c r="K50" s="121"/>
    </row>
    <row r="51" spans="1:11" ht="24">
      <c r="A51" s="28" t="s">
        <v>83</v>
      </c>
      <c r="B51" s="17"/>
      <c r="C51" s="18" t="s">
        <v>84</v>
      </c>
      <c r="D51" s="21"/>
      <c r="E51" s="21"/>
      <c r="F51" s="21"/>
      <c r="G51" s="21">
        <v>-8</v>
      </c>
      <c r="H51" s="21">
        <f t="shared" si="16"/>
        <v>-8</v>
      </c>
      <c r="I51" s="21"/>
      <c r="J51" s="21">
        <v>-8</v>
      </c>
      <c r="K51" s="121" t="s">
        <v>349</v>
      </c>
    </row>
    <row r="52" spans="1:11" ht="25.5">
      <c r="A52" s="28" t="s">
        <v>85</v>
      </c>
      <c r="B52" s="17"/>
      <c r="C52" s="107" t="s">
        <v>86</v>
      </c>
      <c r="D52" s="21"/>
      <c r="E52" s="21"/>
      <c r="F52" s="21"/>
      <c r="G52" s="21">
        <v>-2.4</v>
      </c>
      <c r="H52" s="21">
        <f t="shared" si="16"/>
        <v>-2.4</v>
      </c>
      <c r="I52" s="21"/>
      <c r="J52" s="33">
        <v>-2.4</v>
      </c>
      <c r="K52" s="121" t="s">
        <v>353</v>
      </c>
    </row>
    <row r="53" spans="1:11" ht="114.75">
      <c r="A53" s="28" t="s">
        <v>87</v>
      </c>
      <c r="B53" s="17"/>
      <c r="C53" s="107" t="s">
        <v>331</v>
      </c>
      <c r="D53" s="21">
        <v>16.5</v>
      </c>
      <c r="E53" s="21"/>
      <c r="F53" s="21"/>
      <c r="G53" s="21"/>
      <c r="H53" s="21">
        <f t="shared" si="16"/>
        <v>16.5</v>
      </c>
      <c r="I53" s="21"/>
      <c r="J53" s="33">
        <v>16.5</v>
      </c>
      <c r="K53" s="121" t="s">
        <v>354</v>
      </c>
    </row>
    <row r="54" spans="1:11" ht="25.5">
      <c r="A54" s="28" t="s">
        <v>88</v>
      </c>
      <c r="B54" s="17"/>
      <c r="C54" s="102" t="s">
        <v>89</v>
      </c>
      <c r="D54" s="21"/>
      <c r="E54" s="21"/>
      <c r="F54" s="21"/>
      <c r="G54" s="21">
        <v>-0.2</v>
      </c>
      <c r="H54" s="21">
        <f t="shared" si="16"/>
        <v>-0.2</v>
      </c>
      <c r="I54" s="21"/>
      <c r="J54" s="33">
        <v>-0.2</v>
      </c>
      <c r="K54" s="121" t="s">
        <v>353</v>
      </c>
    </row>
    <row r="55" spans="1:11" ht="25.5">
      <c r="A55" s="28" t="s">
        <v>90</v>
      </c>
      <c r="B55" s="17"/>
      <c r="C55" s="107" t="s">
        <v>91</v>
      </c>
      <c r="D55" s="21"/>
      <c r="E55" s="21"/>
      <c r="F55" s="21"/>
      <c r="G55" s="21">
        <v>-0.9</v>
      </c>
      <c r="H55" s="21">
        <f t="shared" si="16"/>
        <v>-0.9</v>
      </c>
      <c r="I55" s="21"/>
      <c r="J55" s="33">
        <v>-0.9</v>
      </c>
      <c r="K55" s="121" t="s">
        <v>353</v>
      </c>
    </row>
    <row r="56" spans="1:11" ht="25.5">
      <c r="A56" s="28" t="s">
        <v>92</v>
      </c>
      <c r="B56" s="17"/>
      <c r="C56" s="102" t="s">
        <v>93</v>
      </c>
      <c r="D56" s="21"/>
      <c r="E56" s="21"/>
      <c r="F56" s="21"/>
      <c r="G56" s="21">
        <v>-29</v>
      </c>
      <c r="H56" s="21">
        <f t="shared" si="16"/>
        <v>-29</v>
      </c>
      <c r="I56" s="21"/>
      <c r="J56" s="33">
        <v>-29</v>
      </c>
      <c r="K56" s="121" t="s">
        <v>357</v>
      </c>
    </row>
    <row r="57" spans="1:11" ht="51">
      <c r="A57" s="28" t="s">
        <v>94</v>
      </c>
      <c r="B57" s="17"/>
      <c r="C57" s="102" t="s">
        <v>95</v>
      </c>
      <c r="D57" s="21">
        <v>17</v>
      </c>
      <c r="E57" s="21"/>
      <c r="F57" s="21"/>
      <c r="G57" s="21"/>
      <c r="H57" s="21">
        <f t="shared" si="16"/>
        <v>17</v>
      </c>
      <c r="I57" s="21"/>
      <c r="J57" s="33">
        <v>17</v>
      </c>
      <c r="K57" s="121" t="s">
        <v>354</v>
      </c>
    </row>
    <row r="58" spans="1:11" ht="51">
      <c r="A58" s="28" t="s">
        <v>96</v>
      </c>
      <c r="B58" s="17"/>
      <c r="C58" s="102" t="s">
        <v>97</v>
      </c>
      <c r="D58" s="21"/>
      <c r="E58" s="21"/>
      <c r="F58" s="21"/>
      <c r="G58" s="21">
        <v>-1</v>
      </c>
      <c r="H58" s="21">
        <f t="shared" si="16"/>
        <v>-1</v>
      </c>
      <c r="I58" s="21"/>
      <c r="J58" s="33">
        <v>-1</v>
      </c>
      <c r="K58" s="121" t="s">
        <v>353</v>
      </c>
    </row>
    <row r="59" spans="1:11" ht="38.25">
      <c r="A59" s="28" t="s">
        <v>98</v>
      </c>
      <c r="B59" s="17"/>
      <c r="C59" s="102" t="s">
        <v>99</v>
      </c>
      <c r="D59" s="21">
        <v>75</v>
      </c>
      <c r="E59" s="21"/>
      <c r="F59" s="21"/>
      <c r="G59" s="21"/>
      <c r="H59" s="21">
        <f t="shared" si="16"/>
        <v>75</v>
      </c>
      <c r="I59" s="21"/>
      <c r="J59" s="21">
        <v>75</v>
      </c>
      <c r="K59" s="121" t="s">
        <v>358</v>
      </c>
    </row>
    <row r="60" spans="1:11" ht="24">
      <c r="A60" s="28" t="s">
        <v>100</v>
      </c>
      <c r="B60" s="17"/>
      <c r="C60" s="102" t="s">
        <v>101</v>
      </c>
      <c r="D60" s="21"/>
      <c r="E60" s="21"/>
      <c r="F60" s="21"/>
      <c r="G60" s="21">
        <v>-10</v>
      </c>
      <c r="H60" s="21">
        <f t="shared" si="16"/>
        <v>-10</v>
      </c>
      <c r="I60" s="21"/>
      <c r="J60" s="21"/>
      <c r="K60" s="121" t="s">
        <v>348</v>
      </c>
    </row>
    <row r="61" spans="1:11" ht="25.5">
      <c r="A61" s="28" t="s">
        <v>102</v>
      </c>
      <c r="B61" s="17"/>
      <c r="C61" s="102" t="s">
        <v>103</v>
      </c>
      <c r="D61" s="21">
        <v>13</v>
      </c>
      <c r="E61" s="21"/>
      <c r="F61" s="21"/>
      <c r="G61" s="21"/>
      <c r="H61" s="21">
        <f t="shared" si="16"/>
        <v>13</v>
      </c>
      <c r="I61" s="21"/>
      <c r="J61" s="33">
        <v>13</v>
      </c>
      <c r="K61" s="121" t="s">
        <v>345</v>
      </c>
    </row>
    <row r="62" spans="1:11" ht="12.75">
      <c r="A62" s="28" t="s">
        <v>104</v>
      </c>
      <c r="B62" s="17"/>
      <c r="C62" s="109" t="s">
        <v>105</v>
      </c>
      <c r="D62" s="21"/>
      <c r="E62" s="21"/>
      <c r="F62" s="21"/>
      <c r="G62" s="21">
        <v>-40</v>
      </c>
      <c r="H62" s="21">
        <f t="shared" si="16"/>
        <v>-40</v>
      </c>
      <c r="I62" s="21"/>
      <c r="J62" s="33">
        <v>-40</v>
      </c>
      <c r="K62" s="121" t="s">
        <v>347</v>
      </c>
    </row>
    <row r="63" spans="1:11" ht="12.75">
      <c r="A63" s="16">
        <v>93</v>
      </c>
      <c r="B63" s="3" t="s">
        <v>35</v>
      </c>
      <c r="C63" s="4" t="s">
        <v>36</v>
      </c>
      <c r="D63" s="22">
        <f>+D64+D68+D69</f>
        <v>18.9</v>
      </c>
      <c r="E63" s="22">
        <f aca="true" t="shared" si="20" ref="E63:J63">+E64+E68+E69</f>
        <v>0</v>
      </c>
      <c r="F63" s="22">
        <f t="shared" si="20"/>
        <v>0</v>
      </c>
      <c r="G63" s="22">
        <f t="shared" si="20"/>
        <v>-80</v>
      </c>
      <c r="H63" s="22">
        <f t="shared" si="20"/>
        <v>-61.1</v>
      </c>
      <c r="I63" s="22">
        <f t="shared" si="20"/>
        <v>0</v>
      </c>
      <c r="J63" s="22">
        <f t="shared" si="20"/>
        <v>-89</v>
      </c>
      <c r="K63" s="27"/>
    </row>
    <row r="64" spans="1:11" ht="25.5">
      <c r="A64" s="16">
        <v>94</v>
      </c>
      <c r="B64" s="17"/>
      <c r="C64" s="18" t="s">
        <v>32</v>
      </c>
      <c r="D64" s="21">
        <f>+D65+D67</f>
        <v>4</v>
      </c>
      <c r="E64" s="21">
        <f aca="true" t="shared" si="21" ref="E64:J64">+E65+E67</f>
        <v>0</v>
      </c>
      <c r="F64" s="21">
        <f t="shared" si="21"/>
        <v>0</v>
      </c>
      <c r="G64" s="21">
        <f t="shared" si="21"/>
        <v>-80</v>
      </c>
      <c r="H64" s="21">
        <f t="shared" si="21"/>
        <v>-76</v>
      </c>
      <c r="I64" s="21">
        <f t="shared" si="21"/>
        <v>0</v>
      </c>
      <c r="J64" s="21">
        <f t="shared" si="21"/>
        <v>-78</v>
      </c>
      <c r="K64" s="27"/>
    </row>
    <row r="65" spans="1:11" ht="51">
      <c r="A65" s="28" t="s">
        <v>106</v>
      </c>
      <c r="B65" s="17"/>
      <c r="C65" s="7" t="s">
        <v>40</v>
      </c>
      <c r="D65" s="21">
        <f>+D66</f>
        <v>0</v>
      </c>
      <c r="E65" s="21">
        <f aca="true" t="shared" si="22" ref="E65:J65">+E66</f>
        <v>0</v>
      </c>
      <c r="F65" s="21">
        <f t="shared" si="22"/>
        <v>0</v>
      </c>
      <c r="G65" s="21">
        <f t="shared" si="22"/>
        <v>-80</v>
      </c>
      <c r="H65" s="21">
        <f t="shared" si="22"/>
        <v>-80</v>
      </c>
      <c r="I65" s="21">
        <f t="shared" si="22"/>
        <v>0</v>
      </c>
      <c r="J65" s="21">
        <f t="shared" si="22"/>
        <v>-80</v>
      </c>
      <c r="K65" s="27"/>
    </row>
    <row r="66" spans="1:11" ht="38.25">
      <c r="A66" s="28" t="s">
        <v>107</v>
      </c>
      <c r="B66" s="17"/>
      <c r="C66" s="102" t="s">
        <v>108</v>
      </c>
      <c r="D66" s="22"/>
      <c r="E66" s="22"/>
      <c r="F66" s="22"/>
      <c r="G66" s="21">
        <v>-80</v>
      </c>
      <c r="H66" s="21">
        <f>+D66+G66</f>
        <v>-80</v>
      </c>
      <c r="I66" s="21"/>
      <c r="J66" s="21">
        <v>-80</v>
      </c>
      <c r="K66" s="121" t="s">
        <v>346</v>
      </c>
    </row>
    <row r="67" spans="1:11" ht="38.25">
      <c r="A67" s="28" t="s">
        <v>109</v>
      </c>
      <c r="B67" s="17"/>
      <c r="C67" s="103" t="s">
        <v>72</v>
      </c>
      <c r="D67" s="21">
        <v>4</v>
      </c>
      <c r="E67" s="21"/>
      <c r="F67" s="21"/>
      <c r="G67" s="21"/>
      <c r="H67" s="21">
        <f>+D67+G67</f>
        <v>4</v>
      </c>
      <c r="I67" s="21"/>
      <c r="J67" s="21">
        <v>2</v>
      </c>
      <c r="K67" s="121"/>
    </row>
    <row r="68" spans="1:11" ht="36">
      <c r="A68" s="16">
        <v>95</v>
      </c>
      <c r="B68" s="3"/>
      <c r="C68" s="104" t="s">
        <v>17</v>
      </c>
      <c r="D68" s="21">
        <v>14.9</v>
      </c>
      <c r="E68" s="22"/>
      <c r="F68" s="22"/>
      <c r="G68" s="22"/>
      <c r="H68" s="21">
        <f>+D68+G68</f>
        <v>14.9</v>
      </c>
      <c r="I68" s="22"/>
      <c r="J68" s="22"/>
      <c r="K68" s="121" t="s">
        <v>355</v>
      </c>
    </row>
    <row r="69" spans="1:11" ht="25.5">
      <c r="A69" s="16">
        <v>96</v>
      </c>
      <c r="B69" s="17"/>
      <c r="C69" s="82" t="s">
        <v>110</v>
      </c>
      <c r="D69" s="21"/>
      <c r="E69" s="21"/>
      <c r="F69" s="21"/>
      <c r="G69" s="21"/>
      <c r="H69" s="21">
        <f>+D69+G69</f>
        <v>0</v>
      </c>
      <c r="I69" s="21"/>
      <c r="J69" s="36">
        <v>-11</v>
      </c>
      <c r="K69" s="121" t="s">
        <v>37</v>
      </c>
    </row>
  </sheetData>
  <sheetProtection/>
  <mergeCells count="9">
    <mergeCell ref="A13:A15"/>
    <mergeCell ref="B13:B15"/>
    <mergeCell ref="D2:K2"/>
    <mergeCell ref="A3:K3"/>
    <mergeCell ref="A5:A6"/>
    <mergeCell ref="B5:B6"/>
    <mergeCell ref="C5:C6"/>
    <mergeCell ref="D5:I5"/>
    <mergeCell ref="K5:K6"/>
  </mergeCells>
  <printOptions/>
  <pageMargins left="0.7086614173228347" right="0" top="0.3937007874015748" bottom="0"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27"/>
  <sheetViews>
    <sheetView zoomScalePageLayoutView="0" workbookViewId="0" topLeftCell="A1">
      <selection activeCell="N7" sqref="N7"/>
    </sheetView>
  </sheetViews>
  <sheetFormatPr defaultColWidth="9.28125" defaultRowHeight="12.75"/>
  <cols>
    <col min="1" max="2" width="6.28125" style="1" customWidth="1"/>
    <col min="3" max="3" width="34.28125" style="1" customWidth="1"/>
    <col min="4" max="4" width="10.28125" style="1" customWidth="1"/>
    <col min="5" max="6" width="0" style="1" hidden="1" customWidth="1"/>
    <col min="7" max="7" width="9.28125" style="1" customWidth="1"/>
    <col min="8" max="8" width="8.57421875" style="1" customWidth="1"/>
    <col min="9" max="9" width="10.00390625" style="1" customWidth="1"/>
    <col min="10" max="10" width="9.57421875" style="1" customWidth="1"/>
    <col min="11" max="11" width="43.00390625" style="1" customWidth="1"/>
    <col min="12" max="16384" width="9.28125" style="1" customWidth="1"/>
  </cols>
  <sheetData>
    <row r="1" ht="12.75">
      <c r="K1" s="123" t="s">
        <v>24</v>
      </c>
    </row>
    <row r="2" spans="4:11" ht="12.75">
      <c r="D2" s="140"/>
      <c r="E2" s="140"/>
      <c r="F2" s="140"/>
      <c r="G2" s="140"/>
      <c r="H2" s="140"/>
      <c r="I2" s="140"/>
      <c r="J2" s="140"/>
      <c r="K2" s="140"/>
    </row>
    <row r="3" spans="1:11" ht="54" customHeight="1">
      <c r="A3" s="141" t="s">
        <v>112</v>
      </c>
      <c r="B3" s="141"/>
      <c r="C3" s="141"/>
      <c r="D3" s="141"/>
      <c r="E3" s="141"/>
      <c r="F3" s="141"/>
      <c r="G3" s="141"/>
      <c r="H3" s="141"/>
      <c r="I3" s="141"/>
      <c r="J3" s="141"/>
      <c r="K3" s="141"/>
    </row>
    <row r="4" ht="12.75">
      <c r="K4" s="10" t="s">
        <v>30</v>
      </c>
    </row>
    <row r="5" spans="1:11" ht="15" customHeight="1">
      <c r="A5" s="142" t="s">
        <v>0</v>
      </c>
      <c r="B5" s="144" t="s">
        <v>2</v>
      </c>
      <c r="C5" s="146" t="s">
        <v>1</v>
      </c>
      <c r="D5" s="148" t="s">
        <v>4</v>
      </c>
      <c r="E5" s="149"/>
      <c r="F5" s="149"/>
      <c r="G5" s="149"/>
      <c r="H5" s="149"/>
      <c r="I5" s="149"/>
      <c r="J5" s="11"/>
      <c r="K5" s="146" t="s">
        <v>3</v>
      </c>
    </row>
    <row r="6" spans="1:11" s="9" customFormat="1" ht="39" customHeight="1">
      <c r="A6" s="143"/>
      <c r="B6" s="145"/>
      <c r="C6" s="147"/>
      <c r="D6" s="6" t="s">
        <v>5</v>
      </c>
      <c r="E6" s="6" t="s">
        <v>6</v>
      </c>
      <c r="F6" s="6" t="s">
        <v>7</v>
      </c>
      <c r="G6" s="6" t="s">
        <v>8</v>
      </c>
      <c r="H6" s="6" t="s">
        <v>9</v>
      </c>
      <c r="I6" s="6" t="s">
        <v>10</v>
      </c>
      <c r="J6" s="6" t="s">
        <v>11</v>
      </c>
      <c r="K6" s="147"/>
    </row>
    <row r="7" spans="1:11" s="14" customFormat="1" ht="11.25">
      <c r="A7" s="12">
        <v>1</v>
      </c>
      <c r="B7" s="12">
        <v>2</v>
      </c>
      <c r="C7" s="13">
        <v>3</v>
      </c>
      <c r="D7" s="13">
        <v>4</v>
      </c>
      <c r="E7" s="13">
        <v>6</v>
      </c>
      <c r="F7" s="13">
        <v>8</v>
      </c>
      <c r="G7" s="13">
        <v>5</v>
      </c>
      <c r="H7" s="13">
        <v>6</v>
      </c>
      <c r="I7" s="13">
        <v>7</v>
      </c>
      <c r="J7" s="13">
        <v>8</v>
      </c>
      <c r="K7" s="13">
        <v>9</v>
      </c>
    </row>
    <row r="8" spans="1:11" s="14" customFormat="1" ht="15.75">
      <c r="A8" s="12"/>
      <c r="B8" s="12"/>
      <c r="C8" s="132" t="s">
        <v>368</v>
      </c>
      <c r="D8" s="132">
        <f>+D9+D17+D20</f>
        <v>15.5</v>
      </c>
      <c r="E8" s="132">
        <f aca="true" t="shared" si="0" ref="E8:J8">+E9+E17+E20</f>
        <v>0</v>
      </c>
      <c r="F8" s="132">
        <f t="shared" si="0"/>
        <v>0</v>
      </c>
      <c r="G8" s="132">
        <f t="shared" si="0"/>
        <v>-7</v>
      </c>
      <c r="H8" s="132">
        <f t="shared" si="0"/>
        <v>8.5</v>
      </c>
      <c r="I8" s="132">
        <f t="shared" si="0"/>
        <v>13.3</v>
      </c>
      <c r="J8" s="132">
        <f t="shared" si="0"/>
        <v>-11</v>
      </c>
      <c r="K8" s="13"/>
    </row>
    <row r="9" spans="1:11" ht="15.75">
      <c r="A9" s="5"/>
      <c r="B9" s="5"/>
      <c r="C9" s="15" t="s">
        <v>111</v>
      </c>
      <c r="D9" s="23">
        <f>+D10+D12+D14</f>
        <v>3.1999999999999997</v>
      </c>
      <c r="E9" s="23">
        <f aca="true" t="shared" si="1" ref="E9:J9">+E10+E12+E14</f>
        <v>0</v>
      </c>
      <c r="F9" s="23">
        <f t="shared" si="1"/>
        <v>0</v>
      </c>
      <c r="G9" s="23">
        <f t="shared" si="1"/>
        <v>0</v>
      </c>
      <c r="H9" s="23">
        <f t="shared" si="1"/>
        <v>3.1999999999999997</v>
      </c>
      <c r="I9" s="23">
        <f t="shared" si="1"/>
        <v>0</v>
      </c>
      <c r="J9" s="23">
        <f t="shared" si="1"/>
        <v>0</v>
      </c>
      <c r="K9" s="24"/>
    </row>
    <row r="10" spans="1:11" ht="12.75">
      <c r="A10" s="25">
        <v>1</v>
      </c>
      <c r="B10" s="3" t="s">
        <v>13</v>
      </c>
      <c r="C10" s="8" t="s">
        <v>14</v>
      </c>
      <c r="D10" s="22">
        <f aca="true" t="shared" si="2" ref="D10:J10">+D11</f>
        <v>0.7</v>
      </c>
      <c r="E10" s="22">
        <f t="shared" si="2"/>
        <v>0</v>
      </c>
      <c r="F10" s="22">
        <f t="shared" si="2"/>
        <v>0</v>
      </c>
      <c r="G10" s="22">
        <f t="shared" si="2"/>
        <v>0</v>
      </c>
      <c r="H10" s="22">
        <f t="shared" si="2"/>
        <v>0.7</v>
      </c>
      <c r="I10" s="22">
        <f t="shared" si="2"/>
        <v>0</v>
      </c>
      <c r="J10" s="22">
        <f t="shared" si="2"/>
        <v>0</v>
      </c>
      <c r="K10" s="26"/>
    </row>
    <row r="11" spans="1:11" ht="28.5" customHeight="1">
      <c r="A11" s="16">
        <v>11</v>
      </c>
      <c r="B11" s="5"/>
      <c r="C11" s="110" t="s">
        <v>113</v>
      </c>
      <c r="D11" s="21">
        <v>0.7</v>
      </c>
      <c r="E11" s="21"/>
      <c r="F11" s="21"/>
      <c r="G11" s="21"/>
      <c r="H11" s="21">
        <f aca="true" t="shared" si="3" ref="H11:H22">+D11+G11</f>
        <v>0.7</v>
      </c>
      <c r="I11" s="21"/>
      <c r="J11" s="21"/>
      <c r="K11" s="82" t="s">
        <v>333</v>
      </c>
    </row>
    <row r="12" spans="1:11" ht="12.75">
      <c r="A12" s="16">
        <v>28</v>
      </c>
      <c r="B12" s="3" t="s">
        <v>33</v>
      </c>
      <c r="C12" s="4" t="s">
        <v>34</v>
      </c>
      <c r="D12" s="22">
        <f>+D13</f>
        <v>0.2</v>
      </c>
      <c r="E12" s="22">
        <f aca="true" t="shared" si="4" ref="E12:J12">+E13</f>
        <v>0</v>
      </c>
      <c r="F12" s="22">
        <f t="shared" si="4"/>
        <v>0</v>
      </c>
      <c r="G12" s="22">
        <f t="shared" si="4"/>
        <v>0</v>
      </c>
      <c r="H12" s="22">
        <f t="shared" si="4"/>
        <v>0.2</v>
      </c>
      <c r="I12" s="22">
        <f t="shared" si="4"/>
        <v>0</v>
      </c>
      <c r="J12" s="22">
        <f t="shared" si="4"/>
        <v>0</v>
      </c>
      <c r="K12" s="27"/>
    </row>
    <row r="13" spans="1:11" ht="25.5">
      <c r="A13" s="16" t="s">
        <v>114</v>
      </c>
      <c r="B13" s="5"/>
      <c r="C13" s="34" t="s">
        <v>29</v>
      </c>
      <c r="D13" s="21">
        <v>0.2</v>
      </c>
      <c r="E13" s="21"/>
      <c r="F13" s="21"/>
      <c r="G13" s="21"/>
      <c r="H13" s="21">
        <f t="shared" si="3"/>
        <v>0.2</v>
      </c>
      <c r="I13" s="21"/>
      <c r="J13" s="21"/>
      <c r="K13" s="82" t="s">
        <v>333</v>
      </c>
    </row>
    <row r="14" spans="1:11" ht="25.5">
      <c r="A14" s="16">
        <v>36</v>
      </c>
      <c r="B14" s="3" t="s">
        <v>21</v>
      </c>
      <c r="C14" s="4" t="s">
        <v>22</v>
      </c>
      <c r="D14" s="22">
        <f>+D15+D16</f>
        <v>2.3</v>
      </c>
      <c r="E14" s="22">
        <f aca="true" t="shared" si="5" ref="E14:J14">+E15+E16</f>
        <v>0</v>
      </c>
      <c r="F14" s="22">
        <f t="shared" si="5"/>
        <v>0</v>
      </c>
      <c r="G14" s="22">
        <f t="shared" si="5"/>
        <v>0</v>
      </c>
      <c r="H14" s="22">
        <f t="shared" si="5"/>
        <v>2.3</v>
      </c>
      <c r="I14" s="22">
        <f t="shared" si="5"/>
        <v>0</v>
      </c>
      <c r="J14" s="22">
        <f t="shared" si="5"/>
        <v>0</v>
      </c>
      <c r="K14" s="27"/>
    </row>
    <row r="15" spans="1:11" ht="27.75" customHeight="1">
      <c r="A15" s="16">
        <v>38</v>
      </c>
      <c r="B15" s="5"/>
      <c r="C15" s="111" t="s">
        <v>17</v>
      </c>
      <c r="D15" s="21">
        <v>1.5</v>
      </c>
      <c r="E15" s="21"/>
      <c r="F15" s="21"/>
      <c r="G15" s="21"/>
      <c r="H15" s="21">
        <f t="shared" si="3"/>
        <v>1.5</v>
      </c>
      <c r="I15" s="21"/>
      <c r="J15" s="21"/>
      <c r="K15" s="82" t="s">
        <v>333</v>
      </c>
    </row>
    <row r="16" spans="1:11" ht="25.5">
      <c r="A16" s="16">
        <v>40</v>
      </c>
      <c r="B16" s="5"/>
      <c r="C16" s="82" t="s">
        <v>115</v>
      </c>
      <c r="D16" s="21">
        <v>0.8</v>
      </c>
      <c r="E16" s="21"/>
      <c r="F16" s="21"/>
      <c r="G16" s="21"/>
      <c r="H16" s="21">
        <f t="shared" si="3"/>
        <v>0.8</v>
      </c>
      <c r="I16" s="21"/>
      <c r="J16" s="21"/>
      <c r="K16" s="82" t="s">
        <v>333</v>
      </c>
    </row>
    <row r="17" spans="1:11" ht="15.75">
      <c r="A17" s="28"/>
      <c r="B17" s="17"/>
      <c r="C17" s="15" t="s">
        <v>116</v>
      </c>
      <c r="D17" s="23">
        <f>+D18</f>
        <v>8.6</v>
      </c>
      <c r="E17" s="23">
        <f aca="true" t="shared" si="6" ref="E17:J17">+E18</f>
        <v>0</v>
      </c>
      <c r="F17" s="23">
        <f t="shared" si="6"/>
        <v>0</v>
      </c>
      <c r="G17" s="23">
        <f t="shared" si="6"/>
        <v>0</v>
      </c>
      <c r="H17" s="23">
        <f t="shared" si="6"/>
        <v>8.6</v>
      </c>
      <c r="I17" s="23">
        <f t="shared" si="6"/>
        <v>8.6</v>
      </c>
      <c r="J17" s="23">
        <f t="shared" si="6"/>
        <v>0</v>
      </c>
      <c r="K17" s="23"/>
    </row>
    <row r="18" spans="1:11" ht="12.75">
      <c r="A18" s="112">
        <v>1</v>
      </c>
      <c r="B18" s="3" t="s">
        <v>13</v>
      </c>
      <c r="C18" s="8" t="s">
        <v>14</v>
      </c>
      <c r="D18" s="22">
        <f>+D19</f>
        <v>8.6</v>
      </c>
      <c r="E18" s="22">
        <f aca="true" t="shared" si="7" ref="E18:J18">+E19</f>
        <v>0</v>
      </c>
      <c r="F18" s="22">
        <f t="shared" si="7"/>
        <v>0</v>
      </c>
      <c r="G18" s="22">
        <f t="shared" si="7"/>
        <v>0</v>
      </c>
      <c r="H18" s="22">
        <f t="shared" si="7"/>
        <v>8.6</v>
      </c>
      <c r="I18" s="22">
        <f t="shared" si="7"/>
        <v>8.6</v>
      </c>
      <c r="J18" s="22">
        <f t="shared" si="7"/>
        <v>0</v>
      </c>
      <c r="K18" s="27"/>
    </row>
    <row r="19" spans="1:11" ht="28.5" customHeight="1">
      <c r="A19" s="112">
        <v>18</v>
      </c>
      <c r="B19" s="5"/>
      <c r="C19" s="110" t="s">
        <v>117</v>
      </c>
      <c r="D19" s="21">
        <v>8.6</v>
      </c>
      <c r="E19" s="21"/>
      <c r="F19" s="21"/>
      <c r="G19" s="21"/>
      <c r="H19" s="21">
        <f t="shared" si="3"/>
        <v>8.6</v>
      </c>
      <c r="I19" s="21">
        <v>8.6</v>
      </c>
      <c r="J19" s="21"/>
      <c r="K19" s="82" t="s">
        <v>334</v>
      </c>
    </row>
    <row r="20" spans="1:11" ht="15.75">
      <c r="A20" s="16"/>
      <c r="B20" s="3" t="s">
        <v>41</v>
      </c>
      <c r="C20" s="15" t="s">
        <v>118</v>
      </c>
      <c r="D20" s="23">
        <f>+D21+D25</f>
        <v>3.7</v>
      </c>
      <c r="E20" s="23">
        <f aca="true" t="shared" si="8" ref="E20:J20">+E21+E25</f>
        <v>0</v>
      </c>
      <c r="F20" s="23">
        <f t="shared" si="8"/>
        <v>0</v>
      </c>
      <c r="G20" s="23">
        <f t="shared" si="8"/>
        <v>-7</v>
      </c>
      <c r="H20" s="23">
        <f t="shared" si="8"/>
        <v>-3.3</v>
      </c>
      <c r="I20" s="23">
        <f t="shared" si="8"/>
        <v>4.7</v>
      </c>
      <c r="J20" s="23">
        <f t="shared" si="8"/>
        <v>-11</v>
      </c>
      <c r="K20" s="27"/>
    </row>
    <row r="21" spans="1:11" ht="12.75">
      <c r="A21" s="112">
        <v>1</v>
      </c>
      <c r="B21" s="3" t="s">
        <v>13</v>
      </c>
      <c r="C21" s="8" t="s">
        <v>14</v>
      </c>
      <c r="D21" s="22">
        <f>+D22+D23+D24</f>
        <v>3.7</v>
      </c>
      <c r="E21" s="22">
        <f aca="true" t="shared" si="9" ref="E21:J21">+E22+E23+E24</f>
        <v>0</v>
      </c>
      <c r="F21" s="22">
        <f t="shared" si="9"/>
        <v>0</v>
      </c>
      <c r="G21" s="22">
        <f t="shared" si="9"/>
        <v>0</v>
      </c>
      <c r="H21" s="22">
        <f t="shared" si="9"/>
        <v>3.7</v>
      </c>
      <c r="I21" s="22">
        <f t="shared" si="9"/>
        <v>1.7</v>
      </c>
      <c r="J21" s="22">
        <f t="shared" si="9"/>
        <v>-3</v>
      </c>
      <c r="K21" s="27"/>
    </row>
    <row r="22" spans="1:11" ht="25.5">
      <c r="A22" s="16">
        <v>21</v>
      </c>
      <c r="B22" s="5"/>
      <c r="C22" s="110" t="s">
        <v>117</v>
      </c>
      <c r="D22" s="21">
        <v>1.7</v>
      </c>
      <c r="E22" s="21"/>
      <c r="F22" s="21"/>
      <c r="G22" s="21"/>
      <c r="H22" s="21">
        <f t="shared" si="3"/>
        <v>1.7</v>
      </c>
      <c r="I22" s="21">
        <v>1.7</v>
      </c>
      <c r="J22" s="21"/>
      <c r="K22" s="82" t="s">
        <v>335</v>
      </c>
    </row>
    <row r="23" spans="1:11" ht="24">
      <c r="A23" s="16">
        <v>23</v>
      </c>
      <c r="B23" s="5"/>
      <c r="C23" s="113" t="s">
        <v>119</v>
      </c>
      <c r="D23" s="21"/>
      <c r="E23" s="21"/>
      <c r="F23" s="21"/>
      <c r="G23" s="29"/>
      <c r="H23" s="29">
        <f>+D23+G23</f>
        <v>0</v>
      </c>
      <c r="I23" s="29"/>
      <c r="J23" s="21">
        <v>-3</v>
      </c>
      <c r="K23" s="27" t="s">
        <v>37</v>
      </c>
    </row>
    <row r="24" spans="1:11" ht="25.5">
      <c r="A24" s="16">
        <v>27</v>
      </c>
      <c r="B24" s="5"/>
      <c r="C24" s="113" t="s">
        <v>66</v>
      </c>
      <c r="D24" s="21">
        <v>2</v>
      </c>
      <c r="E24" s="21"/>
      <c r="F24" s="21"/>
      <c r="G24" s="21"/>
      <c r="H24" s="21">
        <f>+D24+G24</f>
        <v>2</v>
      </c>
      <c r="I24" s="21"/>
      <c r="J24" s="30"/>
      <c r="K24" s="82" t="s">
        <v>335</v>
      </c>
    </row>
    <row r="25" spans="1:11" ht="15" customHeight="1">
      <c r="A25" s="16">
        <v>29</v>
      </c>
      <c r="B25" s="3" t="s">
        <v>15</v>
      </c>
      <c r="C25" s="114" t="s">
        <v>16</v>
      </c>
      <c r="D25" s="22">
        <f>+D26+D27</f>
        <v>0</v>
      </c>
      <c r="E25" s="22">
        <f aca="true" t="shared" si="10" ref="E25:J25">+E26+E27</f>
        <v>0</v>
      </c>
      <c r="F25" s="22">
        <f t="shared" si="10"/>
        <v>0</v>
      </c>
      <c r="G25" s="22">
        <f t="shared" si="10"/>
        <v>-7</v>
      </c>
      <c r="H25" s="22">
        <f t="shared" si="10"/>
        <v>-7</v>
      </c>
      <c r="I25" s="22">
        <f t="shared" si="10"/>
        <v>3</v>
      </c>
      <c r="J25" s="22">
        <f t="shared" si="10"/>
        <v>-8</v>
      </c>
      <c r="K25" s="27"/>
    </row>
    <row r="26" spans="1:11" ht="24">
      <c r="A26" s="16">
        <v>31</v>
      </c>
      <c r="B26" s="5"/>
      <c r="C26" s="113" t="s">
        <v>66</v>
      </c>
      <c r="D26" s="31"/>
      <c r="E26" s="31"/>
      <c r="F26" s="31"/>
      <c r="G26" s="31"/>
      <c r="H26" s="21">
        <f>+D26+G26</f>
        <v>0</v>
      </c>
      <c r="I26" s="31">
        <v>3</v>
      </c>
      <c r="J26" s="31">
        <v>-5</v>
      </c>
      <c r="K26" s="27" t="s">
        <v>332</v>
      </c>
    </row>
    <row r="27" spans="1:11" ht="25.5">
      <c r="A27" s="16">
        <v>32</v>
      </c>
      <c r="B27" s="5"/>
      <c r="C27" s="113" t="s">
        <v>120</v>
      </c>
      <c r="D27" s="21"/>
      <c r="E27" s="21"/>
      <c r="F27" s="21"/>
      <c r="G27" s="21">
        <v>-7</v>
      </c>
      <c r="H27" s="21">
        <f>+D27+G27</f>
        <v>-7</v>
      </c>
      <c r="I27" s="21"/>
      <c r="J27" s="21">
        <v>-3</v>
      </c>
      <c r="K27" s="82" t="s">
        <v>336</v>
      </c>
    </row>
  </sheetData>
  <sheetProtection/>
  <mergeCells count="7">
    <mergeCell ref="D2:K2"/>
    <mergeCell ref="A3:K3"/>
    <mergeCell ref="A5:A6"/>
    <mergeCell ref="B5:B6"/>
    <mergeCell ref="C5:C6"/>
    <mergeCell ref="D5:I5"/>
    <mergeCell ref="K5:K6"/>
  </mergeCells>
  <printOptions/>
  <pageMargins left="0.7086614173228347" right="0" top="0.35433070866141736" bottom="0"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0" tint="-0.1499900072813034"/>
  </sheetPr>
  <dimension ref="A1:T20"/>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3" sqref="A3:K3"/>
    </sheetView>
  </sheetViews>
  <sheetFormatPr defaultColWidth="9.28125" defaultRowHeight="12.75"/>
  <cols>
    <col min="1" max="2" width="6.28125" style="1" customWidth="1"/>
    <col min="3" max="3" width="34.28125" style="1" customWidth="1"/>
    <col min="4" max="4" width="10.28125" style="1" customWidth="1"/>
    <col min="5" max="6" width="0" style="1" hidden="1" customWidth="1"/>
    <col min="7" max="7" width="9.28125" style="1" customWidth="1"/>
    <col min="8" max="8" width="8.57421875" style="1" customWidth="1"/>
    <col min="9" max="9" width="10.00390625" style="1" customWidth="1"/>
    <col min="10" max="10" width="9.57421875" style="1" customWidth="1"/>
    <col min="11" max="11" width="43.00390625" style="1" customWidth="1"/>
    <col min="12" max="16384" width="9.28125" style="1" customWidth="1"/>
  </cols>
  <sheetData>
    <row r="1" ht="12.75">
      <c r="K1" s="123" t="s">
        <v>129</v>
      </c>
    </row>
    <row r="2" spans="4:11" ht="12.75">
      <c r="D2" s="140"/>
      <c r="E2" s="140"/>
      <c r="F2" s="140"/>
      <c r="G2" s="140"/>
      <c r="H2" s="140"/>
      <c r="I2" s="140"/>
      <c r="J2" s="140"/>
      <c r="K2" s="140"/>
    </row>
    <row r="3" spans="1:20" ht="54" customHeight="1">
      <c r="A3" s="141" t="s">
        <v>322</v>
      </c>
      <c r="B3" s="141"/>
      <c r="C3" s="141"/>
      <c r="D3" s="141"/>
      <c r="E3" s="141"/>
      <c r="F3" s="141"/>
      <c r="G3" s="141"/>
      <c r="H3" s="141"/>
      <c r="I3" s="141"/>
      <c r="J3" s="141"/>
      <c r="K3" s="141"/>
      <c r="M3" s="150"/>
      <c r="N3" s="150"/>
      <c r="O3" s="150"/>
      <c r="P3" s="150"/>
      <c r="Q3" s="150"/>
      <c r="R3" s="150"/>
      <c r="S3" s="150"/>
      <c r="T3" s="150"/>
    </row>
    <row r="4" ht="12.75">
      <c r="K4" s="10" t="s">
        <v>30</v>
      </c>
    </row>
    <row r="5" spans="1:11" ht="15" customHeight="1">
      <c r="A5" s="142" t="s">
        <v>0</v>
      </c>
      <c r="B5" s="144" t="s">
        <v>2</v>
      </c>
      <c r="C5" s="146" t="s">
        <v>1</v>
      </c>
      <c r="D5" s="148" t="s">
        <v>4</v>
      </c>
      <c r="E5" s="149"/>
      <c r="F5" s="149"/>
      <c r="G5" s="149"/>
      <c r="H5" s="149"/>
      <c r="I5" s="149"/>
      <c r="J5" s="11"/>
      <c r="K5" s="146" t="s">
        <v>3</v>
      </c>
    </row>
    <row r="6" spans="1:11" s="9" customFormat="1" ht="39" customHeight="1">
      <c r="A6" s="143"/>
      <c r="B6" s="145"/>
      <c r="C6" s="147"/>
      <c r="D6" s="6" t="s">
        <v>5</v>
      </c>
      <c r="E6" s="6" t="s">
        <v>6</v>
      </c>
      <c r="F6" s="6" t="s">
        <v>7</v>
      </c>
      <c r="G6" s="6" t="s">
        <v>8</v>
      </c>
      <c r="H6" s="6" t="s">
        <v>9</v>
      </c>
      <c r="I6" s="6" t="s">
        <v>10</v>
      </c>
      <c r="J6" s="6" t="s">
        <v>11</v>
      </c>
      <c r="K6" s="147"/>
    </row>
    <row r="7" spans="1:11" s="14" customFormat="1" ht="11.25">
      <c r="A7" s="12">
        <v>1</v>
      </c>
      <c r="B7" s="12">
        <v>2</v>
      </c>
      <c r="C7" s="13">
        <v>3</v>
      </c>
      <c r="D7" s="13">
        <v>4</v>
      </c>
      <c r="E7" s="13">
        <v>6</v>
      </c>
      <c r="F7" s="13">
        <v>8</v>
      </c>
      <c r="G7" s="13">
        <v>5</v>
      </c>
      <c r="H7" s="13">
        <v>6</v>
      </c>
      <c r="I7" s="13">
        <v>7</v>
      </c>
      <c r="J7" s="13">
        <v>8</v>
      </c>
      <c r="K7" s="13">
        <v>9</v>
      </c>
    </row>
    <row r="8" spans="1:11" ht="15.75">
      <c r="A8" s="5"/>
      <c r="B8" s="5"/>
      <c r="C8" s="15" t="s">
        <v>121</v>
      </c>
      <c r="D8" s="23">
        <f aca="true" t="shared" si="0" ref="D8:J8">+D12+D9</f>
        <v>0</v>
      </c>
      <c r="E8" s="23" t="e">
        <f t="shared" si="0"/>
        <v>#REF!</v>
      </c>
      <c r="F8" s="23" t="e">
        <f t="shared" si="0"/>
        <v>#REF!</v>
      </c>
      <c r="G8" s="23">
        <f t="shared" si="0"/>
        <v>0</v>
      </c>
      <c r="H8" s="23">
        <f t="shared" si="0"/>
        <v>0</v>
      </c>
      <c r="I8" s="23">
        <f t="shared" si="0"/>
        <v>0</v>
      </c>
      <c r="J8" s="23">
        <f t="shared" si="0"/>
        <v>-2.9</v>
      </c>
      <c r="K8" s="5"/>
    </row>
    <row r="9" spans="1:11" ht="12.75">
      <c r="A9" s="39">
        <v>5</v>
      </c>
      <c r="B9" s="3" t="s">
        <v>33</v>
      </c>
      <c r="C9" s="4" t="s">
        <v>34</v>
      </c>
      <c r="D9" s="22">
        <f>+D10</f>
        <v>0</v>
      </c>
      <c r="E9" s="22" t="e">
        <f>+E10</f>
        <v>#REF!</v>
      </c>
      <c r="F9" s="22" t="e">
        <f>+F10</f>
        <v>#REF!</v>
      </c>
      <c r="G9" s="22"/>
      <c r="H9" s="22">
        <f>+H10</f>
        <v>0</v>
      </c>
      <c r="I9" s="22"/>
      <c r="J9" s="22">
        <f>+J10</f>
        <v>-1.2</v>
      </c>
      <c r="K9" s="5"/>
    </row>
    <row r="10" spans="1:11" ht="25.5">
      <c r="A10" s="39">
        <v>6</v>
      </c>
      <c r="B10" s="3"/>
      <c r="C10" s="18" t="s">
        <v>122</v>
      </c>
      <c r="D10" s="21">
        <f aca="true" t="shared" si="1" ref="D10:I10">+D11+D12</f>
        <v>0</v>
      </c>
      <c r="E10" s="21" t="e">
        <f t="shared" si="1"/>
        <v>#REF!</v>
      </c>
      <c r="F10" s="21" t="e">
        <f t="shared" si="1"/>
        <v>#REF!</v>
      </c>
      <c r="G10" s="21">
        <f t="shared" si="1"/>
        <v>0</v>
      </c>
      <c r="H10" s="21">
        <f t="shared" si="1"/>
        <v>0</v>
      </c>
      <c r="I10" s="21">
        <f t="shared" si="1"/>
        <v>0</v>
      </c>
      <c r="J10" s="21">
        <f>+J11</f>
        <v>-1.2</v>
      </c>
      <c r="K10" s="5"/>
    </row>
    <row r="11" spans="1:11" ht="51">
      <c r="A11" s="39" t="s">
        <v>123</v>
      </c>
      <c r="B11" s="17"/>
      <c r="C11" s="18" t="s">
        <v>49</v>
      </c>
      <c r="D11" s="21"/>
      <c r="E11" s="21" t="e">
        <f>+#REF!</f>
        <v>#REF!</v>
      </c>
      <c r="F11" s="21" t="e">
        <f>+#REF!</f>
        <v>#REF!</v>
      </c>
      <c r="G11" s="21"/>
      <c r="H11" s="21"/>
      <c r="I11" s="21"/>
      <c r="J11" s="21">
        <v>-1.2</v>
      </c>
      <c r="K11" s="27" t="s">
        <v>332</v>
      </c>
    </row>
    <row r="12" spans="1:11" ht="24.75" customHeight="1">
      <c r="A12" s="39">
        <v>7</v>
      </c>
      <c r="B12" s="3" t="s">
        <v>25</v>
      </c>
      <c r="C12" s="20" t="s">
        <v>26</v>
      </c>
      <c r="D12" s="35">
        <f>+D13</f>
        <v>0</v>
      </c>
      <c r="E12" s="35">
        <f aca="true" t="shared" si="2" ref="E12:J12">+E13</f>
        <v>0</v>
      </c>
      <c r="F12" s="35">
        <f t="shared" si="2"/>
        <v>0</v>
      </c>
      <c r="G12" s="35">
        <f t="shared" si="2"/>
        <v>0</v>
      </c>
      <c r="H12" s="35">
        <f t="shared" si="2"/>
        <v>0</v>
      </c>
      <c r="I12" s="35">
        <f t="shared" si="2"/>
        <v>0</v>
      </c>
      <c r="J12" s="35">
        <f t="shared" si="2"/>
        <v>-1.7</v>
      </c>
      <c r="K12" s="19"/>
    </row>
    <row r="13" spans="1:11" ht="25.5">
      <c r="A13" s="39">
        <v>8</v>
      </c>
      <c r="B13" s="3"/>
      <c r="C13" s="37" t="s">
        <v>122</v>
      </c>
      <c r="D13" s="29">
        <f>+D14+D15</f>
        <v>0</v>
      </c>
      <c r="E13" s="29">
        <f aca="true" t="shared" si="3" ref="E13:J13">+E14+E15</f>
        <v>0</v>
      </c>
      <c r="F13" s="29">
        <f t="shared" si="3"/>
        <v>0</v>
      </c>
      <c r="G13" s="29">
        <f t="shared" si="3"/>
        <v>0</v>
      </c>
      <c r="H13" s="29">
        <f t="shared" si="3"/>
        <v>0</v>
      </c>
      <c r="I13" s="29">
        <f t="shared" si="3"/>
        <v>0</v>
      </c>
      <c r="J13" s="29">
        <f t="shared" si="3"/>
        <v>-1.7</v>
      </c>
      <c r="K13" s="27"/>
    </row>
    <row r="14" spans="1:11" ht="24">
      <c r="A14" s="39" t="s">
        <v>124</v>
      </c>
      <c r="B14" s="17"/>
      <c r="C14" s="115" t="s">
        <v>52</v>
      </c>
      <c r="D14" s="5"/>
      <c r="E14" s="5"/>
      <c r="F14" s="5"/>
      <c r="G14" s="5"/>
      <c r="H14" s="21"/>
      <c r="I14" s="5"/>
      <c r="J14" s="21">
        <v>-0.7</v>
      </c>
      <c r="K14" s="27" t="s">
        <v>332</v>
      </c>
    </row>
    <row r="15" spans="1:11" ht="38.25">
      <c r="A15" s="39" t="s">
        <v>125</v>
      </c>
      <c r="B15" s="17"/>
      <c r="C15" s="116" t="s">
        <v>53</v>
      </c>
      <c r="D15" s="5"/>
      <c r="E15" s="5"/>
      <c r="F15" s="5"/>
      <c r="G15" s="5"/>
      <c r="H15" s="21"/>
      <c r="I15" s="5"/>
      <c r="J15" s="21">
        <v>-1</v>
      </c>
      <c r="K15" s="27" t="s">
        <v>332</v>
      </c>
    </row>
    <row r="16" spans="1:11" ht="15.75">
      <c r="A16" s="5"/>
      <c r="B16" s="5"/>
      <c r="C16" s="15" t="s">
        <v>126</v>
      </c>
      <c r="D16" s="23">
        <f>+D17</f>
        <v>0</v>
      </c>
      <c r="E16" s="23">
        <f aca="true" t="shared" si="4" ref="E16:J16">+E17</f>
        <v>0</v>
      </c>
      <c r="F16" s="23">
        <f t="shared" si="4"/>
        <v>0</v>
      </c>
      <c r="G16" s="23">
        <f t="shared" si="4"/>
        <v>0</v>
      </c>
      <c r="H16" s="23">
        <f t="shared" si="4"/>
        <v>0</v>
      </c>
      <c r="I16" s="23">
        <f t="shared" si="4"/>
        <v>0</v>
      </c>
      <c r="J16" s="23">
        <f t="shared" si="4"/>
        <v>-0.2</v>
      </c>
      <c r="K16" s="5"/>
    </row>
    <row r="17" spans="1:11" ht="38.25">
      <c r="A17" s="16">
        <v>3</v>
      </c>
      <c r="B17" s="3" t="s">
        <v>25</v>
      </c>
      <c r="C17" s="20" t="s">
        <v>26</v>
      </c>
      <c r="D17" s="22">
        <f>+D18</f>
        <v>0</v>
      </c>
      <c r="E17" s="22">
        <f aca="true" t="shared" si="5" ref="E17:J17">+E18</f>
        <v>0</v>
      </c>
      <c r="F17" s="22">
        <f t="shared" si="5"/>
        <v>0</v>
      </c>
      <c r="G17" s="22"/>
      <c r="H17" s="22">
        <f t="shared" si="5"/>
        <v>0</v>
      </c>
      <c r="I17" s="22"/>
      <c r="J17" s="22">
        <f t="shared" si="5"/>
        <v>-0.2</v>
      </c>
      <c r="K17" s="5"/>
    </row>
    <row r="18" spans="1:11" ht="25.5">
      <c r="A18" s="16">
        <v>4</v>
      </c>
      <c r="B18" s="3"/>
      <c r="C18" s="37" t="s">
        <v>122</v>
      </c>
      <c r="D18" s="21">
        <f>+D19+D20</f>
        <v>0</v>
      </c>
      <c r="E18" s="21">
        <f aca="true" t="shared" si="6" ref="E18:J18">+E19+E20</f>
        <v>0</v>
      </c>
      <c r="F18" s="21">
        <f t="shared" si="6"/>
        <v>0</v>
      </c>
      <c r="G18" s="21">
        <f t="shared" si="6"/>
        <v>0</v>
      </c>
      <c r="H18" s="21">
        <f t="shared" si="6"/>
        <v>0</v>
      </c>
      <c r="I18" s="21">
        <f t="shared" si="6"/>
        <v>0</v>
      </c>
      <c r="J18" s="21">
        <f t="shared" si="6"/>
        <v>-0.2</v>
      </c>
      <c r="K18" s="5"/>
    </row>
    <row r="19" spans="1:11" ht="24">
      <c r="A19" s="16" t="s">
        <v>127</v>
      </c>
      <c r="B19" s="3"/>
      <c r="C19" s="115" t="s">
        <v>52</v>
      </c>
      <c r="D19" s="29"/>
      <c r="E19" s="29"/>
      <c r="F19" s="29"/>
      <c r="G19" s="29"/>
      <c r="H19" s="29"/>
      <c r="I19" s="29"/>
      <c r="J19" s="29">
        <v>-0.1</v>
      </c>
      <c r="K19" s="27" t="s">
        <v>332</v>
      </c>
    </row>
    <row r="20" spans="1:11" ht="38.25">
      <c r="A20" s="16" t="s">
        <v>128</v>
      </c>
      <c r="B20" s="3"/>
      <c r="C20" s="102" t="s">
        <v>53</v>
      </c>
      <c r="D20" s="29"/>
      <c r="E20" s="29"/>
      <c r="F20" s="29"/>
      <c r="G20" s="29"/>
      <c r="H20" s="29"/>
      <c r="I20" s="29"/>
      <c r="J20" s="29">
        <v>-0.1</v>
      </c>
      <c r="K20" s="27" t="s">
        <v>332</v>
      </c>
    </row>
  </sheetData>
  <sheetProtection/>
  <mergeCells count="8">
    <mergeCell ref="M3:T3"/>
    <mergeCell ref="D2:K2"/>
    <mergeCell ref="A3:K3"/>
    <mergeCell ref="A5:A6"/>
    <mergeCell ref="B5:B6"/>
    <mergeCell ref="C5:C6"/>
    <mergeCell ref="D5:I5"/>
    <mergeCell ref="K5:K6"/>
  </mergeCells>
  <printOptions/>
  <pageMargins left="0.3937007874015748" right="0" top="0.7480314960629921" bottom="0.1968503937007874"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M31"/>
  <sheetViews>
    <sheetView zoomScale="110" zoomScaleNormal="110" zoomScalePageLayoutView="0" workbookViewId="0" topLeftCell="A1">
      <selection activeCell="L5" sqref="L5"/>
    </sheetView>
  </sheetViews>
  <sheetFormatPr defaultColWidth="9.28125" defaultRowHeight="12.75"/>
  <cols>
    <col min="1" max="2" width="6.28125" style="1" customWidth="1"/>
    <col min="3" max="3" width="34.28125" style="1" customWidth="1"/>
    <col min="4" max="4" width="10.28125" style="1" customWidth="1"/>
    <col min="5" max="6" width="0" style="1" hidden="1" customWidth="1"/>
    <col min="7" max="7" width="9.28125" style="1" customWidth="1"/>
    <col min="8" max="8" width="8.57421875" style="1" customWidth="1"/>
    <col min="9" max="9" width="10.00390625" style="1" customWidth="1"/>
    <col min="10" max="10" width="9.57421875" style="1" customWidth="1"/>
    <col min="11" max="11" width="44.7109375" style="1" customWidth="1"/>
    <col min="12" max="16384" width="9.28125" style="1" customWidth="1"/>
  </cols>
  <sheetData>
    <row r="1" ht="12.75">
      <c r="K1" s="123" t="s">
        <v>162</v>
      </c>
    </row>
    <row r="2" spans="4:11" ht="12.75">
      <c r="D2" s="140"/>
      <c r="E2" s="140"/>
      <c r="F2" s="140"/>
      <c r="G2" s="140"/>
      <c r="H2" s="140"/>
      <c r="I2" s="140"/>
      <c r="J2" s="140"/>
      <c r="K2" s="140"/>
    </row>
    <row r="3" spans="1:11" ht="54" customHeight="1">
      <c r="A3" s="141" t="s">
        <v>176</v>
      </c>
      <c r="B3" s="141"/>
      <c r="C3" s="141"/>
      <c r="D3" s="141"/>
      <c r="E3" s="141"/>
      <c r="F3" s="141"/>
      <c r="G3" s="141"/>
      <c r="H3" s="141"/>
      <c r="I3" s="141"/>
      <c r="J3" s="141"/>
      <c r="K3" s="141"/>
    </row>
    <row r="4" ht="12.75">
      <c r="K4" s="10" t="s">
        <v>30</v>
      </c>
    </row>
    <row r="5" spans="1:11" ht="15" customHeight="1">
      <c r="A5" s="142" t="s">
        <v>0</v>
      </c>
      <c r="B5" s="144" t="s">
        <v>2</v>
      </c>
      <c r="C5" s="146" t="s">
        <v>1</v>
      </c>
      <c r="D5" s="148" t="s">
        <v>4</v>
      </c>
      <c r="E5" s="149"/>
      <c r="F5" s="149"/>
      <c r="G5" s="149"/>
      <c r="H5" s="149"/>
      <c r="I5" s="149"/>
      <c r="J5" s="11"/>
      <c r="K5" s="146" t="s">
        <v>3</v>
      </c>
    </row>
    <row r="6" spans="1:11" s="9" customFormat="1" ht="39" customHeight="1">
      <c r="A6" s="143"/>
      <c r="B6" s="145"/>
      <c r="C6" s="147"/>
      <c r="D6" s="6" t="s">
        <v>5</v>
      </c>
      <c r="E6" s="6" t="s">
        <v>6</v>
      </c>
      <c r="F6" s="6" t="s">
        <v>7</v>
      </c>
      <c r="G6" s="6" t="s">
        <v>8</v>
      </c>
      <c r="H6" s="6" t="s">
        <v>9</v>
      </c>
      <c r="I6" s="6" t="s">
        <v>10</v>
      </c>
      <c r="J6" s="6" t="s">
        <v>11</v>
      </c>
      <c r="K6" s="147"/>
    </row>
    <row r="7" spans="1:11" s="14" customFormat="1" ht="11.25">
      <c r="A7" s="12">
        <v>1</v>
      </c>
      <c r="B7" s="12">
        <v>2</v>
      </c>
      <c r="C7" s="13">
        <v>3</v>
      </c>
      <c r="D7" s="13">
        <v>4</v>
      </c>
      <c r="E7" s="13">
        <v>6</v>
      </c>
      <c r="F7" s="13">
        <v>8</v>
      </c>
      <c r="G7" s="13">
        <v>5</v>
      </c>
      <c r="H7" s="13">
        <v>6</v>
      </c>
      <c r="I7" s="13">
        <v>7</v>
      </c>
      <c r="J7" s="13">
        <v>8</v>
      </c>
      <c r="K7" s="13">
        <v>9</v>
      </c>
    </row>
    <row r="8" spans="1:11" ht="15.75">
      <c r="A8" s="5"/>
      <c r="B8" s="5"/>
      <c r="C8" s="15" t="s">
        <v>166</v>
      </c>
      <c r="D8" s="23">
        <f>+D9+D14+D17+D29</f>
        <v>22</v>
      </c>
      <c r="E8" s="23" t="e">
        <f aca="true" t="shared" si="0" ref="E8:J8">+E9+E14+E17+E29</f>
        <v>#REF!</v>
      </c>
      <c r="F8" s="23" t="e">
        <f t="shared" si="0"/>
        <v>#REF!</v>
      </c>
      <c r="G8" s="23">
        <f t="shared" si="0"/>
        <v>-6.9</v>
      </c>
      <c r="H8" s="23">
        <f t="shared" si="0"/>
        <v>15.1</v>
      </c>
      <c r="I8" s="23">
        <f t="shared" si="0"/>
        <v>17.9</v>
      </c>
      <c r="J8" s="23">
        <f t="shared" si="0"/>
        <v>0</v>
      </c>
      <c r="K8" s="5"/>
    </row>
    <row r="9" spans="1:11" ht="51">
      <c r="A9" s="16">
        <v>1</v>
      </c>
      <c r="B9" s="117" t="s">
        <v>41</v>
      </c>
      <c r="C9" s="8" t="s">
        <v>42</v>
      </c>
      <c r="D9" s="22">
        <f>+D10+D12</f>
        <v>3.8</v>
      </c>
      <c r="E9" s="22">
        <f aca="true" t="shared" si="1" ref="E9:J9">+E10+E12</f>
        <v>0</v>
      </c>
      <c r="F9" s="22">
        <f t="shared" si="1"/>
        <v>0</v>
      </c>
      <c r="G9" s="22">
        <f t="shared" si="1"/>
        <v>0</v>
      </c>
      <c r="H9" s="22">
        <f t="shared" si="1"/>
        <v>3.8</v>
      </c>
      <c r="I9" s="22">
        <f t="shared" si="1"/>
        <v>3</v>
      </c>
      <c r="J9" s="22">
        <f t="shared" si="1"/>
        <v>0</v>
      </c>
      <c r="K9" s="84" t="s">
        <v>338</v>
      </c>
    </row>
    <row r="10" spans="1:11" ht="12.75">
      <c r="A10" s="16">
        <v>2</v>
      </c>
      <c r="B10" s="117"/>
      <c r="C10" s="118" t="s">
        <v>167</v>
      </c>
      <c r="D10" s="21">
        <f>+D11</f>
        <v>2.3</v>
      </c>
      <c r="E10" s="21">
        <f aca="true" t="shared" si="2" ref="E10:J10">+E11</f>
        <v>0</v>
      </c>
      <c r="F10" s="21">
        <f t="shared" si="2"/>
        <v>0</v>
      </c>
      <c r="G10" s="21">
        <f t="shared" si="2"/>
        <v>0</v>
      </c>
      <c r="H10" s="21">
        <f t="shared" si="2"/>
        <v>2.3</v>
      </c>
      <c r="I10" s="21">
        <f t="shared" si="2"/>
        <v>1.8</v>
      </c>
      <c r="J10" s="21">
        <f t="shared" si="2"/>
        <v>0</v>
      </c>
      <c r="K10" s="19"/>
    </row>
    <row r="11" spans="1:13" ht="25.5">
      <c r="A11" s="16">
        <v>3</v>
      </c>
      <c r="B11" s="117"/>
      <c r="C11" s="102" t="s">
        <v>43</v>
      </c>
      <c r="D11" s="63">
        <v>2.3</v>
      </c>
      <c r="E11" s="64"/>
      <c r="F11" s="64"/>
      <c r="G11" s="21"/>
      <c r="H11" s="65">
        <f>+D11+G11</f>
        <v>2.3</v>
      </c>
      <c r="I11" s="21">
        <v>1.8</v>
      </c>
      <c r="J11" s="21"/>
      <c r="K11" s="5"/>
      <c r="L11" s="2"/>
      <c r="M11" s="2"/>
    </row>
    <row r="12" spans="1:13" ht="25.5">
      <c r="A12" s="16">
        <v>4</v>
      </c>
      <c r="B12" s="117"/>
      <c r="C12" s="118" t="s">
        <v>168</v>
      </c>
      <c r="D12" s="63">
        <f>+D13</f>
        <v>1.5</v>
      </c>
      <c r="E12" s="63">
        <f aca="true" t="shared" si="3" ref="E12:J12">+E13</f>
        <v>0</v>
      </c>
      <c r="F12" s="63">
        <f t="shared" si="3"/>
        <v>0</v>
      </c>
      <c r="G12" s="63">
        <f t="shared" si="3"/>
        <v>0</v>
      </c>
      <c r="H12" s="63">
        <f t="shared" si="3"/>
        <v>1.5</v>
      </c>
      <c r="I12" s="65">
        <f t="shared" si="3"/>
        <v>1.2</v>
      </c>
      <c r="J12" s="63">
        <f t="shared" si="3"/>
        <v>0</v>
      </c>
      <c r="K12" s="5"/>
      <c r="L12" s="2"/>
      <c r="M12" s="2"/>
    </row>
    <row r="13" spans="1:13" ht="25.5">
      <c r="A13" s="16">
        <v>5</v>
      </c>
      <c r="B13" s="117"/>
      <c r="C13" s="102" t="s">
        <v>43</v>
      </c>
      <c r="D13" s="63">
        <v>1.5</v>
      </c>
      <c r="E13" s="64"/>
      <c r="F13" s="64"/>
      <c r="G13" s="21"/>
      <c r="H13" s="65">
        <f>+D13+G13</f>
        <v>1.5</v>
      </c>
      <c r="I13" s="21">
        <v>1.2</v>
      </c>
      <c r="J13" s="21"/>
      <c r="K13" s="5"/>
      <c r="L13" s="2"/>
      <c r="M13" s="2"/>
    </row>
    <row r="14" spans="1:11" ht="51">
      <c r="A14" s="16">
        <v>8</v>
      </c>
      <c r="B14" s="3" t="s">
        <v>15</v>
      </c>
      <c r="C14" s="4" t="s">
        <v>16</v>
      </c>
      <c r="D14" s="22">
        <f>+D15</f>
        <v>0</v>
      </c>
      <c r="E14" s="22">
        <f aca="true" t="shared" si="4" ref="E14:J14">+E15</f>
        <v>0</v>
      </c>
      <c r="F14" s="22">
        <f t="shared" si="4"/>
        <v>0</v>
      </c>
      <c r="G14" s="22">
        <f t="shared" si="4"/>
        <v>-6.9</v>
      </c>
      <c r="H14" s="22">
        <f t="shared" si="4"/>
        <v>-6.9</v>
      </c>
      <c r="I14" s="22">
        <f t="shared" si="4"/>
        <v>0</v>
      </c>
      <c r="J14" s="22">
        <f t="shared" si="4"/>
        <v>0</v>
      </c>
      <c r="K14" s="84" t="s">
        <v>337</v>
      </c>
    </row>
    <row r="15" spans="1:11" ht="38.25">
      <c r="A15" s="16">
        <v>40</v>
      </c>
      <c r="B15" s="17" t="s">
        <v>172</v>
      </c>
      <c r="C15" s="119" t="s">
        <v>173</v>
      </c>
      <c r="D15" s="21">
        <f>+D16</f>
        <v>0</v>
      </c>
      <c r="E15" s="21">
        <f aca="true" t="shared" si="5" ref="E15:J15">+E16</f>
        <v>0</v>
      </c>
      <c r="F15" s="21">
        <f t="shared" si="5"/>
        <v>0</v>
      </c>
      <c r="G15" s="21">
        <f t="shared" si="5"/>
        <v>-6.9</v>
      </c>
      <c r="H15" s="21">
        <f t="shared" si="5"/>
        <v>-6.9</v>
      </c>
      <c r="I15" s="21">
        <f t="shared" si="5"/>
        <v>0</v>
      </c>
      <c r="J15" s="21">
        <f t="shared" si="5"/>
        <v>0</v>
      </c>
      <c r="K15" s="5"/>
    </row>
    <row r="16" spans="1:11" ht="12.75">
      <c r="A16" s="16">
        <v>41</v>
      </c>
      <c r="B16" s="17"/>
      <c r="C16" s="120" t="s">
        <v>23</v>
      </c>
      <c r="D16" s="39"/>
      <c r="E16" s="21"/>
      <c r="F16" s="21"/>
      <c r="G16" s="21">
        <v>-6.9</v>
      </c>
      <c r="H16" s="65">
        <f>+D16+G16</f>
        <v>-6.9</v>
      </c>
      <c r="I16" s="39"/>
      <c r="J16" s="39"/>
      <c r="K16" s="5"/>
    </row>
    <row r="17" spans="1:11" ht="38.25">
      <c r="A17" s="16">
        <v>44</v>
      </c>
      <c r="B17" s="3" t="s">
        <v>174</v>
      </c>
      <c r="C17" s="4" t="s">
        <v>175</v>
      </c>
      <c r="D17" s="66">
        <f>+D18</f>
        <v>2.3</v>
      </c>
      <c r="E17" s="66">
        <f aca="true" t="shared" si="6" ref="E17:J17">+E18</f>
        <v>0</v>
      </c>
      <c r="F17" s="66">
        <f t="shared" si="6"/>
        <v>0</v>
      </c>
      <c r="G17" s="66">
        <f t="shared" si="6"/>
        <v>0</v>
      </c>
      <c r="H17" s="66">
        <f t="shared" si="6"/>
        <v>2.3</v>
      </c>
      <c r="I17" s="66">
        <f t="shared" si="6"/>
        <v>2.3</v>
      </c>
      <c r="J17" s="66">
        <f t="shared" si="6"/>
        <v>0</v>
      </c>
      <c r="K17" s="84" t="s">
        <v>339</v>
      </c>
    </row>
    <row r="18" spans="1:11" ht="12.75">
      <c r="A18" s="16">
        <v>45</v>
      </c>
      <c r="B18" s="17" t="s">
        <v>177</v>
      </c>
      <c r="C18" s="119" t="s">
        <v>178</v>
      </c>
      <c r="D18" s="39">
        <f>+D19+D20+D21+D22+D23+D24+D25+D26+D27+D28</f>
        <v>2.3</v>
      </c>
      <c r="E18" s="39">
        <f aca="true" t="shared" si="7" ref="E18:J18">+E19+E20+E21+E22+E23+E24+E25+E26+E27+E28</f>
        <v>0</v>
      </c>
      <c r="F18" s="39">
        <f t="shared" si="7"/>
        <v>0</v>
      </c>
      <c r="G18" s="39">
        <f t="shared" si="7"/>
        <v>0</v>
      </c>
      <c r="H18" s="39">
        <f t="shared" si="7"/>
        <v>2.3</v>
      </c>
      <c r="I18" s="39">
        <f t="shared" si="7"/>
        <v>2.3</v>
      </c>
      <c r="J18" s="39">
        <f t="shared" si="7"/>
        <v>0</v>
      </c>
      <c r="K18" s="5"/>
    </row>
    <row r="19" spans="1:11" ht="25.5">
      <c r="A19" s="16">
        <v>47</v>
      </c>
      <c r="B19" s="17"/>
      <c r="C19" s="82" t="s">
        <v>110</v>
      </c>
      <c r="D19" s="39">
        <v>0.2</v>
      </c>
      <c r="E19" s="21"/>
      <c r="F19" s="21"/>
      <c r="G19" s="21"/>
      <c r="H19" s="65">
        <f aca="true" t="shared" si="8" ref="H19:H31">+D19+G19</f>
        <v>0.2</v>
      </c>
      <c r="I19" s="39">
        <v>0.2</v>
      </c>
      <c r="J19" s="21"/>
      <c r="K19" s="5"/>
    </row>
    <row r="20" spans="1:11" ht="25.5">
      <c r="A20" s="16">
        <v>48</v>
      </c>
      <c r="B20" s="17"/>
      <c r="C20" s="82" t="s">
        <v>115</v>
      </c>
      <c r="D20" s="39">
        <v>0.2</v>
      </c>
      <c r="E20" s="21"/>
      <c r="F20" s="21"/>
      <c r="G20" s="21"/>
      <c r="H20" s="65">
        <f t="shared" si="8"/>
        <v>0.2</v>
      </c>
      <c r="I20" s="39">
        <v>0.2</v>
      </c>
      <c r="J20" s="21"/>
      <c r="K20" s="5"/>
    </row>
    <row r="21" spans="1:11" ht="25.5">
      <c r="A21" s="16">
        <v>49</v>
      </c>
      <c r="B21" s="17"/>
      <c r="C21" s="82" t="s">
        <v>169</v>
      </c>
      <c r="D21" s="39">
        <v>0.3</v>
      </c>
      <c r="E21" s="21"/>
      <c r="F21" s="21"/>
      <c r="G21" s="21"/>
      <c r="H21" s="65">
        <f t="shared" si="8"/>
        <v>0.3</v>
      </c>
      <c r="I21" s="39">
        <v>0.3</v>
      </c>
      <c r="J21" s="21"/>
      <c r="K21" s="5"/>
    </row>
    <row r="22" spans="1:11" ht="25.5">
      <c r="A22" s="16">
        <v>50</v>
      </c>
      <c r="B22" s="17"/>
      <c r="C22" s="82" t="s">
        <v>55</v>
      </c>
      <c r="D22" s="39">
        <v>0.3</v>
      </c>
      <c r="E22" s="21"/>
      <c r="F22" s="21"/>
      <c r="G22" s="21"/>
      <c r="H22" s="65">
        <f t="shared" si="8"/>
        <v>0.3</v>
      </c>
      <c r="I22" s="39">
        <v>0.3</v>
      </c>
      <c r="J22" s="21"/>
      <c r="K22" s="5"/>
    </row>
    <row r="23" spans="1:11" ht="25.5">
      <c r="A23" s="16">
        <v>51</v>
      </c>
      <c r="B23" s="17"/>
      <c r="C23" s="82" t="s">
        <v>27</v>
      </c>
      <c r="D23" s="39">
        <v>0.2</v>
      </c>
      <c r="E23" s="21"/>
      <c r="F23" s="21"/>
      <c r="G23" s="21"/>
      <c r="H23" s="65">
        <f t="shared" si="8"/>
        <v>0.2</v>
      </c>
      <c r="I23" s="39">
        <v>0.2</v>
      </c>
      <c r="J23" s="21"/>
      <c r="K23" s="5"/>
    </row>
    <row r="24" spans="1:11" ht="25.5">
      <c r="A24" s="16">
        <v>52</v>
      </c>
      <c r="B24" s="17"/>
      <c r="C24" s="18" t="s">
        <v>170</v>
      </c>
      <c r="D24" s="39">
        <v>0.2</v>
      </c>
      <c r="E24" s="21"/>
      <c r="F24" s="21"/>
      <c r="G24" s="21"/>
      <c r="H24" s="65">
        <f t="shared" si="8"/>
        <v>0.2</v>
      </c>
      <c r="I24" s="39">
        <v>0.2</v>
      </c>
      <c r="J24" s="21"/>
      <c r="K24" s="5"/>
    </row>
    <row r="25" spans="1:11" ht="25.5">
      <c r="A25" s="16">
        <v>53</v>
      </c>
      <c r="B25" s="17"/>
      <c r="C25" s="82" t="s">
        <v>20</v>
      </c>
      <c r="D25" s="39">
        <v>0.2</v>
      </c>
      <c r="E25" s="21"/>
      <c r="F25" s="21"/>
      <c r="G25" s="21"/>
      <c r="H25" s="65">
        <f t="shared" si="8"/>
        <v>0.2</v>
      </c>
      <c r="I25" s="39">
        <v>0.2</v>
      </c>
      <c r="J25" s="21"/>
      <c r="K25" s="5"/>
    </row>
    <row r="26" spans="1:11" ht="25.5">
      <c r="A26" s="16">
        <v>54</v>
      </c>
      <c r="B26" s="17"/>
      <c r="C26" s="82" t="s">
        <v>45</v>
      </c>
      <c r="D26" s="39">
        <v>0.2</v>
      </c>
      <c r="E26" s="21"/>
      <c r="F26" s="21"/>
      <c r="G26" s="21"/>
      <c r="H26" s="65">
        <f t="shared" si="8"/>
        <v>0.2</v>
      </c>
      <c r="I26" s="39">
        <v>0.2</v>
      </c>
      <c r="J26" s="21"/>
      <c r="K26" s="5"/>
    </row>
    <row r="27" spans="1:11" ht="25.5">
      <c r="A27" s="16">
        <v>55</v>
      </c>
      <c r="B27" s="17"/>
      <c r="C27" s="82" t="s">
        <v>171</v>
      </c>
      <c r="D27" s="39">
        <v>0.2</v>
      </c>
      <c r="E27" s="21"/>
      <c r="F27" s="21"/>
      <c r="G27" s="21"/>
      <c r="H27" s="65">
        <f t="shared" si="8"/>
        <v>0.2</v>
      </c>
      <c r="I27" s="39">
        <v>0.2</v>
      </c>
      <c r="J27" s="21"/>
      <c r="K27" s="5"/>
    </row>
    <row r="28" spans="1:11" ht="25.5">
      <c r="A28" s="16">
        <v>56</v>
      </c>
      <c r="B28" s="17"/>
      <c r="C28" s="82" t="s">
        <v>57</v>
      </c>
      <c r="D28" s="39">
        <v>0.3</v>
      </c>
      <c r="E28" s="21"/>
      <c r="F28" s="21"/>
      <c r="G28" s="21"/>
      <c r="H28" s="65">
        <f t="shared" si="8"/>
        <v>0.3</v>
      </c>
      <c r="I28" s="39">
        <v>0.3</v>
      </c>
      <c r="J28" s="21"/>
      <c r="K28" s="5"/>
    </row>
    <row r="29" spans="1:11" ht="63.75">
      <c r="A29" s="16">
        <v>59</v>
      </c>
      <c r="B29" s="3" t="s">
        <v>21</v>
      </c>
      <c r="C29" s="4" t="s">
        <v>22</v>
      </c>
      <c r="D29" s="66">
        <f>+D30</f>
        <v>15.9</v>
      </c>
      <c r="E29" s="66" t="e">
        <f aca="true" t="shared" si="9" ref="E29:J30">+E30</f>
        <v>#REF!</v>
      </c>
      <c r="F29" s="66" t="e">
        <f t="shared" si="9"/>
        <v>#REF!</v>
      </c>
      <c r="G29" s="66">
        <f t="shared" si="9"/>
        <v>0</v>
      </c>
      <c r="H29" s="66">
        <f t="shared" si="9"/>
        <v>15.9</v>
      </c>
      <c r="I29" s="66">
        <f t="shared" si="9"/>
        <v>12.6</v>
      </c>
      <c r="J29" s="66">
        <f t="shared" si="9"/>
        <v>0</v>
      </c>
      <c r="K29" s="19" t="s">
        <v>340</v>
      </c>
    </row>
    <row r="30" spans="1:11" ht="12.75">
      <c r="A30" s="16">
        <v>60</v>
      </c>
      <c r="B30" s="17" t="s">
        <v>179</v>
      </c>
      <c r="C30" s="119" t="s">
        <v>180</v>
      </c>
      <c r="D30" s="39">
        <f>+D31</f>
        <v>15.9</v>
      </c>
      <c r="E30" s="39" t="e">
        <f t="shared" si="9"/>
        <v>#REF!</v>
      </c>
      <c r="F30" s="39" t="e">
        <f t="shared" si="9"/>
        <v>#REF!</v>
      </c>
      <c r="G30" s="39">
        <f t="shared" si="9"/>
        <v>0</v>
      </c>
      <c r="H30" s="39">
        <f t="shared" si="9"/>
        <v>15.9</v>
      </c>
      <c r="I30" s="39">
        <f t="shared" si="9"/>
        <v>12.6</v>
      </c>
      <c r="J30" s="39">
        <f t="shared" si="9"/>
        <v>0</v>
      </c>
      <c r="K30" s="5"/>
    </row>
    <row r="31" spans="1:11" ht="25.5">
      <c r="A31" s="16">
        <v>61</v>
      </c>
      <c r="B31" s="3"/>
      <c r="C31" s="82" t="s">
        <v>181</v>
      </c>
      <c r="D31" s="39">
        <v>15.9</v>
      </c>
      <c r="E31" s="39" t="e">
        <f>+#REF!+#REF!+#REF!+#REF!+#REF!+#REF!+#REF!+#REF!+#REF!+#REF!+#REF!</f>
        <v>#REF!</v>
      </c>
      <c r="F31" s="39" t="e">
        <f>+#REF!+#REF!+#REF!+#REF!+#REF!+#REF!+#REF!+#REF!+#REF!+#REF!+#REF!</f>
        <v>#REF!</v>
      </c>
      <c r="G31" s="39"/>
      <c r="H31" s="65">
        <f t="shared" si="8"/>
        <v>15.9</v>
      </c>
      <c r="I31" s="39">
        <v>12.6</v>
      </c>
      <c r="J31" s="39"/>
      <c r="K31" s="5"/>
    </row>
  </sheetData>
  <sheetProtection/>
  <mergeCells count="7">
    <mergeCell ref="D2:K2"/>
    <mergeCell ref="A3:K3"/>
    <mergeCell ref="A5:A6"/>
    <mergeCell ref="B5:B6"/>
    <mergeCell ref="C5:C6"/>
    <mergeCell ref="D5:I5"/>
    <mergeCell ref="K5:K6"/>
  </mergeCells>
  <printOptions/>
  <pageMargins left="0.7086614173228347" right="0" top="0.3937007874015748" bottom="0"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G39"/>
  <sheetViews>
    <sheetView zoomScalePageLayoutView="0" workbookViewId="0" topLeftCell="A1">
      <selection activeCell="F15" sqref="F15"/>
    </sheetView>
  </sheetViews>
  <sheetFormatPr defaultColWidth="9.28125" defaultRowHeight="12.75"/>
  <cols>
    <col min="1" max="1" width="7.421875" style="1" customWidth="1"/>
    <col min="2" max="2" width="68.28125" style="1" customWidth="1"/>
    <col min="3" max="3" width="11.28125" style="1" customWidth="1"/>
    <col min="4" max="4" width="10.7109375" style="1" customWidth="1"/>
    <col min="5" max="5" width="7.57421875" style="1" customWidth="1"/>
    <col min="6" max="6" width="32.421875" style="1" customWidth="1"/>
    <col min="7" max="16384" width="9.28125" style="1" customWidth="1"/>
  </cols>
  <sheetData>
    <row r="1" spans="2:6" ht="18" customHeight="1">
      <c r="B1" s="153"/>
      <c r="C1" s="153"/>
      <c r="D1" s="153"/>
      <c r="E1" s="154" t="s">
        <v>182</v>
      </c>
      <c r="F1" s="154"/>
    </row>
    <row r="2" spans="1:6" ht="14.25" customHeight="1">
      <c r="A2" s="150" t="s">
        <v>130</v>
      </c>
      <c r="B2" s="150"/>
      <c r="C2" s="150"/>
      <c r="D2" s="150"/>
      <c r="E2" s="150"/>
      <c r="F2" s="150"/>
    </row>
    <row r="3" spans="1:6" ht="14.25" customHeight="1">
      <c r="A3" s="155" t="s">
        <v>163</v>
      </c>
      <c r="B3" s="155"/>
      <c r="C3" s="155"/>
      <c r="D3" s="155"/>
      <c r="E3" s="155"/>
      <c r="F3" s="155"/>
    </row>
    <row r="4" spans="1:6" ht="9" customHeight="1">
      <c r="A4" s="40"/>
      <c r="B4" s="40"/>
      <c r="C4" s="40"/>
      <c r="F4" s="10" t="s">
        <v>30</v>
      </c>
    </row>
    <row r="5" spans="1:3" ht="0" customHeight="1" hidden="1">
      <c r="A5" s="40"/>
      <c r="B5" s="41"/>
      <c r="C5" s="42"/>
    </row>
    <row r="6" spans="1:6" ht="42" customHeight="1">
      <c r="A6" s="156" t="s">
        <v>164</v>
      </c>
      <c r="B6" s="157"/>
      <c r="C6" s="43" t="s">
        <v>165</v>
      </c>
      <c r="D6" s="43" t="s">
        <v>323</v>
      </c>
      <c r="E6" s="43" t="s">
        <v>131</v>
      </c>
      <c r="F6" s="44" t="s">
        <v>3</v>
      </c>
    </row>
    <row r="7" spans="1:6" s="50" customFormat="1" ht="13.5" customHeight="1">
      <c r="A7" s="45" t="s">
        <v>0</v>
      </c>
      <c r="B7" s="46" t="s">
        <v>132</v>
      </c>
      <c r="C7" s="47"/>
      <c r="D7" s="48"/>
      <c r="E7" s="48"/>
      <c r="F7" s="49"/>
    </row>
    <row r="8" spans="1:6" s="50" customFormat="1" ht="13.5" customHeight="1">
      <c r="A8" s="18" t="s">
        <v>133</v>
      </c>
      <c r="B8" s="111" t="s">
        <v>134</v>
      </c>
      <c r="C8" s="82">
        <v>190</v>
      </c>
      <c r="D8" s="82">
        <v>185</v>
      </c>
      <c r="E8" s="34">
        <f>+C8-D8</f>
        <v>5</v>
      </c>
      <c r="F8" s="106" t="s">
        <v>213</v>
      </c>
    </row>
    <row r="9" spans="1:6" s="50" customFormat="1" ht="15.75" customHeight="1">
      <c r="A9" s="45" t="s">
        <v>135</v>
      </c>
      <c r="B9" s="46" t="s">
        <v>136</v>
      </c>
      <c r="C9" s="20">
        <v>210</v>
      </c>
      <c r="D9" s="20">
        <v>205</v>
      </c>
      <c r="E9" s="53">
        <f>+C9-D9</f>
        <v>5</v>
      </c>
      <c r="F9" s="130"/>
    </row>
    <row r="10" spans="1:6" s="50" customFormat="1" ht="12.75" customHeight="1">
      <c r="A10" s="45" t="s">
        <v>137</v>
      </c>
      <c r="B10" s="45" t="s">
        <v>138</v>
      </c>
      <c r="C10" s="20">
        <v>244.8</v>
      </c>
      <c r="D10" s="20">
        <v>239.8</v>
      </c>
      <c r="E10" s="53">
        <f>+C10-D10</f>
        <v>5</v>
      </c>
      <c r="F10" s="130"/>
    </row>
    <row r="11" spans="1:6" s="50" customFormat="1" ht="15" customHeight="1">
      <c r="A11" s="45" t="s">
        <v>0</v>
      </c>
      <c r="B11" s="45" t="s">
        <v>139</v>
      </c>
      <c r="C11" s="47"/>
      <c r="D11" s="51"/>
      <c r="E11" s="48"/>
      <c r="F11" s="130"/>
    </row>
    <row r="12" spans="1:6" s="50" customFormat="1" ht="39" customHeight="1">
      <c r="A12" s="18" t="s">
        <v>140</v>
      </c>
      <c r="B12" s="18" t="s">
        <v>141</v>
      </c>
      <c r="C12" s="51">
        <v>42</v>
      </c>
      <c r="D12" s="51">
        <v>41</v>
      </c>
      <c r="E12" s="53">
        <f>+C12-D12</f>
        <v>1</v>
      </c>
      <c r="F12" s="130"/>
    </row>
    <row r="13" spans="1:6" s="50" customFormat="1" ht="13.5" customHeight="1">
      <c r="A13" s="45" t="s">
        <v>142</v>
      </c>
      <c r="B13" s="45" t="s">
        <v>143</v>
      </c>
      <c r="C13" s="52">
        <v>44</v>
      </c>
      <c r="D13" s="52">
        <v>43</v>
      </c>
      <c r="E13" s="53">
        <f>+C13-D13</f>
        <v>1</v>
      </c>
      <c r="F13" s="130"/>
    </row>
    <row r="14" spans="1:6" s="50" customFormat="1" ht="13.5" customHeight="1">
      <c r="A14" s="45" t="s">
        <v>0</v>
      </c>
      <c r="B14" s="45" t="s">
        <v>144</v>
      </c>
      <c r="C14" s="47"/>
      <c r="D14" s="129"/>
      <c r="E14" s="129"/>
      <c r="F14" s="130"/>
    </row>
    <row r="15" spans="1:6" s="50" customFormat="1" ht="39" customHeight="1">
      <c r="A15" s="18" t="s">
        <v>145</v>
      </c>
      <c r="B15" s="18" t="s">
        <v>146</v>
      </c>
      <c r="C15" s="51">
        <v>168</v>
      </c>
      <c r="D15" s="51">
        <v>164</v>
      </c>
      <c r="E15" s="51">
        <f>+C15-D15</f>
        <v>4</v>
      </c>
      <c r="F15" s="130"/>
    </row>
    <row r="16" spans="1:6" s="50" customFormat="1" ht="13.5" customHeight="1">
      <c r="A16" s="45" t="s">
        <v>147</v>
      </c>
      <c r="B16" s="45" t="s">
        <v>148</v>
      </c>
      <c r="C16" s="52">
        <v>196.2</v>
      </c>
      <c r="D16" s="52">
        <v>192.2</v>
      </c>
      <c r="E16" s="52">
        <f>+C16-D16</f>
        <v>4</v>
      </c>
      <c r="F16" s="130"/>
    </row>
    <row r="17" spans="1:6" s="50" customFormat="1" ht="13.5" customHeight="1">
      <c r="A17" s="158" t="s">
        <v>149</v>
      </c>
      <c r="B17" s="158"/>
      <c r="C17" s="158"/>
      <c r="D17" s="42"/>
      <c r="E17" s="42"/>
      <c r="F17" s="131"/>
    </row>
    <row r="18" spans="1:6" s="50" customFormat="1" ht="14.25" customHeight="1">
      <c r="A18" s="151" t="s">
        <v>150</v>
      </c>
      <c r="B18" s="151"/>
      <c r="C18" s="47"/>
      <c r="D18" s="48"/>
      <c r="E18" s="48"/>
      <c r="F18" s="130"/>
    </row>
    <row r="19" spans="1:6" s="50" customFormat="1" ht="15" customHeight="1">
      <c r="A19" s="152" t="s">
        <v>151</v>
      </c>
      <c r="B19" s="152"/>
      <c r="C19" s="51">
        <v>44</v>
      </c>
      <c r="D19" s="51">
        <v>43</v>
      </c>
      <c r="E19" s="51">
        <f>+C19-D19</f>
        <v>1</v>
      </c>
      <c r="F19" s="130"/>
    </row>
    <row r="20" spans="1:6" ht="15" customHeight="1">
      <c r="A20" s="54" t="s">
        <v>152</v>
      </c>
      <c r="B20" s="54"/>
      <c r="C20" s="125"/>
      <c r="D20" s="126"/>
      <c r="E20" s="55"/>
      <c r="F20" s="56"/>
    </row>
    <row r="21" spans="1:6" ht="18" customHeight="1" hidden="1">
      <c r="A21" s="57"/>
      <c r="B21" s="57"/>
      <c r="C21" s="127"/>
      <c r="D21" s="128"/>
      <c r="E21" s="55"/>
      <c r="F21" s="56"/>
    </row>
    <row r="22" spans="1:6" ht="15" customHeight="1">
      <c r="A22" s="58" t="s">
        <v>0</v>
      </c>
      <c r="B22" s="59" t="s">
        <v>153</v>
      </c>
      <c r="C22" s="59"/>
      <c r="D22" s="47"/>
      <c r="E22" s="60"/>
      <c r="F22" s="61"/>
    </row>
    <row r="23" spans="1:6" ht="13.5" customHeight="1">
      <c r="A23" s="18" t="s">
        <v>154</v>
      </c>
      <c r="B23" s="18" t="s">
        <v>155</v>
      </c>
      <c r="C23" s="51">
        <v>86.8</v>
      </c>
      <c r="D23" s="51">
        <v>91.8</v>
      </c>
      <c r="E23" s="51">
        <f>+C23-D23</f>
        <v>-5</v>
      </c>
      <c r="F23" s="61"/>
    </row>
    <row r="24" spans="1:6" ht="38.25">
      <c r="A24" s="18" t="s">
        <v>183</v>
      </c>
      <c r="B24" s="18" t="s">
        <v>156</v>
      </c>
      <c r="C24" s="51">
        <f>13-13</f>
        <v>0</v>
      </c>
      <c r="D24" s="16">
        <v>5</v>
      </c>
      <c r="E24" s="124">
        <f aca="true" t="shared" si="0" ref="E24:E36">+C24-D24</f>
        <v>-5</v>
      </c>
      <c r="F24" s="104" t="s">
        <v>359</v>
      </c>
    </row>
    <row r="25" spans="1:6" ht="12.75">
      <c r="A25" s="18" t="s">
        <v>128</v>
      </c>
      <c r="B25" s="18" t="s">
        <v>157</v>
      </c>
      <c r="C25" s="51">
        <v>56.5</v>
      </c>
      <c r="D25" s="61">
        <v>47.9</v>
      </c>
      <c r="E25" s="34">
        <f t="shared" si="0"/>
        <v>8.600000000000001</v>
      </c>
      <c r="F25" s="61"/>
    </row>
    <row r="26" spans="1:6" ht="51">
      <c r="A26" s="18" t="s">
        <v>184</v>
      </c>
      <c r="B26" s="18" t="s">
        <v>185</v>
      </c>
      <c r="C26" s="51">
        <f>3-3</f>
        <v>0</v>
      </c>
      <c r="D26" s="61">
        <v>3.5</v>
      </c>
      <c r="E26" s="34">
        <f t="shared" si="0"/>
        <v>-3.5</v>
      </c>
      <c r="F26" s="104" t="s">
        <v>360</v>
      </c>
    </row>
    <row r="27" spans="1:6" ht="38.25">
      <c r="A27" s="5"/>
      <c r="B27" s="18" t="s">
        <v>158</v>
      </c>
      <c r="C27" s="51"/>
      <c r="D27" s="61">
        <v>6</v>
      </c>
      <c r="E27" s="34">
        <f t="shared" si="0"/>
        <v>-6</v>
      </c>
      <c r="F27" s="104" t="s">
        <v>361</v>
      </c>
    </row>
    <row r="28" spans="1:6" ht="25.5">
      <c r="A28" s="18" t="s">
        <v>186</v>
      </c>
      <c r="B28" s="18" t="s">
        <v>187</v>
      </c>
      <c r="C28" s="51">
        <v>5</v>
      </c>
      <c r="D28" s="61"/>
      <c r="E28" s="34">
        <f t="shared" si="0"/>
        <v>5</v>
      </c>
      <c r="F28" s="104" t="s">
        <v>362</v>
      </c>
    </row>
    <row r="29" spans="1:6" ht="38.25">
      <c r="A29" s="18" t="s">
        <v>190</v>
      </c>
      <c r="B29" s="18" t="s">
        <v>191</v>
      </c>
      <c r="C29" s="51">
        <v>10.5</v>
      </c>
      <c r="D29" s="34">
        <v>6</v>
      </c>
      <c r="E29" s="34">
        <f t="shared" si="0"/>
        <v>4.5</v>
      </c>
      <c r="F29" s="104" t="s">
        <v>363</v>
      </c>
    </row>
    <row r="30" spans="1:6" ht="25.5">
      <c r="A30" s="18" t="s">
        <v>188</v>
      </c>
      <c r="B30" s="18" t="s">
        <v>189</v>
      </c>
      <c r="C30" s="51">
        <v>8.6</v>
      </c>
      <c r="D30" s="61"/>
      <c r="E30" s="34">
        <f t="shared" si="0"/>
        <v>8.6</v>
      </c>
      <c r="F30" s="104" t="s">
        <v>364</v>
      </c>
    </row>
    <row r="31" spans="1:6" ht="12.75">
      <c r="A31" s="18" t="s">
        <v>192</v>
      </c>
      <c r="B31" s="18" t="s">
        <v>159</v>
      </c>
      <c r="C31" s="51">
        <v>8.9</v>
      </c>
      <c r="D31" s="61">
        <v>8.5</v>
      </c>
      <c r="E31" s="34">
        <f t="shared" si="0"/>
        <v>0.40000000000000036</v>
      </c>
      <c r="F31" s="61"/>
    </row>
    <row r="32" spans="1:6" ht="25.5">
      <c r="A32" s="18" t="s">
        <v>193</v>
      </c>
      <c r="B32" s="18" t="s">
        <v>160</v>
      </c>
      <c r="C32" s="51">
        <v>2.4</v>
      </c>
      <c r="D32" s="61">
        <v>2</v>
      </c>
      <c r="E32" s="34">
        <f t="shared" si="0"/>
        <v>0.3999999999999999</v>
      </c>
      <c r="F32" s="104" t="s">
        <v>365</v>
      </c>
    </row>
    <row r="33" spans="1:6" ht="25.5">
      <c r="A33" s="18" t="s">
        <v>194</v>
      </c>
      <c r="B33" s="18" t="s">
        <v>195</v>
      </c>
      <c r="C33" s="51">
        <v>42</v>
      </c>
      <c r="D33" s="34">
        <v>42</v>
      </c>
      <c r="E33" s="34">
        <f t="shared" si="0"/>
        <v>0</v>
      </c>
      <c r="F33" s="61"/>
    </row>
    <row r="34" spans="1:6" ht="76.5">
      <c r="A34" s="18" t="s">
        <v>196</v>
      </c>
      <c r="B34" s="18" t="s">
        <v>197</v>
      </c>
      <c r="C34" s="51">
        <v>26.3</v>
      </c>
      <c r="D34" s="34">
        <v>19</v>
      </c>
      <c r="E34" s="34">
        <f t="shared" si="0"/>
        <v>7.300000000000001</v>
      </c>
      <c r="F34" s="104" t="s">
        <v>367</v>
      </c>
    </row>
    <row r="35" spans="1:6" ht="12.75">
      <c r="A35" s="18" t="s">
        <v>198</v>
      </c>
      <c r="B35" s="18" t="s">
        <v>199</v>
      </c>
      <c r="C35" s="51">
        <v>0</v>
      </c>
      <c r="D35" s="61">
        <v>7.3</v>
      </c>
      <c r="E35" s="34">
        <f t="shared" si="0"/>
        <v>-7.3</v>
      </c>
      <c r="F35" s="61"/>
    </row>
    <row r="36" spans="1:7" ht="14.25" customHeight="1">
      <c r="A36" s="45"/>
      <c r="B36" s="45" t="s">
        <v>161</v>
      </c>
      <c r="C36" s="52">
        <v>196.2</v>
      </c>
      <c r="D36" s="52">
        <v>192.2</v>
      </c>
      <c r="E36" s="53">
        <f t="shared" si="0"/>
        <v>4</v>
      </c>
      <c r="F36" s="61"/>
      <c r="G36" s="62"/>
    </row>
    <row r="39" ht="12.75">
      <c r="E39" s="38"/>
    </row>
  </sheetData>
  <sheetProtection/>
  <mergeCells count="8">
    <mergeCell ref="A18:B18"/>
    <mergeCell ref="A19:B19"/>
    <mergeCell ref="B1:D1"/>
    <mergeCell ref="E1:F1"/>
    <mergeCell ref="A3:F3"/>
    <mergeCell ref="A6:B6"/>
    <mergeCell ref="A17:C17"/>
    <mergeCell ref="A2:F2"/>
  </mergeCells>
  <printOptions/>
  <pageMargins left="0.7086614173228347" right="0" top="0.1968503937007874"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V.Sirvaitiene</dc:creator>
  <cp:keywords/>
  <dc:description/>
  <cp:lastModifiedBy>Vartotoja</cp:lastModifiedBy>
  <cp:lastPrinted>2017-09-15T10:14:09Z</cp:lastPrinted>
  <dcterms:created xsi:type="dcterms:W3CDTF">1996-10-14T23:33:28Z</dcterms:created>
  <dcterms:modified xsi:type="dcterms:W3CDTF">2017-09-15T10:44:48Z</dcterms:modified>
  <cp:category/>
  <cp:version/>
  <cp:contentType/>
  <cp:contentStatus/>
</cp:coreProperties>
</file>