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10" tabRatio="988" activeTab="10"/>
  </bookViews>
  <sheets>
    <sheet name="01šviet." sheetId="1" r:id="rId1"/>
    <sheet name="02sveikat." sheetId="2" r:id="rId2"/>
    <sheet name="03social." sheetId="3" r:id="rId3"/>
    <sheet name="04sport." sheetId="4" r:id="rId4"/>
    <sheet name="05kultura" sheetId="5" r:id="rId5"/>
    <sheet name="06turizm_paveld" sheetId="6" r:id="rId6"/>
    <sheet name="07Infrastr." sheetId="7" r:id="rId7"/>
    <sheet name="08aplinkosauga" sheetId="8" r:id="rId8"/>
    <sheet name="09ž.ū." sheetId="9" r:id="rId9"/>
    <sheet name="10verslas" sheetId="10" r:id="rId10"/>
    <sheet name="11valdym." sheetId="11" r:id="rId11"/>
    <sheet name="Finansavimas iš viso" sheetId="12" r:id="rId12"/>
  </sheets>
  <definedNames>
    <definedName name="_xlnm.Print_Area" localSheetId="0">'01šviet.'!$A$1:$L$75</definedName>
    <definedName name="_xlnm.Print_Area" localSheetId="1">'02sveikat.'!$A$1:$L$65</definedName>
    <definedName name="_xlnm.Print_Area" localSheetId="2">'03social.'!$A$1:$L$83</definedName>
    <definedName name="_xlnm.Print_Area" localSheetId="3">'04sport.'!$A$1:$L$56</definedName>
    <definedName name="_xlnm.Print_Area" localSheetId="4">'05kultura'!$A$1:$L$97</definedName>
    <definedName name="_xlnm.Print_Area" localSheetId="5">'06turizm_paveld'!$A$1:$L$66</definedName>
    <definedName name="_xlnm.Print_Area" localSheetId="6">'07Infrastr.'!$A$1:$L$121</definedName>
    <definedName name="_xlnm.Print_Area" localSheetId="7">'08aplinkosauga'!$A$1:$L$49</definedName>
    <definedName name="_xlnm.Print_Area" localSheetId="8">'09ž.ū.'!$A$1:$L$39</definedName>
    <definedName name="_xlnm.Print_Area" localSheetId="9">'10verslas'!$A$1:$L$37</definedName>
    <definedName name="_xlnm.Print_Area" localSheetId="10">'11valdym.'!$A$1:$L$80</definedName>
    <definedName name="_xlnm.Print_Area" localSheetId="11">'Finansavimas iš viso'!$A$1:$H$20</definedName>
  </definedNames>
  <calcPr fullCalcOnLoad="1"/>
</workbook>
</file>

<file path=xl/sharedStrings.xml><?xml version="1.0" encoding="utf-8"?>
<sst xmlns="http://schemas.openxmlformats.org/spreadsheetml/2006/main" count="2672" uniqueCount="928">
  <si>
    <t>Išplėsti vandentiekio ir buitinių nuotekų tinklus Juodkaimių k. Pievų gatvėje</t>
  </si>
  <si>
    <t>Modernizuoti Kėdainių miesto J.Basanavičiaus g. apšvietimą</t>
  </si>
  <si>
    <t>05 uždavinys. Atnaujinti Savivaldybės viešuosius pastatus, modernizuoti gyvenamąjį fondą ir aplinką</t>
  </si>
  <si>
    <t>Finansuoti daugiabučių namų bendrijas</t>
  </si>
  <si>
    <t>Įrengti gatves Kėdainių miesto II Janušavoje (Gluosnių g., Janušavos g.)</t>
  </si>
  <si>
    <t xml:space="preserve">Rekonstruoti  miesto gatves ir šaligatvius, įrengti apšvietimą (Lukšio g., Žemaitės g., Kanapinsko g., Mindaugo g., Pavasario g.) </t>
  </si>
  <si>
    <t>Atlikti vietinės reikšmės kelių ir gatvių kokybės kontrolę, kelių ir gatvių inventorizaciją, vykdyti gatvių ir kelių techninę priežiūrą</t>
  </si>
  <si>
    <t>Rekonstruoti, tvarkyti ir vykdyti gatvių priežiūrą  mieste, užtikrinant eismo saugumą                                                                        iš jų:</t>
  </si>
  <si>
    <t>Tvarkyti ir plėtoti kaimiškųjų seniūnijų kelius ir gatves, užtikrinant eismo saugumą</t>
  </si>
  <si>
    <t>Įgyvendinti aplinkos kokybės gerinimo ir apsaugos priemones</t>
  </si>
  <si>
    <t>Įgyvendinti aplinkos apsaugos švietimo programos priemones</t>
  </si>
  <si>
    <t>Rengti projektus ir remontuoti gyvenviečių lietaus kanalizacijos-drenažų sistemas</t>
  </si>
  <si>
    <t>Užtikrinti gyventojų saugumą, diegiant vaizdo stebėjimo ir saugumo priemones</t>
  </si>
  <si>
    <t>Atnaujinti šilumos ūkio specialųjį planą</t>
  </si>
  <si>
    <t>Įrengti dalį Šilelio gatvės</t>
  </si>
  <si>
    <t>03.06.</t>
  </si>
  <si>
    <t xml:space="preserve">Remontuoti Viešosios bibliotekos filialus </t>
  </si>
  <si>
    <t xml:space="preserve">Įrengti/modernizuoti viešuosius tualetus turistų lankomose vietose </t>
  </si>
  <si>
    <t>Dalyvauti tyrime  "Sveikatos ir olimpinio ugdymo programos poveikis mokinių sveikatai ir gyvensenai"</t>
  </si>
  <si>
    <t>Įrengti geoterminį šildymą Dotnuvos pagrindinėje mokykloje</t>
  </si>
  <si>
    <t>300/          12000</t>
  </si>
  <si>
    <t>Remontuoti Kėdainių "Ryto" progimnaziją, kuriant šiuolaikines mokymosi erdves</t>
  </si>
  <si>
    <t>Šalinti higienos normų reikalavimų trūkumus, sudarant saugias ugdymo sąlygas įstaigose, vykdančiose ugdymo programas</t>
  </si>
  <si>
    <t>Finansuoti  konkursą  "Gražiausiai tvarkoma aplinka"</t>
  </si>
  <si>
    <t xml:space="preserve">Remontuoti mokyklą - darželį "Puriena" </t>
  </si>
  <si>
    <t xml:space="preserve">Atnaujinti šeštadieninės mokyklos, esančios  lopšelio-darželio "Aviliukas" patalpas </t>
  </si>
  <si>
    <t>6500</t>
  </si>
  <si>
    <t>Rekonstruoti Dotnuvos seniūnijos Kruostos upės Vaidatonių užtvanką</t>
  </si>
  <si>
    <t>Įrengti Akademijos kultūros centro  žiūrovų salės ir scenos apšvietimo ir įgarsinimo sistemą</t>
  </si>
  <si>
    <t>Gerinti hidrotechninių statinių ir kitų melioracijos sistemų būklę</t>
  </si>
  <si>
    <t>Finansuoti smulkaus verslo subjektus iš esamų Smulkaus verslo rėmimo fondo lėšų</t>
  </si>
  <si>
    <t>Gydytojo specialisto suteiktų paslaugų (konsultacija su kolonoskopija) skaičius</t>
  </si>
  <si>
    <t>Atliktų artroskopinių- laparoskopinių operacijų skaičius</t>
  </si>
  <si>
    <t>1/            300</t>
  </si>
  <si>
    <t>Remontuoti autobusų stoteles</t>
  </si>
  <si>
    <t>Parengti Kėdainių miesto darnaus judumo planą</t>
  </si>
  <si>
    <t xml:space="preserve">Įrengti informacines lenteles ir prie neveikiančių ir veikiančių rajono kapinių,  atnaujinti užrašus ant paminklų </t>
  </si>
  <si>
    <t xml:space="preserve">Įsigyti mobilią pakylą (sceną) su reikalinga įranga Sporto ir pramogų arenoje </t>
  </si>
  <si>
    <t>Atnaujinti ikimokyklinio ugdymo įstaigų lauko inventorių</t>
  </si>
  <si>
    <t>Sutvarkyti pėsčiųjų/dviračių takus Babėnų šile bei užtikrinti informacinės infrastruktūros plėtrą</t>
  </si>
  <si>
    <t>Įgyvendinti programą, skirtą Lietuvos Nepriklausomybės ir Lietuvos kariuomenės 100-osioms metinėms</t>
  </si>
  <si>
    <t>Sudaryti sąlygas bendruomeninių organizacijų veiklai</t>
  </si>
  <si>
    <t>Įrengti, rekonstruoti, išplėsti vandentiekio ir nuotekų tinklus Kėdainių mieste (Kanapinsko g., Šilelio g., Algirdo g., Parakinės g., Rūtų, Minareto g.)</t>
  </si>
  <si>
    <t>Rekonstruoti/įrengti Kėdainių miesto gatvių apšvietimą (Pušyno, Miškininkų, dalies Sodų, Mindaugo, Rasos, Daukšos, Tilto, Kruopinių, Respublikos, Liaudies gatvės)</t>
  </si>
  <si>
    <t>Parengti Kėdainių miesto paviršinių (lietaus) nuotekų tvarkymo infrastruktūros plėtros specialųjį planą</t>
  </si>
  <si>
    <t>Remontuoti  lopšelio-darželio "Žilvitis"  laiptus, kanalizaciją</t>
  </si>
  <si>
    <t xml:space="preserve">Įrengti ir išplėsti vandentiekio ir buitinių nuotekų tinklus Surviliškio kaime </t>
  </si>
  <si>
    <t xml:space="preserve">Išplėsti nuotekų tinklus Nociūnų kaime </t>
  </si>
  <si>
    <t>Rekonstruoti apšvietimo tinklus Angirių kaime</t>
  </si>
  <si>
    <t>Rekonstruoti apšvietimo tinklus Vilainių kaime</t>
  </si>
  <si>
    <t xml:space="preserve">Įrengti apšvietimo tinklus Pašilių kaime </t>
  </si>
  <si>
    <t xml:space="preserve">Finansuoti VšĮ Kėdainių turizmo ir verslo informacijos centro verslo veiklos programą                                                                           </t>
  </si>
  <si>
    <t xml:space="preserve">Užtikrinti veiklą Dailės, Kalbų, Muzikos mokyklose bei Sporto centre, vykdančiuose formalųjį švietimą  papildančio ugdymo programas </t>
  </si>
  <si>
    <r>
      <t xml:space="preserve">Valstybės biudžeto specialiosios tikslinės dotacijos lėšos </t>
    </r>
    <r>
      <rPr>
        <b/>
        <sz val="10"/>
        <rFont val="Times New Roman"/>
        <family val="1"/>
      </rPr>
      <t>SBVB</t>
    </r>
  </si>
  <si>
    <t>Organizuoti ir užtikrinti socialinę paramą</t>
  </si>
  <si>
    <t>Užtikrinti socialinių paslaugų teikimą</t>
  </si>
  <si>
    <t>Gerinti socialines paslaugas teikiančių įstaigų ir socialinio būsto infrastruktūrą</t>
  </si>
  <si>
    <t>Asmenų, gavusių būsto nuomos ar išperkamosios būsto nuomos mokesčių dalies kompensaciją, skaičius iš bendro asmenų, turinčių teisę į paramą būstui išsinuomoti ir įrašytų  į sąrašus, skaičiaus, proc.</t>
  </si>
  <si>
    <t>Užtikrinti Sporto ir turizmo skyriaus veiklą</t>
  </si>
  <si>
    <t>Veteranų sporto šakų, neįgaliųjų kūno kultūros ir sporto klubų, sporto sekcijų skaičius</t>
  </si>
  <si>
    <t>Finansuoti projektų skaičius</t>
  </si>
  <si>
    <t>4</t>
  </si>
  <si>
    <t xml:space="preserve">Metodininkų, besirūpinančių sportine veikla seniūnijose, skaičius </t>
  </si>
  <si>
    <t>&gt;350</t>
  </si>
  <si>
    <t>Apsilankymų bibliotekose skaičius (tūkst.)</t>
  </si>
  <si>
    <t>&gt;190</t>
  </si>
  <si>
    <t xml:space="preserve">Organizuoti ir užtikrinti Mikalojaus Daukšos bibliotekos bei jos filialų veiklą </t>
  </si>
  <si>
    <t>Kultūros centrų lankytojų ir dalyvių skaičius (tūkst.)</t>
  </si>
  <si>
    <t>&gt;243</t>
  </si>
  <si>
    <t>&gt;470</t>
  </si>
  <si>
    <t xml:space="preserve">Įvykdyta. Į muziejų, jo skyriaus organizuojamus  renginius, edukacines pamokas, susirinko per 23,7 tūkst.  lankytojų. 2016 m. suorganizuota 112 renginių ir parodų, 987 edukacinės pamokos. </t>
  </si>
  <si>
    <t xml:space="preserve">Kuruojamų kultūros įstaigų skaičius  </t>
  </si>
  <si>
    <t>Įvykdyta. Konkurso būdu finansuota 11 projektų</t>
  </si>
  <si>
    <t>Įvykdyta. Krašto kultūros premija įteikta Kėdainių krašto muziejaus Daugiakultūrio centro vadovei A. Pečiulytei</t>
  </si>
  <si>
    <t>Įvykdyta.  Kėdainių rajono kolektyvai dalyvavo 3 tarptautiniuose renginiuose Lenkijoje, Maltoje ir Italijoje</t>
  </si>
  <si>
    <t xml:space="preserve">Įvykdyta. Rėmėjų lėšomis 13 kolektyvų  finansuotas koncertinių kostiumų ar jų dalių įsigijimas, 3 kultūros centrams lėšos skirtos muzikos instrumentams įsigyti , taip pat Lietuvos nacionalinis kultūros centras skyrė 500 Eur Truskavos kultūros centro merginų liaudiškų šokių grupei "Vermenėlė". </t>
  </si>
  <si>
    <t>Įvykdyta.  Finansuotos VšĮ „Laiptai į viltį“, labdaros ir paramos fondo „Tavo svajonė“, Mokinių savivaldos 2016 m. plėtros programos, kurių veiklose dalyvavo 365 dalyviai</t>
  </si>
  <si>
    <t>Įvykdyta. Atvirosiose jaunimo erdvėse suorganizuoti 144 renginiai, kuriuose dalyvavo 2679 dalyviai</t>
  </si>
  <si>
    <t>Įvykdyta. Lėšos skirtos bendruomeninių organizacijų patalpų ir turto draudimo, komunalinių paslaugų ir kitų išlaidų iš dalies finansavimui</t>
  </si>
  <si>
    <t xml:space="preserve">Įvykdyta. Kaimiškosiose seniūnijose dirbo sporto metodininkai, kurie vakarais užtikrino sportinę veiklą mokyklų sporto salėse </t>
  </si>
  <si>
    <t>Įvykdyta. Įsigyta ir įrengta žiūrovų salės ir scenos apšvietimo sistema</t>
  </si>
  <si>
    <t>Įvykdyta  Įsigyta mobilios scenos įranga. 2016 m. Kėdainių arenoje vyko 171 kultūrinis – pramoginis ir sportinis renginys. Arenoje apsilankė 66,3 tūkst. lankytojų.</t>
  </si>
  <si>
    <t>Rekonstruoti Kėdainių rajono savivaldybės pastatą, esantį Didžiosios Rinkos a. 4, Kėdainiuose, įrengiant vietos bendruomenės užimtumo erdvę</t>
  </si>
  <si>
    <t>Įvykdyta. Finansuoti bendruomenės centro patalpų remonto darbai</t>
  </si>
  <si>
    <t>Įvykdyta. Registruotų vartotojų skaičius 2016 m. buvo 12 112 ir tai sudarė  24,69 proc. visų rajono gyventojų (2015 m. 24,04 proc.). Bibliotekoje ir jos filialuose suorganizuota 1724 renginiai, kuriuose dalyvavo per 72 tūkst. lankytojų.</t>
  </si>
  <si>
    <t xml:space="preserve">Įvykdyta. Atlikti Vainikų bibliotekos vidaus patalpų remonto darbai. </t>
  </si>
  <si>
    <t>Suteiktų dantų protezavimo paslaugų skaičius (iš savivaldybės programos)</t>
  </si>
  <si>
    <t>Įvykdyta. Į Kultūros vertybių registrą įrašyta 14 objektų, 7 objektams parengti nekilnojamojo kultūros vertybių vertinimo aktai, tikslinant vertingąsias savybes</t>
  </si>
  <si>
    <t>Įvykdyta. Dalyvauta Žydų kultūros paveldo kelio asociacijos veikloje, kurios tikslas skatinti su žydų kultūros paveldu susijusį turizmą bei visuomenės edukaciją. Kėdainių krašto muziejaus direktorius išrinktas asociacijos valdybos pirmininku.</t>
  </si>
  <si>
    <t>Įvykdyta. Restauruotas kryžius Vailainių  kaime</t>
  </si>
  <si>
    <t>Įvykdyta. Atlikti tvarkybos darbai Dotnuvos g. karių kapinėse: restauruoti varteliai, įrengta memorialinė lenta; parengta ir Kultūros paveldo departamentui pateikta paraiška dėl P. Lukšio žuvimo vietos tvarkybos darbų projekto parengimo</t>
  </si>
  <si>
    <t>Rekonstruoti miesto gatvių šaligatvius (Kauno, Birutės g., Dotnuvos g, J.Basanavičiaus g., Šėtos g. (nuo geležinkelio pervažos iki sankryžos, S. Jaugelio Telegos g.)</t>
  </si>
  <si>
    <t>Mokinių sveikatos rodiklių stebėsena (tyrimas)</t>
  </si>
  <si>
    <t>Finansuoti Kėdainių miesto vietos plėtros 2014-2020 m. strategijos parengimą ir įgyvendinimą</t>
  </si>
  <si>
    <t>Rekonstruoti Pernaravos sen. Jakšių k. apšvietimą</t>
  </si>
  <si>
    <t>projektui "Kėdainių vyrų krepšinio komandos plėtra"</t>
  </si>
  <si>
    <t xml:space="preserve">papildomam tiksliniam projekto "Kėdainių vyrų krepšinio komandos plėtra" finansavimui </t>
  </si>
  <si>
    <t>01.01</t>
  </si>
  <si>
    <t>01.01.01</t>
  </si>
  <si>
    <t>01.01.02</t>
  </si>
  <si>
    <t>01.02</t>
  </si>
  <si>
    <t>01.03</t>
  </si>
  <si>
    <t>Kėdainių bokso federacijai</t>
  </si>
  <si>
    <t>Paramos-labdaros fondui "Krepšinio angelai",  iš jų:</t>
  </si>
  <si>
    <t>VšĮ "Sporto perspektyvos"</t>
  </si>
  <si>
    <t>7"</t>
  </si>
  <si>
    <t>Plėtoti sporto šakas pagal parengtus sportinės veiklos projektus/programas</t>
  </si>
  <si>
    <t>Finansuoti  prioritetinių sporto šakų  projektus/programas, iš jų:</t>
  </si>
  <si>
    <t>Finansuotų sporto šakų projektų"/programų"" skaičius</t>
  </si>
  <si>
    <t>Planuotos reikšmės</t>
  </si>
  <si>
    <t>Faktinės reikšmės</t>
  </si>
  <si>
    <t>Nukrypimų nuo plano priežastys, pastabos, komentarai</t>
  </si>
  <si>
    <t xml:space="preserve">Panaudoti          2016-ųjų m. asignavimai </t>
  </si>
  <si>
    <t>1 lentelė. 01 Švietimo ir ugdymo programos tikslų, uždavinių, priemonių, asignavimų ir vertinimo kriterijų 2016 m. įgyvendinimo ataskaita</t>
  </si>
  <si>
    <t>Įgyvendintos pastato išorės energijos efektyvumo priemonės, proc.</t>
  </si>
  <si>
    <t>Įvykdyta. Už pasiekimus dalykinėse olimpiadose, konkursuose, meno festivaliuose ir sporto varžybose buvo apdovanotas 121 mokinys ir per 60 jiems talkinusių mokytojų</t>
  </si>
  <si>
    <t>Vykdoma. Tęsti  gimnazijos priestato vidaus įrengimo darbai (šildymo sistema, vidaus vandentiekis, grindys, sienų tinkavimas, dažymas, elektros laidų tiesimas, vėdinimo sistemos įrengimas)</t>
  </si>
  <si>
    <t>Vykdoma. Tęsti  gimnazijos pastato modernizavimo darbai (pamatų, rūsio monolitinių kolonų įrengimas, pamatų hidroizoliacija)</t>
  </si>
  <si>
    <t>Vykdoma. Vykdyti progimnazijos išorinių atitvarų modernizavimo darbai (cokolio, lauko sienų, stogo šiltinimas, langų keitimas). Apšiltinta ~4515 kv. m</t>
  </si>
  <si>
    <t>Įvykdyta. Baigti Labūnavos pagrindinės mokyklos pastato modernizavimo darbai. Vykdyti "Dobiliuko" skyriaus pastato 1 sienos ir stogo apšiltinimo darbai</t>
  </si>
  <si>
    <t>Įvykdyta. Atlikti vidaus apdailos darbai po šildymo sistemos rekonstrukcijos</t>
  </si>
  <si>
    <t>Įvykdyta. Atlikti laiptinės ir koridoriaus remonto darbai</t>
  </si>
  <si>
    <t>Įvykdyta. Atnaujintos 4 pavėsinės lopšelyje-darželyje "Varpelyje" ir 2 Labūnavos pagrindinės mokyklos Nociūnų skyriuje</t>
  </si>
  <si>
    <t>Vykdoma. Parengtas remonto projektas</t>
  </si>
  <si>
    <t>Įvykdyta. Atlikti vandentiekio vamzdyno remonto darbai</t>
  </si>
  <si>
    <t>Įvykdyta. Programą vykdė lopšelis-darželis "Vyturėlis"</t>
  </si>
  <si>
    <t>Įvykdyta. Vidutinis valstybinių brandos egzaminų išlaikymo balas yra 45.</t>
  </si>
  <si>
    <t>Programos kodas</t>
  </si>
  <si>
    <t>Įvykdyta. Kėdainių švietimo pagalbos tarnyba  organizavo pedagogų, pagalbos mokinių specialistų, vadovų kvalifikacijos tobulinimo renginius kuriuose dalyvavo 4261 dalyvis. Teikta specialioji pedagoginė psichologinė ir socialinė pedagoginė pagalba, organizuotos mokinių dalykinės olimpiados, konkursai, vykdyta projektinė veikla. Įstaigos asignavimuose numatytas tikslinis neformaliojo vaikų švietimo programų finansavimas (ES lėšos)</t>
  </si>
  <si>
    <t>Rekonstruoti Didžiosios rinkos aikštę</t>
  </si>
  <si>
    <t>Likviduoti avarinius židinius</t>
  </si>
  <si>
    <t>SB</t>
  </si>
  <si>
    <t>14</t>
  </si>
  <si>
    <t>ES</t>
  </si>
  <si>
    <t>PF</t>
  </si>
  <si>
    <t>VB</t>
  </si>
  <si>
    <t>16</t>
  </si>
  <si>
    <t>17</t>
  </si>
  <si>
    <t>18</t>
  </si>
  <si>
    <t>19</t>
  </si>
  <si>
    <t>15</t>
  </si>
  <si>
    <t>20</t>
  </si>
  <si>
    <t>PR</t>
  </si>
  <si>
    <t>SK</t>
  </si>
  <si>
    <t>21</t>
  </si>
  <si>
    <t>KPP</t>
  </si>
  <si>
    <t>SBVB</t>
  </si>
  <si>
    <t>KITOS LĖŠOS</t>
  </si>
  <si>
    <t>SAVIVALDYBĖS LĖŠOS</t>
  </si>
  <si>
    <t>13</t>
  </si>
  <si>
    <t xml:space="preserve">Keisti socialinio būsto langus </t>
  </si>
  <si>
    <t>ĮP</t>
  </si>
  <si>
    <t xml:space="preserve">Rekonstruoti Žydų gatvę </t>
  </si>
  <si>
    <t>Atlikti Savivaldybės pastato ir jo aplinkos sutvarkymo darbus</t>
  </si>
  <si>
    <t>Pastatyti Akademijos gimnazijos priestatą</t>
  </si>
  <si>
    <t>Rekonstruoti Kėdainių kultūros centrą</t>
  </si>
  <si>
    <t>Atlikti Šėtos kultūros centro vidaus remonto darbus</t>
  </si>
  <si>
    <t>03.01</t>
  </si>
  <si>
    <t>03.02</t>
  </si>
  <si>
    <t>03.04</t>
  </si>
  <si>
    <t>03.05</t>
  </si>
  <si>
    <t xml:space="preserve">Dalyvauti energinio efektyvumo didinimo daugiabučiuose namuose programoje, kompensuojant Savivaldybei priklausančių būstų renovacijos išlaidas </t>
  </si>
  <si>
    <t>Bendrojo ugdymo mokyklas lankančiųjų mokinių skaičius</t>
  </si>
  <si>
    <t>Įgyvendinamų projektų skaičius</t>
  </si>
  <si>
    <t>Teikti išmokas vaikams</t>
  </si>
  <si>
    <t>Teikti transporto išlaidų ir automobilio pritaikymo neįgaliesiems kompensacijas</t>
  </si>
  <si>
    <t xml:space="preserve">Organizuoti socialinės reabilitacijos paslaugų neįgaliesiems bendruomenėje projektų konkursus </t>
  </si>
  <si>
    <t>Organizuoti ir dalinai kompensuoti būsto pritaikymą neįgaliesiems</t>
  </si>
  <si>
    <t xml:space="preserve">Rekonstruoti Šėtos socialinio ir ugdymo centrą </t>
  </si>
  <si>
    <t>KKP</t>
  </si>
  <si>
    <t xml:space="preserve">Atlikti turto inventorizavimą, teisinę registraciją, parengti  dokumentus turto privatizavimui </t>
  </si>
  <si>
    <t>Remontuoti viešųjų ir biudžetinių įstaigų stogus</t>
  </si>
  <si>
    <t>Remontuoti neprivatizuotus butus, bendrabučius</t>
  </si>
  <si>
    <t>Atlikti Rezgių senųjų kapinių komplekso tvarkybos darbus</t>
  </si>
  <si>
    <t>Vykdyti laparoskopinės ir artroskopinės chirurginės pagalbos kokybės gerinimo Kėdainių rajono savivaldybės gyventojams 2014-2017 m.  programą</t>
  </si>
  <si>
    <t xml:space="preserve">Pritaikyti viešąją  infrastruktūrą  sveikatos gerinimo poreikiams </t>
  </si>
  <si>
    <t>Atnaujinti ir modernizuoti sveikatos paslaugas teikiančias  įstaigas</t>
  </si>
  <si>
    <t xml:space="preserve">Pritaikyti viešąją  infrastruktūrą  švietimo ir ugdymo poreikiams </t>
  </si>
  <si>
    <t>Modernizuoti ugdymo įstaigas, sukuriant saugią, sveiką ir modernią ugdymosi aplinką</t>
  </si>
  <si>
    <t>Finansuoti programas, užtikrinančias vaikų jaunimo neformalaus ugdymo plėtrą</t>
  </si>
  <si>
    <t>Finansuotų programų skaičius</t>
  </si>
  <si>
    <t>Finansuotų projektų skaičius</t>
  </si>
  <si>
    <t>03 uždavinys. Atnaujinti, išplėsti, rekonstruoti miesto ir rajono gatvių, gyvenviečių apšvietimo tinklus</t>
  </si>
  <si>
    <t>04 uždavinys. Tiesti, taisyti, prižiūrėti ir plėtoti vietinės reikšmės kelius ir gatves bei užtikrinti saugų eismą</t>
  </si>
  <si>
    <t xml:space="preserve">Modernizuoti Kėdainių Šviesiosios gimnazijos pastatą Kėdainiuose, Didžioji g. 60 </t>
  </si>
  <si>
    <t>530</t>
  </si>
  <si>
    <t>Asmenų gaunančių šalpos išmokas, skaičius</t>
  </si>
  <si>
    <t>Asmenų gaunančių išmokas vaikams, skaičius</t>
  </si>
  <si>
    <t>Asmenų gaunančių kompensacijas, skaičius</t>
  </si>
  <si>
    <t>Neįgaliųjų, gavusių paslaugas skaičius</t>
  </si>
  <si>
    <t>Pritaikyti būstų neįgaliesiems skaičius</t>
  </si>
  <si>
    <t>4350</t>
  </si>
  <si>
    <t>Vykdyti odontologinės priežiūros/ pagalbos kokybės gerinimo Kėdainių rajono savivaldybės gyventojams 2011 -2019 m. programą</t>
  </si>
  <si>
    <t xml:space="preserve">Įrengti Šviesos ir Pievų gatves individualių gyvenamųjų namų Babėnų II kvartale </t>
  </si>
  <si>
    <t>03.07</t>
  </si>
  <si>
    <t>03.08</t>
  </si>
  <si>
    <t>Rajoninių, respublikinių ir tarptautinių kūno kultūros ir sporto renginių skaičius</t>
  </si>
  <si>
    <t>49</t>
  </si>
  <si>
    <t>Pritaikyti viešąją  infrastruktūrą  kūno kultūros ir sporto poreikiams</t>
  </si>
  <si>
    <t>Modernizuoti sporto objektų materialinę bazę</t>
  </si>
  <si>
    <t>Pritaikyti viešąją  infrastruktūrą  visuomenės turizmo ir rekreacijos poreikiams</t>
  </si>
  <si>
    <t>Išsaugoti istorinį bei kultūros paveldą, didinti jo patrauklumą</t>
  </si>
  <si>
    <t>Plėtoti viešąją infrastruktūrą, atsižvelgiant į turizmo plėtros ir rekreacijos poreikius</t>
  </si>
  <si>
    <t>Pagerinti gyvenamąją aplinką, mažinti aplinkos taršą ir užterštumą</t>
  </si>
  <si>
    <t>Užtikrinti stacionarių ir nestacionarių socialinių paslaugų teikimą vaikų globos namuose "Saulutė"</t>
  </si>
  <si>
    <t>Teikti savivaldybės paramą neįgaliesiems, senyvo amžiaus asmenims, vaikams ir daugiavaikėms, skurdžiai gyvenančioms, nuo stichinių nelaimių nukentėjusioms šeimoms</t>
  </si>
  <si>
    <t>Kompensuoti komunalines išlaidas neįgaliesiems</t>
  </si>
  <si>
    <t>Užtikrinti transporto lengvatų, numatytų Lietuvos Respublikos transporto lengvatų įstatyme, taikymą</t>
  </si>
  <si>
    <t>Neįgaliųjų, gavusių kompensacijas skaičius</t>
  </si>
  <si>
    <t>Teikti kompensacijas ginkluoto pasipriešinimo dalyvių šeimoms, sovietinėje armijoje sužalotiems asmenims bei žuvusiųjų šeimoms</t>
  </si>
  <si>
    <t>Asmenų, gavusių kompensacijas skaičius</t>
  </si>
  <si>
    <t>Seniūnijų skaičius, kuriose įgyvendinamos želdynų ir želdinių apsaugos, tvarkymo, būklės stebėsenos, želdynų kūrimo, želdinių veisimo ir inventorizavimo priemones</t>
  </si>
  <si>
    <t>Užtikrinti Visuomenės sveikatos biuro veiklą, vykdant visuomenės sveikatos priežiūros funkcijas</t>
  </si>
  <si>
    <t xml:space="preserve">Palaikyti viešąją tvarką ir saugumą </t>
  </si>
  <si>
    <t>Vykdyti mobilizacijos administravimą</t>
  </si>
  <si>
    <t>Pakeisti langus bei remontuoti Kėdainių specialiąją mokyklą</t>
  </si>
  <si>
    <t>Teikti valstybines šalpos išmokas</t>
  </si>
  <si>
    <t>01 tikslas. Pritaikyti viešąją inžinerinę infrastruktūrą šiuolaikiniams poreikiams</t>
  </si>
  <si>
    <t xml:space="preserve">Iš viso SB </t>
  </si>
  <si>
    <t>Iš viso ES</t>
  </si>
  <si>
    <t>Iš viso PF</t>
  </si>
  <si>
    <t>Iš viso SK</t>
  </si>
  <si>
    <t>Iš viso PR</t>
  </si>
  <si>
    <t>Iš viso AA</t>
  </si>
  <si>
    <t>Remontuoti Vainotiškių kaimo Lakštingalų gatvę</t>
  </si>
  <si>
    <t>Finansuoti VšĮ Kėdainių turizmo ir verslo informacijos centro turizmo veiklos programą</t>
  </si>
  <si>
    <t>Atnaujinti Labūnavos pagrindinės mokyklos bei "Dobiliuko" skyriaus pastatus, apšiltinant lauko sienas</t>
  </si>
  <si>
    <t>Remontuoti biudžetinių įstaigų kiemus</t>
  </si>
  <si>
    <t>Įgyvendintų prevencinių priemonių skaičius</t>
  </si>
  <si>
    <t>Teikti ir administruoti socialines išmokas ir kompensacijas (būsto šildymo išlaidų, išlaidų šaltam bei nuotekoms ir išlaidų karštam vandeniui)</t>
  </si>
  <si>
    <t xml:space="preserve">Iš viso 01 uždaviniui </t>
  </si>
  <si>
    <t>Inventorizuotų nekilnojamojo turto objektų skaičius</t>
  </si>
  <si>
    <t>Parengtų specialiųjų planų skaičius</t>
  </si>
  <si>
    <t xml:space="preserve">02 uždavinys. Užtikrinti inžinerinio aprūpinimo (vandentiekio, nuotekų tinklų ir kt.) sistemų atnaujinimą ir plėtrą </t>
  </si>
  <si>
    <t>Paklota vandentiekio ir nuotekų tinklų, m</t>
  </si>
  <si>
    <t xml:space="preserve">Iš viso 02 uždaviniui </t>
  </si>
  <si>
    <t xml:space="preserve">Iš viso 03 uždaviniui </t>
  </si>
  <si>
    <t xml:space="preserve">Iš viso 04 uždaviniui </t>
  </si>
  <si>
    <t>0</t>
  </si>
  <si>
    <t xml:space="preserve">Gyvenviečių skaičius, kuriose atlikti drenažo remonto darbai </t>
  </si>
  <si>
    <t>Remontuotų objektų skaičius</t>
  </si>
  <si>
    <t>Atlikti Šėtos gimnazijos rekonstrukciją</t>
  </si>
  <si>
    <t>Vykdyti VšĮ Kėdainių ligoninės vaikų slaugos  programą</t>
  </si>
  <si>
    <t>Vykdyti VšĮ Kėdainių ligoninės dantų protezavimo  pensininkams ir neįgaliesiems programą</t>
  </si>
  <si>
    <t>Įrengti Skongalio gatvę</t>
  </si>
  <si>
    <t>Įrengti Lipliūnų kaimo Dobilų gatvę</t>
  </si>
  <si>
    <t xml:space="preserve">Iš viso 05 uždaviniui </t>
  </si>
  <si>
    <t>Seniūnijų skaičius, kuriose vykdyta gatvių apšvietimo tinklų priežiūra ir remontas</t>
  </si>
  <si>
    <t>Atlikta laboratorinių kelių ir gatvių dangos kokybės kontrolinių tyrimų, vnt.</t>
  </si>
  <si>
    <t>Remontuotų biudžetinių įstaigų kiemų skaičius</t>
  </si>
  <si>
    <t>Atlikta numatytų darbų, proc.</t>
  </si>
  <si>
    <t>Pastatų, kurių stogai remontuoti, skaičius</t>
  </si>
  <si>
    <t>Vykdyti storosios žarnos vėžio ankstyvosios diagnostikos  efektyvumo didinimo Kėdainių rajono savivaldybėje 2014-2019 m.  programą</t>
  </si>
  <si>
    <t>Vykdyti turizmui palankaus įvaizdžio kūrimo priemonių planą</t>
  </si>
  <si>
    <t>Organizuoti gyvūnų globos organizacijų rengiamų bešeimininkių kačių kastravimo programų įgyvendinimą</t>
  </si>
  <si>
    <t xml:space="preserve">Įteiktas Metų medicinos darbuotojo apdovanojimas  </t>
  </si>
  <si>
    <t>Organizuoti ir užtikrinti sporto metodininko veiklą kaimiškosiose seniūnijose</t>
  </si>
  <si>
    <t>Daugiabučių namų skaičius, dalyvaujančių energinio efektyvumo didinimo programoje (iš viso)</t>
  </si>
  <si>
    <t>Rekonstruoti  Putinų gatvę</t>
  </si>
  <si>
    <t>Rekonstruoti  Alyvų gatvę</t>
  </si>
  <si>
    <t>Siekiant pritraukti investuotojus, vykdyti Kėdainių rajono investicinės aplinkos rinkodarą</t>
  </si>
  <si>
    <t>Didinti Kėdainių rajono pramoninį patrauklumą</t>
  </si>
  <si>
    <t>Kastruotų bešeimininkių kačių skaičius</t>
  </si>
  <si>
    <t>Organizuoti Lietuvos Respublikos teisės aktuose numatytos paramos bei paslaugų asmenims ir šeimoms teikimą</t>
  </si>
  <si>
    <t>Vykdyti rinkodarinę Kėdainių LEZ veiklą, dalyvaujant verslo misijose, susitikimuose, parodose ir pan.</t>
  </si>
  <si>
    <t>Kėdainių LEZ įsikūrusių įmonių skaičius</t>
  </si>
  <si>
    <t xml:space="preserve">Vykdyti ugdymo programų įgyvendinimą ir užtikrinti tinkamą ugdymo(si) aplinką </t>
  </si>
  <si>
    <t>Teikti kvalifikuotą pagalbą mokiniui, mokytojui, mokyklai</t>
  </si>
  <si>
    <t>Organizuoti brandos egzaminų sesiją</t>
  </si>
  <si>
    <t>Finansuoti ikimokyklinio ir priešmokyklinio ugdymo formų įvairoves</t>
  </si>
  <si>
    <t>Skatinti  rajono gabius ir talentingus mokinius</t>
  </si>
  <si>
    <t>Teikti socialinę globą asmenims su sunkia negalia</t>
  </si>
  <si>
    <t>Organizuoti  nemokamą socialiai remtinų vaikų maitinimą ikimokyklinėse įstaigose</t>
  </si>
  <si>
    <t>Kompensuoti nemokamo mokinių maitinimo kainą bendrojo lavinimo mokyklose</t>
  </si>
  <si>
    <t>Kompensuoti kelionės išlaidas už lengvatinį keleivių vežimą</t>
  </si>
  <si>
    <t>Teikti socialinę priežiūrą socialinės rizikos šeimoms</t>
  </si>
  <si>
    <t>Dengti kainų skirtumą gyventojams už šildymą</t>
  </si>
  <si>
    <t>Kompensuoti  karšto ir šalto vandens pardavimo kainą socialiai remtiniems  asmenims</t>
  </si>
  <si>
    <t>Užtikrinti paslaugų teikimą Kėdainių bendruomenės socialiniame centre</t>
  </si>
  <si>
    <t>Užtikrinti paslaugų teikimą Dotnuvos slaugos namuose</t>
  </si>
  <si>
    <t>Užtikrinti paslaugų teikimą Josvainių socialinio ir ugdymo centre</t>
  </si>
  <si>
    <t>Užtikrinti paslaugų teikimą Šėtos socialinio ir ugdymo centre</t>
  </si>
  <si>
    <t>01 tikslas. Sudaryti tinkamas sąlygas įgyvendinti valstybinę ir savivaldybės bendruomeninę kūno kultūros ir sporto politiką rajone</t>
  </si>
  <si>
    <t>Organizuoti, vykdyti ir dalyvauti sveikatingumo, „Sportas visiems“ renginiuose, šventėse, konkursuose seniūnijose</t>
  </si>
  <si>
    <t>Pasiruošti, dalyvauti ir vykdyti rajoninius, respublikinius, tarptautinius kūno kultūros ir sporto renginius pagal federacijų kvietimus</t>
  </si>
  <si>
    <t>Finansuoti perspektyvius sportininkus ir sporto šakų rinktines</t>
  </si>
  <si>
    <t>Finansuoti kitus kūno kultūros ir sporto veiklos projektus</t>
  </si>
  <si>
    <t>Finansuoti kultūrinės veiklos projektus</t>
  </si>
  <si>
    <t>Teikti Krašto kultūros premiją</t>
  </si>
  <si>
    <t xml:space="preserve">Sudaryti sąlygas mėgėjų meno plėtotei </t>
  </si>
  <si>
    <t>Plėtoti tarptautinius kultūros mainus</t>
  </si>
  <si>
    <t>Finansuoti jaunimo veiklos projektus</t>
  </si>
  <si>
    <t>Rengti, leisti ir platinti Kėdainius, kultūros paveldą pristatančius leidinius, suvenyrus</t>
  </si>
  <si>
    <t>Vykdyti vaikų otorinolaringologinės pagalbos kokybės gerinimo Kėdainių rajono savivaldybės gyventojams 2013-2018 m. programą</t>
  </si>
  <si>
    <t>Vykdyti krūties vėžio prevencijos efektyvumo didinimo Kėdainių rajono savivaldybėje 2013-2018 m. programą</t>
  </si>
  <si>
    <t>Parengti Nekilnojamųjų kultūros vertybių vertinimo medžiagą ir pristatyti nekilnojamojo kultūros paveldo vertinimo tarybai</t>
  </si>
  <si>
    <t>Įgyvendinti  prevencinės priemones, kuriomis siekiama išvengti medžiojamųjų gyvūnų daromos žalos miškui</t>
  </si>
  <si>
    <t>Įsigyti priemonių, susijusių su visuomenės informavimu ir ekologiniu švietimu</t>
  </si>
  <si>
    <t>Tvarkyti komunalines atliekas</t>
  </si>
  <si>
    <t>Prižiūrėti ir tvarkyti bendro naudojimo teritorijas</t>
  </si>
  <si>
    <t>Vykdyti žemės ūkio funkcijas</t>
  </si>
  <si>
    <t>KT (FL)</t>
  </si>
  <si>
    <t>Organizuoti Savivaldybės tarybos ir Savivaldybės administracijos darbą</t>
  </si>
  <si>
    <t>Organizuoti Savivaldybės kontrolės ir audito tarnybos veiklą</t>
  </si>
  <si>
    <t>Organizuoti seniūnijų darbą</t>
  </si>
  <si>
    <t>Vykdyti gyventojų registrų tvarkymo ir duomenų valstybės registrui teikimo funkciją</t>
  </si>
  <si>
    <t>Tvarkyti archyvinius dokumentus</t>
  </si>
  <si>
    <t>Registruoti civilinės būklės aktus</t>
  </si>
  <si>
    <t>Organizuoti civilinę saugą</t>
  </si>
  <si>
    <t>Vykdyti valstybinės kalbos vartojimo ir taisyklingumo kontrolę</t>
  </si>
  <si>
    <t>Teikti pirminę teisinę pagalbą</t>
  </si>
  <si>
    <t>Teikti duomenis Valstybės suteiktos pagalbos registrui</t>
  </si>
  <si>
    <t>Vykdyti valstybinės žemės ir kito turto valdymo, naudojimo ir disponavimo juo patikėjimo teise, funkciją</t>
  </si>
  <si>
    <t>Vykdyti gyvenamosios vietos deklaravimo funkciją</t>
  </si>
  <si>
    <t>Grąžinti paskolas, skolas, palūkanas</t>
  </si>
  <si>
    <t>Skleisti informaciją apie Savivaldybės veiklą per žiniasklaidos priemones</t>
  </si>
  <si>
    <t>Dalyvauti Lietuvos savivaldybių asociacijos veikloje</t>
  </si>
  <si>
    <t>Dalyvauti Kauno regiono plėtros agentūros veikloje</t>
  </si>
  <si>
    <t>Užtikrinti informacinių technologijų plėtrą savivaldybės administracijoje</t>
  </si>
  <si>
    <t>Skatinti ir plėtoti veteranų, neįgaliųjų kūno kultūrą ir sportą</t>
  </si>
  <si>
    <t xml:space="preserve">Įgyvendinti Aplinkos apsaugos rėmimo specialiosios programos finansuojamas priemones </t>
  </si>
  <si>
    <t>Gerinti aplinkos kokybę ir apsaugą</t>
  </si>
  <si>
    <t>Finansuotos medžiojamų gyvūnų daromos žalos prevencijos ir kitos priemonės (paraiškų sk.)</t>
  </si>
  <si>
    <t>Surengtų akcijų, seminarų skaičius</t>
  </si>
  <si>
    <t>Kurti švarią ir subalansuotą gyvenamąją aplinką</t>
  </si>
  <si>
    <t>Tinkamai tvarkyti komunalines atliekas, palaikyti tvarką ir švarą rajono bendrojo naudojimo teritorijose</t>
  </si>
  <si>
    <t>Garantuoti tinkamą  Savivaldybės funkcijų atlikimą</t>
  </si>
  <si>
    <t>Sudaryti sąlygas kokybiškai įgyvendinti Savivaldybės funkcijas</t>
  </si>
  <si>
    <t>Priimtų tarybos sprendimų skaičius</t>
  </si>
  <si>
    <t>Gautų gyventojų prašymų ir pateiktų atsakymų santykis, proc.</t>
  </si>
  <si>
    <t>Atliktų auditų skaičius pagal patvirtintą metų planą (proc.)</t>
  </si>
  <si>
    <t>Užtikrinti kokybišką valstybinių (perduotų Savivaldybėms) funkcijų vykdymą</t>
  </si>
  <si>
    <t>Duomenų teikimo skaičius</t>
  </si>
  <si>
    <t>Išduotų pažymų skaičius</t>
  </si>
  <si>
    <t>Užregistruota civilinės būklės aktų skaičius</t>
  </si>
  <si>
    <t>Prevencinių priemonių plano vykdymo procentas</t>
  </si>
  <si>
    <t>Atliktų patikrinimų (įmonių, įstaigų, organizacijų) skaičius</t>
  </si>
  <si>
    <t>Parengtų mobilizacijos planų skaičius</t>
  </si>
  <si>
    <t>Grąžintų į šeimas vaikų skaičius</t>
  </si>
  <si>
    <t>Vykdyti jaunimo  teisių apsaugą</t>
  </si>
  <si>
    <t>Aktyvaus jaunimo dalis, proc. nuo bendro rajono jaunimo skaičiaus</t>
  </si>
  <si>
    <t>Suteiktos teisinės pagalbos atvejų skaičius</t>
  </si>
  <si>
    <t>Funkciją įgyvendinančių institucijų skaičius</t>
  </si>
  <si>
    <t xml:space="preserve">Rengti ir įgyvendinti darbo rinkos politiką </t>
  </si>
  <si>
    <t>Užtikrinti finansavimą nenumatytoms išlaidoms dengti bei valdyti prisiimtus finansinius įsipareigojimus</t>
  </si>
  <si>
    <t>Rezervo panaudojimo proc.</t>
  </si>
  <si>
    <t>Fondo panaudojimo proc.</t>
  </si>
  <si>
    <t xml:space="preserve">Kompensuoti UAB "Kėdbusas" nuostolingus  maršrutus </t>
  </si>
  <si>
    <t>Patvirtintų pavėžėjimo išlaidų kompensavimas</t>
  </si>
  <si>
    <t>Vykdant savarankiškąsias savivaldybės funkcijas teikti informaciją bendruomenės nariams, palaikyti ir stiprinti Kėdainių rajono įvaizdį</t>
  </si>
  <si>
    <t>Užtikrinti savivaldybės veiklos viešumą</t>
  </si>
  <si>
    <t>Plėtojant  dalykinius santykius ir ryšius su tarptautinėmis ir vietinėmis institucijomis bei organizacijomis, stiprinti rajono įvaizdį</t>
  </si>
  <si>
    <t>Miestų – partnerių skaičius</t>
  </si>
  <si>
    <t>Gerinti savivaldybės administracijos darbo kokybę</t>
  </si>
  <si>
    <t>Užtikrinti rajono gyventojų viešąją tvarką ir saugumą</t>
  </si>
  <si>
    <t>Įregistruotų žemės ūkio valdų skaičius (bendras)</t>
  </si>
  <si>
    <t>Paraiškų už papildomą bičių maitinimą skaičius</t>
  </si>
  <si>
    <t>Išmokų už karves žindenes, ėriavedes žemės ūkio subjektų skaičius (bendras)</t>
  </si>
  <si>
    <t>Stiprinti savivaldybės institucijų ir verslo įmonių bendradarbiavimą rengiant, įgyvendinant bendrus projektus</t>
  </si>
  <si>
    <t>Suteiktų lengvatinių paskolų skaičius</t>
  </si>
  <si>
    <t>Dengti išlaidas  už įsigytus produktus, mokinio reikmenis, administruoti socialinę paramą mokiniams</t>
  </si>
  <si>
    <t>Organizuoti ir užtikrinti muziejaus ir jo skyrių veiklą</t>
  </si>
  <si>
    <t>Remontuoti objektus pagal administracijos direktoriaus įsakymus</t>
  </si>
  <si>
    <t>Finansuojamų sveikatos priemonių skaičius</t>
  </si>
  <si>
    <t>03.11</t>
  </si>
  <si>
    <t>03.12</t>
  </si>
  <si>
    <t>03.13</t>
  </si>
  <si>
    <t>03.14</t>
  </si>
  <si>
    <t xml:space="preserve">Organizuoti ir užtikrinti kultūros centrų ir jų skyrių veiklą </t>
  </si>
  <si>
    <t>Rengti specialiuosius, detaliuosius, geodezinius planus bei  topografines nuotraukas</t>
  </si>
  <si>
    <t>Parengti ritualinio skerdiko namo, tvoros ir vartų su saulės laikrodžiu pamatų konservavimo ir vartų atstatymo projektą</t>
  </si>
  <si>
    <t xml:space="preserve">Rekonstruoti Kėdainių miesto stadioną ir atsarginių futbolo, aktyvaus poilsio aikštes bei mašinų stovėjimo aikštelę šalia stadiono </t>
  </si>
  <si>
    <t>Asfaltuoti daugiabučių gyvenamųjų namų kiemus</t>
  </si>
  <si>
    <t>Teikti kokybiškas švietimo paslaugas, kurti vaikų ir jaunimo šiuolaikinius poreikius atitinkančią ugdymo aplinką</t>
  </si>
  <si>
    <t>Užtikrinti efektyvią ugdymo įstaigų veiklą</t>
  </si>
  <si>
    <t>Vaikų skaičius ikimokyklinėse grupėse</t>
  </si>
  <si>
    <t>Vaikų skaičius priešmokyklinio ugdymo grupėse</t>
  </si>
  <si>
    <t>Nelankančių bendrojo lavinimo mokyklų vaikų iki 16 metų skaičius</t>
  </si>
  <si>
    <t>Užtikrinti valstybinės švietimo politikos įgyvendinimą Kėdainių rajone</t>
  </si>
  <si>
    <t>Vykdyti švietimo viešąjį administravimą</t>
  </si>
  <si>
    <t>Finansuotų vaikų vasaros užimtumo ir nusikalstamumo prevencijos programų skaičius</t>
  </si>
  <si>
    <t>Mokinių, kuriems skirti piniginiai prizai, skaičius</t>
  </si>
  <si>
    <t>Iš viso  tikslui</t>
  </si>
  <si>
    <r>
      <t>Savivaldybės biudžetas</t>
    </r>
    <r>
      <rPr>
        <b/>
        <sz val="10"/>
        <rFont val="Times New Roman"/>
        <family val="1"/>
      </rPr>
      <t xml:space="preserve"> SB</t>
    </r>
  </si>
  <si>
    <r>
      <t xml:space="preserve">Aplinkos apsaugos rėmimo specialiosios programos lėšos </t>
    </r>
    <r>
      <rPr>
        <b/>
        <sz val="10"/>
        <rFont val="Times New Roman"/>
        <family val="1"/>
      </rPr>
      <t>AA</t>
    </r>
  </si>
  <si>
    <r>
      <t xml:space="preserve">Iš pajamų už suteiktas paslaugas lėšos </t>
    </r>
    <r>
      <rPr>
        <b/>
        <sz val="10"/>
        <rFont val="Times New Roman"/>
        <family val="1"/>
      </rPr>
      <t>ĮP</t>
    </r>
  </si>
  <si>
    <r>
      <t xml:space="preserve">Savivaldybės privatizavimo fondo lėšos </t>
    </r>
    <r>
      <rPr>
        <b/>
        <sz val="10"/>
        <rFont val="Times New Roman"/>
        <family val="1"/>
      </rPr>
      <t>PF</t>
    </r>
  </si>
  <si>
    <r>
      <t xml:space="preserve">Europos Sąjungos lėšos, užsienio fondų lėšos </t>
    </r>
    <r>
      <rPr>
        <b/>
        <sz val="10"/>
        <rFont val="Times New Roman"/>
        <family val="1"/>
      </rPr>
      <t>ES</t>
    </r>
  </si>
  <si>
    <r>
      <t xml:space="preserve">Valstybės biudžeto lėšos </t>
    </r>
    <r>
      <rPr>
        <b/>
        <sz val="10"/>
        <rFont val="Times New Roman"/>
        <family val="1"/>
      </rPr>
      <t>VB</t>
    </r>
  </si>
  <si>
    <r>
      <t>Skolintos lėšos</t>
    </r>
    <r>
      <rPr>
        <b/>
        <sz val="10"/>
        <rFont val="Times New Roman"/>
        <family val="1"/>
      </rPr>
      <t xml:space="preserve"> SK</t>
    </r>
  </si>
  <si>
    <r>
      <t xml:space="preserve">Kelių priežiūros ir plėtros programos lėšos </t>
    </r>
    <r>
      <rPr>
        <b/>
        <sz val="10"/>
        <rFont val="Times New Roman"/>
        <family val="1"/>
      </rPr>
      <t>KPP</t>
    </r>
  </si>
  <si>
    <r>
      <t xml:space="preserve">Privačios – investuotojų lėšos </t>
    </r>
    <r>
      <rPr>
        <b/>
        <sz val="10"/>
        <rFont val="Times New Roman"/>
        <family val="1"/>
      </rPr>
      <t>PR</t>
    </r>
  </si>
  <si>
    <r>
      <t xml:space="preserve">Kiti finansavimo šaltiniai </t>
    </r>
    <r>
      <rPr>
        <b/>
        <sz val="10"/>
        <rFont val="Times New Roman"/>
        <family val="1"/>
      </rPr>
      <t>KT</t>
    </r>
  </si>
  <si>
    <t>Stiprinti visuomenės sveikatos priežiūrą, ugdyti sveiką visuomenę</t>
  </si>
  <si>
    <t>Skatinti visuomenės aktyvumą sveikatinimo veikloje</t>
  </si>
  <si>
    <t xml:space="preserve">Vykdyti visuomenės sveikatos rėmimo specialiąją programą       </t>
  </si>
  <si>
    <t>Priartinti visuomenės sveikatos priežiūrą prie savivaldybės gyventojų</t>
  </si>
  <si>
    <t>Visuomenės sveikatos biuro vykdomų priemonių / dalyvavusiųjų skaičius</t>
  </si>
  <si>
    <t>Iš viso  uždaviniui</t>
  </si>
  <si>
    <t>Gerinti sveikatos priežiūros paslaugų kokybę ir  prieinamumą, plėsti paslaugų spektrą</t>
  </si>
  <si>
    <t xml:space="preserve">Diegti E sveikatos paslaugas asmens sveikatos įstaigose </t>
  </si>
  <si>
    <t>Finansuoti sveikatos priežiūros paslaugų teikimą įgyvendinant programas</t>
  </si>
  <si>
    <t>Slaugos lovų (lovadienių) skaičius</t>
  </si>
  <si>
    <t xml:space="preserve">Pacientų, patenkintų odontologinės priežiūros paslaugų kokybe, didėjimas proc. </t>
  </si>
  <si>
    <t>Vaikų otolorinologų suteiktų paslaugų skaičius</t>
  </si>
  <si>
    <t>Asmenų, gaunančių socialinę pašalpą ir kompensacijas skaičius</t>
  </si>
  <si>
    <t>Mokinių, gaunančių nemokamą maitinimą, skaičius</t>
  </si>
  <si>
    <t>Mokinių gaunančių būtiniausius mokinio reikmenis skaičius</t>
  </si>
  <si>
    <t>Globojamų asmenų skaičius</t>
  </si>
  <si>
    <t>Vaikų, gaunančių nemokamą maitinimą skaičius</t>
  </si>
  <si>
    <t>Asmenų, gaunančių savivaldybės paramą, skaičius</t>
  </si>
  <si>
    <t>Parduotų su nuolaida bilietų skaičius (tūkst.)</t>
  </si>
  <si>
    <t>Socialinių darbuotojų darbui su socialinės rizikos šeimomis skaičius</t>
  </si>
  <si>
    <t>Asmenų, kuriems dengiamas kainų skirtumas, skaičius</t>
  </si>
  <si>
    <t>Asmenų, gaunančių kompensaciją, skaičius</t>
  </si>
  <si>
    <t>Asmenų gaunančių socialines paslaugas skaičius</t>
  </si>
  <si>
    <t>Užtikrinti paslaugų teikimą VšĮ "Gyvenimo namai sutrikusio intelekto asmenims"</t>
  </si>
  <si>
    <t xml:space="preserve">Ugdyti sveiką, aktyvų, savimi ir savo gebėjimais pasitikinti pilietį bei gerinti gyventojų fizinio aktyvumo ir sveikatos stiprinimo sąlygas </t>
  </si>
  <si>
    <t xml:space="preserve">Sveikatingumo renginių rajone skaičius </t>
  </si>
  <si>
    <t xml:space="preserve">Užtikrinti sporto šakų plėtotę ir didelio meistriškumo sportininkų pasirengimą </t>
  </si>
  <si>
    <t>Sportininkų skaičius</t>
  </si>
  <si>
    <t>Finansuojamų projektų skaičius</t>
  </si>
  <si>
    <t>Modernizuojant bibliotekas gerinti gyventojų informacinį aprūpinimą</t>
  </si>
  <si>
    <t>Užtikrinti efektyvią Mikalojaus Daukšos  viešosios bibliotekos veiklą</t>
  </si>
  <si>
    <t>Išduotų leidinių skaičius per metus (tūkst.)</t>
  </si>
  <si>
    <t>Išsaugoti istorinę atmintį</t>
  </si>
  <si>
    <t>Užtikrinti efektyvią Kėdainių krašto muziejaus veiklą</t>
  </si>
  <si>
    <t>Muziejaus lankytojų skaičius (tūkst.)</t>
  </si>
  <si>
    <t>Gerinti kultūros paslaugų įvairovę ir kokybę</t>
  </si>
  <si>
    <t>Užtikrinti efektyvią rajono kultūros centrų veiklą</t>
  </si>
  <si>
    <t>Sudaryti sąlygas kultūros plėtrai rajone</t>
  </si>
  <si>
    <t>Suorganizuotų renginių skaičius</t>
  </si>
  <si>
    <t>Finansuotų  projektų skaičius</t>
  </si>
  <si>
    <t>Kultūros premijos laureatų skaičius</t>
  </si>
  <si>
    <t>Formuoti bei įgyvendinti jaunimo politiką rajone, vykdyti veiklas, skirtas jaunimo situacijai gerinti</t>
  </si>
  <si>
    <t>Formuoti ir plėtoti jaunimo politiką rajono savivaldybėje</t>
  </si>
  <si>
    <t>Saugoti kultūros paveldą, skleisti žinią apie jį</t>
  </si>
  <si>
    <t>Įgyvendintų programos priemonių skaičius</t>
  </si>
  <si>
    <t xml:space="preserve">Integruoti slaugos ir palaikomojo gydymo ligoninę  į VšĮ Kėdainių ligoninę, įkurti antrą 40 lovų slaugos ir palaikomojo gydymo skyrių, pertvarkant traumatologijos ir psichiatrijos skyrius </t>
  </si>
  <si>
    <t>Rekonstruoti VšĮ Kėdainių ligoninės laboratorinio-stomatologinio korpusą</t>
  </si>
  <si>
    <t>Įgyvendinti priemones, finansuojamas iš Savivaldybės administracijos direktoriaus rezervo</t>
  </si>
  <si>
    <t xml:space="preserve">Įgyvendinti priemones, finansuojamas iš Savivaldybės mero fondo </t>
  </si>
  <si>
    <t>Parengti Kėdainių senamiesčio paveldotvarkos projektą</t>
  </si>
  <si>
    <t>Likviduoti apleistus (bešeimininkius) pastatus ir kitus aplinką žalojančius objektus</t>
  </si>
  <si>
    <t>Finansavimo šaltinis</t>
  </si>
  <si>
    <t>Programos tikslo kodas</t>
  </si>
  <si>
    <t>Uždavinio kodas</t>
  </si>
  <si>
    <t>Priemonės kodas</t>
  </si>
  <si>
    <t>Priemonės  pavadinimas</t>
  </si>
  <si>
    <t>Vertinimo kriterijai</t>
  </si>
  <si>
    <t>Pavadinimas</t>
  </si>
  <si>
    <t>Iš viso uždaviniui</t>
  </si>
  <si>
    <t>Iš viso tikslui</t>
  </si>
  <si>
    <t>Iš viso programai</t>
  </si>
  <si>
    <t>Finansavimo šaltiniai</t>
  </si>
  <si>
    <t xml:space="preserve">Finansuoti prevencinę programą „Saugios aplinkos kūrimas ir bendruomenės teisėtvarkos kūrimas" </t>
  </si>
  <si>
    <t>Užtikrinti savivaldybės priešgaisrinės tarnybos veiklą</t>
  </si>
  <si>
    <t>Įgyvendinti aplinkos monitoringo, prevencines, aplinkos atkūrimo priemones</t>
  </si>
  <si>
    <t xml:space="preserve">Organizuoti valstybinių, profesinių švenčių, atmintinų dienų minėjimus, įvairius renginius bendruomenės poreikiams tenkinti </t>
  </si>
  <si>
    <t>Eksploatuoti, prižiūrėti ir remontuoti gatvių apšvietimo tinklus seniūnijose</t>
  </si>
  <si>
    <t>Įgyvendinti želdynų ir želdinių apsaugos, tvarkymo, būklės stebėsenos, želdynų kūrimo, želdinių veisimo ir inventorizavimo priemones</t>
  </si>
  <si>
    <t>Vykdyti vaikų  teisių apsaugą</t>
  </si>
  <si>
    <t>01</t>
  </si>
  <si>
    <t>02</t>
  </si>
  <si>
    <t>03</t>
  </si>
  <si>
    <t>04</t>
  </si>
  <si>
    <t>05</t>
  </si>
  <si>
    <t>06</t>
  </si>
  <si>
    <t>07</t>
  </si>
  <si>
    <t>08</t>
  </si>
  <si>
    <t>09</t>
  </si>
  <si>
    <t>10</t>
  </si>
  <si>
    <t>11</t>
  </si>
  <si>
    <t>12</t>
  </si>
  <si>
    <t>AA</t>
  </si>
  <si>
    <t>Iš viso 01 tikslui</t>
  </si>
  <si>
    <t>Tvarkyti Kėdainių karinio aerodromo pagrindinę kuro bazę ir jos teritoriją</t>
  </si>
  <si>
    <t>Organizuoti Savivaldybės socialinės paramos teikimą</t>
  </si>
  <si>
    <t>Pritaikyti viešąją  infrastruktūrą  socialinės apsaugos poreikiams</t>
  </si>
  <si>
    <t>Eurai</t>
  </si>
  <si>
    <t>iš jų:</t>
  </si>
  <si>
    <t>Atnaujinti (modernizuoti) Krakių M.Katkaus gimnazijos Meironiškių pradinio ugdymo skyriaus pastatą</t>
  </si>
  <si>
    <t>Atnaujinti Krakių M.Katkaus gimnazijos bei  "Bitutės" skyriaus  pastatus, apšiltinant lauko sienas</t>
  </si>
  <si>
    <t xml:space="preserve">Remontuoti Kėdainių muzikos mokyklos pastato fasadą ir laiptus į rūsį </t>
  </si>
  <si>
    <t>Vykdyti traumatologinės pagalbos kokybės gerinimo Kėdainių rajono savivaldybės gyventojams 2016-2021 m. programą</t>
  </si>
  <si>
    <t>Atnaujinti Lietuvos sporto universiteto Kėdainių  „Aušros“ progimnaziją, kuriant modernias ir saugias erdves</t>
  </si>
  <si>
    <t xml:space="preserve">Sutvarkyti Kėdainių miesto viešąją erdvę prie Budrio gatvės </t>
  </si>
  <si>
    <t>Remontuoti VšĮ Kėdainių PSPC Greitosios medicinos pagalbos skyriaus pastatą</t>
  </si>
  <si>
    <t xml:space="preserve">Rengti infrastruktūros objektų tvarkymo investicinius projektus, paraiškas  Europos Sąjungos fondų paramai gauti </t>
  </si>
  <si>
    <t>Kompensuoti būsto nuomos ar išperkamosios būsto nuomos mokesčių dalį</t>
  </si>
  <si>
    <t>Įgyvendinti neformaliojo suaugusiųjų švietimo ir tęstinio mokymosi veiksmų planą</t>
  </si>
  <si>
    <t>Organizuoti ir užtikrinti Sporto ir turizmo skyriaus veiklą kūno kultūros srityje</t>
  </si>
  <si>
    <t>Finansuoti Neįgaliųjų socialinės integracijos per kūno kultūrą ir sportą projektus</t>
  </si>
  <si>
    <t>Atnaujinti/įrengti vaikų sporto ir žaidimų aikšteles Kėdainių mieste</t>
  </si>
  <si>
    <t>Atnaujinti viešosios bibliotekos filialų IT įrangą, žaislotekas, įsigyti baldų</t>
  </si>
  <si>
    <t xml:space="preserve">Organizuoti ir užtikrinti Švietimo ir kultūros skyriaus specialistų darbą švietimo ir ugdymo srityje </t>
  </si>
  <si>
    <t>Finansuoti rajono savivaldybės renginius ir kultūrines iniciatyvas, iš jų:</t>
  </si>
  <si>
    <t xml:space="preserve">Organizuoti ir užtikrinti Švietimo ir kultūros skyriaus specialistų darbą kultūros srityje </t>
  </si>
  <si>
    <t>Remontuoti Evangelikų reformatų bažnyčią ir varpinę</t>
  </si>
  <si>
    <t>Įvykdyta. Priemonės įgyvendintos bendruomenės sveikatos stiprinimo, sveikatos mokymo, psichikos sveikatos, alkoholio, tabako ir kitų psichoaktyviųjų medžiagų vartojimo prevencijos, užkrečiamųjų ligų profilaktikos,  neinfekcinių ligų ir traumų profilaktikos srityse</t>
  </si>
  <si>
    <t>335/      15</t>
  </si>
  <si>
    <t>Įvykdyta. 2016 m. surinkti, sugauti 335 beglobiai gyvūnai. Prevencinės programos metu buvo paruošti ir atspausdinti šviečiamieji bukletai rajono gyventojams: ,,Būk atsakingu šeimininku" (4000 vnt.); ,,Apie ką reikia pagalvoti prieš įsigyjant katę" (3000 vnt.); ,,Apie ką reikia pagalvoti prieš įsigyjant šunį" (3000 vnt.) programos vykdymo metu organizuoti renginiai visuomenei, kurių metu buvo dalinama informacinė medžiaga. Paruošti ir išplatinti 7 informaciniai pranešimai. Organizuoti mokymai  mokytojams</t>
  </si>
  <si>
    <t>Įvykdyta. Tėvų globos netekusiems 88 vaikams ir kūdikiams užtikrintas sveikatos stebėjimas ir socialinė priežiūra</t>
  </si>
  <si>
    <r>
      <t>Įvykdyta. Programos lėšomis mokama lizingo įmoka už įsigytą įrenginį.</t>
    </r>
    <r>
      <rPr>
        <b/>
        <sz val="10"/>
        <rFont val="Times New Roman"/>
        <family val="1"/>
      </rPr>
      <t xml:space="preserve"> </t>
    </r>
    <r>
      <rPr>
        <sz val="10"/>
        <rFont val="Times New Roman"/>
        <family val="1"/>
      </rPr>
      <t>Suteiktos 146 gydytojo specialisto konsultacijos su kolonoskopija</t>
    </r>
  </si>
  <si>
    <t>1 /     635</t>
  </si>
  <si>
    <t>Įvykdyta. Metų medicinos darbuotoja  išrinkta Kėdainių rajono savivaldybės visuomenės sveikatos biuro visuomenės sveikatos priežiūros specialistė Gražina Bičkienė</t>
  </si>
  <si>
    <t>Įvykdyta. Įsigyta įranga (mobilus chirurginis rentgeno C-lanko aparatas). Lėšos skirtos pradinei įmokai. Atliktos 606 gydytojų ortopedų-traumatologų operacijos, 29 urologo operacijos</t>
  </si>
  <si>
    <t>Įvykdyta. Paskiepytos ir sterilizuotos 67 katės</t>
  </si>
  <si>
    <t>6518</t>
  </si>
  <si>
    <t>480</t>
  </si>
  <si>
    <t>Įvykdyta. 2670 asmenų išmokėtos šalpos išmokos</t>
  </si>
  <si>
    <t>Įvykdyta. Mokinių, gaunančių būtiniausius mokinio reikmenis, nemokamą maitinimą,  skaičius mažesnis dėl mažesnio mokyklas lankančių vaikų skaičiaus, padidėjusių tėvų pajamų</t>
  </si>
  <si>
    <t xml:space="preserve">Įvykdyta. Globojamų asmenų su sunkia negalia skaičius pastaraisiais metais didėja </t>
  </si>
  <si>
    <t>Įvykdyta. Mokinių, gaunančių nemokamą maitinimą, skaičius mažesnis dėl mažesnio mokyklas lankančių vaikų skaičiaus, padidėjusių tėvų pajamų</t>
  </si>
  <si>
    <t>Įvykdyta. 3 asmenims kompensuotos automobilių pritaikymo neįgaliesiems išlaidos, 90 kompensuotos transporto išlaidos</t>
  </si>
  <si>
    <t>Įvykdyta. Įgyvendinti 6 projektai, kuriuose dalyvavo 402 neįgalūs asmenys</t>
  </si>
  <si>
    <r>
      <t>Įvykdyta. 7</t>
    </r>
    <r>
      <rPr>
        <sz val="10"/>
        <color indexed="10"/>
        <rFont val="Times New Roman"/>
        <family val="1"/>
      </rPr>
      <t xml:space="preserve"> </t>
    </r>
    <r>
      <rPr>
        <sz val="10"/>
        <rFont val="Times New Roman"/>
        <family val="1"/>
      </rPr>
      <t>asmenims  dalinai kompensuotos būsto pritaikymo neįgaliesiems išlaidos</t>
    </r>
  </si>
  <si>
    <t>Įvykdyta. 5 asmenims kompensuotos komunalinės išlaidos</t>
  </si>
  <si>
    <t>Įvykdyta. 2 asmenims išmokėtos kompensacijos</t>
  </si>
  <si>
    <t>4300</t>
  </si>
  <si>
    <t>Įvykdyta. 6700 asmenų kompensuota karšto ir šalto vandens pardavimo kaina</t>
  </si>
  <si>
    <t>Įvykdyta. 970 asmenų kompensuotas kainų skirtumas už šildymą. Lėšų poreikis kompensacijoms skiriamas atsižvelgiant į gyventojų gaunamas pajamas, šildymo sezono trukmę</t>
  </si>
  <si>
    <t>Įvykdyta. Metų socialinio darbuotojo apdovanojimas skirtas Surviliškio seniūnijos socialinei darbuotojai Sonatai Rindokienei</t>
  </si>
  <si>
    <t>Įvykdyta.  656 asmenims kompensuotos kelionės išlaidos. 2016 m. UAB "Kėdbusas" perėmė  maršrutą į Daumantų sodus, todėl padidėjo neįgaliųjų, senatvės pensininkų besinaudojančių paslaugomis skaičius</t>
  </si>
  <si>
    <t xml:space="preserve">Įvykdyta. Socialines paslaugas rajone teikė 6 įstaigos </t>
  </si>
  <si>
    <t>Įvykdyta. 19 socialinių būstų keisti langai</t>
  </si>
  <si>
    <t>Įvykdyta. Atlikti elektros instaliacijos, vandentiekio remonto, langų stiklinimo, vamzdynų, sanitarinių įrenginių keitimo (remonto) ir kiti darbai</t>
  </si>
  <si>
    <t xml:space="preserve">Gautų ir patenkintų prašymų skaičius, proc. </t>
  </si>
  <si>
    <t>Įvykdyta. Įrengti pandusai Dotnuvos seniūnijos, M. Daukšos bibliotekos, Kėdainių krašto muziejaus, ligoninės, socialinio bendruomenės centro bei l/d "Vyturėlis" prieigose</t>
  </si>
  <si>
    <t>Įvykdyta. Atlikti patalpų remonto darbai</t>
  </si>
  <si>
    <t>Įvykdyta. Įstaigos teritorija aptverta nauja tvora</t>
  </si>
  <si>
    <t>Įvykdyta. Dalyvauta šalies jaunučių olimpinių ir neolimpinių sporto šakų žaidynėse, Lietuvos jaunių, jaunimo šalies čempionatuose, tarptautiniuose renginiuose, Lietuvos mokinių šešiolikos sporto šakų sporto žaidynėse</t>
  </si>
  <si>
    <t>Įvykdyta. Organizuotos futbolo, krepšinio, lengvosios atletikos, bokso ir kt. sporto šakų varžybos, dalyvauta šalies, jaunučių, jaunių, jaunimo varžybose. Dalyvauta tarptautinėse krepšinio, futbolo ir kt. sporto šakų varžybose</t>
  </si>
  <si>
    <t>Įvykdyta. Veteranų futbolo ir krepšinio komandos, dziudo ir sambo imtynių, sportinės žūklės, teniso rinktinių nariai dalyvavo šalies pirmenybėse, taurės varžybose</t>
  </si>
  <si>
    <t>Įvykdyta. Organizuotas naujametinis bėgimas ir sportinis ėjimas „Kėdainiai 2016“ , „Ruonių“ maudynės  Nevėžio  upėje, seniūnijų žaidynės „Sportas visiems“ ir Miesto gimtadieniui skirti renginiai. Renginiuose dalyvavo 6378 dalyviai</t>
  </si>
  <si>
    <t>7''</t>
  </si>
  <si>
    <t>Pritaikyti viešąją  infrastruktūrą  kultūriniams ir bendruomeniniams poreikiams</t>
  </si>
  <si>
    <t>Gerinti kultūros paskirties viešąją infrastruktūrą</t>
  </si>
  <si>
    <t>Suorganizuotų renginių skaičius kultūros centruose ir jų skyriuose</t>
  </si>
  <si>
    <t>Parengtas techninis projektas</t>
  </si>
  <si>
    <t>Organizuotų tarptautinių mainų skaičius</t>
  </si>
  <si>
    <t xml:space="preserve">Programų veiklose 
dalyvavusiųjų jaunų žmonių skaičius 
</t>
  </si>
  <si>
    <t>Išleistų skirtingos tematikos leidinių skaičius</t>
  </si>
  <si>
    <t>Parengtų projektų skaičius</t>
  </si>
  <si>
    <t>Parengti karstų Radvilų mauzoliejuje tyrimo, konservavimo ir restauravimo darbų programą ir atlikti darbus</t>
  </si>
  <si>
    <t xml:space="preserve">Atlikti Ambraziūnų piliakalnio su gyvenviete konservavimo darbus </t>
  </si>
  <si>
    <t>Atnaujintų kryžių skaičius</t>
  </si>
  <si>
    <t>1/0</t>
  </si>
  <si>
    <t>Atlikta einamaisiais metais numatytų tvarkybos darbų, proc.</t>
  </si>
  <si>
    <t>Suremontuotų objektų skaičius</t>
  </si>
  <si>
    <t>Suremontuotų koplytėlių skaičius</t>
  </si>
  <si>
    <t>Įrengtų informacinių lentelių skaičius</t>
  </si>
  <si>
    <t>Atlikta einamaisiais metais numatytų konservavimo darbų, proc.</t>
  </si>
  <si>
    <t>Atlikta einamaisiais metais numatytų darbų, proc.</t>
  </si>
  <si>
    <t>100</t>
  </si>
  <si>
    <t>01 uždavinys.  Rengiant teritorijų planavimo ir kitus dokumentus, sudaryti sąlygas infrastruktūros plėtrai</t>
  </si>
  <si>
    <t xml:space="preserve">Parengti atsinaujinančių išteklių energijos naudojimo plėtros veiksmų planą </t>
  </si>
  <si>
    <t>Atnaujintų specialiųjų planų skaičius</t>
  </si>
  <si>
    <t>Parengtų  planų skaičius</t>
  </si>
  <si>
    <t>Parengtų specialiųjų, detaliųjų, geodezinių planų skaičius</t>
  </si>
  <si>
    <t xml:space="preserve">Iš viso SK </t>
  </si>
  <si>
    <t>Įrengti buitinių nuotekų tinklus Sirutiškio kaimo Sodų ir Vilties gatvėse</t>
  </si>
  <si>
    <t>Rekonstruota vandentiekio  tinklų, m</t>
  </si>
  <si>
    <t>Paklota nuotekų tinklų, m</t>
  </si>
  <si>
    <t>Objektų skaičius, kuriuose likviduoti avariniai židiniai</t>
  </si>
  <si>
    <t>40</t>
  </si>
  <si>
    <r>
      <t>Parengti Babėnų kvartalo gatvių įrengimo projektą ir įrengti gatves (II etapas)(</t>
    </r>
    <r>
      <rPr>
        <i/>
        <sz val="9"/>
        <rFont val="Times New Roman"/>
        <family val="1"/>
      </rPr>
      <t xml:space="preserve">Pergalės g., Žilvyčių g., Saulėlydžio g., Draugystės g., Alksnių g., Daumantų g., Karklų g., Vyšnių sk., Jubiliejaus ir Kosmonautų g. akligatviai) </t>
    </r>
  </si>
  <si>
    <t>60</t>
  </si>
  <si>
    <t>Lėšų dalis, tenkanti Miesto seniūnijos kelių  ir gatvių tvarkymui, plėtojimui nuo bendros Kelių priežiūros ir plėtros programos lėšų, proc.</t>
  </si>
  <si>
    <t>Lėšų dalis, tenkanti rajono kaimiškųjų seniūnijų kelių  ir gatvių tvarkymui, plėtojimui nuo bendros Kelių priežiūros ir plėtros programos lėšų, proc.</t>
  </si>
  <si>
    <t>1</t>
  </si>
  <si>
    <t>Įrengtos gatvės dalis, m</t>
  </si>
  <si>
    <t>Rekonstruotos gatvės dalis, m</t>
  </si>
  <si>
    <t>Rekonstruotų gatvių ir šaligatvių dalis, m</t>
  </si>
  <si>
    <t>Remontuotos gatvės dalis, m</t>
  </si>
  <si>
    <t>5</t>
  </si>
  <si>
    <t>Remontuotų stotelių skaičius</t>
  </si>
  <si>
    <t>Finansuotų daugiabučių namų bendrijų skaičius</t>
  </si>
  <si>
    <t xml:space="preserve"> Vykdyti žalos aplinkai prevenciją</t>
  </si>
  <si>
    <t xml:space="preserve">Iš viso uždaviniui </t>
  </si>
  <si>
    <t>Likviduotų apleistų bešeimininkių pastatų skaičius</t>
  </si>
  <si>
    <t>Įgyvendintų priemonių skaičius</t>
  </si>
  <si>
    <t>Prenumeruojamų leidinių skaičius</t>
  </si>
  <si>
    <t>Išrinktų gražiausiai besitvarkančių aplinką savininkų skaičius</t>
  </si>
  <si>
    <t>Surinktų atliekų (bendras) kiekis, tūkst. t.</t>
  </si>
  <si>
    <t>Įgyvendinti Savivaldybės teritorijoje valstybės politiką kaimo plėtros, žemės ūkio ir melioracijos srityse</t>
  </si>
  <si>
    <t>Vykdyti valstybines (perduotas savivaldybėms) funkcijas  žemės ūkio srityje</t>
  </si>
  <si>
    <t>Vykdyti valstybines (perduotas savivaldybėms) funkcijas  melioracijos srityje</t>
  </si>
  <si>
    <t>Rekonstruotų užtvankų skaičius (vnt.)</t>
  </si>
  <si>
    <t>Remontuojamų, prižiūrimų melioracijos griovių ilgis, km</t>
  </si>
  <si>
    <t>Skatinti smulkaus ir vidutinio verslo kūrimąsi ir plėtojimą, skatinti verslumą bei SVV subjektų konkurencingumą</t>
  </si>
  <si>
    <t>Suteiktų  informacinių, konsultacinių paslaugų ūkio subjektams ir asmenims pagal paklausimus skaičius</t>
  </si>
  <si>
    <t>Įsipareigojimų vykdymo proc.</t>
  </si>
  <si>
    <t>Organizuoti savivaldybės veiklą vadovaujantis šiuolaikiniais vadybos principais, tobulinti darbuotojų kompetenciją</t>
  </si>
  <si>
    <t>Atnaujintos IT  įrangos skaičius</t>
  </si>
  <si>
    <t>Įdiegtų vaizdo stebėjimo ir saugumo priemonių skaičius</t>
  </si>
  <si>
    <t>Pateikusių paraiškas gauti tiesiogines išmokas už žemės ūkio naudmenų ir kitus plotus, paramą pagal Lietuvos Kaimo plėtros 2007-2013  ir 2014-2020 metų programos priemones, mokamą už plotus, skaičius (bendras)</t>
  </si>
  <si>
    <t>Įsigytų įrenginių komplektų skaičius</t>
  </si>
  <si>
    <t>Įsigytos įrangos komplektų skaičius</t>
  </si>
  <si>
    <t>Finansuotų bendruomeninių organizacijų skaičius</t>
  </si>
  <si>
    <t>Įgyvendinta einamaisiais metais numatomų atlikti projekto veiklų proc.</t>
  </si>
  <si>
    <t>Įrengtų/modernizuotų tualetų skaičius</t>
  </si>
  <si>
    <t>Parengta restauravimo darbų programa / atlikta restauravimo darbų, proc.</t>
  </si>
  <si>
    <t>Atnaujintų/įrengtų vaikų sporto ir žaidimų aikštelių skaičius</t>
  </si>
  <si>
    <t>Parengtos techninės dokumentacijos skaičius</t>
  </si>
  <si>
    <t>Parengtos techninės dokumentacijos skaičius / įrengtos gatvės, m</t>
  </si>
  <si>
    <t>Suremontuotų pastatų skaičius</t>
  </si>
  <si>
    <t>Butų skaičius, kuriuose pakeisti langai</t>
  </si>
  <si>
    <t>Brandos egzaminus laikančiųjų skaičius</t>
  </si>
  <si>
    <t>Įteiktų apdovanojimų skaičius</t>
  </si>
  <si>
    <r>
      <t>Savivaldybės biudžetas</t>
    </r>
    <r>
      <rPr>
        <b/>
        <sz val="10"/>
        <rFont val="Times New Roman"/>
        <family val="1"/>
      </rPr>
      <t xml:space="preserve"> SB</t>
    </r>
  </si>
  <si>
    <r>
      <t xml:space="preserve">Valstybės biudžeto specialiosios tikslinės dotacijos lėšos </t>
    </r>
    <r>
      <rPr>
        <b/>
        <sz val="10"/>
        <rFont val="Times New Roman"/>
        <family val="1"/>
      </rPr>
      <t>SBVB</t>
    </r>
  </si>
  <si>
    <r>
      <t xml:space="preserve">Aplinkos apsaugos rėmimo specialiosios programos lėšos </t>
    </r>
    <r>
      <rPr>
        <b/>
        <sz val="10"/>
        <rFont val="Times New Roman"/>
        <family val="1"/>
      </rPr>
      <t>AA</t>
    </r>
  </si>
  <si>
    <r>
      <t xml:space="preserve">Iš pajamų už suteiktas paslaugas lėšos </t>
    </r>
    <r>
      <rPr>
        <b/>
        <sz val="10"/>
        <rFont val="Times New Roman"/>
        <family val="1"/>
      </rPr>
      <t>ĮP</t>
    </r>
  </si>
  <si>
    <r>
      <t xml:space="preserve">Savivaldybės privatizavimo fondo lėšos </t>
    </r>
    <r>
      <rPr>
        <b/>
        <sz val="10"/>
        <rFont val="Times New Roman"/>
        <family val="1"/>
      </rPr>
      <t>PF</t>
    </r>
  </si>
  <si>
    <r>
      <t>Skolintos lėšos</t>
    </r>
    <r>
      <rPr>
        <b/>
        <sz val="10"/>
        <rFont val="Times New Roman"/>
        <family val="1"/>
      </rPr>
      <t xml:space="preserve"> SK</t>
    </r>
  </si>
  <si>
    <r>
      <t xml:space="preserve">Kelių priežiūros ir plėtros programos lėšos </t>
    </r>
    <r>
      <rPr>
        <b/>
        <sz val="10"/>
        <rFont val="Times New Roman"/>
        <family val="1"/>
      </rPr>
      <t>KPP</t>
    </r>
  </si>
  <si>
    <r>
      <t xml:space="preserve">Europos Sąjungos lėšos, užsienio fondų lėšos </t>
    </r>
    <r>
      <rPr>
        <b/>
        <sz val="10"/>
        <rFont val="Times New Roman"/>
        <family val="1"/>
      </rPr>
      <t>ES</t>
    </r>
  </si>
  <si>
    <r>
      <t xml:space="preserve">Valstybės biudžeto lėšos </t>
    </r>
    <r>
      <rPr>
        <b/>
        <sz val="10"/>
        <rFont val="Times New Roman"/>
        <family val="1"/>
      </rPr>
      <t>VB</t>
    </r>
  </si>
  <si>
    <r>
      <t xml:space="preserve">Privačios – investuotojų lėšos </t>
    </r>
    <r>
      <rPr>
        <b/>
        <sz val="10"/>
        <rFont val="Times New Roman"/>
        <family val="1"/>
      </rPr>
      <t>PR</t>
    </r>
  </si>
  <si>
    <r>
      <t xml:space="preserve">Kiti finansavimo šaltiniai </t>
    </r>
    <r>
      <rPr>
        <b/>
        <sz val="10"/>
        <rFont val="Times New Roman"/>
        <family val="1"/>
      </rPr>
      <t>KT</t>
    </r>
  </si>
  <si>
    <t>Remontuoti mokyklos-darželio vandentiekio "Obelėlė" vamzdynus</t>
  </si>
  <si>
    <t>Geoterminiu šildymu šildomas plotas, kv.m.</t>
  </si>
  <si>
    <t>Einamaisiais metais atlikta numatytų darbų, proc.</t>
  </si>
  <si>
    <t>Įstaigų skaičius, kuriose atlikti remonto darbai</t>
  </si>
  <si>
    <t>Įstaigų skaičius, kuriose atnaujintas lauko inventorius</t>
  </si>
  <si>
    <t>Atnaujintų įstaigų skaičius</t>
  </si>
  <si>
    <t xml:space="preserve">Organizuotų kvalifikacijos tobulinimo renginių skaičius </t>
  </si>
  <si>
    <t>Įgyvendinamų programų skaičius</t>
  </si>
  <si>
    <t>Užtikrinti socialines paslaugas teikiančių įstaigų veiklą ir socialinių paslaugų teikimą</t>
  </si>
  <si>
    <t>Savivaldybei patikėjimo teise perduotų valstybinės žemės sklypų skaičius</t>
  </si>
  <si>
    <t>"Josvainiai - 2016 m. Lietuvos mažosios kultūros sostinė" programa</t>
  </si>
  <si>
    <t>"Kėdainių džiazo orkestro programa"</t>
  </si>
  <si>
    <t>Sudaryti sąlygas ilgalaikei rajono nevyriausybinių organizacijų (įskaitant ir vietos bendruomenines organizacijas) plėtrai</t>
  </si>
  <si>
    <t>Užtikrinti rajono nevyriausybinių organizacijų (įskaitant bendruomenines organizacijas) plėtrą</t>
  </si>
  <si>
    <t>Kuruojamų švietimo įstaigų skaičius</t>
  </si>
  <si>
    <t>Vykdyti bešeimininkių gyvūnų mažinimo ir  prevencijos programas</t>
  </si>
  <si>
    <t>Surinktų beglobių gyvūnų skaičius/šviečiamojo ir informacinio pobūdžio renginių, straipsnių skaičius</t>
  </si>
  <si>
    <t>300/   15</t>
  </si>
  <si>
    <t>Vaikų, lankančių formalųjį švietimą  papildančio ugdymo programas, skaičius</t>
  </si>
  <si>
    <t>Įgyvendintų veiklų, modernizuojant edukacines erdves, proc.</t>
  </si>
  <si>
    <t>Įsigytos įrangos skaičius/ atliktų ortopedų-traumatologų ir urologų atliktų operacijų skaičius</t>
  </si>
  <si>
    <t>Pritaikyti viešąją aplinką neįgaliųjų poreikiams</t>
  </si>
  <si>
    <t>Finansuoti Atvirųjų jaunimo erdvių veiklos projektus</t>
  </si>
  <si>
    <t>Finansuoti Kėdainių rajono vietos veiklos grupės teritorijos vietos plėtros 2014-2020 m. strategijos įgyvendinimą</t>
  </si>
  <si>
    <t>Kurti palankią aplinką rajono nevyriausybinėms organizacijoms (įskaitant ir vietos bendruomenines organizacijas), užtikrinant tinkamas jų veiklos ir plėtros sąlygas</t>
  </si>
  <si>
    <t>Programų, kuriose dalyvauja Savivaldybė, skaičius</t>
  </si>
  <si>
    <t>Objektų, pritaikytų neįgaliųjų poreikiams, skaičius</t>
  </si>
  <si>
    <t>Iš viso KPP</t>
  </si>
  <si>
    <t xml:space="preserve">Užtikrinti socialinio būsto fondo plėtrą Kėdainiuose </t>
  </si>
  <si>
    <t>Įsigytų socialinės paskirties butų skaičius</t>
  </si>
  <si>
    <t>Skelbimų, informacinių straipsnių apie Savivaldybės veiklą, spausdinimo plotas, kv. cm</t>
  </si>
  <si>
    <t>Finansuoti vaikų vasaros poilsio ir užimtumo  programas</t>
  </si>
  <si>
    <t>Vykdyti  E. sveikatos informacinės sistemos  diegimo,  palaikymo ir tobulinimo programą asmens sveikatos priežiūros įstaigose</t>
  </si>
  <si>
    <t>Atlikti V. Svirskio kryžių: Pakruostės k., Surviliškio sen.,Vailainių k., Krakių sen. ir Naujųjų Lažų k., Dotnuvos sen. konservavimo darbus</t>
  </si>
  <si>
    <t>Koordinuojamų, organizuojamų sportinių renginių, projektų skaičius</t>
  </si>
  <si>
    <t>Skaičius objektų, esančių Kultūros vertybių registre, kuriems bus tikslinami duomenys ir skaičius objektų, kurie planuojami įrašyti į Kultūros vertybių registrą</t>
  </si>
  <si>
    <t>Rekonstruojamos aikštės plotas, m2</t>
  </si>
  <si>
    <t>1546</t>
  </si>
  <si>
    <t>&gt; 220</t>
  </si>
  <si>
    <t>Administracijos teikiamų elektroninių paslaugų skaičius</t>
  </si>
  <si>
    <t>Administracinės naštos mažinimo priemonių, įgyvendinamų pagal patvirtintą planą, skaičius</t>
  </si>
  <si>
    <t>Didėjantis patikrintų tikslinės grupės moterų skaičius, procentais</t>
  </si>
  <si>
    <t>Suremontuotų Viešosios bibliotekos filialų skaičius</t>
  </si>
  <si>
    <t>Remontuoti Aristavos bendruomenės centro  patalpas</t>
  </si>
  <si>
    <t>Atlikta numatytų darbų proc.</t>
  </si>
  <si>
    <t>Atnaujinti miesto Gegučių parko skulptūrinius objektus</t>
  </si>
  <si>
    <t>Atnaujintų/naujai įrengtų skuptūrinių objektų</t>
  </si>
  <si>
    <t>34</t>
  </si>
  <si>
    <t>Atlikti bažnyčios pastato bei Radvilų mauzoliejaus sienų mūro ir tinko tyrimai/ parengtas tvarkybos projektas / atlikta einamaisiais metais numatytų tvarkybos darbų, proc.</t>
  </si>
  <si>
    <t>1/0/0</t>
  </si>
  <si>
    <t xml:space="preserve">Įrengtų automobilių stovėjimo aikštelių/vietų skaičius </t>
  </si>
  <si>
    <t xml:space="preserve">Koncertinius kostiumų komplektus/instrumentus atsinaujinusių kolektyvų skaičius </t>
  </si>
  <si>
    <t>2526</t>
  </si>
  <si>
    <t>Suorganizuotų renginių, edukacinių pamokų  muziejuje skaičius</t>
  </si>
  <si>
    <t>&gt;500</t>
  </si>
  <si>
    <t>Dalyvauti Žydų kultūros paveldo kelio asociacijos veikloje</t>
  </si>
  <si>
    <t>Įgyvendinamų programų/priemonių/renginių skaičius</t>
  </si>
  <si>
    <t>Objektų, prie kurių įrengtas fasadų apšvietimas, skaičius</t>
  </si>
  <si>
    <t>Tvarkomos užterštos teritorijos plotas, ha</t>
  </si>
  <si>
    <t xml:space="preserve">Rekonstruoti Šėtos mstl. Kėdainių, Kauno, Ukmergės, Turgaus, Lakštingalų, Linksmavietės, Obelies, Kapų, Pagirių, Čeponiškių gatvių apšvietimą </t>
  </si>
  <si>
    <t>Apšviesti senamiesčio objektų fasadus</t>
  </si>
  <si>
    <t xml:space="preserve">Parengtos techninės dokumentacijos skaičius / įrengtos gatvės, m </t>
  </si>
  <si>
    <t>6/0</t>
  </si>
  <si>
    <t>Atlikti Labūnavos kaimo Serbinų, Vainikų gatvių kapitalinį remontą, Bučiūnų  gatvės rekonstrukciją</t>
  </si>
  <si>
    <t>Finansuoti inžinerinių tinklų perkėlimo išlaidas, tvarkant miesto bei rajono gatves</t>
  </si>
  <si>
    <t>Rekonstruoti Krakių mstl. Laisvės aikštę</t>
  </si>
  <si>
    <t>Rekonstruotų aikščių skaičius</t>
  </si>
  <si>
    <t>Parengti projektus ir remontuoti koplytėles ir koplytstulpius (Juciūnų, Labūnavos, Pilionių, Šėtos, Pagirių, Aukupėnų, Pašėtės ir Šlapaberžės)</t>
  </si>
  <si>
    <t>Įgyvendinamų priemonių skaičius</t>
  </si>
  <si>
    <t>Remontuoti šeimynos "Alrudai" gyvenamąsias patalpas</t>
  </si>
  <si>
    <t xml:space="preserve">Parengti vandentiekio ir nuotekų tinklų išplėtimo Dotnuvos miestelio Vytauto g. techninę dokumentaciją   </t>
  </si>
  <si>
    <t xml:space="preserve">Parengti vandentiekio ir nuotekų tinklų įrengimo Pajieslio k. Alyvų ir Jiesios gatvėse techninę dokumentaciją   </t>
  </si>
  <si>
    <t>Teikti Metų verslininko apdovanojimą</t>
  </si>
  <si>
    <t>Teikti Metų mokytojo apdovanojimą</t>
  </si>
  <si>
    <t>Teikti Metų medicinos darbuotojo apdovanojimą</t>
  </si>
  <si>
    <t>Teikti Metų socialinio darbuotojo apdovanojimą</t>
  </si>
  <si>
    <t>Atnaujintų/parengtų turizmo maršrutų skaičius</t>
  </si>
  <si>
    <t>Parodų, mugių, kuriuose dalyvauta, skaičius</t>
  </si>
  <si>
    <t>Didėjantis turistų skaičius (TVIC informacija), proc.</t>
  </si>
  <si>
    <t>Rekonstruoti Naujųjų Lažų k. (Klaipėdos g.), Naujųjų Bakainių k., Bokštų k.</t>
  </si>
  <si>
    <t>Rekonstruotų šaligatvių dalis, m</t>
  </si>
  <si>
    <t>~1802</t>
  </si>
  <si>
    <t>~260</t>
  </si>
  <si>
    <t>~180</t>
  </si>
  <si>
    <t>~167</t>
  </si>
  <si>
    <t>~273</t>
  </si>
  <si>
    <t>~220</t>
  </si>
  <si>
    <t>~425</t>
  </si>
  <si>
    <t>~350</t>
  </si>
  <si>
    <t>~480</t>
  </si>
  <si>
    <t>Parengti projektą ir remontuoti sinagogas</t>
  </si>
  <si>
    <t>Atnaujinti Dotnuvos slaugos namų  tvorą (pagal projektą "Vaikų darželio pastato pritaikymas Dotnuvos slaugos namams)</t>
  </si>
  <si>
    <t>*Atsižvelgiant į 2015 m. gruodžio 30  d. tarybos sprendimą Nr.TS-286</t>
  </si>
  <si>
    <t xml:space="preserve">*Patvirtinti           2016-ųjų m. asignavimai   </t>
  </si>
  <si>
    <t xml:space="preserve">**Patikslinti           2016-ųjų m. asignavimai </t>
  </si>
  <si>
    <t xml:space="preserve">Įvykdyta.  Parengta rajono strategija, pasirašyta finansavimo administravimo sutartis (2,03 mln. Eur). Avansinės lėšos buvo skirtos strategijos  rengimui,  viešinimui, pristatymui ir aptarimui NMA, ŽŪM, VVG tinkle,  kiekvienoje rajono seniūnijoje, įvairiose organizacijose ir pan. </t>
  </si>
  <si>
    <t>424/ 15116</t>
  </si>
  <si>
    <t>Įvykdyta. Finansuoti 7 prioritetinių sporto šakų projektai/programos: "Krepšinio angelai“ – Kėdainių vyrų krepšinio komandos plėtra (107 000 Eur); VšĮ „Sporto perspektyvos“ – 2016 m. FK Kėdainių „Nevėžis“,“ Jaunimo rinktinė−Nevėžis 2“, FK „Nevėžis“ vaikų ugdymo ir dalyvavimo čempionatuose veiklos programa (35 200 Eur),  Kėdainių bokso federacija – „Kėdainių bokso federacijos – 2016 sportinė veikla (7 200 Eur); Kėdainių „Nevėžio“ veteranų futbolo klubas –  „Rajono veteranų futbolo propagavimo respublikiniu lygiu“ (500 Eur); Kėdainių futbolo klubas „Futbolas visiems“ – Kėdainių futbolo klubo „Futbolas visiems“ komandos „Kėdainiai“ dalyvavimas Lietuvos pirmenybėse (500 Eur); Sporto klubas „VKK Kėdainiai“ – pasiruošimas ir dalyvavimas Lietuvos krepšinio veteranų čempionate (500 Eur); Sporto klubas „Ateitis“ – pasiruošimas ir dalyvavimas RKL čempionate (500 Eur).</t>
  </si>
  <si>
    <t>1/1/0</t>
  </si>
  <si>
    <t>Vykdoma. Parengta ir Kultūros paveldo departamentui pateikta paraiška dėl Rezgių senųjų kapinių komplekso restauravimo-remonto darbų finansavimo</t>
  </si>
  <si>
    <t>Vykdoma. 2016 m. sutvarkytas sinagogos (Dailės mokyklos) stogas, atnaujinta pastato išorė, užsandarinti langai</t>
  </si>
  <si>
    <t>Vykdoma. Remontuota Juciūnų koplytėlė</t>
  </si>
  <si>
    <t>Paryškinti užrašai ant paminklų ir įrengtos 8 informacinės lentos žydų žudynių vietose ir kapinėse</t>
  </si>
  <si>
    <t>Vykdoma. Parengta ir pateikta paraiška Kultūros paveldo departamentui dėl piliakalnio konservavimo darbų projekto koregavimo</t>
  </si>
  <si>
    <t>1503</t>
  </si>
  <si>
    <t xml:space="preserve">Vykdoma. Tęsti Didžiosios Rinkos aikštės rekonstrukcijos darbai  – betoninių trinkelių, gatvės bortų  ardymas, trinkelių grindinio iš akmens, riedulinių akmenų grindinio, akmens bordiūrų  bei lietaus surinkimo latakų iš akmens įrengimas.  </t>
  </si>
  <si>
    <t>Įvykdyta. Gegučių parkas atnaujintas 21 skulptūriniu objektu</t>
  </si>
  <si>
    <t>Parengtų paraiškų, projektinių pasiūlymų skaičius</t>
  </si>
  <si>
    <t>Įvykdyta. Parengta ir vertinimui atsakingoms institucijoms pateikta 30 projektinių pasiūlymų ir 6 paraiškos ES finansavimui gauti</t>
  </si>
  <si>
    <t>Vykdoma. Įvykdytos viešojo pirkimo procedūros, pasirašyta paslaugų teikimo sutartis, rengiamas specialusis planas</t>
  </si>
  <si>
    <t>Neįvykdyta. Lėšų iš Savivaldybės 2016 m. biudžeto nebuvo skirta. Priemonė numatyta 2017–2019 m. strateginiame veiklos plane</t>
  </si>
  <si>
    <t>Vykdoma. Paklota 150 m nuotekų, 330 m vandentiekio tinklų, pastatyta siurblinė (Lielupio, Joniškių g.)</t>
  </si>
  <si>
    <t>Įvykdyta. Paklota 267 m nuotekų, 230 m vandentiekio tinklų, pastatyta siurblinė</t>
  </si>
  <si>
    <t>Įvykdyta. Remontuoti 7 objektai</t>
  </si>
  <si>
    <t>Įvykdyta. Remontuota 19 objektų</t>
  </si>
  <si>
    <t>Vykdoma. Pakeistos 4 atramos ir 194 šviestuvai</t>
  </si>
  <si>
    <t>Įvykdyta. Rekonstruota elektros tiekimo oro linija, atnaujinta 30 atramų ir 25 šviestuvai</t>
  </si>
  <si>
    <t>Įvykdyta. Seniūnijose vykdyta gatvių apšvietimo tinklų priežiūra ir remontas, pailgintas apšvietimo laikas</t>
  </si>
  <si>
    <t>Įvykdyta. Bakainiuose rekonstruota elektros tiekimo oro linija, atnaujintos 9 atramos ir  šviestuvai, Lažuose rekonstruota elektros tiekimo oro linija, atnaujintos 27 atramos ir šviestuvai, Bokštuose rekonstruota požeminė kabelinė linija, atnaujintos 6 atramos ir šviestuvai</t>
  </si>
  <si>
    <t>Įvykdyta. Pastatyti informaciniai ir kiti kelio ženklai, atliktas horizontalus gatvių ženklinimas, atlikta  laboratorinių kokybės kontrolės darbų, gatvių inventorizacija ir kt.</t>
  </si>
  <si>
    <t>0/0</t>
  </si>
  <si>
    <t>267</t>
  </si>
  <si>
    <t>162</t>
  </si>
  <si>
    <t>~440</t>
  </si>
  <si>
    <t>Vykdoma. Parengta Pievų g. įrengimo techninė dokumentacija, atlikti dalies gatvės įrengimo darbai</t>
  </si>
  <si>
    <t>180</t>
  </si>
  <si>
    <t>7</t>
  </si>
  <si>
    <t>220</t>
  </si>
  <si>
    <t>534</t>
  </si>
  <si>
    <t xml:space="preserve">Įvykdyta. Lėšos skirtos gatvių, šaligatvių rekonstrukcijos darbams, kurie netinkami finansuoti KPPP lėšomis </t>
  </si>
  <si>
    <t xml:space="preserve">Įvykdyta. 75 daugiabučių namų savininkų bendrijoms pagal prašymus dalinai finansuotos atlikto remonto išlaidos (už 2014 m. ir 2015 m.) </t>
  </si>
  <si>
    <t>Vykdoma. Lėšos skirtos kompensuoti Savivaldybei priklausančių būstų renovacijos išlaidas. 20 daugiabučių renovacija užbaigta, 2 namams rengta techninė dokumentacija</t>
  </si>
  <si>
    <t>Įvykdyta. Pakeistos pastato sienų sutrūkusios apšiltinimo plokštės</t>
  </si>
  <si>
    <t>Remontuotų daugiabučių namų kiemų skaičius (kooperuotomis lėšomis)</t>
  </si>
  <si>
    <t>0 /          51</t>
  </si>
  <si>
    <t>Įvykdyta. Suremontuotos Kėdainių miesto, Vilainių k. Pelėdnagių k. daugiabučių namų kiemų blogiausios būklės dangos (51 kiemas). 2016 m. gyventojų prašymų remontuoti kiemus kooperuotomis lėšomis (30 proc.) nebuvo</t>
  </si>
  <si>
    <t>Vykdoma. Kultūros paveldo departamento užsakymu rengiamas Kėdainių senamiesčio paveldotvarkos projektas. 2017 m. planuojama projektą parengti</t>
  </si>
  <si>
    <t>Įvykdyta.  UAB "Kėdainių vandenys" lėšomis parengtas techninis projektas</t>
  </si>
  <si>
    <t>Įvykdyta. UAB "Kėdainių vandenys" lėšomis rengiamas techninis projektas. Dokumentacija bus parengta 2017 m. pradžioje</t>
  </si>
  <si>
    <t>Neįvykdyta. UAB "Kėdainių vandenys" darbų Sirutiškio kaimo Sodų ir Vilties gatvėse nevykdė</t>
  </si>
  <si>
    <t xml:space="preserve">Įvykdyta. Ant esančių atramų Kranto g. pakeista 18 šviestuvų </t>
  </si>
  <si>
    <t>Įvykdyta. Ant senų atramų pakeisti 6 šviestuvai, kabelis, skydelis su valdymu</t>
  </si>
  <si>
    <t>Neįvykdyta. 2016 m. kreiptasi į Lietuvos automobilių kelių direkciją prie Susisiekimo ministerijos dėl tikslinių lėšų skyrimo, tačiau finansavimas neskirtas. Priemonė numatyta 2017–2019 m. strateginiame veiklos plane</t>
  </si>
  <si>
    <t>Įvykdyta. Parengtas techninis projektas, atlikti gatvės rekonstravimo darbai</t>
  </si>
  <si>
    <t>~2107</t>
  </si>
  <si>
    <t>Vykdoma. Tęsti J.Basanavičiaus g. šaligatvių kapitalinio remonto darbai (351 m prie Vytauto parko, 660 m atkarpa nuo Ramybės skvero iki Josvainių g., 216 m atkarpa nuo 89A-ojo iki 91-ojo pastato. Pradėti Šėtos gatvės šaligatvių kapitalinio remonto darbai (880 m)</t>
  </si>
  <si>
    <t xml:space="preserve">Vykdoma. Rengta viešųjų pirkimų dokumentacija (Pramonės g., Nuokalnės, Elevatoriaus g.), vykdytos viešojo pirkimo procedūros, pasirašytos paslaugų teikimo sutartys, rengiami techniniai projektai </t>
  </si>
  <si>
    <t>Vykdoma. Atlikti dalies gatvės rekonstravimo darbai</t>
  </si>
  <si>
    <t>Rekonstruota gatvė, m</t>
  </si>
  <si>
    <t>Įvykdyta. Lėšos skirtos želdiniams apdoroti repelentais, želdinius aptverti tvoromis, taip pat topinambų ir pašarinių lubinų pirkimui ir aikštelių, gerinančių laukinių gyvūnų natūralias mitybos sąlygas ir suteikiančių jiems prieglobstį, įrengimui</t>
  </si>
  <si>
    <t>Įvykdyta. Konkurse išrinkti ir apdovanoti 9 gražiausiai besitvarkančių aplinką savininkai, papildomai 15 savininkų apdovanoti už gražiai besitvarkančią aplinką</t>
  </si>
  <si>
    <t>Įvykdyta. Prenumeruoti leidiniai „Žaliasis pasaulis“, „Žurnalas apie gamtą“, „Miškai“, „Sodo spalvos“ ir „Lututė“, atlikti Smilgos ir Dotnuvėlės upelio aplinkosauginiai tyrimai, pirkti maišai akcijai "Darom"</t>
  </si>
  <si>
    <t>Įvykdyta. 2016 m. UAB „Skongalis“ surinko ir sutvarkė 15629,58   tonų komunalinių atliekų, t. y.  261,58 tonos mažiau nei 2015 m. Bendrą komunalinių atliekų kiekį sumažino ne tik mažėjantis rajono gyventojų skaičius, bet ir sėkmingai vykdytas antrinių žaliavų ir pakuočių atliekų rūšiavimas. Seniūnijos rūpinosi ir prižiūrėjo, tvarkė, šienavo bendro naudojimo teritorijas</t>
  </si>
  <si>
    <t>Įvykdyta. Nugriautas ūkinis pastatas, Akademijos mstl., Dvaro g.</t>
  </si>
  <si>
    <t>Įvykdyta. 5 seniūnijose naikintas Sosnovskio barštis, Nevėžio upės vandeniu papildytas Kraujupio upelis, parengtas lietaus kanalizacijos Pavermenio k. Truskavos seniūnijoje techninis projektas, miesto gatvių laistymui poreikio nebuvo, todėl lėšos nepanaudotos</t>
  </si>
  <si>
    <t>Įvykdyta. Vykdytas aplinkos oro, paviršinio vandens, aplinkos triukšmo monitoringas, finansuotos gelbėjimo ir cheminių avarijų padaliniams likviduoti reikalingos priemonės, parengta Nevėžio upėje miesto teritorijoje planuojamos ūkinės veiklos su vandens srauto modeliavimu poveikio aplinkai vertinimo atrankos dokumentacija, atlikti amoniako koncentracijos aplinkos ore tyrimai pasyvių sorbentų būdu prie UAB „Sistem“ ir AB „Krekenavos agrofirma“ teritorijų, išvalytos ir sutvarkytos Babėnų karjero pakrantės, nušienauti makrofitai, išvalytas ir sutvarkytas Liepų alėjos tvenkinys, nušienauti makrofitai Nevėžio upės atkarpoje nuo Tilto gatvės iki Didžiosios g., įžuvinti Pėdžių ir Babėnų karjerai baltaisiais amūrais, vykdytas jūrinių erelių perimviečių stebėjimas rajone</t>
  </si>
  <si>
    <t>Įvykdyta. Organizuoti Europos judriosios savaitės, Pasaulinės žemės dienos renginiai, lėšos skirtos piešinių konkursui Šv.Florijono dienai paminėti, finansuota 200 vnt. plakatų bei lankstukų "Saugus elgesys gamtoje", 1000 vnt. lankstukų apie Krekenavos regioninio parko pažintinius takus leidyba ir kt.</t>
  </si>
  <si>
    <t>Vykdoma. Parengtas  Dotnuvos seniūnijos Kruostos upės Vaidatonių užtvankos techninis projektas</t>
  </si>
  <si>
    <t>Įvykdyta. Per 2016 m. į Fondą grąžintų paskolų suma sudarė 61,3 tūkst. Eur, o išduotų paskolų smulkiam verslui bendra suma - 75,3 tūkst. Eur (UAB ,,Edrelita“, UAB ,,Minvalda“, UAB ,,Korensta“ ir UAB ,,Ekovieta“), padengta  palūkanų, suteikus paskolą -1,3 tūkst. Eur (2 subjektai).  2016-12-31 Fonde buvo 127,9 tūkst. Eur.</t>
  </si>
  <si>
    <t xml:space="preserve">Įvykdyta. Siekiant, kad būtų valdomas ir naudojamas savivaldybės turtas bei vykdomas savivaldybės biudžetas teisėtai ir efektyviai,  atlikti  2 veiklos auditai, 2 finansiniai (teisėtumo) auditai, 8 lėšų ir turto valdymo, naudojimo ir disponavimo jais teisėtumo, metinių finansinių ataskaitų rinkinio duomenų patikrinimai, 13 ikimokyklinių  įstaigų vaikų maitinimo organizavimo patikrinimai, atliktas  tyrimas vadovaujantis gautu Valstybinės  maisto ir veterinarijos tarnybos  raštu, ištirti  2 gyventojų skundai, atlikta rajono biudžetinių įstaigų etatinės sudėties analizė
</t>
  </si>
  <si>
    <t xml:space="preserve">Įvykdyta. Savivaldybės taryba ir Savivaldybės administracija vykdė Lietuvos Respublikos Konstitucijos ir įstatymų nustatytas, Lietuvos Respublikos vietos savivaldos įstatymu reglamentuotas savarankiškas savivaldybės bei valstybines (valstybės perduotos savivaldybei) funkcijas. 
</t>
  </si>
  <si>
    <t>Įvykdyta. Juridinius faktus patvirtinančių pažymų, kopijų (pagal poreikį) išduota 1,5 proc. mažiau nei 2015 m.</t>
  </si>
  <si>
    <t>Įvykdyta. Civilinės būklės įrašų (pagal poreikį) sudaryta 5,5 proc. mažiau nei 2015 m.</t>
  </si>
  <si>
    <t>Įvykdyta. Civilinės saugos parengtis patikrinta savivaldybės lygio civilinės saugos kompleksinėse pratybose, 9-iose aukštesnio lygio chemiškai pavojingų objektų treniruočių ir pratybų, kuriose dalyvavo apie 750 žmonių. Civilinės saugos funkcines pratybos surengtos  17 ikimokyklinio ir bendrojo ugdymo įstaigų. Civilinės saugos būklė patikrinta 11 objektų, apžiūrėta ir įvertinta 7 potencialiai pavojingų hidrotechninių statinių būklė. Šiuo metu veikia 18 centralizuoto valdymo elektros sirenų, kuriomis perspėjama 72 % gyventojų</t>
  </si>
  <si>
    <t>Įvykdyta. Tikrintos pagrindinės miesto ir rajono  maitinimo įstaigos, jų  valgiaraščiai, etiketės ir viešieji užrašai (29 objektai), patikrintos 9  kaimo turizmo sodybų interneto svetainės, taip pat 3 miesto restoranų svetainės,  2-ių rajono televizijų kelios laidos, po kartą patikrinti 2 rajoniniai laikraščiai, portalai www.kedainiunaujienos.lt, www.kedainietis.lt.  Suteikta apie 400  kalbos konsultacijų telefonu ir e. paštu, parašyta  40 straipsnių ir rekomendacijų, pateikti 40  mokomieji sakiniai skyrelyje „Kalbos klausimas“.</t>
  </si>
  <si>
    <t>Įvykdyta. Parengtas Savivaldybės mobilizacijos planas, sudarytas Savivaldybės ir jai pavaldžių įstaigų civilinio mobilizacinio personalo rezervo sąrašas. Mobilizacinio mokymo kursus  išklausė  70 asmenų</t>
  </si>
  <si>
    <t>Įvykdyta. Valstybės garantuojama pirminė teisinė pagalba suteikta 1 172 gyventojams, iš jų 395 asmenims surašyti prašymai antrinei teisinei pagalbai, 72 asmenims parengti dokumentai, skirti valstybės ir savivaldybių institucijoms. Teisinių konsultacijų skaičius, palyginti su 2015 m., padidėjo 8 proc.</t>
  </si>
  <si>
    <t>Įvykdyta. Biudžeto ir finansų skyrius duomenis teikia Konkurencijos tarybai</t>
  </si>
  <si>
    <t>Įvykdyta. Funkciją vykdo Miesto seniūnija bei Savivaldybės administracija</t>
  </si>
  <si>
    <t xml:space="preserve">Įvykdyta. Lėšų nepanaudota, kadangi 2016 m. nebuvo priimta sprendimų dėl valstybinių žemės sklypų perėmimo savivaldybės nuosavybėn </t>
  </si>
  <si>
    <t xml:space="preserve">Įvykdyta. Rengiant ir įgyvendinant darbo rinkos politiką ir gyventojų užimtumo programas, 2016 m. seniūnijose įdarbinti  372 žmonės </t>
  </si>
  <si>
    <t>Įvykdyta. Lėšos skirtos priemonių, ekstremaliosioms situacijoms ir (arba) ekstremaliesiems įvykiams likviduoti, jų padariniams šalinti ir padarytiems nuostoliams iš dalies apmokėti</t>
  </si>
  <si>
    <t>Įvykdyta. Fondo lėšos panaudotos pagal tarybos nustatytą tvarką, neviršijant bendrų savivaldybės reprezentacijai skirtų lėšų</t>
  </si>
  <si>
    <t>Įvykdyta. Įsiskolinimų bankams suma 2016 m. pradžioje buvo 3 mln. 369,5 tūkst. Eur,  metų pabaigoje – 3 mln. 959,0 tūkst. Eur. Įsiskolinimai kredito įstaigoms per 2016 m. padidėjo 589,5 tūkst. Eur.</t>
  </si>
  <si>
    <t>Įvykdyta. Lėšos skirtos vežėjo patirtų nuostolių už keleivių vežimą vietinio (miesto ir priemiestinio) reguliaraus susisiekimo autobusų maršrutais kompensavimui</t>
  </si>
  <si>
    <t xml:space="preserve">Įvykdyta. Informacija apie savivaldybės vykdomą veiklą viešinta respublikinėje, vietinėje spaudoje, televizijoje, internete </t>
  </si>
  <si>
    <t>Įvykdyta. Dalyvauta regioninio, tarptautinio bendradarbiavimo susitikimuose, renginiuose, forumuose, diskusijose</t>
  </si>
  <si>
    <t xml:space="preserve">Įvykdyta. Organizuotos viktorinos/konkursai, vykdytos prevencinės, eismo saugumo priemonės </t>
  </si>
  <si>
    <t>Įvykdyta. 2016 m. savivaldybės priešgaisrinės tarnyba už savivaldybės skirtas lėšas įsigijo autonominio potvynių vandens siurblio su įranga gabenimui skirtą priekabą ir visureigį</t>
  </si>
  <si>
    <t>Įvykdyta. Atlikti Labūnavos k. Bučiūnų g. rekonstrukcijos darbai</t>
  </si>
  <si>
    <t>Įvykdyta. Atlikti nuotekų vamzdynų ir laiptų remonto darbai</t>
  </si>
  <si>
    <t xml:space="preserve">*Patvirtinti           2016-ųjų m. asignavimai  </t>
  </si>
  <si>
    <t xml:space="preserve">Panaudoti        2016-ųjų m. asignavimai  </t>
  </si>
  <si>
    <t xml:space="preserve">**Patikslinti       2016-ųjų m. asignavimai  </t>
  </si>
  <si>
    <t>Iš viso programoms</t>
  </si>
  <si>
    <t>Infrastruktūrai</t>
  </si>
  <si>
    <t>Įstaigų, Administracijos, seniūnijų veiklai</t>
  </si>
  <si>
    <t>Finansiniams įsipareigojimams</t>
  </si>
  <si>
    <t>Programoms, projektams</t>
  </si>
  <si>
    <t>Mokinio krepšelis</t>
  </si>
  <si>
    <t>Deleguotos funkcijos</t>
  </si>
  <si>
    <t>VIP</t>
  </si>
  <si>
    <t>Pedagogų, kėlusių kvalifikaciją, skaičius</t>
  </si>
  <si>
    <t>Įvykdyta. Švietimo ir kultūros skyrius koordinavo 6 gimnazijų, Suaugusiųjų ir jaunimo mokymo centro, 3 progimnazijų, 5 pagrindinių mokyklų, Specialiosios mokyklos, 3 mokyklų-darželių, 5 lopšelių-darželių, 4 neformaliojo švietimo mokyklų ir Švietimo pagalbos tarnybos veiklą</t>
  </si>
  <si>
    <t>Įvykdyta. Konkurso būdu finansuota 30 programų. Iš viso vasarą veikė 47 stovyklos, kuriose dalyvavo 1112 vaikų, iš jų 656 iš socialiai remtinų šeimų</t>
  </si>
  <si>
    <t>Vykdoma. Tęsti gimnazijos pastato sienų apšiltinimo darbai ( ~1265 m2)</t>
  </si>
  <si>
    <t xml:space="preserve">Įvykdyta. Metų mokytojo vardas suteiktas  ir premija skirta  Kėdainių ,,Atžalyno“ gimnazijos lietuvių kalbos ir literatūros mokytojai ekspertei Dianai Šilkaitienei </t>
  </si>
  <si>
    <t>Įvykdyta. 21 ugdymo įstaigai atlikti smulkūs  remonto darbai</t>
  </si>
  <si>
    <t>Neįvykdyta. Lėšų savivaldybės 2016 m. biudžete nebuvo skirta. Priemonė numatyta 2017-2019 m. strateginiame veiklos plane</t>
  </si>
  <si>
    <t>Įvykdyta. Suremontuotos klasės patalpos, įsigytas inventorius</t>
  </si>
  <si>
    <t>Įvykdyta. 2016 m. 1759 vaikų lankė Dailės, Muzikos, Sporto, Kalbų mokyklas. Dar 711 vaikų mokėsi Kėdainių suaugusiųjų ir jaunimo mokymo centro Neformaliojo vaikų švietimo skyriuje, Kėdainių šviesiosios gimnazijos Sėkmės ir lyderystės mokykloje bei Šeštadieninėje (sekmadieninėje) rusų mokykloje (prie Kėdainių lopšelio-darželio ,,Aviliukas“). Bendrojo ugdymo mokyklose būrelius lankė 3509 mokiniai, dar 1186 mokiniai dalyvavo kitų institucijų (kultūros centrų, klubų ir pan.) būreliuose</t>
  </si>
  <si>
    <t>Gimnazijos rekonstrukcija vykdyta ES ir savivaldybės lėšomis bei valstybės biudžeto specialiosios tikslinės dotacijos lėšomis (2012-2015 m.), 2016 m. išduotas Statybos užbaigimo aktas. Lėšos tikslingai skirtos Akademijos gimnazijos priestato vidaus įrengimo darbams</t>
  </si>
  <si>
    <t>2 lentelė. 02 Sveikatos apsaugos programos tikslų, uždavinių, priemonių, asignavimų ir vertinimo kriterijų 2016 m. įgyvendinimo ataskaita</t>
  </si>
  <si>
    <t>Įvykdyta. Lėšos skirtos E. sveikatos informacinių sistemų (IS) ligoninėje (10 tūkst. Eur) ir PSPC (10 tūkst. Eur) palaikymui. 2016 m. atnaujintos, įdiegtos E sveikatos IS funkcionalumų, palaikymo paslaugos (siuntimų išrašymas, instrumentinių tyrimų atlikimas, neįgalumo ir darbingumo lygio nustatymas, įstaigos resursų administravimas, E. Receptas, ataskaitų ir analizės formavimas), Vykdyta IS ir SVDPT vartų bei prieigos priežiūra, laboratorinės informacinės sistemos priežiūros darbai, įsigyta ir pritaikyta įranga darbui</t>
  </si>
  <si>
    <t>Įvykdyta. Įgyvendinant savivaldybės finansuojamą programą dantų protezavimo paslaugos suteiktos 29 pacientams. 2016 m. didėjo paslaugos vidutinės išlaidos 1 pacientui. TLK skyrus 33,4 tūkst. Eur dantų protezavimo paslauga suteikta dar 106 pacientams</t>
  </si>
  <si>
    <t>Įvykdyta. Paslaugos suteiktos 29 493 asmenims. Iš programos lėšų įsigyti sterilizatoriai (3 vnt.) ,  turbininiai antgaliai be šviesos (20 vnt.) ,  stomatologiniai antgaliai kampiniai (4 vnt.) Įvertinus pacientų anketinės apklausos rezultatus, pacientų patenkintų odontologinės priežiūros paslaugų kokybe, skaičius padidėjo 22 proc.</t>
  </si>
  <si>
    <t>Įvykdyta. Programos lėšomis mokama lizingo įmoka už įsigytą įrenginį. Aprūpinus  otorinolaringologo darbo vietą šiuolaikiška medicinos įranga, ambulatoriškai vaikams suteiktos 5148 paslaugos. Iš viso per 2016 m. suteikta 12770 paslaugų (įskaitant suaugusiuosius)</t>
  </si>
  <si>
    <t>Įvykdyta. Programos lėšomis mokama lizingo įmoka už įsigytą įrenginį. Programa įgyvendinama remiantis valstybine Atrankinės mamografinės patikros dėl krūties vėžio finansavimo programa.  2016 m. planuota patikrinti 1150 moterų. Patikrintų ir atliktų mamogramų paslaugų skaičius -1175, t.y. 2,1 proc. daugiau nei planuota</t>
  </si>
  <si>
    <t>Įvykdyta. Programos lėšomis mokama lizingo įmoka už įsigytus įrenginius. Atlikta 421 artroskopinė-laporaskopinė operacija</t>
  </si>
  <si>
    <t xml:space="preserve">Įvykdyta. Suremontuotas pastatas (apšiltintas fasadas, pastato pamatai (cokolis), atnaujinta stogo danga, įrengta lietaus nuvedimo sistema, pakeisti šalto bei karšto vandens, šildymo sistemos vamzdynai, atliktas vidaus patalpų remontas, pakeisti sanitariniai prietaisai ir radiatoriai, įrengta ventiliacija. </t>
  </si>
  <si>
    <t>Atnaujintos ir E. Sveikatos IS funkcionalumui pritaikytos įrangos skaičius</t>
  </si>
  <si>
    <t>Neįvykdyta. Specialioji tikslinė dotacija pagal valstybės investicijų programą projektui nebuvo skirta. Priemonė numatyta 2017-2019 m. strateginiame veiklos plane</t>
  </si>
  <si>
    <t>3 lentelė. 03 Socialinės apsaugos plėtojimo programos tikslų, uždavinių, priemonių, asignavimų ir vertinimo kriterijų 2016 m. įgyvendinimo ataskaita</t>
  </si>
  <si>
    <t>Įvykdyta. Sugriežtinus tvarką mažėjo piniginės socialinės paramos gavėjų.  Piniginės socialinės paramos gavėjų skaičius buvo 18,5 proc. mažesnis nei 2015 m.</t>
  </si>
  <si>
    <t>Įvykdyta. Įgyvendintos socialinės paramos 2016 m. programos priemonės, finansuotos pagal  socialinės paslaugos asmenims pagal sutartį, kurias teikia kitos savivaldybės</t>
  </si>
  <si>
    <t>Įvykdyta. 19 socialinių darbuotojų dirbo su socialinės rizikos šeimomis</t>
  </si>
  <si>
    <t>Įvykdyta. Didėjant darbo užmokesčiui, augant asmenų pajamoms, mažėjo vaiko išmokų gavėjų pagal kriterijų reikalavimus</t>
  </si>
  <si>
    <t>4 lentelė. 04 Kūno kultūros ir sporto plėtros programos tikslų, uždavinių, priemonių, asignavimų ir vertinimo kriterijų 2016 m. įgyvendinimo ataskaita</t>
  </si>
  <si>
    <t>Vykdoma. Vykdyti chirurgijos korpuso išorinių atitvarų šiltinimo darbai. 2016 m. rangovui  iškelta bankroto byla, todėl atlikta mažiau numatytų darbų nei planuota</t>
  </si>
  <si>
    <t>Įvykdyta. Sporto ir turizmo skyrius organizavo ir koordinavo rajoninius ir tarptautinius sporto renginius bei projektus</t>
  </si>
  <si>
    <t>Įvykdyta. Finansuoti Kėdainių rajono paraplegikų asociacijos, VšĮ Kėdainių neįgaliųjų reabilitacijos ir sporto klubo, Kėdainių rajono neįgaliųjų draugijos, Sutrikusio intelekto žmonių globos bendrijos „Kėdainių viltis“ projektai</t>
  </si>
  <si>
    <t>Įvykdyta. Finansuoti sporto klubų "Stoikas", "Vedavas", "Dotnuvėlė", "Aistruolis", dziudo, jojimo, sportinės žūklės klubų, paraplegikų asociacijos, turizmo ir kt. sportinės veiklos projektai</t>
  </si>
  <si>
    <t>Įvykdyta. Mieste buvo įrengtos 8  naujos vaikų žaidimų aikštelės ir pastatyti lauko treniruokliai. Nauji vaikų žaidimų nameliai su čiuožyklomis ir sūpynėmis bei atskiros sūpynės, o kai kur ir lauko treniruokliai, įrengti ties J. Basanavičiaus g. 71, J. Basanavičiaus g. 19, J.Basanavičiaus 23, J.Basanavičiaus 15, Respublikos g. 10, Liaudies g. 15, P. Lukšio g. 12, S. Jaugelio-Telegos g. 30 ir Josvainių g. 45 namais. Prie Šėtos g. 110 namo esančios aikštelės pastatyti trys lauko treniruokliai</t>
  </si>
  <si>
    <t>5 lentelė. 05 Kultūros veiklos plėtros  programos tikslų, uždavinių, priemonių, asignavimų ir vertinimo kriterijų 2016 m. įgyvendinimo ataskaita</t>
  </si>
  <si>
    <t>Remontuoti šeimynos Kampučiai gyvenamąsias patalpas</t>
  </si>
  <si>
    <t>Įvykdyta. Kultūros centrų ir jų skyrių organizuotuose renginiuose (1176)  apsilankė  per 100 tūkst. lankytojų.</t>
  </si>
  <si>
    <t>Įvykdyta. Nupirkta 10 stacionarių, 3 nešiojami kompiuteriai vartotojams. Nupirktos naujos metalinės lentynos Vainikų ir Plinkaigalio bibliotekoms, nupirkta 21 vnt. kėdžių. Per projektus gauti 3 stacionarūs kompiuteriai ir 3 planšetės el. knygų skaitymui</t>
  </si>
  <si>
    <t>Įvykdyta. Švietimo ir kultūros skyrius formavo ir įgyvendino rajono savivaldybės kultūros politiką muziejų, bibliotekų, etninės kultūros, meno mėgėjų veikloje bei kitose kultūros srityse, rūpinosi gyventojų bendrosios kultūros ugdymu</t>
  </si>
  <si>
    <t>Įvykdyta. Savivaldybės administracija organizavo bei finansavo kitų įstaigų ar organizacijų 75 kultūrinius renginius</t>
  </si>
  <si>
    <t xml:space="preserve">Įgyvendinant "Josvainiai - 2016 m. Lietuvos mažosios kultūros sostinė" programą suorganizuota per 30 renginių </t>
  </si>
  <si>
    <t>Įvykdyta. Į jaunimo veiklos projektus buvo įtrauktas 1281 dalyvis (14-29 m.)</t>
  </si>
  <si>
    <t xml:space="preserve">Įvykdyta. Konkurso būdu finansuoti projektai vietos bendruomenės aktyvinimui ir sutelktumui bendruomeninei veiklai, nevyriausybinės organizacijos instituciniam stiprinimui ir bendradarbiavimo mechanizmų su kitais viešaisiais juridiniais asmenimis kūrimui ir stiprinimui, partnerystės plėtojimui. LR socialinės apsaugos ir darbo ministerijos bendruomeninės veiklos stiprinimo konkurso lėšomis buvo finansuoti 9 rajono bendruomeninių organizacijų projektai, kurių įgyvendinimui skirta 49,3 tūkst. Eur. </t>
  </si>
  <si>
    <t>Įvykdyta. Parengta miesto VVG strategija, kuriai pritarta savivaldybės tarybos 2016 m. vasario 12 d. sprendimu Nr. TS-17. Strategija pateikta Vidaus reikalų ministerijai vertinimui, projektas yra rezerviniame sąraše. Koofinansuota strategijos parengimo paslauga</t>
  </si>
  <si>
    <t>Įvykdyta. Vykdyti pirmojo aukšto vidaus remonto darbai</t>
  </si>
  <si>
    <t xml:space="preserve">Vykdoma. Atlikta Kėdainių kultūros centro techninio projekto ekspertizė. </t>
  </si>
  <si>
    <t>Vykdoma. Atlikus objekto techninio projekto korektūrą,  koreguojant architektūrinius sprendinius, atlikta techninio projekto ekspertizė,  vykdyti dalies pastato ardymo darbai, pamatų, atraminės sienos, perdangos įrengimo, sienų mūrymo darbai. Lėšų panaudota bei veiklų įgyvendinta mažiau nei planuota dėl užsitęsusių projektinės dokumentacijos derinimo procedūrų</t>
  </si>
  <si>
    <t xml:space="preserve">Užtikrinti efektyvią VšĮ Kėdainių turizmo ir verslo informacijos centro veiklą turizmo srityje </t>
  </si>
  <si>
    <t>Įvykdyta. Rajono savivaldybės ir muziejaus lėšomis 900 vnt. tiražu išleista A. Juknevičiaus knyga „Senieji Kėdainiai. Istorija ir įdomybės“ lietuvių kalba</t>
  </si>
  <si>
    <t>Vykdoma. Parengta šešių karstų (sarkofagų), Radvilų šeimos mauzoliejaus, Evangelikų bažnyčios tyrimo, konservavimo ir restauravimo darbų programa</t>
  </si>
  <si>
    <t>Vykdoma. Parengtas Evangelikų liuteronų bažnyčios komplekso apšvietimo įrengimo projektas, atlikta dalis apšvietimo darbų. Taip pat pradėtos vykdyti senamiesčio objektų (pastatų) fasadų apšvietimo techninio projekto parengimo paslaugų viešojo pirkimo procedūros</t>
  </si>
  <si>
    <t>3</t>
  </si>
  <si>
    <t>Besikreipiančių dėl  kompensacijų nebuvo, taip pat nebuvo norinčių nuomoti būstus ir įregistruoti nuomos sutartis registrų centre</t>
  </si>
  <si>
    <t>Remontuoti Šėtos bažnyčios bokšto kryžių ir įrengti apsaugos nuo žaibo sistemą</t>
  </si>
  <si>
    <t>Įvykdyta. Atlikti remonto ir įrengimo darbai.</t>
  </si>
  <si>
    <t>Atlikta einamaisiais metais numatytų darbų proc.</t>
  </si>
  <si>
    <t>Įvykdyta. Parengtas atstatymo projektas</t>
  </si>
  <si>
    <t>Vykdoma. Atlikti Kėdainių evangelikų reformatų bažnyčios mūro drėgmės, užterštumo tyrimai ir rekomendacijos, parengtas bažnyčios statinių komplekso, bažnyčios pastato Radvilų mauzoliejaus tvarkybos darbų projektas (remontas, restauravimas)</t>
  </si>
  <si>
    <t>Dviejų mieste esančių viešųjų tualetų priežiūrą vykdo konkursą laimėjusi įmonė. Poreikio 2016 m. įrengti papildomų tualetų prie lankytinų objektų nebuvo. Švenčių, renginių metu pastatomi nuomoti biotualetai</t>
  </si>
  <si>
    <t>Įvykdyta. Patvirtintas 31 žemės sklypų formavimo ir pertvarkymo projektas, suderintos 618 topografinių ir kontrolinių geodezinės nuotraukos, užsakyti 72 žemės sklypų kadastriniai matavimai savivaldybės objektams, priimta 100 parengtų ir suderintų žemės sklypų kadastrinių matavimų bylų bei pateiktos įregistravimui Nekilnojamojo turto registre, išduota 10 planavimo sąlygų kaimo plėtros žemėtvarkos projektams rengti, parengta 40 sprendimų dėl pagrindinės žemės naudojimo paskirties ir naudojimo būdo keitimo, parengti 4 žemės sklypų formavimo ir pertvarkymo projektai formuojant sklypus    savivaldybės objektams ir atlikus šių sklypų kadastrinius matavimus įregistruoti Nekilnojamojo turto registre</t>
  </si>
  <si>
    <t>Įvykdyta. Parengta 50 kadastro bylų nekilnojamojo turto objektams (gatvėms, keliams, pastatams, statiniams ir kt.), teisiškai įregistruoti ar tikslinti 173 objektų kadastro duomenys, nustatyta 134 objektų rinkos vertė, parduoti 5 savivaldybei nuosavybės teise priklausantys nekilnojamojo turto objektai</t>
  </si>
  <si>
    <t>Vykdoma. Pušyno, Miškininkų, dalies Sodų gatvėse rekonstruota elektros tiekimo oro bei kabelinė linijos, įrengtos 3 atramos ir 15 šviestuvų</t>
  </si>
  <si>
    <t>Įvykdyta. Rekonstruota elektros tiekimo kabelinė linija, atnaujintos atramos ir šviestuvai 10 vnt.</t>
  </si>
  <si>
    <t>Vykdoma. AB ESO vykdė viešojo pirkimo procedūras, pasirašyta rangos sutartis. Bus rekonstruota elektros tiekimo oro linija, kabelinė linija, atnaujintos atramos ir šviestuvai 9 vnt.</t>
  </si>
  <si>
    <t>Vykdoma. Vykdyti senojo administracinio pastato griovimo darbai, gerbūvio darbai (pėsčiųjų takai, pėsčiųjų takų apšvietimas ir kt.). Rangovas neatliko dalies numatytų darbų dėl iškilusių darbų vykdymo technologinių procesų koreagavimo</t>
  </si>
  <si>
    <t>Įvykdyta. Vykdyti  miesto seniūnijos kelių ir gatvių priežiūros, remonto bei rekonstrukcijos darbai, diegtos eismo saugumo priemonės</t>
  </si>
  <si>
    <t>Vykdoma. Rengta viešųjų pirkimų dokumentacija</t>
  </si>
  <si>
    <t>Vykdoma. Lėšų iš KPPP programos nebuvo skirta. 2016 m. parengtas investicinis projektas ir projektinis pasiūlymas P.Lukšio, Žemaitės, Kanapinsko gatvių bei Mindaugo ir Pavasario g. šaligatvių rekonstravimo darbams atlikti iš  ES lėšų. Vyksta vertinimo procedūros</t>
  </si>
  <si>
    <t>Įvykdyta. Atlikti mokyklų–darželių „Puriena“, „Vaikystė“, „Obelėlė“, lopšelio–darželio „Varpelis“, Krakių M. Katkaus gimnazijos „Bitutės“ skyriaus, J. Paukštelio progimnazijos ir Kėdainių kultūros centro kiemų dangos dalinio remonto darbai</t>
  </si>
  <si>
    <t>Vykdoma. Parengtas automobilių stovėjimo aikštelės (5600,0 m2,  175 stovėjimo vietų – 175) Budrio g. 5 įrengimo techninis projektas</t>
  </si>
  <si>
    <t>Įvykdyta. Miesto seniūnija atliko 14 stotelių remonto darbus</t>
  </si>
  <si>
    <t>Vykdoma. Parengta ir pateikta paraiška ES finansavimui gauti. Pasirašyta paramos sutartis. Įvykdytos plano rengimo viešojo pirkimo procedūros, pasirašyta paslaugų teikimo sutartis, rengiamas planas</t>
  </si>
  <si>
    <t>Vykdoma. Planą rengia Lietuvos savivaldybių asociacija įgyvendindama projektą "Tvarus energijos ir aplinkos kokybės valdymas vietos lygmeniu". Planas bus parengtas 2017 m.</t>
  </si>
  <si>
    <t>Įvykdyta. Vykdyti kaimiškųjų seniūnijų kelių ir gatvių priežiūros, remonto bei rekonstrukcijos darbai, diegtos eismo saugumo priemonės</t>
  </si>
  <si>
    <t>Vykdoma. Rengta viešųjų pirkimų dokumentacija, vykdytos viešojo pirkimo procedūros, pasirašyta paslaugų teikimo sutartis, rengiami techniniai projektai</t>
  </si>
  <si>
    <t>Parengti projektus ir rekonstruoti/ remontuoti Pramonės g.(nuo Kauno g.iki Metalistų g.), Janonio g., Vasaros g., Kruopinių g., Nuokalnės g. (į Justinavos sodus), Elevatoriaus g. (nuo pervažos ties įmonėmis) gatves</t>
  </si>
  <si>
    <t>Vykdoma. 2016 m. pasirašyta bendradarbiavimo sutartis su Lietuvos automobilių kelių direkcija (LAKD).    Laisvės aikštės rekonstravimo projektas vykdomas kartu su projektu "Valstybinės reikšmės rajoninio kelio Nr.3501 Betygala-Ilgižiai-Krakės-Bokštai ruožo nuo 24,86 km iki 24,95 km, kuriam Krakių miestelyje suteikti Laisvės a. ir Vilniaus gatvių pavadinimai ir rajoninio kelio Nr. 2003 Krakės–Jaugilai–Gudžiūnai ruožo nuo 0,00 iki 0,06 km, kuriam Krakių miestelyje suteiktas P. Lukšio gatvės pavadinimas ir jų sankirtoje esančios jų sankirtoje esančios Laisvės aikštės rekonstravimas“. 2016 m. spalio mėn. pasirašyta bendradarbiavimo sutartis su Lietuvos automobilių kelių direkcija (LAKD). LAKD lapkričio mėn. įgaliojo savivaldybės administraciją organizuoti ir atlikti projekto viešąjį pirkimą projektavimo darbams atlikti. Parengta ir su LAKD bei KPD suderinta techninė specifikacija, parengtos pirkimo sąlygos</t>
  </si>
  <si>
    <t>7 lentelė. 07 Infrastruktūros objektų priežiūros ir plėtros programos tikslų, uždavinių, priemonių, asignavimų ir vertinimo kriterijų 2016 m. įgyvendinimo ataskaita</t>
  </si>
  <si>
    <t>6 lentelė. 06 Kultūros paveldo išsaugojimo, turizmo skatinimo ir vystymo  programos tikslų, uždavinių, priemonių, asignavimų ir vertinimo kriterijų 2016 m. įgyvendinimo ataskaita</t>
  </si>
  <si>
    <t>Neįvykdyta. Pagal ES projektų finansavimo sąlygų apraše numatytus reikalavimus, projektas neatitinka visų apraše numatytų kriterijų, todėl projektinis pasiūlymas neteiktas ir techninės dokumentacijos korektūra nerengta</t>
  </si>
  <si>
    <t>Įvykdyta. 2016 m. rajone registruotos 3 367  žemės ūkio ir kaimo valdos, įregistruoti ir veikiantys 2 496 ūkininkų ūkiai, iš jų ūkininkų iki 40 metų amžiaus – 426 ūkiai. Priimtų paraiškų skaičius sumažėjo kiek daugiau nei 5 proc., veikiančių ūkininkų ūkio sumažėjo 0,4 proc. Priimtų paraiškų skaičiaus mažėjimą lėmė ūkių stambėjimas, todėl ir vidutinis vieno ūkio dydis 2016 m. padidėjo iki 43,91 ha (2015 m. buvo  32,24 ha). Bendras deklaruotas pasėlių plotas 2016 m. sudarė beveik 108,6 tūkst. ha. Iš bendro 167,7 tūkst. ha žemės ploto žemės ūkio naudmenos užima 109,4 tūkst. ha (iš jų ariamoji žemė – 104,9 tūkst.  ha, miškai – 43,4 tūkst. ha).</t>
  </si>
  <si>
    <t>9 lentelė. 09 Žemės ūkio plėtros ir melioracijos programos tikslų, uždavinių, priemonių, asignavimų ir vertinimo kriterijų 2016 m. įgyvendinimo ataskaita</t>
  </si>
  <si>
    <t xml:space="preserve">Įvykdyta.Vykdyti  melioracijos statinių priežiūros ir remonto darbai, suremontuota drenažo sistemų 30 ha plote, 23 km magistralinių griovių,  6,1  km pylimų, 19 vandens pralaidų, užbaigtas melioracijos statinių ir požeminio drenažo tinklo MELGIS duomenų kūrimas ir skaitmenizavimas (vektorizavimas) visose kadastrinėse vietovėse </t>
  </si>
  <si>
    <t>Įvykdyta. Atlikti drenažo remonto darbai Juodkaimių, Pašilių, Pernaravos, Labūnavos (Serbinų g.) gyvenvietėse</t>
  </si>
  <si>
    <t xml:space="preserve">Įvykdyta.  2016 m. buvo vykdomos numatytos priemonės: skatinamas naujų verslo įmonių steigimas, skleidžiama informacija ir kuriama konsultavimo informavimo sistema, atnaujinama įstaigos duomenų  bazė, interneto svetainė www.kedainiutvic.lt. 2016 m. Kėdainių TVIC darbuotojai atsakė į 850 paklausimų, suteikė 130 val. verslo konsultacijų
</t>
  </si>
  <si>
    <t>Įvykdyta. Kėdainių LEZ operatorius dalyvavo parodose ir verslo misijose tiek Lietuvoje, tiek užsienyje, kur susitiko su vietos pramonės ir verslo atstovais. Iki 2016-12-31 oficialiai pasirašytos 3 sutartys su LEZ investuotojais. Per 2016 m. pasirašyti 2 ketinimų protokolai. Pradėtos derybos ir potencialiems investuotojams pateikti pasirašymui 3 ketinimų protokolai</t>
  </si>
  <si>
    <t>10 lentelė. 10 Paramos verslui bei verslo plėtros  programos tikslų, uždavinių, priemonių, asignavimų ir vertinimo kriterijų 2016 m. įgyvendinimo ataskaita</t>
  </si>
  <si>
    <t>Įvykdyta. Seniūnijos sprendė jų kompetencijai priklausančius klausimus atitinkamoje savivaldybės tarybos priskirtoje teritorijoje, plėtojo vietos savivaldą bei įgyvendino pavestas viešojo administravimo funkcijas</t>
  </si>
  <si>
    <t>Savivaldybė esančių seniūnijų skaičius</t>
  </si>
  <si>
    <t>Įvykdyta. Duomenų teikimo Registrų centrui atvejų skaičius 3100</t>
  </si>
  <si>
    <t>Įvykdyta. 2016 m. Vaiko teisių apsaugos skyriaus apskaitoje įregistruota 210 socialinės rizikos šeimų, kuriose auga 476 vaikai. Per 2016 m. socialinės rizikos šeimų sumažėjo 15 proc. arba 37 šeimomis. Rajone yra 292 globojami (rūpinami) vaikai. Globėjų šeimose ar šeimynose auga 225 globotiniai, t.y. 77,05 proc. nuo visų globojamų vaikų. Vaikų globos įstaigose buvo 68 vaikai. Į biologinę šeimą gražinta 15 vaikų, globa (rūpyba)  vaikams, netekusiems tėvų globos (pirmą kartą) nustatyta 61 vaikui. Įvaikinti 4 vaikai. Vaiko teisėms  teismo posėdžiuose atstovauta 471 kartą. Pasirašytos bendradarbiavimo sutartys su Kėdainių moterų krizių centru, VŠĮ Saugaus vaiko centru ir VŠĮ Šeimos santykių institutu bei Psichologinės paramos ir konsultavimo centru</t>
  </si>
  <si>
    <t>Įvykdyta. Suinteresuotiems subjektams teikta informacija apie galimybes dalyvauti Jaunimo reikalų departamento, Tarptautinės jaunimo bendradarbiavimo agentūros inicijuojamose programose, atviro darbo su jaunimu plėtros, vaikų ir jaunimo užimtumo kultūros įstaigose, projektų rengimo ir vadybos, organizacijos dokumentų rengimo klausimais ir kt. Aktyviai bendradarbiauta su Socialinės apsaugos ir darbo ministerija, JRD, Kauno teritorine darbo birža, Kėdainių rajono policijos komisariatu ir kitais socialiniais partneriais. Organizuoti  konkursai, koordinuoti projektai</t>
  </si>
  <si>
    <t>Įvykdyta. Lėšos skirtos esančių kamerų nuomos mokesčiui</t>
  </si>
  <si>
    <t>Įvykdyta. Įsigyti kompiuteriai, skeneriai, antivirusinės programos, licencijos, vykdyta IT programų priežiūra, IT įrangos remontas</t>
  </si>
  <si>
    <t>11 lentelė. 11 Savivaldybės valdymo tobulinimo programos tikslų, uždavinių, priemonių, asignavimų ir vertinimo kriterijų 2016 m. įgyvendinimo ataskaita</t>
  </si>
  <si>
    <t>Savanorių ugniagesių veikloje dalyvaujančių gyventojų skaičius</t>
  </si>
  <si>
    <t>Įvykdyta. 2016 m. rugsėjo 1 d. vaikų, lankančių ugdymo įstaigas, buvo 7619, t. y. 2,5 proc. mažiau nei 2015 m. Lyginant 2015 ir 2016 m. duomenis pastebėta, kad lankančių mokyklas mokinių ir priešmokyklinio amžiaus vaikų skaičius mažėjo, bet didėjo vaikų, kurie lanko ikimokyklinio ugdymo grupes, skaičius</t>
  </si>
  <si>
    <t>Įvykdyta. Visuomenės sveikatos biuro vykdomose veiklose dalyvavo 15116 dalyvių</t>
  </si>
  <si>
    <t>Įvykdyta. 11 neformalaus suaugusiųjų švietimo teikėjų (Trečio amžiaus universitetas, Suaugusiųjų ir jaunimo mokymo centras, Krašto muziejus ir kt.) organizavo veiklas, kurių metu suaugusieji patobulino užsienio kalbų žinias, sustiprino socialinius įgūdžius, menų, IKT ir pilietines kompetencijas. Veiklose dalyvavo 879 dalyviai</t>
  </si>
  <si>
    <t>Vykdoma. Lėšos skirtos progimnazijos laiptų turėklų keitimui/remontui. Įgyvendinant ES projektą rengiamas progimnazijos šiuolaikinių mokymosi erdvių kūrimo techninis projektas</t>
  </si>
  <si>
    <t>Neįvykdyta. Įvertinus paraišką, pagal techninius parametrus, LAAIF projektui numatė skirti mažiau nei 50 proc. reikiamos sumos. Atsižvelgiant į tai, kad kofinansavimas (virš 70 tūkst. Eur) sudaro daugiau nei parama, projekto įgyvendinimas atidėtas</t>
  </si>
  <si>
    <t>Įvykdyta. Vykdytojai Lietuvos sporto universitetas, Lietuvos sporto universiteto Kėdainių "Aušros" progimnazija ir Visuomenės sveikatos biuras. Sukurta metodika, vykdytas anketavimas. Rajono taryboje pristatyti tyrimo rezultatai</t>
  </si>
  <si>
    <t>8 lentelė. 08 Aplinkos apsaugos programos tikslų, uždavinių, priemonių, asignavimų ir vertinimo kriterijų 2016 m. įgyvendinimo ataskaita</t>
  </si>
  <si>
    <t xml:space="preserve">Vykdoma. Už lėšas, gautas nuomininkams išsipirkus Savivaldybei nuosavybės teise priklausančius būstus, įsigyti 6 socialiniai butai. Taip pat 2016 m. rugpjūčio mėn. pasirašyta ES projekto "Socialinio fondo būsto plėtra Kėdainiuose" finansavimo sutartis, rengta ir su atsakingomis institucijomis derinta viešųjų pirkimų dokumentacija, vykdomos pirkimų procedūros </t>
  </si>
  <si>
    <t>Vykdoma. Vykdyti pamatų, sienų, perdangų, stogo, grindų įrengimo darbai, paklotas vidaus nuotekų vamzdynas, įstatytos lauko durys, langai</t>
  </si>
  <si>
    <t>Įgyvendinant Kėdainių džiazo orkestro programą sutelktas 16 muzikantų kolektyvas, aranžuota 15 muzikinių kūrinių, parengta pirmoji koncertinė programa</t>
  </si>
  <si>
    <t xml:space="preserve">Vykdoma. Parengtas Minareto g. tinklų įrengimo techninis projektas (suprojektuota 535 m vandentiekio, 562 m nuotekų tinklų, 1 siurblinė). </t>
  </si>
  <si>
    <t xml:space="preserve">Įvykdyta. Užbaigti gatvės rekonstrukcijos darbai, atsiskaityta su rangovais </t>
  </si>
  <si>
    <t>414</t>
  </si>
  <si>
    <t>260</t>
  </si>
  <si>
    <t>Įvykdyta. Atlikti Kėdainių kultūros centro Nociūnų skyriaus, Krakių kultūros centro, Krakių ambulatorijos, Krakių M. Katkaus gimnazijos ,,Bitutės“ skyriaus, lopšelio–darželio ,,Žilvitis“,  M. Daukšos viešosios bibliotekos Vainikų filialo,  Kėdainių J. Paukštelio progimnazijos ir Kėdainių kalbų mokyklos stogų remonto darbai</t>
  </si>
  <si>
    <t>Įvykdyta. Seniūnijoms skirtos lėšos medelių, ir želdinių sodinimui ir priežiūrai, J.Basanavičiaus g. nupirktos ir pasodintos sakuros, Tilto g. pasodintos liepos, pakabintos Kaštoninės keršakandės gaudyklės</t>
  </si>
  <si>
    <t>Neįvykdyta.Planuojama priemonę kartu su VĮ Kėdainių miškų urėdija įgyvendinti 2017 m. Priemonė numatyta 2017–2019 m. strateginiame veiklos plane</t>
  </si>
  <si>
    <t>Rekonstruoti vandentiekio tinklus ir pastatyti vandens gerinimo įrenginį Truskavos gyvenvietėje</t>
  </si>
  <si>
    <t xml:space="preserve">12 lentelė. 2016-2018 m. strateginio veiklos plano programų 2016 m. finansavimas </t>
  </si>
  <si>
    <t>**Atsižvelgiant į 2016 m. liepos 1  d. tarybos sprendimą Nr.TS-151</t>
  </si>
  <si>
    <t xml:space="preserve">Įvykdyta. 2016 m.  Kėdainių TVIC apsilankė 6687 turistai, t.y.  5,84 proc. daugiau, negu 2015 m.  Turistai lietuviai sudarė 72,8 proc., užsieniečiai – 27,2 proc. Turizmo sezono metu Centras turistams informaciją suteikė ir savaitgaliais  - nuo 9 val. iki 15 val. Dalyvauta ADVENTUR“ turizmo   parodoje ir kontaktų mugėje turizmo verslo atstovams Šiauliuose.  Mugės rezultatas – Kėdainiai įtraukti į VIA HANSA agentūros kelionių maršrutą žydų tematika. 2016 m. augo ekskursijų skaičius – suorganizuota 118 ekskursijų (9 proc. daugiau nei 2015 m.). Išleista 6000 vnt. turistinių žemėlapių, suvesta  90 turizmo objektų į REGIA žemėlapį www.kedainiai.lt. </t>
  </si>
  <si>
    <t xml:space="preserve">Įvykdyta. Minint Verslo dieną, apdovanoti geriausi verslininkai šiose kategorijose: Geriausia metų Kėdainių rajono labai maža įmonė (MB "Gusto baldai"); Geriausia metų Kėdainių rajono maža įmonė (UAB „Linėja transport“); Geriausia metų Kėdainių rajono labai vidutinė įmonė (UAB „Dotnuva Baltic“); Geriausia metų Kėdainių rajono didelė įmonė (AB „Nordic sugar Kėdainiai“).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</si>
</sst>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0"/>
    <numFmt numFmtId="173" formatCode="0.000"/>
    <numFmt numFmtId="174" formatCode="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27]yyyy\ &quot;m.&quot;\ mmmm\ d\ &quot;d.&quot;"/>
    <numFmt numFmtId="181" formatCode="#,##0.0"/>
    <numFmt numFmtId="182" formatCode="0.0000000"/>
    <numFmt numFmtId="183" formatCode="0.0%"/>
    <numFmt numFmtId="184" formatCode="0.00000000"/>
    <numFmt numFmtId="185" formatCode="0.000000"/>
    <numFmt numFmtId="186" formatCode="#,##0.000"/>
    <numFmt numFmtId="187" formatCode="#,##0_ ;\-#,##0\ "/>
    <numFmt numFmtId="188" formatCode="#,##0\ &quot;€&quot;"/>
    <numFmt numFmtId="189" formatCode="#,##0\ _€"/>
    <numFmt numFmtId="190" formatCode="[$€-2]\ ###,000_);[Red]\([$€-2]\ ###,000\)"/>
    <numFmt numFmtId="191" formatCode="0.000000000"/>
    <numFmt numFmtId="192" formatCode="0.0000000000"/>
  </numFmts>
  <fonts count="59">
    <font>
      <sz val="10"/>
      <name val="Arial"/>
      <family val="0"/>
    </font>
    <font>
      <u val="single"/>
      <sz val="10"/>
      <color indexed="36"/>
      <name val="Arial"/>
      <family val="2"/>
    </font>
    <font>
      <u val="single"/>
      <sz val="10"/>
      <color indexed="12"/>
      <name val="Arial"/>
      <family val="2"/>
    </font>
    <font>
      <sz val="10"/>
      <name val="Times New Roman"/>
      <family val="1"/>
    </font>
    <font>
      <sz val="9"/>
      <name val="Times New Roman"/>
      <family val="1"/>
    </font>
    <font>
      <b/>
      <sz val="9"/>
      <name val="Times New Roman"/>
      <family val="1"/>
    </font>
    <font>
      <b/>
      <sz val="12"/>
      <name val="Times New Roman"/>
      <family val="1"/>
    </font>
    <font>
      <sz val="8"/>
      <name val="Times New Roman"/>
      <family val="1"/>
    </font>
    <font>
      <b/>
      <sz val="10"/>
      <name val="Times New Roman"/>
      <family val="1"/>
    </font>
    <font>
      <i/>
      <sz val="9"/>
      <name val="Times New Roman"/>
      <family val="1"/>
    </font>
    <font>
      <i/>
      <sz val="10"/>
      <name val="Times New Roman"/>
      <family val="1"/>
    </font>
    <font>
      <b/>
      <sz val="11"/>
      <name val="Times New Roman"/>
      <family val="1"/>
    </font>
    <font>
      <b/>
      <sz val="8"/>
      <name val="Times New Roman"/>
      <family val="1"/>
    </font>
    <font>
      <b/>
      <sz val="10"/>
      <name val="Arial"/>
      <family val="2"/>
    </font>
    <font>
      <i/>
      <sz val="10"/>
      <name val="Arial"/>
      <family val="2"/>
    </font>
    <font>
      <sz val="8.5"/>
      <name val="Times New Roman"/>
      <family val="1"/>
    </font>
    <font>
      <sz val="10"/>
      <color indexed="10"/>
      <name val="Times New Roman"/>
      <family val="1"/>
    </font>
    <font>
      <sz val="10"/>
      <color indexed="10"/>
      <name val="Arial"/>
      <family val="2"/>
    </font>
    <font>
      <sz val="9"/>
      <color indexed="9"/>
      <name val="Times New Roman"/>
      <family val="1"/>
    </font>
    <font>
      <b/>
      <sz val="9"/>
      <color indexed="9"/>
      <name val="Times New Roman"/>
      <family val="1"/>
    </font>
    <font>
      <sz val="8"/>
      <name val="Arial"/>
      <family val="2"/>
    </font>
    <font>
      <b/>
      <sz val="7"/>
      <name val="Times New Roman"/>
      <family val="1"/>
    </font>
    <font>
      <sz val="6"/>
      <name val="Times New Roman"/>
      <family val="1"/>
    </font>
    <font>
      <sz val="9"/>
      <color indexed="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13"/>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style="thin">
        <color indexed="8"/>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top>
        <color indexed="63"/>
      </top>
      <bottom style="thin">
        <color indexed="8"/>
      </bottom>
    </border>
    <border>
      <left style="thin">
        <color indexed="8"/>
      </left>
      <right style="thin"/>
      <top>
        <color indexed="63"/>
      </top>
      <bottom style="thin"/>
    </border>
    <border>
      <left style="medium"/>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4" fillId="0" borderId="3" applyNumberFormat="0" applyFill="0" applyAlignment="0" applyProtection="0"/>
    <xf numFmtId="0" fontId="44" fillId="0" borderId="0" applyNumberFormat="0" applyFill="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19" borderId="0" applyNumberFormat="0" applyBorder="0" applyAlignment="0" applyProtection="0"/>
    <xf numFmtId="0" fontId="48" fillId="20" borderId="0" applyNumberFormat="0" applyBorder="0" applyAlignment="0" applyProtection="0"/>
    <xf numFmtId="0" fontId="2" fillId="0" borderId="0" applyNumberFormat="0" applyFill="0" applyBorder="0" applyAlignment="0" applyProtection="0"/>
    <xf numFmtId="0" fontId="49" fillId="21" borderId="4" applyNumberFormat="0" applyAlignment="0" applyProtection="0"/>
    <xf numFmtId="0" fontId="0" fillId="0" borderId="0">
      <alignment/>
      <protection/>
    </xf>
    <xf numFmtId="0" fontId="3" fillId="0" borderId="0">
      <alignment/>
      <protection/>
    </xf>
    <xf numFmtId="0" fontId="50" fillId="0" borderId="0" applyNumberFormat="0" applyFill="0" applyBorder="0" applyAlignment="0" applyProtection="0"/>
    <xf numFmtId="0" fontId="51" fillId="22"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2" fillId="23"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6" applyNumberFormat="0" applyFont="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21" borderId="5"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31"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82">
    <xf numFmtId="0" fontId="0" fillId="0" borderId="0" xfId="0" applyAlignment="1">
      <alignment/>
    </xf>
    <xf numFmtId="49" fontId="4" fillId="0" borderId="10" xfId="0" applyNumberFormat="1" applyFont="1" applyBorder="1" applyAlignment="1">
      <alignment horizontal="left" vertical="top" wrapText="1"/>
    </xf>
    <xf numFmtId="0" fontId="3" fillId="0" borderId="10" xfId="0" applyFont="1" applyBorder="1" applyAlignment="1">
      <alignment vertical="top" wrapText="1"/>
    </xf>
    <xf numFmtId="49" fontId="4" fillId="0" borderId="10" xfId="0" applyNumberFormat="1" applyFont="1" applyBorder="1" applyAlignment="1">
      <alignment horizontal="center" vertical="top" wrapText="1"/>
    </xf>
    <xf numFmtId="0" fontId="0" fillId="0" borderId="0" xfId="0" applyFont="1" applyAlignment="1">
      <alignment/>
    </xf>
    <xf numFmtId="0" fontId="3" fillId="0" borderId="0" xfId="0" applyFont="1" applyAlignment="1">
      <alignment/>
    </xf>
    <xf numFmtId="0" fontId="4" fillId="0" borderId="0" xfId="0" applyFont="1" applyAlignment="1">
      <alignment horizontal="left" vertical="top" wrapText="1"/>
    </xf>
    <xf numFmtId="49" fontId="8" fillId="0" borderId="1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Fill="1" applyBorder="1" applyAlignment="1">
      <alignment wrapText="1"/>
    </xf>
    <xf numFmtId="0" fontId="4" fillId="0" borderId="0" xfId="0" applyFont="1" applyFill="1" applyBorder="1" applyAlignment="1">
      <alignment wrapText="1"/>
    </xf>
    <xf numFmtId="172" fontId="4" fillId="0" borderId="0" xfId="0" applyNumberFormat="1" applyFont="1" applyFill="1" applyBorder="1" applyAlignment="1">
      <alignment wrapText="1"/>
    </xf>
    <xf numFmtId="49" fontId="4" fillId="0" borderId="0" xfId="0" applyNumberFormat="1" applyFont="1" applyBorder="1" applyAlignment="1">
      <alignment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Border="1" applyAlignment="1">
      <alignment horizontal="left" vertical="top" wrapText="1"/>
    </xf>
    <xf numFmtId="49" fontId="8" fillId="0" borderId="10" xfId="0" applyNumberFormat="1" applyFont="1" applyFill="1" applyBorder="1" applyAlignment="1">
      <alignment vertical="top" wrapText="1"/>
    </xf>
    <xf numFmtId="0" fontId="17" fillId="0" borderId="0" xfId="0" applyFont="1" applyAlignment="1">
      <alignment/>
    </xf>
    <xf numFmtId="0" fontId="0" fillId="0" borderId="0" xfId="0" applyFont="1" applyAlignment="1">
      <alignment/>
    </xf>
    <xf numFmtId="0" fontId="0" fillId="0" borderId="0" xfId="0" applyFont="1" applyFill="1" applyAlignment="1">
      <alignment/>
    </xf>
    <xf numFmtId="0" fontId="3" fillId="0" borderId="0" xfId="53" applyFont="1">
      <alignment/>
      <protection/>
    </xf>
    <xf numFmtId="0" fontId="3" fillId="0" borderId="0" xfId="53" applyFont="1" applyAlignment="1">
      <alignment horizontal="left"/>
      <protection/>
    </xf>
    <xf numFmtId="0" fontId="3" fillId="32" borderId="0" xfId="53" applyFont="1" applyFill="1">
      <alignment/>
      <protection/>
    </xf>
    <xf numFmtId="0" fontId="4" fillId="0" borderId="0" xfId="0" applyFont="1" applyAlignment="1">
      <alignment wrapText="1"/>
    </xf>
    <xf numFmtId="0" fontId="5" fillId="0" borderId="0" xfId="0" applyFont="1" applyAlignment="1">
      <alignment wrapText="1"/>
    </xf>
    <xf numFmtId="0" fontId="5" fillId="0" borderId="0" xfId="0" applyFont="1" applyFill="1" applyAlignment="1">
      <alignment wrapText="1"/>
    </xf>
    <xf numFmtId="0" fontId="4" fillId="0" borderId="0" xfId="0" applyFont="1" applyFill="1" applyAlignment="1">
      <alignment wrapText="1"/>
    </xf>
    <xf numFmtId="49" fontId="4" fillId="0" borderId="11" xfId="0" applyNumberFormat="1" applyFont="1" applyBorder="1" applyAlignment="1">
      <alignment horizontal="center" vertical="top" wrapText="1"/>
    </xf>
    <xf numFmtId="49" fontId="4" fillId="32" borderId="10" xfId="0" applyNumberFormat="1" applyFont="1" applyFill="1" applyBorder="1" applyAlignment="1">
      <alignment horizontal="center" vertical="top" wrapText="1"/>
    </xf>
    <xf numFmtId="0" fontId="0" fillId="0" borderId="0" xfId="0" applyFont="1" applyFill="1" applyAlignment="1">
      <alignment/>
    </xf>
    <xf numFmtId="0" fontId="0" fillId="32" borderId="0" xfId="0" applyFont="1" applyFill="1" applyAlignment="1">
      <alignment/>
    </xf>
    <xf numFmtId="0" fontId="0" fillId="32" borderId="0" xfId="0" applyFont="1" applyFill="1" applyAlignment="1">
      <alignment horizontal="left"/>
    </xf>
    <xf numFmtId="0" fontId="0" fillId="32" borderId="0" xfId="0" applyFont="1" applyFill="1" applyAlignment="1">
      <alignment horizontal="center"/>
    </xf>
    <xf numFmtId="3" fontId="3" fillId="0" borderId="10" xfId="0" applyNumberFormat="1" applyFont="1" applyFill="1" applyBorder="1" applyAlignment="1">
      <alignment horizontal="right" vertical="top" wrapText="1"/>
    </xf>
    <xf numFmtId="3" fontId="8" fillId="0" borderId="10" xfId="0" applyNumberFormat="1" applyFont="1" applyFill="1" applyBorder="1" applyAlignment="1">
      <alignment horizontal="right" vertical="top" wrapText="1"/>
    </xf>
    <xf numFmtId="3" fontId="8" fillId="0" borderId="10" xfId="0" applyNumberFormat="1" applyFont="1" applyFill="1" applyBorder="1" applyAlignment="1">
      <alignment vertical="top" wrapText="1"/>
    </xf>
    <xf numFmtId="3" fontId="3" fillId="0" borderId="10" xfId="0" applyNumberFormat="1" applyFont="1" applyBorder="1" applyAlignment="1">
      <alignment horizontal="right" vertical="top" wrapText="1"/>
    </xf>
    <xf numFmtId="3" fontId="3" fillId="0" borderId="10" xfId="0" applyNumberFormat="1" applyFont="1" applyBorder="1" applyAlignment="1">
      <alignment vertical="top" wrapText="1"/>
    </xf>
    <xf numFmtId="3" fontId="3" fillId="0" borderId="10" xfId="0" applyNumberFormat="1" applyFont="1" applyFill="1" applyBorder="1" applyAlignment="1">
      <alignment vertical="top" wrapText="1"/>
    </xf>
    <xf numFmtId="3" fontId="3" fillId="32" borderId="10" xfId="0" applyNumberFormat="1" applyFont="1" applyFill="1" applyBorder="1" applyAlignment="1">
      <alignment horizontal="right" vertical="top" wrapText="1"/>
    </xf>
    <xf numFmtId="3" fontId="8" fillId="0" borderId="10" xfId="52" applyNumberFormat="1" applyFont="1" applyFill="1" applyBorder="1" applyAlignment="1">
      <alignment horizontal="right" vertical="top" wrapText="1"/>
      <protection/>
    </xf>
    <xf numFmtId="3" fontId="3" fillId="32" borderId="10" xfId="0" applyNumberFormat="1" applyFont="1" applyFill="1" applyBorder="1" applyAlignment="1">
      <alignment vertical="top" wrapText="1"/>
    </xf>
    <xf numFmtId="3" fontId="3" fillId="0" borderId="10" xfId="0" applyNumberFormat="1" applyFont="1" applyBorder="1" applyAlignment="1">
      <alignment vertical="top"/>
    </xf>
    <xf numFmtId="49" fontId="3" fillId="0" borderId="10" xfId="0" applyNumberFormat="1" applyFont="1" applyFill="1" applyBorder="1" applyAlignment="1">
      <alignment vertical="top" wrapText="1"/>
    </xf>
    <xf numFmtId="3" fontId="3" fillId="0" borderId="0" xfId="0" applyNumberFormat="1" applyFont="1" applyAlignment="1">
      <alignment/>
    </xf>
    <xf numFmtId="3" fontId="3" fillId="32" borderId="10" xfId="0" applyNumberFormat="1" applyFont="1" applyFill="1" applyBorder="1" applyAlignment="1">
      <alignment vertical="top"/>
    </xf>
    <xf numFmtId="0" fontId="0" fillId="0" borderId="0" xfId="0" applyFont="1" applyAlignment="1">
      <alignment horizontal="left"/>
    </xf>
    <xf numFmtId="3" fontId="4" fillId="0" borderId="0" xfId="0" applyNumberFormat="1" applyFont="1" applyFill="1" applyBorder="1" applyAlignment="1">
      <alignment wrapText="1"/>
    </xf>
    <xf numFmtId="3" fontId="8" fillId="32" borderId="10" xfId="0" applyNumberFormat="1" applyFont="1" applyFill="1" applyBorder="1" applyAlignment="1">
      <alignment vertical="top" wrapText="1"/>
    </xf>
    <xf numFmtId="3" fontId="0" fillId="32" borderId="0" xfId="0" applyNumberFormat="1" applyFont="1" applyFill="1" applyAlignment="1">
      <alignment/>
    </xf>
    <xf numFmtId="3" fontId="11" fillId="32" borderId="10" xfId="0" applyNumberFormat="1" applyFont="1" applyFill="1" applyBorder="1" applyAlignment="1">
      <alignment vertical="top" wrapText="1"/>
    </xf>
    <xf numFmtId="0" fontId="3" fillId="32" borderId="10" xfId="0" applyFont="1" applyFill="1" applyBorder="1" applyAlignment="1">
      <alignment vertical="top" wrapText="1"/>
    </xf>
    <xf numFmtId="172" fontId="4" fillId="32" borderId="0" xfId="0" applyNumberFormat="1" applyFont="1" applyFill="1" applyBorder="1" applyAlignment="1">
      <alignment horizontal="left" vertical="top" wrapText="1"/>
    </xf>
    <xf numFmtId="49" fontId="3" fillId="32" borderId="1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172" fontId="4" fillId="0" borderId="0" xfId="0" applyNumberFormat="1" applyFont="1" applyFill="1" applyBorder="1" applyAlignment="1">
      <alignment horizontal="left" vertical="top" wrapText="1"/>
    </xf>
    <xf numFmtId="3" fontId="4" fillId="0" borderId="0" xfId="0" applyNumberFormat="1" applyFont="1" applyFill="1" applyBorder="1" applyAlignment="1">
      <alignment horizontal="left" vertical="top" wrapText="1"/>
    </xf>
    <xf numFmtId="0" fontId="4" fillId="32" borderId="0" xfId="0" applyFont="1" applyFill="1" applyBorder="1" applyAlignment="1">
      <alignment horizontal="left" vertical="top" wrapText="1"/>
    </xf>
    <xf numFmtId="0" fontId="0" fillId="32" borderId="0" xfId="0" applyFont="1" applyFill="1" applyAlignment="1">
      <alignment/>
    </xf>
    <xf numFmtId="0" fontId="3" fillId="0" borderId="10" xfId="0" applyFont="1" applyFill="1" applyBorder="1" applyAlignment="1">
      <alignment vertical="top" wrapText="1"/>
    </xf>
    <xf numFmtId="49" fontId="3" fillId="32" borderId="11" xfId="0" applyNumberFormat="1" applyFont="1" applyFill="1" applyBorder="1" applyAlignment="1">
      <alignment vertical="top" wrapText="1"/>
    </xf>
    <xf numFmtId="49" fontId="3" fillId="32" borderId="10" xfId="0" applyNumberFormat="1" applyFont="1" applyFill="1" applyBorder="1" applyAlignment="1">
      <alignment vertical="top" wrapText="1"/>
    </xf>
    <xf numFmtId="49" fontId="8" fillId="32" borderId="10" xfId="0" applyNumberFormat="1" applyFont="1" applyFill="1" applyBorder="1" applyAlignment="1">
      <alignment vertical="top" wrapText="1"/>
    </xf>
    <xf numFmtId="49" fontId="3" fillId="0" borderId="10" xfId="0" applyNumberFormat="1" applyFont="1" applyBorder="1" applyAlignment="1">
      <alignment horizontal="center" vertical="top" wrapText="1"/>
    </xf>
    <xf numFmtId="172" fontId="3" fillId="32" borderId="10"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3" fillId="0" borderId="10" xfId="0" applyFont="1" applyBorder="1" applyAlignment="1">
      <alignment horizontal="left" vertical="top" wrapText="1"/>
    </xf>
    <xf numFmtId="0" fontId="3" fillId="0" borderId="10" xfId="0" applyFont="1" applyFill="1" applyBorder="1" applyAlignment="1">
      <alignment horizontal="left" vertical="top" wrapText="1"/>
    </xf>
    <xf numFmtId="49" fontId="3" fillId="0" borderId="10" xfId="0" applyNumberFormat="1" applyFont="1" applyBorder="1" applyAlignment="1">
      <alignment vertical="top" wrapText="1"/>
    </xf>
    <xf numFmtId="172" fontId="3" fillId="0" borderId="10" xfId="0" applyNumberFormat="1" applyFont="1" applyFill="1" applyBorder="1" applyAlignment="1">
      <alignment vertical="top" wrapText="1"/>
    </xf>
    <xf numFmtId="0" fontId="3" fillId="0" borderId="0" xfId="0" applyFont="1" applyAlignment="1">
      <alignment vertical="top" wrapText="1"/>
    </xf>
    <xf numFmtId="172" fontId="3" fillId="0" borderId="10" xfId="0" applyNumberFormat="1" applyFont="1" applyFill="1" applyBorder="1" applyAlignment="1">
      <alignment horizontal="left" vertical="top" wrapText="1"/>
    </xf>
    <xf numFmtId="172" fontId="3" fillId="32" borderId="11"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49" fontId="3" fillId="0" borderId="11" xfId="0" applyNumberFormat="1" applyFont="1" applyFill="1" applyBorder="1" applyAlignment="1">
      <alignment vertical="top" wrapText="1"/>
    </xf>
    <xf numFmtId="49" fontId="3" fillId="0" borderId="0" xfId="0" applyNumberFormat="1" applyFont="1" applyFill="1" applyBorder="1" applyAlignment="1">
      <alignment wrapText="1"/>
    </xf>
    <xf numFmtId="49" fontId="3" fillId="0" borderId="0" xfId="0" applyNumberFormat="1" applyFont="1" applyBorder="1" applyAlignment="1">
      <alignment wrapText="1"/>
    </xf>
    <xf numFmtId="0" fontId="3" fillId="0" borderId="0" xfId="0" applyFont="1" applyBorder="1" applyAlignment="1">
      <alignment wrapText="1"/>
    </xf>
    <xf numFmtId="0" fontId="3" fillId="0" borderId="10" xfId="0" applyFont="1" applyFill="1" applyBorder="1" applyAlignment="1">
      <alignment horizontal="right" vertical="top" wrapText="1"/>
    </xf>
    <xf numFmtId="0" fontId="3" fillId="0" borderId="10" xfId="0" applyFont="1" applyBorder="1" applyAlignment="1">
      <alignment horizontal="center" vertical="top" wrapText="1"/>
    </xf>
    <xf numFmtId="3" fontId="11" fillId="0" borderId="10" xfId="0" applyNumberFormat="1" applyFont="1" applyFill="1" applyBorder="1" applyAlignment="1">
      <alignment vertical="top" wrapText="1"/>
    </xf>
    <xf numFmtId="49" fontId="11" fillId="0" borderId="10" xfId="0" applyNumberFormat="1" applyFont="1" applyFill="1" applyBorder="1" applyAlignment="1">
      <alignment horizontal="left" vertical="top"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49" fontId="8" fillId="0" borderId="12" xfId="0" applyNumberFormat="1" applyFont="1" applyFill="1" applyBorder="1" applyAlignment="1">
      <alignment vertical="top" wrapText="1"/>
    </xf>
    <xf numFmtId="49" fontId="8" fillId="0" borderId="12" xfId="0" applyNumberFormat="1" applyFont="1" applyFill="1" applyBorder="1" applyAlignment="1">
      <alignment wrapText="1"/>
    </xf>
    <xf numFmtId="49" fontId="3" fillId="0" borderId="12" xfId="0" applyNumberFormat="1" applyFont="1" applyFill="1" applyBorder="1" applyAlignment="1">
      <alignment vertical="top" wrapText="1"/>
    </xf>
    <xf numFmtId="49" fontId="3" fillId="32" borderId="12" xfId="0" applyNumberFormat="1" applyFont="1" applyFill="1" applyBorder="1" applyAlignment="1">
      <alignment vertical="top" wrapText="1"/>
    </xf>
    <xf numFmtId="49" fontId="8" fillId="0" borderId="13" xfId="0" applyNumberFormat="1" applyFont="1" applyFill="1" applyBorder="1" applyAlignment="1">
      <alignment vertical="top" wrapText="1"/>
    </xf>
    <xf numFmtId="49" fontId="8" fillId="0" borderId="14" xfId="0" applyNumberFormat="1" applyFont="1" applyFill="1" applyBorder="1" applyAlignment="1">
      <alignment vertical="top" wrapText="1"/>
    </xf>
    <xf numFmtId="49" fontId="3" fillId="0" borderId="0" xfId="0" applyNumberFormat="1" applyFont="1" applyFill="1" applyAlignment="1">
      <alignment vertical="top" wrapText="1"/>
    </xf>
    <xf numFmtId="49" fontId="11" fillId="0" borderId="12" xfId="0" applyNumberFormat="1" applyFont="1" applyFill="1" applyBorder="1" applyAlignment="1">
      <alignment vertical="top" wrapText="1"/>
    </xf>
    <xf numFmtId="49" fontId="11" fillId="0" borderId="10" xfId="0" applyNumberFormat="1" applyFont="1" applyFill="1" applyBorder="1" applyAlignment="1">
      <alignment vertical="top" wrapText="1"/>
    </xf>
    <xf numFmtId="3" fontId="10" fillId="0" borderId="10" xfId="0" applyNumberFormat="1" applyFont="1" applyFill="1" applyBorder="1" applyAlignment="1">
      <alignment vertical="top" wrapText="1"/>
    </xf>
    <xf numFmtId="0" fontId="10" fillId="0" borderId="0" xfId="0" applyFont="1" applyFill="1" applyBorder="1" applyAlignment="1">
      <alignment horizontal="left" vertical="top" wrapText="1"/>
    </xf>
    <xf numFmtId="172" fontId="10" fillId="0" borderId="0" xfId="0" applyNumberFormat="1" applyFont="1" applyFill="1" applyBorder="1" applyAlignment="1">
      <alignment horizontal="left" vertical="top" wrapText="1"/>
    </xf>
    <xf numFmtId="3" fontId="10" fillId="0" borderId="0" xfId="0" applyNumberFormat="1" applyFont="1" applyFill="1" applyBorder="1" applyAlignment="1">
      <alignment horizontal="left" vertical="top" wrapText="1"/>
    </xf>
    <xf numFmtId="0" fontId="10" fillId="0" borderId="0" xfId="0" applyFont="1" applyFill="1" applyAlignment="1">
      <alignment horizontal="left" vertical="top" wrapText="1"/>
    </xf>
    <xf numFmtId="49" fontId="3" fillId="32" borderId="15" xfId="0" applyNumberFormat="1" applyFont="1" applyFill="1" applyBorder="1" applyAlignment="1">
      <alignment vertical="top" wrapText="1"/>
    </xf>
    <xf numFmtId="49" fontId="3" fillId="0" borderId="12" xfId="0" applyNumberFormat="1" applyFont="1" applyFill="1" applyBorder="1" applyAlignment="1">
      <alignment horizontal="left" vertical="top" wrapText="1"/>
    </xf>
    <xf numFmtId="49" fontId="8" fillId="0" borderId="11" xfId="0" applyNumberFormat="1" applyFont="1" applyFill="1" applyBorder="1" applyAlignment="1">
      <alignment vertical="top" wrapText="1"/>
    </xf>
    <xf numFmtId="3" fontId="11" fillId="0" borderId="10" xfId="52" applyNumberFormat="1" applyFont="1" applyFill="1" applyBorder="1" applyAlignment="1">
      <alignment horizontal="right" vertical="top" wrapText="1"/>
      <protection/>
    </xf>
    <xf numFmtId="3" fontId="6" fillId="33" borderId="16" xfId="0" applyNumberFormat="1" applyFont="1" applyFill="1" applyBorder="1" applyAlignment="1">
      <alignment horizontal="right" vertical="top" wrapText="1"/>
    </xf>
    <xf numFmtId="0" fontId="3" fillId="0" borderId="0" xfId="0" applyFont="1" applyAlignment="1">
      <alignment vertical="top" wrapText="1"/>
    </xf>
    <xf numFmtId="0" fontId="8" fillId="0" borderId="0" xfId="0" applyFont="1" applyAlignment="1">
      <alignment vertical="top" wrapText="1"/>
    </xf>
    <xf numFmtId="0" fontId="8" fillId="0" borderId="0" xfId="0" applyFont="1" applyFill="1" applyAlignment="1">
      <alignment vertical="top" wrapText="1"/>
    </xf>
    <xf numFmtId="0" fontId="3" fillId="0" borderId="0" xfId="0" applyFont="1" applyFill="1" applyAlignment="1">
      <alignment vertical="top" wrapText="1"/>
    </xf>
    <xf numFmtId="172" fontId="3" fillId="32" borderId="10" xfId="0" applyNumberFormat="1" applyFont="1" applyFill="1" applyBorder="1" applyAlignment="1">
      <alignment vertical="top" wrapText="1"/>
    </xf>
    <xf numFmtId="3" fontId="10" fillId="32" borderId="10" xfId="0" applyNumberFormat="1" applyFont="1" applyFill="1" applyBorder="1" applyAlignment="1">
      <alignment vertical="top" wrapText="1"/>
    </xf>
    <xf numFmtId="49" fontId="3" fillId="0" borderId="0" xfId="0" applyNumberFormat="1" applyFont="1" applyBorder="1" applyAlignment="1">
      <alignment horizontal="center"/>
    </xf>
    <xf numFmtId="0" fontId="8" fillId="0" borderId="0" xfId="0" applyFont="1" applyBorder="1" applyAlignment="1">
      <alignment horizontal="center"/>
    </xf>
    <xf numFmtId="0" fontId="11" fillId="0" borderId="0" xfId="0" applyFont="1" applyAlignment="1">
      <alignment/>
    </xf>
    <xf numFmtId="49" fontId="8" fillId="0" borderId="0" xfId="0" applyNumberFormat="1" applyFont="1" applyFill="1" applyBorder="1" applyAlignment="1">
      <alignment horizontal="center" vertical="top" wrapText="1"/>
    </xf>
    <xf numFmtId="0" fontId="8" fillId="0" borderId="0" xfId="0" applyFont="1" applyBorder="1" applyAlignment="1">
      <alignment horizontal="center" vertical="top" wrapText="1"/>
    </xf>
    <xf numFmtId="0" fontId="3" fillId="0" borderId="0" xfId="0" applyFont="1" applyAlignment="1">
      <alignment wrapText="1"/>
    </xf>
    <xf numFmtId="0" fontId="8" fillId="0" borderId="0" xfId="0" applyFont="1" applyAlignment="1">
      <alignment wrapText="1"/>
    </xf>
    <xf numFmtId="0" fontId="3" fillId="0" borderId="0" xfId="0" applyFont="1" applyFill="1" applyAlignment="1">
      <alignment wrapText="1"/>
    </xf>
    <xf numFmtId="0" fontId="11" fillId="0" borderId="0" xfId="0" applyFont="1" applyFill="1" applyAlignment="1">
      <alignment wrapText="1"/>
    </xf>
    <xf numFmtId="0" fontId="3" fillId="0" borderId="0" xfId="53" applyFont="1" applyAlignment="1">
      <alignment horizontal="right"/>
      <protection/>
    </xf>
    <xf numFmtId="0" fontId="0" fillId="0" borderId="0" xfId="0" applyFont="1" applyAlignment="1">
      <alignment horizontal="right"/>
    </xf>
    <xf numFmtId="0" fontId="3" fillId="0" borderId="11" xfId="0" applyFont="1" applyFill="1" applyBorder="1" applyAlignment="1">
      <alignment horizontal="left" vertical="top" wrapText="1"/>
    </xf>
    <xf numFmtId="3" fontId="16" fillId="0" borderId="0" xfId="0" applyNumberFormat="1" applyFont="1" applyAlignment="1">
      <alignment/>
    </xf>
    <xf numFmtId="3" fontId="8" fillId="34" borderId="10" xfId="51" applyNumberFormat="1" applyFont="1" applyFill="1" applyBorder="1" applyAlignment="1">
      <alignment vertical="top" wrapText="1"/>
      <protection/>
    </xf>
    <xf numFmtId="3" fontId="3" fillId="0" borderId="10" xfId="51" applyNumberFormat="1" applyFont="1" applyBorder="1" applyAlignment="1">
      <alignment horizontal="right" vertical="top" wrapText="1"/>
      <protection/>
    </xf>
    <xf numFmtId="3" fontId="3" fillId="0" borderId="10" xfId="51" applyNumberFormat="1" applyFont="1" applyBorder="1" applyAlignment="1">
      <alignment vertical="top" wrapText="1"/>
      <protection/>
    </xf>
    <xf numFmtId="3" fontId="11" fillId="34" borderId="10" xfId="51" applyNumberFormat="1" applyFont="1" applyFill="1" applyBorder="1" applyAlignment="1">
      <alignment vertical="top" wrapText="1"/>
      <protection/>
    </xf>
    <xf numFmtId="3" fontId="3" fillId="0" borderId="10" xfId="51" applyNumberFormat="1" applyFont="1" applyBorder="1" applyAlignment="1">
      <alignment horizontal="right" wrapText="1"/>
      <protection/>
    </xf>
    <xf numFmtId="3" fontId="3" fillId="0" borderId="10" xfId="51" applyNumberFormat="1" applyFont="1" applyBorder="1" applyAlignment="1">
      <alignment wrapText="1"/>
      <protection/>
    </xf>
    <xf numFmtId="3" fontId="11" fillId="34" borderId="10" xfId="51" applyNumberFormat="1" applyFont="1" applyFill="1" applyBorder="1" applyAlignment="1">
      <alignment wrapText="1"/>
      <protection/>
    </xf>
    <xf numFmtId="1" fontId="3" fillId="0" borderId="10" xfId="0" applyNumberFormat="1" applyFont="1" applyFill="1" applyBorder="1" applyAlignment="1">
      <alignment vertical="top" wrapText="1"/>
    </xf>
    <xf numFmtId="0" fontId="0" fillId="32" borderId="0" xfId="0" applyFont="1" applyFill="1" applyAlignment="1">
      <alignment horizontal="right"/>
    </xf>
    <xf numFmtId="49" fontId="10" fillId="0" borderId="10" xfId="0" applyNumberFormat="1" applyFont="1" applyFill="1" applyBorder="1" applyAlignment="1">
      <alignment vertical="top" wrapText="1"/>
    </xf>
    <xf numFmtId="49" fontId="3" fillId="0" borderId="14" xfId="0" applyNumberFormat="1" applyFont="1" applyFill="1" applyBorder="1" applyAlignment="1">
      <alignment vertical="top" wrapText="1"/>
    </xf>
    <xf numFmtId="3" fontId="3" fillId="32" borderId="10" xfId="0" applyNumberFormat="1" applyFont="1" applyFill="1" applyBorder="1" applyAlignment="1">
      <alignment horizontal="left" vertical="top" wrapText="1"/>
    </xf>
    <xf numFmtId="0" fontId="3" fillId="0" borderId="0" xfId="0" applyFont="1" applyFill="1" applyAlignment="1">
      <alignment/>
    </xf>
    <xf numFmtId="0" fontId="23" fillId="0" borderId="0" xfId="0" applyFont="1" applyBorder="1" applyAlignment="1">
      <alignment wrapText="1"/>
    </xf>
    <xf numFmtId="0" fontId="3" fillId="0" borderId="10" xfId="51" applyFont="1" applyBorder="1" applyAlignment="1">
      <alignment vertical="top" wrapText="1"/>
      <protection/>
    </xf>
    <xf numFmtId="0" fontId="3" fillId="0" borderId="0" xfId="51" applyFont="1" applyBorder="1" applyAlignment="1">
      <alignment vertical="top" wrapText="1"/>
      <protection/>
    </xf>
    <xf numFmtId="0" fontId="3" fillId="0" borderId="10" xfId="51" applyFont="1" applyBorder="1" applyAlignment="1">
      <alignment horizontal="right" vertical="top" wrapText="1"/>
      <protection/>
    </xf>
    <xf numFmtId="3" fontId="6" fillId="34" borderId="10" xfId="51" applyNumberFormat="1" applyFont="1" applyFill="1" applyBorder="1" applyAlignment="1">
      <alignment vertical="top" wrapText="1"/>
      <protection/>
    </xf>
    <xf numFmtId="0" fontId="8" fillId="0" borderId="10" xfId="51" applyFont="1" applyBorder="1" applyAlignment="1">
      <alignment horizontal="right" vertical="top" wrapText="1"/>
      <protection/>
    </xf>
    <xf numFmtId="0" fontId="8" fillId="0" borderId="10" xfId="51" applyFont="1" applyBorder="1" applyAlignment="1">
      <alignment vertical="top" wrapText="1"/>
      <protection/>
    </xf>
    <xf numFmtId="3" fontId="8" fillId="0" borderId="10" xfId="51" applyNumberFormat="1" applyFont="1" applyBorder="1" applyAlignment="1">
      <alignment vertical="top" wrapText="1"/>
      <protection/>
    </xf>
    <xf numFmtId="3" fontId="8" fillId="0" borderId="10" xfId="51" applyNumberFormat="1" applyFont="1" applyBorder="1" applyAlignment="1">
      <alignment horizontal="right" vertical="top" wrapText="1"/>
      <protection/>
    </xf>
    <xf numFmtId="0" fontId="3" fillId="32" borderId="17" xfId="0" applyFont="1" applyFill="1" applyBorder="1" applyAlignment="1">
      <alignment horizontal="center" vertical="top" wrapText="1"/>
    </xf>
    <xf numFmtId="3" fontId="6" fillId="34" borderId="10" xfId="0" applyNumberFormat="1" applyFont="1" applyFill="1" applyBorder="1" applyAlignment="1">
      <alignment vertical="top" wrapText="1"/>
    </xf>
    <xf numFmtId="3" fontId="4" fillId="0" borderId="10" xfId="0" applyNumberFormat="1" applyFont="1" applyBorder="1" applyAlignment="1">
      <alignment wrapText="1"/>
    </xf>
    <xf numFmtId="0" fontId="3" fillId="32" borderId="0" xfId="0" applyFont="1" applyFill="1" applyAlignment="1">
      <alignment vertical="top" wrapText="1"/>
    </xf>
    <xf numFmtId="49" fontId="3" fillId="32" borderId="17" xfId="0" applyNumberFormat="1" applyFont="1" applyFill="1" applyBorder="1" applyAlignment="1">
      <alignment horizontal="center" vertical="top" wrapText="1"/>
    </xf>
    <xf numFmtId="0" fontId="3" fillId="32" borderId="11" xfId="0" applyFont="1" applyFill="1" applyBorder="1" applyAlignment="1">
      <alignment horizontal="left" vertical="top" wrapText="1"/>
    </xf>
    <xf numFmtId="0" fontId="3" fillId="32" borderId="17" xfId="0" applyFont="1" applyFill="1" applyBorder="1" applyAlignment="1">
      <alignment horizontal="left" vertical="top" wrapText="1"/>
    </xf>
    <xf numFmtId="0" fontId="3" fillId="32" borderId="11" xfId="0" applyFont="1" applyFill="1" applyBorder="1" applyAlignment="1">
      <alignment vertical="top" wrapText="1"/>
    </xf>
    <xf numFmtId="0" fontId="3" fillId="32" borderId="10" xfId="0" applyFont="1" applyFill="1" applyBorder="1" applyAlignment="1">
      <alignment horizontal="left" vertical="top" wrapText="1"/>
    </xf>
    <xf numFmtId="49" fontId="4" fillId="32" borderId="17" xfId="0" applyNumberFormat="1" applyFont="1" applyFill="1" applyBorder="1" applyAlignment="1">
      <alignment horizontal="center" vertical="top" wrapText="1"/>
    </xf>
    <xf numFmtId="0" fontId="3" fillId="32" borderId="11"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3" fillId="0" borderId="17" xfId="0" applyNumberFormat="1" applyFont="1" applyFill="1" applyBorder="1" applyAlignment="1">
      <alignment vertical="top" wrapText="1"/>
    </xf>
    <xf numFmtId="0" fontId="3" fillId="0" borderId="11" xfId="0" applyFont="1" applyFill="1" applyBorder="1" applyAlignment="1">
      <alignment vertical="top" wrapText="1"/>
    </xf>
    <xf numFmtId="0" fontId="11" fillId="32" borderId="10" xfId="0" applyFont="1" applyFill="1" applyBorder="1" applyAlignment="1">
      <alignment horizontal="left" vertical="top" wrapText="1"/>
    </xf>
    <xf numFmtId="0" fontId="6" fillId="0" borderId="0" xfId="0" applyFont="1" applyAlignment="1">
      <alignment horizontal="center" wrapText="1"/>
    </xf>
    <xf numFmtId="0" fontId="3" fillId="0" borderId="10" xfId="51" applyFont="1" applyFill="1" applyBorder="1" applyAlignment="1">
      <alignment horizontal="left" vertical="top" wrapText="1"/>
      <protection/>
    </xf>
    <xf numFmtId="49" fontId="3" fillId="32" borderId="10" xfId="53" applyNumberFormat="1" applyFont="1" applyFill="1" applyBorder="1" applyAlignment="1">
      <alignment horizontal="left" vertical="top" wrapText="1"/>
      <protection/>
    </xf>
    <xf numFmtId="3" fontId="3" fillId="32" borderId="10" xfId="53" applyNumberFormat="1" applyFont="1" applyFill="1" applyBorder="1" applyAlignment="1">
      <alignment vertical="top" wrapText="1"/>
      <protection/>
    </xf>
    <xf numFmtId="3" fontId="3" fillId="32" borderId="10" xfId="53" applyNumberFormat="1" applyFont="1" applyFill="1" applyBorder="1" applyAlignment="1">
      <alignment horizontal="right" vertical="top" wrapText="1"/>
      <protection/>
    </xf>
    <xf numFmtId="0" fontId="3" fillId="32" borderId="10" xfId="51" applyFont="1" applyFill="1" applyBorder="1" applyAlignment="1">
      <alignment horizontal="left" vertical="top" wrapText="1"/>
      <protection/>
    </xf>
    <xf numFmtId="49" fontId="4" fillId="0" borderId="17" xfId="0" applyNumberFormat="1" applyFont="1" applyFill="1" applyBorder="1" applyAlignment="1">
      <alignment horizontal="center" vertical="top"/>
    </xf>
    <xf numFmtId="0" fontId="3" fillId="0" borderId="10" xfId="0" applyNumberFormat="1" applyFont="1" applyFill="1" applyBorder="1" applyAlignment="1">
      <alignment vertical="top" wrapText="1"/>
    </xf>
    <xf numFmtId="49" fontId="3" fillId="0" borderId="0" xfId="0" applyNumberFormat="1" applyFont="1" applyAlignment="1">
      <alignment vertical="top" wrapText="1"/>
    </xf>
    <xf numFmtId="0" fontId="3" fillId="0" borderId="0" xfId="0" applyFont="1" applyAlignment="1">
      <alignment horizontal="right" vertical="top" wrapText="1"/>
    </xf>
    <xf numFmtId="49" fontId="8" fillId="0" borderId="0" xfId="0" applyNumberFormat="1" applyFont="1" applyFill="1" applyBorder="1" applyAlignment="1">
      <alignment horizontal="center" vertical="top"/>
    </xf>
    <xf numFmtId="49" fontId="8" fillId="0" borderId="0" xfId="0" applyNumberFormat="1" applyFont="1" applyBorder="1" applyAlignment="1">
      <alignment horizontal="center" vertical="top"/>
    </xf>
    <xf numFmtId="0" fontId="8" fillId="0" borderId="0" xfId="0" applyFont="1" applyBorder="1" applyAlignment="1">
      <alignment horizontal="left" vertical="top"/>
    </xf>
    <xf numFmtId="0" fontId="8" fillId="0" borderId="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horizontal="right" vertical="top"/>
    </xf>
    <xf numFmtId="49" fontId="8" fillId="0" borderId="11" xfId="0" applyNumberFormat="1" applyFont="1" applyFill="1" applyBorder="1" applyAlignment="1">
      <alignment horizontal="left" vertical="top" wrapText="1"/>
    </xf>
    <xf numFmtId="49" fontId="4" fillId="0" borderId="0" xfId="0" applyNumberFormat="1" applyFont="1" applyFill="1" applyAlignment="1">
      <alignment wrapText="1"/>
    </xf>
    <xf numFmtId="49" fontId="4" fillId="0" borderId="0" xfId="0" applyNumberFormat="1" applyFont="1" applyAlignment="1">
      <alignment wrapText="1"/>
    </xf>
    <xf numFmtId="0" fontId="4" fillId="0" borderId="0" xfId="0" applyFont="1" applyAlignment="1">
      <alignment wrapText="1"/>
    </xf>
    <xf numFmtId="49" fontId="8" fillId="0" borderId="0" xfId="0" applyNumberFormat="1" applyFont="1" applyFill="1" applyBorder="1" applyAlignment="1">
      <alignment horizontal="center"/>
    </xf>
    <xf numFmtId="49" fontId="8" fillId="0" borderId="0" xfId="0" applyNumberFormat="1" applyFont="1" applyBorder="1" applyAlignment="1">
      <alignment horizontal="center"/>
    </xf>
    <xf numFmtId="0" fontId="8" fillId="32" borderId="0" xfId="0" applyFont="1" applyFill="1" applyBorder="1" applyAlignment="1">
      <alignment horizontal="center"/>
    </xf>
    <xf numFmtId="49" fontId="8" fillId="0" borderId="10" xfId="0" applyNumberFormat="1" applyFont="1" applyFill="1" applyBorder="1" applyAlignment="1">
      <alignment wrapText="1"/>
    </xf>
    <xf numFmtId="49" fontId="8" fillId="0" borderId="10" xfId="0" applyNumberFormat="1" applyFont="1" applyFill="1" applyBorder="1" applyAlignment="1">
      <alignment horizontal="left" wrapText="1"/>
    </xf>
    <xf numFmtId="0" fontId="3" fillId="0" borderId="10" xfId="0" applyNumberFormat="1" applyFont="1" applyFill="1" applyBorder="1" applyAlignment="1">
      <alignment horizontal="left" vertical="top" wrapText="1"/>
    </xf>
    <xf numFmtId="0" fontId="8" fillId="0" borderId="10" xfId="0" applyNumberFormat="1" applyFont="1" applyFill="1" applyBorder="1" applyAlignment="1">
      <alignment vertical="center" wrapText="1"/>
    </xf>
    <xf numFmtId="0" fontId="8" fillId="0" borderId="10" xfId="0" applyNumberFormat="1" applyFont="1" applyFill="1" applyBorder="1" applyAlignment="1">
      <alignment horizontal="left" vertical="center" wrapText="1"/>
    </xf>
    <xf numFmtId="3" fontId="8" fillId="0" borderId="10" xfId="0" applyNumberFormat="1" applyFont="1" applyFill="1" applyBorder="1" applyAlignment="1">
      <alignment vertical="center" wrapText="1"/>
    </xf>
    <xf numFmtId="3" fontId="11" fillId="0" borderId="10" xfId="0" applyNumberFormat="1" applyFont="1" applyFill="1" applyBorder="1" applyAlignment="1">
      <alignment vertical="center" wrapText="1"/>
    </xf>
    <xf numFmtId="49" fontId="3" fillId="0" borderId="0" xfId="0" applyNumberFormat="1" applyFont="1" applyFill="1" applyAlignment="1">
      <alignment wrapText="1"/>
    </xf>
    <xf numFmtId="49" fontId="3" fillId="0" borderId="0" xfId="0" applyNumberFormat="1" applyFont="1" applyAlignment="1">
      <alignment wrapText="1"/>
    </xf>
    <xf numFmtId="0" fontId="3" fillId="32" borderId="0" xfId="0" applyFont="1" applyFill="1" applyAlignment="1">
      <alignment wrapText="1"/>
    </xf>
    <xf numFmtId="49" fontId="8" fillId="0" borderId="0" xfId="53" applyNumberFormat="1" applyFont="1" applyFill="1" applyBorder="1" applyAlignment="1">
      <alignment horizontal="right"/>
      <protection/>
    </xf>
    <xf numFmtId="49" fontId="8" fillId="0" borderId="0" xfId="53" applyNumberFormat="1" applyFont="1" applyBorder="1" applyAlignment="1">
      <alignment horizontal="center"/>
      <protection/>
    </xf>
    <xf numFmtId="0" fontId="8" fillId="0" borderId="0" xfId="53" applyFont="1" applyBorder="1" applyAlignment="1">
      <alignment horizontal="left"/>
      <protection/>
    </xf>
    <xf numFmtId="0" fontId="8" fillId="32" borderId="0" xfId="53" applyFont="1" applyFill="1" applyBorder="1" applyAlignment="1">
      <alignment horizontal="center"/>
      <protection/>
    </xf>
    <xf numFmtId="0" fontId="8" fillId="0" borderId="0" xfId="53" applyFont="1" applyBorder="1" applyAlignment="1">
      <alignment horizontal="right"/>
      <protection/>
    </xf>
    <xf numFmtId="49" fontId="8" fillId="0" borderId="10" xfId="53" applyNumberFormat="1" applyFont="1" applyFill="1" applyBorder="1" applyAlignment="1">
      <alignment horizontal="right" wrapText="1"/>
      <protection/>
    </xf>
    <xf numFmtId="49" fontId="11" fillId="0" borderId="10" xfId="53" applyNumberFormat="1" applyFont="1" applyFill="1" applyBorder="1" applyAlignment="1">
      <alignment horizontal="right" wrapText="1"/>
      <protection/>
    </xf>
    <xf numFmtId="0" fontId="3" fillId="0" borderId="10" xfId="53" applyFont="1" applyFill="1" applyBorder="1" applyAlignment="1">
      <alignment horizontal="left" vertical="top" wrapText="1"/>
      <protection/>
    </xf>
    <xf numFmtId="0" fontId="3" fillId="0" borderId="10" xfId="53" applyFont="1" applyFill="1" applyBorder="1" applyAlignment="1">
      <alignment horizontal="right" vertical="top" wrapText="1"/>
      <protection/>
    </xf>
    <xf numFmtId="0" fontId="3" fillId="0" borderId="10" xfId="53" applyFont="1" applyFill="1" applyBorder="1" applyAlignment="1">
      <alignment vertical="top" wrapText="1"/>
      <protection/>
    </xf>
    <xf numFmtId="49" fontId="3" fillId="0" borderId="10" xfId="53" applyNumberFormat="1" applyFont="1" applyFill="1" applyBorder="1" applyAlignment="1">
      <alignment horizontal="right" vertical="top" wrapText="1"/>
      <protection/>
    </xf>
    <xf numFmtId="0" fontId="3" fillId="32" borderId="10" xfId="53" applyFont="1" applyFill="1" applyBorder="1" applyAlignment="1">
      <alignment horizontal="left" vertical="top" wrapText="1"/>
      <protection/>
    </xf>
    <xf numFmtId="49" fontId="11" fillId="0" borderId="10" xfId="53" applyNumberFormat="1" applyFont="1" applyFill="1" applyBorder="1" applyAlignment="1">
      <alignment horizontal="right" vertical="top" wrapText="1"/>
      <protection/>
    </xf>
    <xf numFmtId="3" fontId="11" fillId="32" borderId="10" xfId="53" applyNumberFormat="1" applyFont="1" applyFill="1" applyBorder="1" applyAlignment="1">
      <alignment vertical="top" wrapText="1"/>
      <protection/>
    </xf>
    <xf numFmtId="0" fontId="8" fillId="0" borderId="10" xfId="53" applyFont="1" applyFill="1" applyBorder="1" applyAlignment="1">
      <alignment horizontal="left" wrapText="1"/>
      <protection/>
    </xf>
    <xf numFmtId="0" fontId="8" fillId="0" borderId="10" xfId="53" applyFont="1" applyFill="1" applyBorder="1" applyAlignment="1">
      <alignment horizontal="right" wrapText="1"/>
      <protection/>
    </xf>
    <xf numFmtId="49" fontId="3" fillId="0" borderId="10" xfId="53" applyNumberFormat="1" applyFont="1" applyFill="1" applyBorder="1" applyAlignment="1">
      <alignment horizontal="left" vertical="top" wrapText="1"/>
      <protection/>
    </xf>
    <xf numFmtId="0" fontId="3" fillId="0" borderId="10" xfId="53" applyFont="1" applyFill="1" applyBorder="1" applyAlignment="1">
      <alignment horizontal="center" vertical="top" wrapText="1"/>
      <protection/>
    </xf>
    <xf numFmtId="0" fontId="3" fillId="0" borderId="11" xfId="53" applyFont="1" applyFill="1" applyBorder="1" applyAlignment="1">
      <alignment horizontal="center" vertical="top" wrapText="1"/>
      <protection/>
    </xf>
    <xf numFmtId="49" fontId="3" fillId="0" borderId="11" xfId="53" applyNumberFormat="1" applyFont="1" applyFill="1" applyBorder="1" applyAlignment="1">
      <alignment horizontal="center" vertical="top" wrapText="1"/>
      <protection/>
    </xf>
    <xf numFmtId="0" fontId="3" fillId="0" borderId="10" xfId="53" applyFont="1" applyBorder="1" applyAlignment="1">
      <alignment horizontal="right" vertical="top" wrapText="1"/>
      <protection/>
    </xf>
    <xf numFmtId="49" fontId="8" fillId="0" borderId="10" xfId="53" applyNumberFormat="1" applyFont="1" applyFill="1" applyBorder="1" applyAlignment="1">
      <alignment horizontal="right" vertical="top" wrapText="1"/>
      <protection/>
    </xf>
    <xf numFmtId="3" fontId="8" fillId="32" borderId="10" xfId="53" applyNumberFormat="1" applyFont="1" applyFill="1" applyBorder="1" applyAlignment="1">
      <alignment horizontal="right" vertical="top" wrapText="1"/>
      <protection/>
    </xf>
    <xf numFmtId="3" fontId="11" fillId="32" borderId="10" xfId="53" applyNumberFormat="1" applyFont="1" applyFill="1" applyBorder="1" applyAlignment="1">
      <alignment horizontal="right" vertical="top" wrapText="1"/>
      <protection/>
    </xf>
    <xf numFmtId="49" fontId="3" fillId="0" borderId="10" xfId="53" applyNumberFormat="1" applyFont="1" applyFill="1" applyBorder="1" applyAlignment="1">
      <alignment vertical="top" wrapText="1"/>
      <protection/>
    </xf>
    <xf numFmtId="3" fontId="8" fillId="32" borderId="10" xfId="53" applyNumberFormat="1" applyFont="1" applyFill="1" applyBorder="1" applyAlignment="1">
      <alignment vertical="top" wrapText="1"/>
      <protection/>
    </xf>
    <xf numFmtId="3" fontId="6" fillId="34" borderId="10" xfId="53" applyNumberFormat="1" applyFont="1" applyFill="1" applyBorder="1" applyAlignment="1">
      <alignment vertical="top" wrapText="1"/>
      <protection/>
    </xf>
    <xf numFmtId="3" fontId="11" fillId="34" borderId="10" xfId="53" applyNumberFormat="1" applyFont="1" applyFill="1" applyBorder="1" applyAlignment="1">
      <alignment vertical="top" wrapText="1"/>
      <protection/>
    </xf>
    <xf numFmtId="3" fontId="8" fillId="34" borderId="10" xfId="53" applyNumberFormat="1" applyFont="1" applyFill="1" applyBorder="1" applyAlignment="1">
      <alignment vertical="top" wrapText="1"/>
      <protection/>
    </xf>
    <xf numFmtId="0" fontId="3" fillId="32" borderId="0" xfId="0" applyFont="1" applyFill="1" applyAlignment="1">
      <alignment horizontal="left" vertical="top" wrapText="1"/>
    </xf>
    <xf numFmtId="0" fontId="3" fillId="32" borderId="18" xfId="0" applyFont="1" applyFill="1" applyBorder="1" applyAlignment="1">
      <alignment horizontal="center" vertical="top" wrapText="1"/>
    </xf>
    <xf numFmtId="0" fontId="4" fillId="32" borderId="11" xfId="0" applyFont="1" applyFill="1" applyBorder="1" applyAlignment="1">
      <alignment horizontal="center" vertical="top" wrapText="1"/>
    </xf>
    <xf numFmtId="0" fontId="3" fillId="32" borderId="0" xfId="0" applyFont="1" applyFill="1" applyBorder="1" applyAlignment="1">
      <alignment horizontal="left" vertical="top" wrapText="1"/>
    </xf>
    <xf numFmtId="0" fontId="3" fillId="32" borderId="10" xfId="0" applyFont="1" applyFill="1" applyBorder="1" applyAlignment="1">
      <alignment horizontal="center" vertical="top" wrapText="1"/>
    </xf>
    <xf numFmtId="0" fontId="0" fillId="32" borderId="0" xfId="0" applyFont="1" applyFill="1" applyAlignment="1">
      <alignment horizontal="center" vertical="top"/>
    </xf>
    <xf numFmtId="0" fontId="3" fillId="32" borderId="10" xfId="43" applyFont="1" applyFill="1" applyBorder="1" applyAlignment="1">
      <alignment horizontal="left" vertical="top" wrapText="1"/>
      <protection/>
    </xf>
    <xf numFmtId="0" fontId="16" fillId="0" borderId="0" xfId="0" applyFont="1" applyAlignment="1">
      <alignment vertical="top" wrapText="1"/>
    </xf>
    <xf numFmtId="0" fontId="16" fillId="32" borderId="0" xfId="0" applyFont="1" applyFill="1" applyAlignment="1">
      <alignment vertical="top" wrapText="1"/>
    </xf>
    <xf numFmtId="1" fontId="3" fillId="32" borderId="11" xfId="0" applyNumberFormat="1" applyFont="1" applyFill="1" applyBorder="1" applyAlignment="1">
      <alignment horizontal="center" vertical="top" wrapText="1"/>
    </xf>
    <xf numFmtId="0" fontId="3" fillId="0" borderId="0" xfId="0" applyFont="1" applyAlignment="1">
      <alignment horizontal="left"/>
    </xf>
    <xf numFmtId="0" fontId="3" fillId="0" borderId="0" xfId="0" applyFont="1" applyBorder="1" applyAlignment="1">
      <alignment horizontal="left" wrapText="1"/>
    </xf>
    <xf numFmtId="1" fontId="3" fillId="32" borderId="10" xfId="0" applyNumberFormat="1" applyFont="1" applyFill="1" applyBorder="1" applyAlignment="1">
      <alignment horizontal="center" vertical="top" wrapText="1"/>
    </xf>
    <xf numFmtId="0" fontId="3" fillId="0" borderId="0" xfId="0" applyFont="1" applyBorder="1" applyAlignment="1">
      <alignment horizontal="center" wrapText="1"/>
    </xf>
    <xf numFmtId="1" fontId="3" fillId="0" borderId="10" xfId="0" applyNumberFormat="1" applyFont="1" applyFill="1" applyBorder="1" applyAlignment="1">
      <alignment horizontal="center" vertical="top" wrapText="1"/>
    </xf>
    <xf numFmtId="172" fontId="3" fillId="32" borderId="10" xfId="0" applyNumberFormat="1" applyFont="1" applyFill="1" applyBorder="1" applyAlignment="1">
      <alignment horizontal="center" vertical="top" wrapText="1"/>
    </xf>
    <xf numFmtId="0" fontId="3" fillId="32" borderId="0" xfId="0" applyFont="1" applyFill="1" applyAlignment="1">
      <alignment horizontal="center" vertical="top" wrapText="1"/>
    </xf>
    <xf numFmtId="49" fontId="3" fillId="0" borderId="15" xfId="0" applyNumberFormat="1" applyFont="1" applyFill="1" applyBorder="1" applyAlignment="1">
      <alignment vertical="top" wrapText="1"/>
    </xf>
    <xf numFmtId="49" fontId="3" fillId="0" borderId="19"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3" fillId="0" borderId="11" xfId="0" applyFont="1" applyFill="1" applyBorder="1" applyAlignment="1">
      <alignment horizontal="center" vertical="top" wrapText="1"/>
    </xf>
    <xf numFmtId="1" fontId="3" fillId="32" borderId="18" xfId="0" applyNumberFormat="1" applyFont="1" applyFill="1" applyBorder="1" applyAlignment="1">
      <alignment horizontal="center" vertical="top" wrapText="1"/>
    </xf>
    <xf numFmtId="0" fontId="3" fillId="32" borderId="17" xfId="0" applyFont="1" applyFill="1" applyBorder="1" applyAlignment="1">
      <alignment horizontal="left" vertical="top" wrapText="1"/>
    </xf>
    <xf numFmtId="0" fontId="3" fillId="0" borderId="0" xfId="0" applyFont="1" applyAlignment="1">
      <alignment horizontal="center" vertical="top" wrapText="1"/>
    </xf>
    <xf numFmtId="0" fontId="3" fillId="0" borderId="0" xfId="0" applyFont="1" applyBorder="1" applyAlignment="1">
      <alignment horizontal="center" vertical="top"/>
    </xf>
    <xf numFmtId="0" fontId="3" fillId="0" borderId="11" xfId="53" applyFont="1" applyFill="1" applyBorder="1" applyAlignment="1">
      <alignment horizontal="left" vertical="top" wrapText="1"/>
      <protection/>
    </xf>
    <xf numFmtId="0" fontId="3" fillId="0" borderId="10" xfId="53" applyFont="1" applyBorder="1" applyAlignment="1">
      <alignment horizontal="center" vertical="top" wrapText="1"/>
      <protection/>
    </xf>
    <xf numFmtId="3" fontId="3" fillId="35" borderId="10" xfId="0" applyNumberFormat="1" applyFont="1" applyFill="1" applyBorder="1" applyAlignment="1">
      <alignment horizontal="right" vertical="top" wrapText="1"/>
    </xf>
    <xf numFmtId="3" fontId="3" fillId="35" borderId="10" xfId="0" applyNumberFormat="1" applyFont="1" applyFill="1" applyBorder="1" applyAlignment="1">
      <alignment vertical="top" wrapText="1"/>
    </xf>
    <xf numFmtId="49" fontId="3" fillId="35" borderId="10" xfId="0" applyNumberFormat="1" applyFont="1" applyFill="1" applyBorder="1" applyAlignment="1">
      <alignment horizontal="left" vertical="top" wrapText="1"/>
    </xf>
    <xf numFmtId="0" fontId="9" fillId="0" borderId="10" xfId="0" applyFont="1" applyFill="1" applyBorder="1" applyAlignment="1">
      <alignment horizontal="left" vertical="top" wrapText="1"/>
    </xf>
    <xf numFmtId="0" fontId="3" fillId="35" borderId="10" xfId="0" applyFont="1" applyFill="1" applyBorder="1" applyAlignment="1">
      <alignment horizontal="left" vertical="top" wrapText="1"/>
    </xf>
    <xf numFmtId="0" fontId="3" fillId="35" borderId="10" xfId="0" applyFont="1" applyFill="1" applyBorder="1" applyAlignment="1">
      <alignment vertical="top" wrapText="1"/>
    </xf>
    <xf numFmtId="0" fontId="3" fillId="32" borderId="10" xfId="0" applyFont="1" applyFill="1" applyBorder="1" applyAlignment="1">
      <alignment horizontal="center" vertical="top" wrapText="1"/>
    </xf>
    <xf numFmtId="0" fontId="3" fillId="32" borderId="10" xfId="0" applyFont="1" applyFill="1" applyBorder="1" applyAlignment="1">
      <alignment horizontal="left" vertical="top" wrapText="1"/>
    </xf>
    <xf numFmtId="49" fontId="3" fillId="35"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3" fontId="58" fillId="0" borderId="10" xfId="0" applyNumberFormat="1" applyFont="1" applyFill="1" applyBorder="1" applyAlignment="1">
      <alignment horizontal="right" vertical="top" wrapText="1"/>
    </xf>
    <xf numFmtId="3" fontId="6" fillId="34" borderId="17" xfId="0" applyNumberFormat="1" applyFont="1" applyFill="1" applyBorder="1" applyAlignment="1">
      <alignment vertical="top" wrapText="1"/>
    </xf>
    <xf numFmtId="0" fontId="3" fillId="35" borderId="10" xfId="0" applyFont="1" applyFill="1" applyBorder="1" applyAlignment="1">
      <alignment horizontal="center" vertical="top" wrapText="1"/>
    </xf>
    <xf numFmtId="1" fontId="3" fillId="32" borderId="17" xfId="0" applyNumberFormat="1" applyFont="1" applyFill="1" applyBorder="1" applyAlignment="1">
      <alignment vertical="top" wrapText="1"/>
    </xf>
    <xf numFmtId="1" fontId="4" fillId="0" borderId="17" xfId="0" applyNumberFormat="1" applyFont="1" applyFill="1" applyBorder="1" applyAlignment="1">
      <alignment horizontal="center" vertical="top" wrapText="1"/>
    </xf>
    <xf numFmtId="2" fontId="3" fillId="35" borderId="10" xfId="0" applyNumberFormat="1" applyFont="1" applyFill="1" applyBorder="1" applyAlignment="1">
      <alignment vertical="top" wrapText="1"/>
    </xf>
    <xf numFmtId="0" fontId="3" fillId="0" borderId="10" xfId="51" applyFont="1" applyBorder="1" applyAlignment="1">
      <alignment horizontal="center" vertical="top" wrapText="1"/>
      <protection/>
    </xf>
    <xf numFmtId="3" fontId="3" fillId="0" borderId="10" xfId="51" applyNumberFormat="1" applyFont="1" applyFill="1" applyBorder="1" applyAlignment="1">
      <alignment vertical="top" wrapText="1"/>
      <protection/>
    </xf>
    <xf numFmtId="0" fontId="3" fillId="0" borderId="0" xfId="51" applyFont="1" applyBorder="1" applyAlignment="1">
      <alignment horizontal="right" vertical="top" wrapText="1"/>
      <protection/>
    </xf>
    <xf numFmtId="0" fontId="3" fillId="32" borderId="10" xfId="53" applyFont="1" applyFill="1" applyBorder="1" applyAlignment="1">
      <alignment horizontal="center" vertical="top" wrapText="1"/>
      <protection/>
    </xf>
    <xf numFmtId="0" fontId="3" fillId="35" borderId="10" xfId="53" applyFont="1" applyFill="1" applyBorder="1" applyAlignment="1">
      <alignment horizontal="left" vertical="top" wrapText="1"/>
      <protection/>
    </xf>
    <xf numFmtId="0" fontId="3" fillId="35" borderId="10" xfId="53" applyFont="1" applyFill="1" applyBorder="1" applyAlignment="1">
      <alignment horizontal="center" vertical="top" wrapText="1"/>
      <protection/>
    </xf>
    <xf numFmtId="0" fontId="3" fillId="0" borderId="10" xfId="53" applyFont="1" applyBorder="1" applyAlignment="1">
      <alignment horizontal="left" vertical="top" wrapText="1"/>
      <protection/>
    </xf>
    <xf numFmtId="0" fontId="7" fillId="32" borderId="10" xfId="53" applyFont="1" applyFill="1" applyBorder="1" applyAlignment="1">
      <alignment horizontal="center" vertical="top" wrapText="1"/>
      <protection/>
    </xf>
    <xf numFmtId="3" fontId="3" fillId="0" borderId="10" xfId="55" applyNumberFormat="1" applyFont="1" applyBorder="1" applyAlignment="1">
      <alignment vertical="top"/>
      <protection/>
    </xf>
    <xf numFmtId="3" fontId="3" fillId="0" borderId="17" xfId="53" applyNumberFormat="1" applyFont="1" applyFill="1" applyBorder="1" applyAlignment="1">
      <alignment vertical="top" wrapText="1"/>
      <protection/>
    </xf>
    <xf numFmtId="3" fontId="3" fillId="0" borderId="10" xfId="53" applyNumberFormat="1" applyFont="1" applyFill="1" applyBorder="1" applyAlignment="1">
      <alignment vertical="top" wrapText="1"/>
      <protection/>
    </xf>
    <xf numFmtId="3" fontId="11" fillId="34" borderId="10" xfId="53" applyNumberFormat="1" applyFont="1" applyFill="1" applyBorder="1" applyAlignment="1">
      <alignment vertical="center" wrapText="1"/>
      <protection/>
    </xf>
    <xf numFmtId="3" fontId="3" fillId="32" borderId="10" xfId="53" applyNumberFormat="1" applyFont="1" applyFill="1" applyBorder="1" applyAlignment="1">
      <alignment vertical="center" wrapText="1"/>
      <protection/>
    </xf>
    <xf numFmtId="0" fontId="3" fillId="0" borderId="10" xfId="0" applyFont="1" applyBorder="1" applyAlignment="1">
      <alignment vertical="center" wrapText="1"/>
    </xf>
    <xf numFmtId="0" fontId="3" fillId="0" borderId="0" xfId="0" applyFont="1" applyAlignment="1">
      <alignment vertical="center" wrapText="1"/>
    </xf>
    <xf numFmtId="3" fontId="3" fillId="0" borderId="10" xfId="0" applyNumberFormat="1" applyFont="1" applyBorder="1" applyAlignment="1">
      <alignment horizontal="center" vertical="center" wrapText="1"/>
    </xf>
    <xf numFmtId="3" fontId="11" fillId="36" borderId="10" xfId="0" applyNumberFormat="1" applyFont="1" applyFill="1" applyBorder="1" applyAlignment="1">
      <alignment horizontal="center" vertical="center" wrapText="1"/>
    </xf>
    <xf numFmtId="0" fontId="3" fillId="32" borderId="20" xfId="0" applyFont="1" applyFill="1" applyBorder="1" applyAlignment="1">
      <alignment horizontal="left" vertical="top" wrapText="1"/>
    </xf>
    <xf numFmtId="3" fontId="8" fillId="36" borderId="10" xfId="53" applyNumberFormat="1" applyFont="1" applyFill="1" applyBorder="1" applyAlignment="1">
      <alignment vertical="center" wrapText="1"/>
      <protection/>
    </xf>
    <xf numFmtId="3" fontId="3" fillId="0" borderId="10" xfId="0" applyNumberFormat="1" applyFont="1" applyBorder="1" applyAlignment="1">
      <alignment horizontal="right" vertical="center" wrapText="1"/>
    </xf>
    <xf numFmtId="3" fontId="3" fillId="0" borderId="0" xfId="0" applyNumberFormat="1" applyFont="1" applyBorder="1" applyAlignment="1">
      <alignment wrapText="1"/>
    </xf>
    <xf numFmtId="0" fontId="3" fillId="35" borderId="10" xfId="0" applyFont="1" applyFill="1" applyBorder="1" applyAlignment="1">
      <alignment vertical="top" wrapText="1"/>
    </xf>
    <xf numFmtId="0" fontId="3" fillId="35" borderId="10" xfId="0" applyFont="1" applyFill="1" applyBorder="1" applyAlignment="1">
      <alignment horizontal="left" vertical="top" wrapText="1"/>
    </xf>
    <xf numFmtId="0" fontId="3" fillId="35" borderId="10" xfId="0" applyFont="1" applyFill="1" applyBorder="1" applyAlignment="1">
      <alignment horizontal="center" vertical="top" wrapText="1"/>
    </xf>
    <xf numFmtId="0" fontId="3" fillId="35" borderId="11" xfId="0" applyFont="1" applyFill="1" applyBorder="1" applyAlignment="1">
      <alignment horizontal="left" vertical="top" wrapText="1"/>
    </xf>
    <xf numFmtId="0" fontId="3" fillId="35" borderId="11" xfId="0" applyFont="1" applyFill="1" applyBorder="1" applyAlignment="1">
      <alignment horizontal="center" vertical="top" wrapText="1"/>
    </xf>
    <xf numFmtId="0" fontId="3" fillId="35" borderId="18" xfId="0" applyFont="1" applyFill="1" applyBorder="1" applyAlignment="1">
      <alignment horizontal="center" vertical="top" wrapText="1"/>
    </xf>
    <xf numFmtId="0" fontId="3" fillId="35" borderId="17" xfId="0" applyFont="1" applyFill="1" applyBorder="1" applyAlignment="1">
      <alignment horizontal="center" vertical="top" wrapText="1"/>
    </xf>
    <xf numFmtId="49" fontId="3" fillId="35" borderId="10" xfId="0" applyNumberFormat="1" applyFont="1" applyFill="1" applyBorder="1" applyAlignment="1">
      <alignment horizontal="left" vertical="top" wrapText="1"/>
    </xf>
    <xf numFmtId="0" fontId="3" fillId="35" borderId="17" xfId="0" applyFont="1" applyFill="1" applyBorder="1" applyAlignment="1">
      <alignment horizontal="left" vertical="top" wrapText="1"/>
    </xf>
    <xf numFmtId="49" fontId="3" fillId="35" borderId="11" xfId="0" applyNumberFormat="1" applyFont="1" applyFill="1" applyBorder="1" applyAlignment="1">
      <alignment horizontal="left" vertical="top" wrapText="1"/>
    </xf>
    <xf numFmtId="49" fontId="3" fillId="35" borderId="17" xfId="0" applyNumberFormat="1" applyFont="1" applyFill="1" applyBorder="1" applyAlignment="1">
      <alignment horizontal="left" vertical="top" wrapText="1"/>
    </xf>
    <xf numFmtId="0" fontId="3" fillId="35" borderId="10" xfId="0" applyNumberFormat="1" applyFont="1" applyFill="1" applyBorder="1" applyAlignment="1">
      <alignment horizontal="center" vertical="top" wrapText="1"/>
    </xf>
    <xf numFmtId="0" fontId="3" fillId="0" borderId="0" xfId="0" applyFont="1" applyAlignment="1">
      <alignment horizontal="center"/>
    </xf>
    <xf numFmtId="49" fontId="3" fillId="35"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49" fontId="3" fillId="0" borderId="17" xfId="0" applyNumberFormat="1" applyFont="1" applyFill="1" applyBorder="1" applyAlignment="1">
      <alignment horizontal="left" vertical="top" wrapText="1"/>
    </xf>
    <xf numFmtId="49" fontId="3" fillId="35" borderId="10" xfId="0" applyNumberFormat="1" applyFont="1" applyFill="1" applyBorder="1" applyAlignment="1">
      <alignment vertical="top" wrapText="1"/>
    </xf>
    <xf numFmtId="49" fontId="10" fillId="35" borderId="11" xfId="0" applyNumberFormat="1" applyFont="1" applyFill="1" applyBorder="1" applyAlignment="1">
      <alignment horizontal="left" vertical="top" wrapText="1"/>
    </xf>
    <xf numFmtId="0" fontId="3" fillId="35" borderId="10" xfId="43" applyFont="1" applyFill="1" applyBorder="1" applyAlignment="1">
      <alignment horizontal="left" vertical="top" wrapText="1"/>
      <protection/>
    </xf>
    <xf numFmtId="3" fontId="6" fillId="34" borderId="17" xfId="51" applyNumberFormat="1" applyFont="1" applyFill="1" applyBorder="1" applyAlignment="1">
      <alignment vertical="top" wrapText="1"/>
      <protection/>
    </xf>
    <xf numFmtId="0" fontId="4" fillId="0" borderId="0" xfId="0" applyFont="1" applyAlignment="1">
      <alignment horizontal="center" wrapText="1"/>
    </xf>
    <xf numFmtId="0" fontId="3" fillId="0" borderId="0" xfId="51" applyFont="1" applyBorder="1" applyAlignment="1">
      <alignment horizontal="center" vertical="top" wrapText="1"/>
      <protection/>
    </xf>
    <xf numFmtId="0" fontId="8" fillId="0" borderId="10" xfId="51" applyFont="1" applyBorder="1" applyAlignment="1">
      <alignment horizontal="center" vertical="top" wrapText="1"/>
      <protection/>
    </xf>
    <xf numFmtId="0" fontId="11" fillId="32" borderId="10" xfId="0" applyFont="1" applyFill="1" applyBorder="1" applyAlignment="1">
      <alignment horizontal="center" vertical="top" wrapText="1"/>
    </xf>
    <xf numFmtId="0" fontId="3" fillId="32" borderId="0" xfId="0" applyFont="1" applyFill="1" applyAlignment="1">
      <alignment horizontal="center" wrapText="1"/>
    </xf>
    <xf numFmtId="0" fontId="8" fillId="0" borderId="0" xfId="53" applyFont="1" applyBorder="1" applyAlignment="1">
      <alignment horizontal="center"/>
      <protection/>
    </xf>
    <xf numFmtId="0" fontId="8" fillId="0" borderId="10" xfId="53" applyFont="1" applyFill="1" applyBorder="1" applyAlignment="1">
      <alignment horizontal="center" wrapText="1"/>
      <protection/>
    </xf>
    <xf numFmtId="0" fontId="3" fillId="0" borderId="0" xfId="53" applyFont="1" applyAlignment="1">
      <alignment horizontal="center"/>
      <protection/>
    </xf>
    <xf numFmtId="0" fontId="0" fillId="0" borderId="0" xfId="0" applyFont="1" applyAlignment="1">
      <alignment horizontal="center"/>
    </xf>
    <xf numFmtId="3" fontId="3" fillId="0" borderId="10" xfId="0" applyNumberFormat="1" applyFont="1" applyBorder="1" applyAlignment="1">
      <alignment vertical="center" wrapText="1"/>
    </xf>
    <xf numFmtId="3" fontId="3" fillId="32" borderId="0" xfId="0" applyNumberFormat="1" applyFont="1" applyFill="1" applyAlignment="1">
      <alignment/>
    </xf>
    <xf numFmtId="0" fontId="3" fillId="35" borderId="17" xfId="0" applyFont="1" applyFill="1" applyBorder="1" applyAlignment="1">
      <alignment vertical="top" wrapText="1"/>
    </xf>
    <xf numFmtId="0" fontId="6" fillId="35" borderId="0" xfId="0" applyFont="1" applyFill="1" applyAlignment="1">
      <alignment horizontal="center" vertical="center" wrapText="1"/>
    </xf>
    <xf numFmtId="0" fontId="8" fillId="35" borderId="0" xfId="0" applyFont="1" applyFill="1" applyAlignment="1">
      <alignment horizontal="center" vertical="center" wrapText="1"/>
    </xf>
    <xf numFmtId="0" fontId="8" fillId="35" borderId="0" xfId="0" applyFont="1" applyFill="1" applyAlignment="1">
      <alignment vertical="center" wrapText="1"/>
    </xf>
    <xf numFmtId="0" fontId="8" fillId="35" borderId="0" xfId="0" applyFont="1" applyFill="1" applyAlignment="1">
      <alignment horizontal="left" vertical="center" wrapText="1"/>
    </xf>
    <xf numFmtId="0" fontId="8" fillId="35" borderId="0" xfId="0" applyFont="1" applyFill="1" applyAlignment="1">
      <alignment horizontal="center" vertical="top" wrapText="1"/>
    </xf>
    <xf numFmtId="0" fontId="3" fillId="35" borderId="0" xfId="0" applyFont="1" applyFill="1" applyAlignment="1">
      <alignment horizontal="right" vertical="center" wrapText="1"/>
    </xf>
    <xf numFmtId="49" fontId="8" fillId="35" borderId="10" xfId="0" applyNumberFormat="1" applyFont="1" applyFill="1" applyBorder="1" applyAlignment="1">
      <alignment horizontal="left" vertical="top" wrapText="1"/>
    </xf>
    <xf numFmtId="0" fontId="15" fillId="35" borderId="10" xfId="0" applyFont="1" applyFill="1" applyBorder="1" applyAlignment="1">
      <alignment horizontal="left" vertical="top" wrapText="1"/>
    </xf>
    <xf numFmtId="0" fontId="4" fillId="35" borderId="10" xfId="0" applyFont="1" applyFill="1" applyBorder="1" applyAlignment="1">
      <alignment horizontal="left" vertical="top"/>
    </xf>
    <xf numFmtId="0" fontId="4" fillId="35" borderId="10" xfId="0" applyFont="1" applyFill="1" applyBorder="1" applyAlignment="1">
      <alignment horizontal="left" vertical="top" wrapText="1"/>
    </xf>
    <xf numFmtId="1" fontId="3" fillId="35" borderId="10" xfId="0" applyNumberFormat="1" applyFont="1" applyFill="1" applyBorder="1" applyAlignment="1">
      <alignment horizontal="left" vertical="top" wrapText="1"/>
    </xf>
    <xf numFmtId="49" fontId="4" fillId="35" borderId="10" xfId="0" applyNumberFormat="1" applyFont="1" applyFill="1" applyBorder="1" applyAlignment="1">
      <alignment horizontal="center" vertical="top" wrapText="1"/>
    </xf>
    <xf numFmtId="3" fontId="3" fillId="35" borderId="10" xfId="0" applyNumberFormat="1" applyFont="1" applyFill="1" applyBorder="1" applyAlignment="1">
      <alignment horizontal="left" vertical="top" wrapText="1"/>
    </xf>
    <xf numFmtId="49" fontId="8" fillId="35" borderId="10" xfId="0" applyNumberFormat="1" applyFont="1" applyFill="1" applyBorder="1" applyAlignment="1">
      <alignment horizontal="right" vertical="top" wrapText="1"/>
    </xf>
    <xf numFmtId="3" fontId="8" fillId="35" borderId="10" xfId="0" applyNumberFormat="1" applyFont="1" applyFill="1" applyBorder="1" applyAlignment="1">
      <alignment horizontal="right" vertical="top" wrapText="1"/>
    </xf>
    <xf numFmtId="3" fontId="8" fillId="35" borderId="10" xfId="0" applyNumberFormat="1" applyFont="1" applyFill="1" applyBorder="1" applyAlignment="1">
      <alignment horizontal="left" vertical="top" wrapText="1"/>
    </xf>
    <xf numFmtId="0" fontId="8" fillId="35" borderId="10" xfId="0" applyFont="1" applyFill="1" applyBorder="1" applyAlignment="1">
      <alignment horizontal="center" vertical="top" wrapText="1"/>
    </xf>
    <xf numFmtId="0" fontId="8" fillId="35" borderId="10" xfId="0" applyFont="1" applyFill="1" applyBorder="1" applyAlignment="1">
      <alignment horizontal="left" vertical="top" wrapText="1"/>
    </xf>
    <xf numFmtId="49" fontId="4" fillId="35" borderId="10" xfId="0" applyNumberFormat="1" applyFont="1" applyFill="1" applyBorder="1" applyAlignment="1">
      <alignment horizontal="left" vertical="top" wrapText="1"/>
    </xf>
    <xf numFmtId="49" fontId="15" fillId="35" borderId="10" xfId="0" applyNumberFormat="1" applyFont="1" applyFill="1" applyBorder="1" applyAlignment="1">
      <alignment horizontal="left" vertical="top" wrapText="1"/>
    </xf>
    <xf numFmtId="172" fontId="3" fillId="35" borderId="10" xfId="0" applyNumberFormat="1" applyFont="1" applyFill="1" applyBorder="1" applyAlignment="1">
      <alignment horizontal="left" vertical="top" wrapText="1"/>
    </xf>
    <xf numFmtId="49" fontId="4" fillId="35" borderId="20" xfId="0" applyNumberFormat="1" applyFont="1" applyFill="1" applyBorder="1" applyAlignment="1">
      <alignment horizontal="left" vertical="top" wrapText="1"/>
    </xf>
    <xf numFmtId="0" fontId="3" fillId="35" borderId="11" xfId="0" applyFont="1" applyFill="1" applyBorder="1" applyAlignment="1">
      <alignment vertical="top" wrapText="1"/>
    </xf>
    <xf numFmtId="49" fontId="3" fillId="35" borderId="11" xfId="0" applyNumberFormat="1" applyFont="1" applyFill="1" applyBorder="1" applyAlignment="1">
      <alignment vertical="top" wrapText="1"/>
    </xf>
    <xf numFmtId="49" fontId="3" fillId="35" borderId="11" xfId="0" applyNumberFormat="1" applyFont="1" applyFill="1" applyBorder="1" applyAlignment="1">
      <alignment horizontal="center" vertical="top" wrapText="1"/>
    </xf>
    <xf numFmtId="49" fontId="3" fillId="35" borderId="17" xfId="0" applyNumberFormat="1" applyFont="1" applyFill="1" applyBorder="1" applyAlignment="1">
      <alignment vertical="top" wrapText="1"/>
    </xf>
    <xf numFmtId="49" fontId="3" fillId="35" borderId="17" xfId="0" applyNumberFormat="1" applyFont="1" applyFill="1" applyBorder="1" applyAlignment="1">
      <alignment horizontal="center" vertical="top" wrapText="1"/>
    </xf>
    <xf numFmtId="49" fontId="3" fillId="35" borderId="18" xfId="0" applyNumberFormat="1" applyFont="1" applyFill="1" applyBorder="1" applyAlignment="1">
      <alignment vertical="top" wrapText="1"/>
    </xf>
    <xf numFmtId="3" fontId="11" fillId="35" borderId="10" xfId="0" applyNumberFormat="1" applyFont="1" applyFill="1" applyBorder="1" applyAlignment="1">
      <alignment horizontal="right" vertical="top" wrapText="1"/>
    </xf>
    <xf numFmtId="3" fontId="16" fillId="35" borderId="10" xfId="0" applyNumberFormat="1" applyFont="1" applyFill="1" applyBorder="1" applyAlignment="1">
      <alignment horizontal="right" vertical="top" wrapText="1"/>
    </xf>
    <xf numFmtId="3" fontId="3" fillId="35" borderId="10" xfId="51" applyNumberFormat="1" applyFont="1" applyFill="1" applyBorder="1" applyAlignment="1">
      <alignment vertical="top" wrapText="1"/>
      <protection/>
    </xf>
    <xf numFmtId="0" fontId="3" fillId="35" borderId="0" xfId="0" applyFont="1" applyFill="1" applyBorder="1" applyAlignment="1">
      <alignment horizontal="left" vertical="top" wrapText="1"/>
    </xf>
    <xf numFmtId="0" fontId="3" fillId="35" borderId="0" xfId="0" applyFont="1" applyFill="1" applyBorder="1" applyAlignment="1">
      <alignment vertical="top" wrapText="1"/>
    </xf>
    <xf numFmtId="0" fontId="3" fillId="35" borderId="0" xfId="0" applyFont="1" applyFill="1" applyBorder="1" applyAlignment="1">
      <alignment horizontal="center" vertical="top" wrapText="1"/>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center" vertical="top"/>
    </xf>
    <xf numFmtId="0" fontId="0" fillId="35" borderId="0" xfId="0" applyFont="1" applyFill="1" applyAlignment="1">
      <alignment horizontal="left"/>
    </xf>
    <xf numFmtId="49" fontId="8" fillId="35" borderId="0" xfId="0" applyNumberFormat="1" applyFont="1" applyFill="1" applyBorder="1" applyAlignment="1">
      <alignment vertical="top" wrapText="1"/>
    </xf>
    <xf numFmtId="3" fontId="3" fillId="35" borderId="10" xfId="0" applyNumberFormat="1" applyFont="1" applyFill="1" applyBorder="1" applyAlignment="1">
      <alignment vertical="top"/>
    </xf>
    <xf numFmtId="49" fontId="3" fillId="35" borderId="10" xfId="0" applyNumberFormat="1" applyFont="1" applyFill="1" applyBorder="1" applyAlignment="1">
      <alignment horizontal="right" vertical="top" wrapText="1"/>
    </xf>
    <xf numFmtId="3" fontId="8" fillId="35" borderId="10" xfId="0" applyNumberFormat="1" applyFont="1" applyFill="1" applyBorder="1" applyAlignment="1">
      <alignment vertical="top" wrapText="1"/>
    </xf>
    <xf numFmtId="3" fontId="11" fillId="35" borderId="10" xfId="0" applyNumberFormat="1" applyFont="1" applyFill="1" applyBorder="1" applyAlignment="1">
      <alignment vertical="top" wrapText="1"/>
    </xf>
    <xf numFmtId="49" fontId="8" fillId="35" borderId="10" xfId="0" applyNumberFormat="1" applyFont="1" applyFill="1" applyBorder="1" applyAlignment="1">
      <alignment horizontal="center" vertical="top" wrapText="1"/>
    </xf>
    <xf numFmtId="0" fontId="3" fillId="35" borderId="11" xfId="43" applyFont="1" applyFill="1" applyBorder="1" applyAlignment="1">
      <alignment horizontal="center" vertical="top" wrapText="1"/>
      <protection/>
    </xf>
    <xf numFmtId="0" fontId="3" fillId="35" borderId="10" xfId="43" applyFont="1" applyFill="1" applyBorder="1" applyAlignment="1">
      <alignment vertical="top" wrapText="1"/>
      <protection/>
    </xf>
    <xf numFmtId="1" fontId="3" fillId="35" borderId="10" xfId="0" applyNumberFormat="1" applyFont="1" applyFill="1" applyBorder="1" applyAlignment="1">
      <alignment horizontal="center" vertical="top" wrapText="1"/>
    </xf>
    <xf numFmtId="172" fontId="3" fillId="35" borderId="11" xfId="43" applyNumberFormat="1" applyFont="1" applyFill="1" applyBorder="1" applyAlignment="1">
      <alignment horizontal="center" vertical="top" wrapText="1"/>
      <protection/>
    </xf>
    <xf numFmtId="0" fontId="3" fillId="35" borderId="10" xfId="43" applyFont="1" applyFill="1" applyBorder="1" applyAlignment="1">
      <alignment horizontal="center" vertical="top" wrapText="1"/>
      <protection/>
    </xf>
    <xf numFmtId="49" fontId="8" fillId="35" borderId="10" xfId="0" applyNumberFormat="1" applyFont="1" applyFill="1" applyBorder="1" applyAlignment="1">
      <alignment vertical="top" wrapText="1"/>
    </xf>
    <xf numFmtId="3" fontId="11" fillId="35" borderId="11" xfId="0" applyNumberFormat="1" applyFont="1" applyFill="1" applyBorder="1" applyAlignment="1">
      <alignment vertical="top" wrapText="1"/>
    </xf>
    <xf numFmtId="3" fontId="3" fillId="35" borderId="10" xfId="51" applyNumberFormat="1" applyFont="1" applyFill="1" applyBorder="1" applyAlignment="1">
      <alignment horizontal="right" wrapText="1"/>
      <protection/>
    </xf>
    <xf numFmtId="3" fontId="3" fillId="35" borderId="21" xfId="51" applyNumberFormat="1" applyFont="1" applyFill="1" applyBorder="1" applyAlignment="1">
      <alignment horizontal="right" wrapText="1"/>
      <protection/>
    </xf>
    <xf numFmtId="3" fontId="3" fillId="35" borderId="10" xfId="51" applyNumberFormat="1" applyFont="1" applyFill="1" applyBorder="1" applyAlignment="1">
      <alignment wrapText="1"/>
      <protection/>
    </xf>
    <xf numFmtId="3" fontId="3" fillId="35" borderId="21" xfId="51" applyNumberFormat="1" applyFont="1" applyFill="1" applyBorder="1" applyAlignment="1">
      <alignment wrapText="1"/>
      <protection/>
    </xf>
    <xf numFmtId="0" fontId="3" fillId="35" borderId="0" xfId="0" applyFont="1" applyFill="1" applyAlignment="1">
      <alignment vertical="top" wrapText="1"/>
    </xf>
    <xf numFmtId="0" fontId="3" fillId="35" borderId="0" xfId="0" applyFont="1" applyFill="1" applyAlignment="1">
      <alignment horizontal="center" vertical="top" wrapText="1"/>
    </xf>
    <xf numFmtId="0" fontId="3" fillId="35" borderId="0" xfId="0" applyFont="1" applyFill="1" applyAlignment="1">
      <alignment horizontal="left" vertical="top" wrapText="1"/>
    </xf>
    <xf numFmtId="49" fontId="8" fillId="35" borderId="0" xfId="0" applyNumberFormat="1" applyFont="1" applyFill="1" applyBorder="1" applyAlignment="1">
      <alignment horizontal="center" vertical="center" wrapText="1"/>
    </xf>
    <xf numFmtId="0" fontId="8" fillId="35" borderId="0" xfId="0" applyNumberFormat="1" applyFont="1" applyFill="1" applyBorder="1" applyAlignment="1">
      <alignment horizontal="center" vertical="center" wrapText="1"/>
    </xf>
    <xf numFmtId="0" fontId="5" fillId="35" borderId="0" xfId="0" applyNumberFormat="1" applyFont="1" applyFill="1" applyBorder="1" applyAlignment="1">
      <alignment horizontal="center" vertical="center" wrapText="1"/>
    </xf>
    <xf numFmtId="3" fontId="3" fillId="35" borderId="10" xfId="43" applyNumberFormat="1" applyFont="1" applyFill="1" applyBorder="1" applyAlignment="1">
      <alignment vertical="top"/>
      <protection/>
    </xf>
    <xf numFmtId="3" fontId="3" fillId="35" borderId="10" xfId="43" applyNumberFormat="1" applyFont="1" applyFill="1" applyBorder="1" applyAlignment="1">
      <alignment vertical="top" wrapText="1"/>
      <protection/>
    </xf>
    <xf numFmtId="172" fontId="3" fillId="35" borderId="11" xfId="0" applyNumberFormat="1" applyFont="1" applyFill="1" applyBorder="1" applyAlignment="1">
      <alignment horizontal="left" vertical="top" wrapText="1"/>
    </xf>
    <xf numFmtId="172" fontId="4" fillId="35" borderId="10" xfId="0" applyNumberFormat="1" applyFont="1" applyFill="1" applyBorder="1" applyAlignment="1">
      <alignment horizontal="left" vertical="top" wrapText="1"/>
    </xf>
    <xf numFmtId="3" fontId="3" fillId="35" borderId="10" xfId="44" applyNumberFormat="1" applyFont="1" applyFill="1" applyBorder="1" applyAlignment="1">
      <alignment vertical="top" wrapText="1"/>
      <protection/>
    </xf>
    <xf numFmtId="49" fontId="4" fillId="35" borderId="10" xfId="0" applyNumberFormat="1" applyFont="1" applyFill="1" applyBorder="1" applyAlignment="1">
      <alignment vertical="top" wrapText="1"/>
    </xf>
    <xf numFmtId="49" fontId="11" fillId="35" borderId="10" xfId="0" applyNumberFormat="1" applyFont="1" applyFill="1" applyBorder="1" applyAlignment="1">
      <alignment vertical="top" wrapText="1"/>
    </xf>
    <xf numFmtId="172" fontId="3" fillId="35" borderId="10" xfId="0" applyNumberFormat="1" applyFont="1" applyFill="1" applyBorder="1" applyAlignment="1">
      <alignment horizontal="center" vertical="top" wrapText="1"/>
    </xf>
    <xf numFmtId="3" fontId="3" fillId="35" borderId="10" xfId="54" applyNumberFormat="1" applyFont="1" applyFill="1" applyBorder="1" applyAlignment="1">
      <alignment vertical="top" wrapText="1"/>
      <protection/>
    </xf>
    <xf numFmtId="172" fontId="8" fillId="35" borderId="10" xfId="0" applyNumberFormat="1" applyFont="1" applyFill="1" applyBorder="1" applyAlignment="1">
      <alignment horizontal="left" vertical="top" wrapText="1"/>
    </xf>
    <xf numFmtId="172" fontId="8" fillId="35" borderId="10" xfId="0" applyNumberFormat="1" applyFont="1" applyFill="1" applyBorder="1" applyAlignment="1">
      <alignment horizontal="center" vertical="top" wrapText="1"/>
    </xf>
    <xf numFmtId="49" fontId="8" fillId="35" borderId="10" xfId="0" applyNumberFormat="1" applyFont="1" applyFill="1" applyBorder="1" applyAlignment="1">
      <alignment horizontal="left" vertical="top" wrapText="1"/>
    </xf>
    <xf numFmtId="0" fontId="4" fillId="35" borderId="10" xfId="0" applyNumberFormat="1" applyFont="1" applyFill="1" applyBorder="1" applyAlignment="1">
      <alignment horizontal="left" vertical="top" wrapText="1"/>
    </xf>
    <xf numFmtId="0" fontId="4" fillId="35" borderId="10" xfId="0" applyNumberFormat="1" applyFont="1" applyFill="1" applyBorder="1" applyAlignment="1">
      <alignment horizontal="left" vertical="top" wrapText="1"/>
    </xf>
    <xf numFmtId="3" fontId="3" fillId="35" borderId="10" xfId="43" applyNumberFormat="1" applyFont="1" applyFill="1" applyBorder="1" applyAlignment="1">
      <alignment horizontal="right" vertical="top" wrapText="1"/>
      <protection/>
    </xf>
    <xf numFmtId="3" fontId="3" fillId="35" borderId="10" xfId="0" applyNumberFormat="1" applyFont="1" applyFill="1" applyBorder="1" applyAlignment="1">
      <alignment horizontal="right" vertical="top" wrapText="1"/>
    </xf>
    <xf numFmtId="3" fontId="3" fillId="35" borderId="10" xfId="0" applyNumberFormat="1" applyFont="1" applyFill="1" applyBorder="1" applyAlignment="1">
      <alignment vertical="top" wrapText="1"/>
    </xf>
    <xf numFmtId="49" fontId="3" fillId="35" borderId="10" xfId="0" applyNumberFormat="1" applyFont="1" applyFill="1" applyBorder="1" applyAlignment="1">
      <alignment vertical="top" wrapText="1"/>
    </xf>
    <xf numFmtId="0" fontId="3" fillId="35" borderId="10" xfId="0" applyNumberFormat="1" applyFont="1" applyFill="1" applyBorder="1" applyAlignment="1">
      <alignment vertical="top" wrapText="1"/>
    </xf>
    <xf numFmtId="0" fontId="4" fillId="35" borderId="10" xfId="0" applyNumberFormat="1" applyFont="1" applyFill="1" applyBorder="1" applyAlignment="1">
      <alignment vertical="top" wrapText="1"/>
    </xf>
    <xf numFmtId="49" fontId="8" fillId="35" borderId="21" xfId="0" applyNumberFormat="1" applyFont="1" applyFill="1" applyBorder="1" applyAlignment="1">
      <alignment horizontal="left" vertical="top" wrapText="1"/>
    </xf>
    <xf numFmtId="49" fontId="3" fillId="35" borderId="21" xfId="0" applyNumberFormat="1" applyFont="1" applyFill="1" applyBorder="1" applyAlignment="1">
      <alignment horizontal="left" vertical="top" wrapText="1"/>
    </xf>
    <xf numFmtId="3" fontId="3" fillId="37" borderId="10" xfId="0" applyNumberFormat="1" applyFont="1" applyFill="1" applyBorder="1" applyAlignment="1">
      <alignment horizontal="right" vertical="top" wrapText="1"/>
    </xf>
    <xf numFmtId="49" fontId="4" fillId="35" borderId="0" xfId="0" applyNumberFormat="1" applyFont="1" applyFill="1" applyAlignment="1">
      <alignment vertical="top" wrapText="1"/>
    </xf>
    <xf numFmtId="49" fontId="4" fillId="35" borderId="0" xfId="0" applyNumberFormat="1" applyFont="1" applyFill="1" applyAlignment="1">
      <alignment horizontal="left" vertical="top" wrapText="1"/>
    </xf>
    <xf numFmtId="0" fontId="4" fillId="35" borderId="0" xfId="0" applyFont="1" applyFill="1" applyAlignment="1">
      <alignment vertical="top" wrapText="1"/>
    </xf>
    <xf numFmtId="0" fontId="18" fillId="35" borderId="0" xfId="0" applyFont="1" applyFill="1" applyAlignment="1">
      <alignment vertical="top" wrapText="1"/>
    </xf>
    <xf numFmtId="0" fontId="8" fillId="35" borderId="0" xfId="0" applyNumberFormat="1" applyFont="1" applyFill="1" applyBorder="1" applyAlignment="1">
      <alignment horizontal="left" vertical="center" wrapText="1"/>
    </xf>
    <xf numFmtId="0" fontId="19" fillId="35" borderId="0" xfId="0" applyFont="1" applyFill="1" applyAlignment="1">
      <alignment vertical="top" wrapText="1"/>
    </xf>
    <xf numFmtId="0" fontId="5" fillId="35" borderId="0" xfId="0" applyFont="1" applyFill="1" applyAlignment="1">
      <alignment vertical="top" wrapText="1"/>
    </xf>
    <xf numFmtId="49" fontId="11" fillId="35" borderId="10" xfId="0" applyNumberFormat="1" applyFont="1" applyFill="1" applyBorder="1" applyAlignment="1">
      <alignment horizontal="left" vertical="top" wrapText="1"/>
    </xf>
    <xf numFmtId="0" fontId="5" fillId="35" borderId="10" xfId="0" applyFont="1" applyFill="1" applyBorder="1" applyAlignment="1">
      <alignment horizontal="left" vertical="top" wrapText="1"/>
    </xf>
    <xf numFmtId="3" fontId="3" fillId="35" borderId="11" xfId="0" applyNumberFormat="1" applyFont="1" applyFill="1" applyBorder="1" applyAlignment="1">
      <alignment horizontal="right" vertical="top" wrapText="1"/>
    </xf>
    <xf numFmtId="49" fontId="3" fillId="35" borderId="11" xfId="43" applyNumberFormat="1" applyFont="1" applyFill="1" applyBorder="1" applyAlignment="1">
      <alignment horizontal="center" vertical="top" wrapText="1"/>
      <protection/>
    </xf>
    <xf numFmtId="49" fontId="3" fillId="35" borderId="11" xfId="43" applyNumberFormat="1" applyFont="1" applyFill="1" applyBorder="1" applyAlignment="1">
      <alignment horizontal="left" vertical="top" wrapText="1"/>
      <protection/>
    </xf>
    <xf numFmtId="0" fontId="3" fillId="35" borderId="11" xfId="0" applyFont="1" applyFill="1" applyBorder="1" applyAlignment="1">
      <alignment horizontal="right" vertical="top" wrapText="1"/>
    </xf>
    <xf numFmtId="49" fontId="22" fillId="35" borderId="10" xfId="0" applyNumberFormat="1" applyFont="1" applyFill="1" applyBorder="1" applyAlignment="1">
      <alignment horizontal="right" vertical="top" wrapText="1"/>
    </xf>
    <xf numFmtId="49" fontId="10" fillId="35" borderId="10" xfId="0" applyNumberFormat="1" applyFont="1" applyFill="1" applyBorder="1" applyAlignment="1">
      <alignment horizontal="left" vertical="top" wrapText="1"/>
    </xf>
    <xf numFmtId="49" fontId="9" fillId="35" borderId="10" xfId="0" applyNumberFormat="1" applyFont="1" applyFill="1" applyBorder="1" applyAlignment="1">
      <alignment horizontal="left" vertical="top" wrapText="1"/>
    </xf>
    <xf numFmtId="3" fontId="10" fillId="35" borderId="10" xfId="0" applyNumberFormat="1" applyFont="1" applyFill="1" applyBorder="1" applyAlignment="1">
      <alignment horizontal="right" vertical="top" wrapText="1"/>
    </xf>
    <xf numFmtId="0" fontId="3" fillId="35" borderId="18" xfId="0" applyFont="1" applyFill="1" applyBorder="1" applyAlignment="1">
      <alignment horizontal="right" vertical="top" wrapText="1"/>
    </xf>
    <xf numFmtId="3" fontId="23" fillId="35" borderId="0" xfId="0" applyNumberFormat="1" applyFont="1" applyFill="1" applyAlignment="1">
      <alignment vertical="top" wrapText="1"/>
    </xf>
    <xf numFmtId="49" fontId="22" fillId="35" borderId="10" xfId="0" applyNumberFormat="1" applyFont="1" applyFill="1" applyBorder="1" applyAlignment="1">
      <alignment horizontal="center" vertical="top" wrapText="1"/>
    </xf>
    <xf numFmtId="49" fontId="9" fillId="35" borderId="10" xfId="0" applyNumberFormat="1" applyFont="1" applyFill="1" applyBorder="1" applyAlignment="1">
      <alignment horizontal="right" vertical="top" wrapText="1"/>
    </xf>
    <xf numFmtId="3" fontId="9" fillId="35" borderId="10" xfId="0" applyNumberFormat="1" applyFont="1" applyFill="1" applyBorder="1" applyAlignment="1">
      <alignment horizontal="right" vertical="top" wrapText="1"/>
    </xf>
    <xf numFmtId="0" fontId="3" fillId="35" borderId="17" xfId="0" applyFont="1" applyFill="1" applyBorder="1" applyAlignment="1">
      <alignment horizontal="right" vertical="top" wrapText="1"/>
    </xf>
    <xf numFmtId="0" fontId="3" fillId="35" borderId="10" xfId="0" applyFont="1" applyFill="1" applyBorder="1" applyAlignment="1">
      <alignment horizontal="right" vertical="top" wrapText="1"/>
    </xf>
    <xf numFmtId="49" fontId="5" fillId="35" borderId="10" xfId="0" applyNumberFormat="1" applyFont="1" applyFill="1" applyBorder="1" applyAlignment="1">
      <alignment vertical="top" wrapText="1"/>
    </xf>
    <xf numFmtId="3" fontId="16" fillId="35" borderId="10" xfId="0" applyNumberFormat="1" applyFont="1" applyFill="1" applyBorder="1" applyAlignment="1">
      <alignment horizontal="right" vertical="top" wrapText="1"/>
    </xf>
    <xf numFmtId="3" fontId="3" fillId="35" borderId="10" xfId="51" applyNumberFormat="1" applyFont="1" applyFill="1" applyBorder="1" applyAlignment="1">
      <alignment horizontal="right" vertical="top" wrapText="1"/>
      <protection/>
    </xf>
    <xf numFmtId="0" fontId="0" fillId="35" borderId="0" xfId="0" applyFont="1" applyFill="1" applyAlignment="1">
      <alignment horizontal="right"/>
    </xf>
    <xf numFmtId="49" fontId="3" fillId="35" borderId="0" xfId="0" applyNumberFormat="1" applyFont="1" applyFill="1" applyBorder="1" applyAlignment="1">
      <alignment horizontal="center" vertical="top"/>
    </xf>
    <xf numFmtId="49" fontId="8" fillId="35" borderId="0" xfId="0" applyNumberFormat="1" applyFont="1" applyFill="1" applyBorder="1" applyAlignment="1">
      <alignment horizontal="center" vertical="top"/>
    </xf>
    <xf numFmtId="49" fontId="5" fillId="35" borderId="0" xfId="0" applyNumberFormat="1" applyFont="1" applyFill="1" applyBorder="1" applyAlignment="1">
      <alignment horizontal="center" vertical="top"/>
    </xf>
    <xf numFmtId="0" fontId="5" fillId="35" borderId="0" xfId="0" applyFont="1" applyFill="1" applyBorder="1" applyAlignment="1">
      <alignment horizontal="center" vertical="top"/>
    </xf>
    <xf numFmtId="0" fontId="4" fillId="35" borderId="0" xfId="0" applyFont="1" applyFill="1" applyBorder="1" applyAlignment="1">
      <alignment vertical="top" wrapText="1"/>
    </xf>
    <xf numFmtId="0" fontId="7" fillId="35" borderId="0" xfId="0" applyFont="1" applyFill="1" applyBorder="1" applyAlignment="1">
      <alignment horizontal="right" vertical="top" wrapText="1"/>
    </xf>
    <xf numFmtId="0" fontId="3" fillId="35" borderId="0" xfId="0" applyFont="1" applyFill="1" applyBorder="1" applyAlignment="1">
      <alignment horizontal="right" vertical="top" wrapText="1"/>
    </xf>
    <xf numFmtId="49" fontId="3" fillId="37" borderId="10" xfId="0" applyNumberFormat="1" applyFont="1" applyFill="1" applyBorder="1" applyAlignment="1">
      <alignment horizontal="left" vertical="top" wrapText="1"/>
    </xf>
    <xf numFmtId="0" fontId="3" fillId="37" borderId="10" xfId="0" applyFont="1" applyFill="1" applyBorder="1" applyAlignment="1">
      <alignment horizontal="left" vertical="top" wrapText="1"/>
    </xf>
    <xf numFmtId="172" fontId="3" fillId="35" borderId="17" xfId="0" applyNumberFormat="1" applyFont="1" applyFill="1" applyBorder="1" applyAlignment="1">
      <alignment horizontal="left" vertical="top" wrapText="1"/>
    </xf>
    <xf numFmtId="49" fontId="3" fillId="35" borderId="10" xfId="0" applyNumberFormat="1" applyFont="1" applyFill="1" applyBorder="1" applyAlignment="1">
      <alignment horizontal="left" vertical="center" wrapText="1"/>
    </xf>
    <xf numFmtId="49" fontId="3" fillId="35" borderId="10" xfId="0" applyNumberFormat="1" applyFont="1" applyFill="1" applyBorder="1" applyAlignment="1">
      <alignment horizontal="center" vertical="center" wrapText="1"/>
    </xf>
    <xf numFmtId="172" fontId="21" fillId="35" borderId="10" xfId="0" applyNumberFormat="1" applyFont="1" applyFill="1" applyBorder="1" applyAlignment="1">
      <alignment horizontal="left" vertical="top" wrapText="1"/>
    </xf>
    <xf numFmtId="3" fontId="5" fillId="35" borderId="10" xfId="0" applyNumberFormat="1" applyFont="1" applyFill="1" applyBorder="1" applyAlignment="1">
      <alignment vertical="top" wrapText="1"/>
    </xf>
    <xf numFmtId="0" fontId="4" fillId="35" borderId="10" xfId="0" applyFont="1" applyFill="1" applyBorder="1" applyAlignment="1">
      <alignment vertical="top" wrapText="1"/>
    </xf>
    <xf numFmtId="0" fontId="7" fillId="35" borderId="10" xfId="0" applyFont="1" applyFill="1" applyBorder="1" applyAlignment="1">
      <alignment horizontal="right" vertical="top" wrapText="1"/>
    </xf>
    <xf numFmtId="3" fontId="5" fillId="35" borderId="10" xfId="0" applyNumberFormat="1" applyFont="1" applyFill="1" applyBorder="1" applyAlignment="1">
      <alignment horizontal="right" vertical="center" wrapText="1"/>
    </xf>
    <xf numFmtId="3" fontId="4" fillId="35" borderId="10" xfId="0" applyNumberFormat="1" applyFont="1" applyFill="1" applyBorder="1" applyAlignment="1">
      <alignment vertical="top" wrapText="1"/>
    </xf>
    <xf numFmtId="49" fontId="8" fillId="35" borderId="21" xfId="0" applyNumberFormat="1" applyFont="1" applyFill="1" applyBorder="1" applyAlignment="1">
      <alignment vertical="top" wrapText="1"/>
    </xf>
    <xf numFmtId="3" fontId="5" fillId="35" borderId="10" xfId="0" applyNumberFormat="1" applyFont="1" applyFill="1" applyBorder="1" applyAlignment="1">
      <alignment horizontal="right" vertical="top" wrapText="1"/>
    </xf>
    <xf numFmtId="3" fontId="4" fillId="35" borderId="10" xfId="0" applyNumberFormat="1" applyFont="1" applyFill="1" applyBorder="1" applyAlignment="1">
      <alignment horizontal="right" vertical="top" wrapText="1"/>
    </xf>
    <xf numFmtId="3" fontId="7" fillId="35" borderId="10" xfId="0" applyNumberFormat="1" applyFont="1" applyFill="1" applyBorder="1" applyAlignment="1">
      <alignment horizontal="right" vertical="top" wrapText="1"/>
    </xf>
    <xf numFmtId="49" fontId="8" fillId="35" borderId="10" xfId="0" applyNumberFormat="1" applyFont="1" applyFill="1" applyBorder="1" applyAlignment="1">
      <alignment horizontal="left" vertical="center" wrapText="1"/>
    </xf>
    <xf numFmtId="49" fontId="8" fillId="35" borderId="10" xfId="0" applyNumberFormat="1" applyFont="1" applyFill="1" applyBorder="1" applyAlignment="1">
      <alignment horizontal="center" vertical="center" wrapText="1"/>
    </xf>
    <xf numFmtId="49" fontId="11" fillId="35" borderId="10" xfId="0" applyNumberFormat="1" applyFont="1" applyFill="1" applyBorder="1" applyAlignment="1">
      <alignment horizontal="right" vertical="top" wrapText="1"/>
    </xf>
    <xf numFmtId="172" fontId="11" fillId="35" borderId="10" xfId="0" applyNumberFormat="1" applyFont="1" applyFill="1" applyBorder="1" applyAlignment="1">
      <alignment horizontal="left" vertical="top" wrapText="1"/>
    </xf>
    <xf numFmtId="49" fontId="5" fillId="35" borderId="10" xfId="0" applyNumberFormat="1" applyFont="1" applyFill="1" applyBorder="1" applyAlignment="1">
      <alignment horizontal="right" vertical="top" wrapText="1"/>
    </xf>
    <xf numFmtId="172" fontId="12" fillId="35" borderId="10" xfId="0" applyNumberFormat="1" applyFont="1" applyFill="1" applyBorder="1" applyAlignment="1">
      <alignment horizontal="left" vertical="top" wrapText="1"/>
    </xf>
    <xf numFmtId="49" fontId="3" fillId="35" borderId="18" xfId="0" applyNumberFormat="1" applyFont="1" applyFill="1" applyBorder="1" applyAlignment="1">
      <alignment horizontal="center" vertical="top" wrapText="1"/>
    </xf>
    <xf numFmtId="49" fontId="10" fillId="35" borderId="11" xfId="0" applyNumberFormat="1" applyFont="1" applyFill="1" applyBorder="1" applyAlignment="1">
      <alignment horizontal="center" vertical="top" wrapText="1"/>
    </xf>
    <xf numFmtId="49" fontId="9" fillId="35" borderId="11" xfId="0" applyNumberFormat="1" applyFont="1" applyFill="1" applyBorder="1" applyAlignment="1">
      <alignment horizontal="center" vertical="top" wrapText="1"/>
    </xf>
    <xf numFmtId="49" fontId="10" fillId="35" borderId="10" xfId="0" applyNumberFormat="1" applyFont="1" applyFill="1" applyBorder="1" applyAlignment="1">
      <alignment vertical="top" wrapText="1"/>
    </xf>
    <xf numFmtId="3" fontId="10" fillId="35" borderId="10" xfId="0" applyNumberFormat="1" applyFont="1" applyFill="1" applyBorder="1" applyAlignment="1">
      <alignment vertical="top" wrapText="1"/>
    </xf>
    <xf numFmtId="49" fontId="9" fillId="35" borderId="11" xfId="0" applyNumberFormat="1" applyFont="1" applyFill="1" applyBorder="1" applyAlignment="1">
      <alignment horizontal="left" vertical="top" wrapText="1"/>
    </xf>
    <xf numFmtId="0" fontId="14" fillId="35" borderId="0" xfId="0" applyFont="1" applyFill="1" applyAlignment="1">
      <alignment/>
    </xf>
    <xf numFmtId="49" fontId="10" fillId="35" borderId="10" xfId="0" applyNumberFormat="1" applyFont="1" applyFill="1" applyBorder="1" applyAlignment="1">
      <alignment horizontal="center" vertical="top" wrapText="1"/>
    </xf>
    <xf numFmtId="49" fontId="9" fillId="35" borderId="10" xfId="0" applyNumberFormat="1" applyFont="1" applyFill="1" applyBorder="1" applyAlignment="1">
      <alignment horizontal="center" vertical="top" wrapText="1"/>
    </xf>
    <xf numFmtId="0" fontId="10" fillId="35" borderId="10" xfId="0" applyFont="1" applyFill="1" applyBorder="1" applyAlignment="1">
      <alignment horizontal="left" vertical="top" wrapText="1"/>
    </xf>
    <xf numFmtId="0" fontId="10" fillId="35" borderId="11" xfId="0" applyFont="1" applyFill="1" applyBorder="1" applyAlignment="1">
      <alignment horizontal="left" vertical="top" wrapText="1"/>
    </xf>
    <xf numFmtId="49" fontId="4" fillId="35" borderId="17" xfId="0" applyNumberFormat="1" applyFont="1" applyFill="1" applyBorder="1" applyAlignment="1">
      <alignment horizontal="center" vertical="top" wrapText="1"/>
    </xf>
    <xf numFmtId="49" fontId="3" fillId="35" borderId="10" xfId="0" applyNumberFormat="1" applyFont="1" applyFill="1" applyBorder="1" applyAlignment="1">
      <alignment horizontal="left" vertical="center" textRotation="90" wrapText="1"/>
    </xf>
    <xf numFmtId="49" fontId="3" fillId="35" borderId="10" xfId="0" applyNumberFormat="1" applyFont="1" applyFill="1" applyBorder="1" applyAlignment="1">
      <alignment horizontal="center" vertical="center" textRotation="90" wrapText="1"/>
    </xf>
    <xf numFmtId="49" fontId="11" fillId="35" borderId="10" xfId="0" applyNumberFormat="1" applyFont="1" applyFill="1" applyBorder="1" applyAlignment="1">
      <alignment horizontal="center" vertical="center" textRotation="90" wrapText="1"/>
    </xf>
    <xf numFmtId="0" fontId="7" fillId="35" borderId="10" xfId="0" applyFont="1" applyFill="1" applyBorder="1" applyAlignment="1">
      <alignment horizontal="right" vertical="top" textRotation="90" wrapText="1"/>
    </xf>
    <xf numFmtId="0" fontId="3" fillId="35" borderId="10" xfId="0" applyFont="1" applyFill="1" applyBorder="1" applyAlignment="1">
      <alignment horizontal="right" vertical="top" textRotation="90" wrapText="1"/>
    </xf>
    <xf numFmtId="0" fontId="4" fillId="35" borderId="0" xfId="0" applyFont="1" applyFill="1" applyAlignment="1">
      <alignment/>
    </xf>
    <xf numFmtId="0" fontId="7" fillId="35" borderId="0" xfId="0" applyFont="1" applyFill="1" applyAlignment="1">
      <alignment horizontal="right"/>
    </xf>
    <xf numFmtId="0" fontId="3" fillId="35" borderId="0" xfId="0" applyFont="1" applyFill="1" applyAlignment="1">
      <alignment horizontal="right"/>
    </xf>
    <xf numFmtId="0" fontId="11" fillId="35" borderId="10" xfId="0" applyFont="1" applyFill="1" applyBorder="1" applyAlignment="1">
      <alignment vertical="top" wrapText="1"/>
    </xf>
    <xf numFmtId="3" fontId="8" fillId="35" borderId="10" xfId="0" applyNumberFormat="1" applyFont="1" applyFill="1" applyBorder="1" applyAlignment="1">
      <alignment vertical="top"/>
    </xf>
    <xf numFmtId="49" fontId="6" fillId="35" borderId="10" xfId="0" applyNumberFormat="1" applyFont="1" applyFill="1" applyBorder="1" applyAlignment="1">
      <alignment vertical="top" wrapText="1"/>
    </xf>
    <xf numFmtId="3" fontId="11" fillId="35" borderId="10" xfId="0" applyNumberFormat="1" applyFont="1" applyFill="1" applyBorder="1" applyAlignment="1">
      <alignment vertical="top"/>
    </xf>
    <xf numFmtId="49" fontId="4" fillId="35" borderId="11" xfId="0" applyNumberFormat="1" applyFont="1" applyFill="1" applyBorder="1" applyAlignment="1">
      <alignment horizontal="center" vertical="top" wrapText="1"/>
    </xf>
    <xf numFmtId="3" fontId="11" fillId="36" borderId="10" xfId="51" applyNumberFormat="1" applyFont="1" applyFill="1" applyBorder="1" applyAlignment="1">
      <alignment vertical="top" wrapText="1"/>
      <protection/>
    </xf>
    <xf numFmtId="3" fontId="6" fillId="36" borderId="10" xfId="0" applyNumberFormat="1" applyFont="1" applyFill="1" applyBorder="1" applyAlignment="1">
      <alignment horizontal="right" vertical="top" wrapText="1"/>
    </xf>
    <xf numFmtId="3" fontId="6" fillId="36" borderId="17" xfId="0" applyNumberFormat="1" applyFont="1" applyFill="1" applyBorder="1" applyAlignment="1">
      <alignment horizontal="right" vertical="top" wrapText="1"/>
    </xf>
    <xf numFmtId="3" fontId="6" fillId="38" borderId="10" xfId="0" applyNumberFormat="1" applyFont="1" applyFill="1" applyBorder="1" applyAlignment="1">
      <alignment horizontal="right" vertical="top" wrapText="1"/>
    </xf>
    <xf numFmtId="3" fontId="6" fillId="38" borderId="17" xfId="0" applyNumberFormat="1" applyFont="1" applyFill="1" applyBorder="1" applyAlignment="1">
      <alignment horizontal="right" vertical="top" wrapText="1"/>
    </xf>
    <xf numFmtId="3" fontId="11" fillId="36" borderId="10" xfId="51" applyNumberFormat="1" applyFont="1" applyFill="1" applyBorder="1" applyAlignment="1">
      <alignment wrapText="1"/>
      <protection/>
    </xf>
    <xf numFmtId="3" fontId="11" fillId="36" borderId="10" xfId="51" applyNumberFormat="1" applyFont="1" applyFill="1" applyBorder="1" applyAlignment="1">
      <alignment horizontal="right" wrapText="1"/>
      <protection/>
    </xf>
    <xf numFmtId="3" fontId="6" fillId="36" borderId="21" xfId="0" applyNumberFormat="1" applyFont="1" applyFill="1" applyBorder="1" applyAlignment="1">
      <alignment horizontal="right" vertical="top" wrapText="1"/>
    </xf>
    <xf numFmtId="3" fontId="11" fillId="36" borderId="21" xfId="51" applyNumberFormat="1" applyFont="1" applyFill="1" applyBorder="1" applyAlignment="1">
      <alignment wrapText="1"/>
      <protection/>
    </xf>
    <xf numFmtId="3" fontId="11" fillId="36" borderId="10" xfId="0" applyNumberFormat="1" applyFont="1" applyFill="1" applyBorder="1" applyAlignment="1">
      <alignment horizontal="right" vertical="top" wrapText="1"/>
    </xf>
    <xf numFmtId="3" fontId="11" fillId="36" borderId="17" xfId="0" applyNumberFormat="1" applyFont="1" applyFill="1" applyBorder="1" applyAlignment="1">
      <alignment horizontal="right" vertical="top" wrapText="1"/>
    </xf>
    <xf numFmtId="3" fontId="8" fillId="36" borderId="10" xfId="51" applyNumberFormat="1" applyFont="1" applyFill="1" applyBorder="1" applyAlignment="1">
      <alignment vertical="top" wrapText="1"/>
      <protection/>
    </xf>
    <xf numFmtId="3" fontId="6" fillId="36" borderId="17" xfId="0" applyNumberFormat="1" applyFont="1" applyFill="1" applyBorder="1" applyAlignment="1">
      <alignment vertical="top" wrapText="1"/>
    </xf>
    <xf numFmtId="3" fontId="6" fillId="36" borderId="10" xfId="0" applyNumberFormat="1" applyFont="1" applyFill="1" applyBorder="1" applyAlignment="1">
      <alignment vertical="top" wrapText="1"/>
    </xf>
    <xf numFmtId="0" fontId="3" fillId="0" borderId="0" xfId="0" applyFont="1" applyBorder="1" applyAlignment="1">
      <alignment horizontal="right" vertical="top" wrapText="1"/>
    </xf>
    <xf numFmtId="0" fontId="8" fillId="0" borderId="10" xfId="0" applyFont="1" applyBorder="1" applyAlignment="1">
      <alignment horizontal="center" vertical="center" wrapText="1"/>
    </xf>
    <xf numFmtId="0" fontId="3" fillId="0" borderId="0" xfId="0" applyFont="1" applyBorder="1" applyAlignment="1">
      <alignment vertical="center" wrapText="1"/>
    </xf>
    <xf numFmtId="0" fontId="8" fillId="0" borderId="0" xfId="0" applyFont="1" applyBorder="1" applyAlignment="1">
      <alignment horizontal="center" vertical="center" wrapText="1"/>
    </xf>
    <xf numFmtId="0" fontId="3" fillId="0" borderId="0" xfId="0" applyFont="1" applyBorder="1" applyAlignment="1">
      <alignment horizontal="right" vertical="center" wrapText="1"/>
    </xf>
    <xf numFmtId="49" fontId="8" fillId="35" borderId="10" xfId="0" applyNumberFormat="1" applyFont="1" applyFill="1" applyBorder="1" applyAlignment="1">
      <alignment horizontal="center" vertical="center" textRotation="90" wrapText="1"/>
    </xf>
    <xf numFmtId="0" fontId="8" fillId="35" borderId="10" xfId="0" applyFont="1" applyFill="1" applyBorder="1" applyAlignment="1">
      <alignment horizontal="center" vertical="center" textRotation="90" wrapText="1"/>
    </xf>
    <xf numFmtId="0" fontId="8" fillId="35" borderId="10" xfId="0" applyFont="1" applyFill="1" applyBorder="1" applyAlignment="1">
      <alignment horizontal="left" vertical="top" wrapText="1"/>
    </xf>
    <xf numFmtId="0" fontId="8" fillId="35" borderId="18"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5" borderId="10" xfId="0" applyFont="1" applyFill="1" applyBorder="1" applyAlignment="1">
      <alignment horizontal="center" vertical="top" textRotation="90" wrapText="1"/>
    </xf>
    <xf numFmtId="0" fontId="6" fillId="35" borderId="0" xfId="0" applyFont="1" applyFill="1" applyAlignment="1">
      <alignment horizontal="center" vertical="center" wrapText="1"/>
    </xf>
    <xf numFmtId="3" fontId="3" fillId="35" borderId="11" xfId="0" applyNumberFormat="1" applyFont="1" applyFill="1" applyBorder="1" applyAlignment="1">
      <alignment vertical="top" wrapText="1"/>
    </xf>
    <xf numFmtId="3" fontId="3" fillId="35" borderId="17" xfId="0" applyNumberFormat="1" applyFont="1" applyFill="1" applyBorder="1" applyAlignment="1">
      <alignment vertical="top" wrapText="1"/>
    </xf>
    <xf numFmtId="49" fontId="3" fillId="35" borderId="11" xfId="0" applyNumberFormat="1" applyFont="1" applyFill="1" applyBorder="1" applyAlignment="1">
      <alignment vertical="top" wrapText="1"/>
    </xf>
    <xf numFmtId="49" fontId="3" fillId="35" borderId="18" xfId="0" applyNumberFormat="1" applyFont="1" applyFill="1" applyBorder="1" applyAlignment="1">
      <alignment vertical="top" wrapText="1"/>
    </xf>
    <xf numFmtId="0" fontId="15" fillId="35" borderId="11" xfId="0" applyFont="1" applyFill="1" applyBorder="1" applyAlignment="1">
      <alignment horizontal="left" vertical="top" wrapText="1"/>
    </xf>
    <xf numFmtId="0" fontId="15" fillId="35" borderId="17" xfId="0" applyFont="1" applyFill="1" applyBorder="1" applyAlignment="1">
      <alignment horizontal="left" vertical="top" wrapText="1"/>
    </xf>
    <xf numFmtId="49" fontId="3" fillId="35" borderId="17" xfId="0" applyNumberFormat="1" applyFont="1" applyFill="1" applyBorder="1" applyAlignment="1">
      <alignment vertical="top" wrapText="1"/>
    </xf>
    <xf numFmtId="49" fontId="3" fillId="35" borderId="11" xfId="0" applyNumberFormat="1" applyFont="1" applyFill="1" applyBorder="1" applyAlignment="1">
      <alignment horizontal="left" vertical="top" wrapText="1"/>
    </xf>
    <xf numFmtId="49" fontId="3" fillId="35" borderId="18" xfId="0" applyNumberFormat="1" applyFont="1" applyFill="1" applyBorder="1" applyAlignment="1">
      <alignment horizontal="left" vertical="top" wrapText="1"/>
    </xf>
    <xf numFmtId="49" fontId="3" fillId="35" borderId="17" xfId="0" applyNumberFormat="1" applyFont="1" applyFill="1" applyBorder="1" applyAlignment="1">
      <alignment horizontal="left" vertical="top" wrapText="1"/>
    </xf>
    <xf numFmtId="49" fontId="8" fillId="35" borderId="10" xfId="0" applyNumberFormat="1" applyFont="1" applyFill="1" applyBorder="1" applyAlignment="1">
      <alignment horizontal="center" vertical="center" wrapText="1"/>
    </xf>
    <xf numFmtId="3" fontId="3" fillId="35" borderId="0" xfId="0" applyNumberFormat="1" applyFont="1" applyFill="1" applyBorder="1" applyAlignment="1">
      <alignment horizontal="left" vertical="top" wrapText="1"/>
    </xf>
    <xf numFmtId="0" fontId="3" fillId="35" borderId="0" xfId="0" applyFont="1" applyFill="1" applyBorder="1" applyAlignment="1">
      <alignment horizontal="left" vertical="top" wrapText="1"/>
    </xf>
    <xf numFmtId="49" fontId="3" fillId="35" borderId="10" xfId="0" applyNumberFormat="1" applyFont="1" applyFill="1" applyBorder="1" applyAlignment="1">
      <alignment vertical="top" wrapText="1"/>
    </xf>
    <xf numFmtId="0" fontId="3" fillId="35" borderId="10" xfId="0" applyFont="1" applyFill="1" applyBorder="1" applyAlignment="1">
      <alignment vertical="top" wrapText="1"/>
    </xf>
    <xf numFmtId="49" fontId="3" fillId="35" borderId="11" xfId="0" applyNumberFormat="1" applyFont="1" applyFill="1" applyBorder="1" applyAlignment="1">
      <alignment horizontal="center" vertical="top" wrapText="1"/>
    </xf>
    <xf numFmtId="49" fontId="3" fillId="35" borderId="17" xfId="0" applyNumberFormat="1" applyFont="1" applyFill="1" applyBorder="1" applyAlignment="1">
      <alignment horizontal="center" vertical="top" wrapText="1"/>
    </xf>
    <xf numFmtId="0" fontId="8" fillId="35" borderId="21" xfId="0" applyFont="1" applyFill="1" applyBorder="1" applyAlignment="1">
      <alignment horizontal="left" vertical="top" wrapText="1"/>
    </xf>
    <xf numFmtId="0" fontId="8" fillId="35" borderId="22" xfId="0" applyFont="1" applyFill="1" applyBorder="1" applyAlignment="1">
      <alignment horizontal="left" vertical="top" wrapText="1"/>
    </xf>
    <xf numFmtId="49" fontId="8" fillId="35" borderId="21" xfId="0" applyNumberFormat="1" applyFont="1" applyFill="1" applyBorder="1" applyAlignment="1">
      <alignment horizontal="right" vertical="top" wrapText="1"/>
    </xf>
    <xf numFmtId="49" fontId="8" fillId="35" borderId="22" xfId="0" applyNumberFormat="1" applyFont="1" applyFill="1" applyBorder="1" applyAlignment="1">
      <alignment horizontal="right" vertical="top" wrapText="1"/>
    </xf>
    <xf numFmtId="49" fontId="8" fillId="35" borderId="20" xfId="0" applyNumberFormat="1" applyFont="1" applyFill="1" applyBorder="1" applyAlignment="1">
      <alignment horizontal="right" vertical="top" wrapText="1"/>
    </xf>
    <xf numFmtId="49" fontId="11" fillId="35" borderId="21" xfId="0" applyNumberFormat="1" applyFont="1" applyFill="1" applyBorder="1" applyAlignment="1">
      <alignment horizontal="right" vertical="top" wrapText="1"/>
    </xf>
    <xf numFmtId="49" fontId="11" fillId="35" borderId="22" xfId="0" applyNumberFormat="1" applyFont="1" applyFill="1" applyBorder="1" applyAlignment="1">
      <alignment horizontal="right" vertical="top" wrapText="1"/>
    </xf>
    <xf numFmtId="49" fontId="11" fillId="35" borderId="20" xfId="0" applyNumberFormat="1" applyFont="1" applyFill="1" applyBorder="1" applyAlignment="1">
      <alignment horizontal="right" vertical="top" wrapText="1"/>
    </xf>
    <xf numFmtId="0" fontId="3" fillId="35" borderId="10" xfId="0" applyFont="1" applyFill="1" applyBorder="1" applyAlignment="1">
      <alignment horizontal="left" vertical="top" wrapText="1"/>
    </xf>
    <xf numFmtId="49" fontId="3" fillId="35" borderId="21" xfId="51" applyNumberFormat="1" applyFont="1" applyFill="1" applyBorder="1" applyAlignment="1">
      <alignment horizontal="left" wrapText="1"/>
      <protection/>
    </xf>
    <xf numFmtId="49" fontId="3" fillId="35" borderId="22" xfId="51" applyNumberFormat="1" applyFont="1" applyFill="1" applyBorder="1" applyAlignment="1">
      <alignment horizontal="left" wrapText="1"/>
      <protection/>
    </xf>
    <xf numFmtId="49" fontId="3" fillId="35" borderId="20" xfId="51" applyNumberFormat="1" applyFont="1" applyFill="1" applyBorder="1" applyAlignment="1">
      <alignment horizontal="left" wrapText="1"/>
      <protection/>
    </xf>
    <xf numFmtId="49" fontId="11" fillId="39" borderId="21" xfId="51" applyNumberFormat="1" applyFont="1" applyFill="1" applyBorder="1" applyAlignment="1">
      <alignment horizontal="right" wrapText="1"/>
      <protection/>
    </xf>
    <xf numFmtId="49" fontId="11" fillId="39" borderId="22" xfId="51" applyNumberFormat="1" applyFont="1" applyFill="1" applyBorder="1" applyAlignment="1">
      <alignment horizontal="right" wrapText="1"/>
      <protection/>
    </xf>
    <xf numFmtId="49" fontId="11" fillId="39" borderId="20" xfId="51" applyNumberFormat="1" applyFont="1" applyFill="1" applyBorder="1" applyAlignment="1">
      <alignment horizontal="right" wrapText="1"/>
      <protection/>
    </xf>
    <xf numFmtId="49" fontId="6" fillId="36" borderId="21" xfId="0" applyNumberFormat="1" applyFont="1" applyFill="1" applyBorder="1" applyAlignment="1">
      <alignment horizontal="right" vertical="top" wrapText="1"/>
    </xf>
    <xf numFmtId="49" fontId="6" fillId="36" borderId="22" xfId="0" applyNumberFormat="1" applyFont="1" applyFill="1" applyBorder="1" applyAlignment="1">
      <alignment horizontal="right" vertical="top" wrapText="1"/>
    </xf>
    <xf numFmtId="49" fontId="6" fillId="36" borderId="20" xfId="0" applyNumberFormat="1" applyFont="1" applyFill="1" applyBorder="1" applyAlignment="1">
      <alignment horizontal="right" vertical="top" wrapText="1"/>
    </xf>
    <xf numFmtId="49" fontId="3" fillId="35" borderId="10" xfId="51" applyNumberFormat="1" applyFont="1" applyFill="1" applyBorder="1" applyAlignment="1">
      <alignment horizontal="left" wrapText="1"/>
      <protection/>
    </xf>
    <xf numFmtId="49" fontId="11" fillId="36" borderId="21" xfId="51" applyNumberFormat="1" applyFont="1" applyFill="1" applyBorder="1" applyAlignment="1">
      <alignment horizontal="right" wrapText="1"/>
      <protection/>
    </xf>
    <xf numFmtId="49" fontId="11" fillId="36" borderId="22" xfId="51" applyNumberFormat="1" applyFont="1" applyFill="1" applyBorder="1" applyAlignment="1">
      <alignment horizontal="right" wrapText="1"/>
      <protection/>
    </xf>
    <xf numFmtId="49" fontId="11" fillId="36" borderId="20" xfId="51" applyNumberFormat="1" applyFont="1" applyFill="1" applyBorder="1" applyAlignment="1">
      <alignment horizontal="right" wrapText="1"/>
      <protection/>
    </xf>
    <xf numFmtId="0" fontId="3" fillId="35" borderId="11" xfId="0" applyFont="1" applyFill="1" applyBorder="1" applyAlignment="1">
      <alignment horizontal="center" vertical="top" wrapText="1"/>
    </xf>
    <xf numFmtId="0" fontId="3" fillId="35" borderId="17" xfId="0" applyFont="1" applyFill="1" applyBorder="1" applyAlignment="1">
      <alignment horizontal="center" vertical="top" wrapText="1"/>
    </xf>
    <xf numFmtId="0" fontId="3" fillId="35" borderId="18" xfId="0" applyFont="1" applyFill="1" applyBorder="1" applyAlignment="1">
      <alignment horizontal="center" vertical="top" wrapText="1"/>
    </xf>
    <xf numFmtId="49" fontId="3" fillId="35" borderId="18" xfId="0" applyNumberFormat="1" applyFont="1" applyFill="1" applyBorder="1" applyAlignment="1">
      <alignment horizontal="center" vertical="top" wrapText="1"/>
    </xf>
    <xf numFmtId="0" fontId="3" fillId="35" borderId="10" xfId="0" applyFont="1" applyFill="1" applyBorder="1" applyAlignment="1">
      <alignment horizontal="center" vertical="top" wrapText="1"/>
    </xf>
    <xf numFmtId="0" fontId="3" fillId="35" borderId="11" xfId="0" applyFont="1" applyFill="1" applyBorder="1" applyAlignment="1">
      <alignment horizontal="left" vertical="top" wrapText="1"/>
    </xf>
    <xf numFmtId="0" fontId="3" fillId="35" borderId="18" xfId="0" applyFont="1" applyFill="1" applyBorder="1" applyAlignment="1">
      <alignment horizontal="left" vertical="top" wrapText="1"/>
    </xf>
    <xf numFmtId="0" fontId="3" fillId="35" borderId="17" xfId="0" applyFont="1" applyFill="1" applyBorder="1" applyAlignment="1">
      <alignment horizontal="left" vertical="top" wrapText="1"/>
    </xf>
    <xf numFmtId="1" fontId="3" fillId="35" borderId="11" xfId="0" applyNumberFormat="1" applyFont="1" applyFill="1" applyBorder="1" applyAlignment="1">
      <alignment horizontal="left" vertical="top" wrapText="1"/>
    </xf>
    <xf numFmtId="1" fontId="3" fillId="35" borderId="18" xfId="0" applyNumberFormat="1" applyFont="1" applyFill="1" applyBorder="1" applyAlignment="1">
      <alignment horizontal="left" vertical="top" wrapText="1"/>
    </xf>
    <xf numFmtId="1" fontId="3" fillId="35" borderId="17" xfId="0" applyNumberFormat="1" applyFont="1" applyFill="1" applyBorder="1" applyAlignment="1">
      <alignment horizontal="left" vertical="top" wrapText="1"/>
    </xf>
    <xf numFmtId="0" fontId="3" fillId="35" borderId="11" xfId="0" applyFont="1" applyFill="1" applyBorder="1" applyAlignment="1">
      <alignment vertical="top" wrapText="1"/>
    </xf>
    <xf numFmtId="0" fontId="3" fillId="35" borderId="18" xfId="0" applyFont="1" applyFill="1" applyBorder="1" applyAlignment="1">
      <alignment vertical="top" wrapText="1"/>
    </xf>
    <xf numFmtId="49" fontId="3" fillId="35" borderId="10" xfId="0" applyNumberFormat="1" applyFont="1" applyFill="1" applyBorder="1" applyAlignment="1">
      <alignment horizontal="center" vertical="top" wrapText="1"/>
    </xf>
    <xf numFmtId="49" fontId="8" fillId="35" borderId="10" xfId="0" applyNumberFormat="1" applyFont="1" applyFill="1" applyBorder="1" applyAlignment="1">
      <alignment horizontal="left" vertical="top" wrapText="1"/>
    </xf>
    <xf numFmtId="49" fontId="11" fillId="35" borderId="10" xfId="0" applyNumberFormat="1" applyFont="1" applyFill="1" applyBorder="1" applyAlignment="1">
      <alignment horizontal="right" vertical="top" wrapText="1"/>
    </xf>
    <xf numFmtId="189" fontId="3" fillId="35" borderId="11" xfId="0" applyNumberFormat="1" applyFont="1" applyFill="1" applyBorder="1" applyAlignment="1">
      <alignment horizontal="center" vertical="top" wrapText="1"/>
    </xf>
    <xf numFmtId="189" fontId="3" fillId="35" borderId="17" xfId="0" applyNumberFormat="1" applyFont="1" applyFill="1" applyBorder="1" applyAlignment="1">
      <alignment horizontal="center" vertical="top" wrapText="1"/>
    </xf>
    <xf numFmtId="49" fontId="8" fillId="35" borderId="10" xfId="0" applyNumberFormat="1" applyFont="1" applyFill="1" applyBorder="1" applyAlignment="1">
      <alignment horizontal="right" vertical="top" wrapText="1"/>
    </xf>
    <xf numFmtId="49" fontId="4" fillId="35" borderId="0" xfId="0" applyNumberFormat="1" applyFont="1" applyFill="1" applyBorder="1" applyAlignment="1">
      <alignment horizontal="right" vertical="top" wrapText="1"/>
    </xf>
    <xf numFmtId="49" fontId="3" fillId="35" borderId="10" xfId="0" applyNumberFormat="1" applyFont="1" applyFill="1" applyBorder="1" applyAlignment="1">
      <alignment horizontal="left" vertical="top" wrapText="1"/>
    </xf>
    <xf numFmtId="49" fontId="6" fillId="35" borderId="0" xfId="0" applyNumberFormat="1" applyFont="1" applyFill="1" applyBorder="1" applyAlignment="1">
      <alignment horizontal="center" vertical="top" wrapText="1"/>
    </xf>
    <xf numFmtId="189" fontId="3" fillId="35" borderId="11" xfId="0" applyNumberFormat="1" applyFont="1" applyFill="1" applyBorder="1" applyAlignment="1">
      <alignment horizontal="left" vertical="top" wrapText="1"/>
    </xf>
    <xf numFmtId="189" fontId="3" fillId="35" borderId="17" xfId="0" applyNumberFormat="1" applyFont="1" applyFill="1" applyBorder="1" applyAlignment="1">
      <alignment horizontal="left" vertical="top" wrapText="1"/>
    </xf>
    <xf numFmtId="0" fontId="3" fillId="35" borderId="11" xfId="43" applyFont="1" applyFill="1" applyBorder="1" applyAlignment="1">
      <alignment horizontal="left" vertical="top" wrapText="1"/>
      <protection/>
    </xf>
    <xf numFmtId="0" fontId="3" fillId="35" borderId="18" xfId="43" applyFont="1" applyFill="1" applyBorder="1" applyAlignment="1">
      <alignment horizontal="left" vertical="top" wrapText="1"/>
      <protection/>
    </xf>
    <xf numFmtId="0" fontId="3" fillId="35" borderId="17" xfId="43" applyFont="1" applyFill="1" applyBorder="1" applyAlignment="1">
      <alignment horizontal="left" vertical="top" wrapText="1"/>
      <protection/>
    </xf>
    <xf numFmtId="0" fontId="3" fillId="35" borderId="10" xfId="43" applyFont="1" applyFill="1" applyBorder="1" applyAlignment="1">
      <alignment horizontal="center" vertical="top" wrapText="1"/>
      <protection/>
    </xf>
    <xf numFmtId="0" fontId="3" fillId="35" borderId="23" xfId="0" applyFont="1" applyFill="1" applyBorder="1" applyAlignment="1">
      <alignment horizontal="left" vertical="top" wrapText="1"/>
    </xf>
    <xf numFmtId="49" fontId="3" fillId="35" borderId="10" xfId="0" applyNumberFormat="1" applyFont="1" applyFill="1" applyBorder="1" applyAlignment="1">
      <alignment horizontal="left" vertical="top" wrapText="1"/>
    </xf>
    <xf numFmtId="0" fontId="3" fillId="35" borderId="10" xfId="0" applyNumberFormat="1" applyFont="1" applyFill="1" applyBorder="1" applyAlignment="1">
      <alignment horizontal="left" vertical="top" wrapText="1"/>
    </xf>
    <xf numFmtId="49" fontId="3" fillId="35" borderId="11" xfId="0" applyNumberFormat="1" applyFont="1" applyFill="1" applyBorder="1" applyAlignment="1">
      <alignment horizontal="center" vertical="top" wrapText="1"/>
    </xf>
    <xf numFmtId="49" fontId="3" fillId="35" borderId="17" xfId="0" applyNumberFormat="1" applyFont="1" applyFill="1" applyBorder="1" applyAlignment="1">
      <alignment horizontal="center" vertical="top" wrapText="1"/>
    </xf>
    <xf numFmtId="0" fontId="3" fillId="35" borderId="11" xfId="0" applyNumberFormat="1" applyFont="1" applyFill="1" applyBorder="1" applyAlignment="1">
      <alignment horizontal="left" vertical="top" wrapText="1"/>
    </xf>
    <xf numFmtId="0" fontId="3" fillId="35" borderId="17" xfId="0" applyNumberFormat="1" applyFont="1" applyFill="1" applyBorder="1" applyAlignment="1">
      <alignment horizontal="left" vertical="top" wrapText="1"/>
    </xf>
    <xf numFmtId="3" fontId="3" fillId="35" borderId="11" xfId="0" applyNumberFormat="1" applyFont="1" applyFill="1" applyBorder="1" applyAlignment="1">
      <alignment horizontal="right" vertical="top" wrapText="1"/>
    </xf>
    <xf numFmtId="3" fontId="3" fillId="35" borderId="17" xfId="0" applyNumberFormat="1" applyFont="1" applyFill="1" applyBorder="1" applyAlignment="1">
      <alignment horizontal="right" vertical="top" wrapText="1"/>
    </xf>
    <xf numFmtId="49" fontId="8" fillId="35" borderId="21" xfId="0" applyNumberFormat="1" applyFont="1" applyFill="1" applyBorder="1" applyAlignment="1">
      <alignment horizontal="left" vertical="top" wrapText="1"/>
    </xf>
    <xf numFmtId="49" fontId="8" fillId="35" borderId="22" xfId="0" applyNumberFormat="1" applyFont="1" applyFill="1" applyBorder="1" applyAlignment="1">
      <alignment horizontal="left" vertical="top" wrapText="1"/>
    </xf>
    <xf numFmtId="3" fontId="3" fillId="35" borderId="11" xfId="0" applyNumberFormat="1" applyFont="1" applyFill="1" applyBorder="1" applyAlignment="1">
      <alignment horizontal="right" vertical="top"/>
    </xf>
    <xf numFmtId="3" fontId="3" fillId="35" borderId="17" xfId="0" applyNumberFormat="1" applyFont="1" applyFill="1" applyBorder="1" applyAlignment="1">
      <alignment horizontal="right" vertical="top"/>
    </xf>
    <xf numFmtId="0" fontId="6" fillId="35" borderId="0" xfId="0" applyNumberFormat="1" applyFont="1" applyFill="1" applyBorder="1" applyAlignment="1">
      <alignment horizontal="center" vertical="center" wrapText="1"/>
    </xf>
    <xf numFmtId="0" fontId="8" fillId="35" borderId="10" xfId="0" applyNumberFormat="1" applyFont="1" applyFill="1" applyBorder="1" applyAlignment="1">
      <alignment horizontal="left" vertical="top" wrapText="1"/>
    </xf>
    <xf numFmtId="49" fontId="4" fillId="35" borderId="11" xfId="0" applyNumberFormat="1" applyFont="1" applyFill="1" applyBorder="1" applyAlignment="1">
      <alignment horizontal="left" vertical="top" wrapText="1"/>
    </xf>
    <xf numFmtId="49" fontId="4" fillId="35" borderId="17" xfId="0" applyNumberFormat="1" applyFont="1" applyFill="1" applyBorder="1" applyAlignment="1">
      <alignment horizontal="left" vertical="top" wrapText="1"/>
    </xf>
    <xf numFmtId="0" fontId="3" fillId="35" borderId="11" xfId="0" applyNumberFormat="1" applyFont="1" applyFill="1" applyBorder="1" applyAlignment="1">
      <alignment horizontal="left" vertical="top" wrapText="1"/>
    </xf>
    <xf numFmtId="0" fontId="3" fillId="35" borderId="18" xfId="0" applyNumberFormat="1" applyFont="1" applyFill="1" applyBorder="1" applyAlignment="1">
      <alignment horizontal="left" vertical="top" wrapText="1"/>
    </xf>
    <xf numFmtId="0" fontId="3" fillId="35" borderId="17" xfId="0" applyNumberFormat="1" applyFont="1" applyFill="1" applyBorder="1" applyAlignment="1">
      <alignment horizontal="left" vertical="top" wrapText="1"/>
    </xf>
    <xf numFmtId="0" fontId="3" fillId="35" borderId="11" xfId="0" applyNumberFormat="1" applyFont="1" applyFill="1" applyBorder="1" applyAlignment="1">
      <alignment horizontal="center" vertical="top" wrapText="1"/>
    </xf>
    <xf numFmtId="0" fontId="3" fillId="35" borderId="18" xfId="0" applyNumberFormat="1" applyFont="1" applyFill="1" applyBorder="1" applyAlignment="1">
      <alignment horizontal="center" vertical="top" wrapText="1"/>
    </xf>
    <xf numFmtId="0" fontId="3" fillId="35" borderId="17" xfId="0" applyNumberFormat="1" applyFont="1" applyFill="1" applyBorder="1" applyAlignment="1">
      <alignment horizontal="center" vertical="top" wrapText="1"/>
    </xf>
    <xf numFmtId="49" fontId="3" fillId="35" borderId="11" xfId="0" applyNumberFormat="1" applyFont="1" applyFill="1" applyBorder="1" applyAlignment="1">
      <alignment horizontal="left" vertical="top" wrapText="1"/>
    </xf>
    <xf numFmtId="49" fontId="3" fillId="35" borderId="17" xfId="0" applyNumberFormat="1" applyFont="1" applyFill="1" applyBorder="1" applyAlignment="1">
      <alignment horizontal="left" vertical="top" wrapText="1"/>
    </xf>
    <xf numFmtId="49" fontId="6" fillId="38" borderId="10" xfId="0" applyNumberFormat="1" applyFont="1" applyFill="1" applyBorder="1" applyAlignment="1">
      <alignment horizontal="right" vertical="top" wrapText="1"/>
    </xf>
    <xf numFmtId="1" fontId="3" fillId="35" borderId="11" xfId="0" applyNumberFormat="1" applyFont="1" applyFill="1" applyBorder="1" applyAlignment="1">
      <alignment horizontal="center" vertical="top" wrapText="1"/>
    </xf>
    <xf numFmtId="1" fontId="3" fillId="35" borderId="17" xfId="0" applyNumberFormat="1" applyFont="1" applyFill="1" applyBorder="1" applyAlignment="1">
      <alignment horizontal="center" vertical="top" wrapText="1"/>
    </xf>
    <xf numFmtId="1" fontId="3" fillId="35" borderId="10" xfId="0" applyNumberFormat="1" applyFont="1" applyFill="1" applyBorder="1" applyAlignment="1">
      <alignment horizontal="center" vertical="top" wrapText="1"/>
    </xf>
    <xf numFmtId="0" fontId="3" fillId="35" borderId="24" xfId="0" applyFont="1" applyFill="1" applyBorder="1" applyAlignment="1">
      <alignment horizontal="right" vertical="center" wrapText="1"/>
    </xf>
    <xf numFmtId="1" fontId="3" fillId="35" borderId="10" xfId="0" applyNumberFormat="1" applyFont="1" applyFill="1" applyBorder="1" applyAlignment="1">
      <alignment horizontal="left" vertical="top" wrapText="1"/>
    </xf>
    <xf numFmtId="0" fontId="8" fillId="35" borderId="11" xfId="0" applyFont="1" applyFill="1" applyBorder="1" applyAlignment="1">
      <alignment horizontal="center" vertical="center" wrapText="1"/>
    </xf>
    <xf numFmtId="0" fontId="3" fillId="35" borderId="17" xfId="0" applyFont="1" applyFill="1" applyBorder="1" applyAlignment="1">
      <alignment vertical="top" wrapText="1"/>
    </xf>
    <xf numFmtId="49" fontId="4" fillId="35" borderId="11" xfId="0" applyNumberFormat="1" applyFont="1" applyFill="1" applyBorder="1" applyAlignment="1">
      <alignment horizontal="center" vertical="top" wrapText="1"/>
    </xf>
    <xf numFmtId="49" fontId="4" fillId="35" borderId="17" xfId="0" applyNumberFormat="1" applyFont="1" applyFill="1" applyBorder="1" applyAlignment="1">
      <alignment horizontal="center" vertical="top" wrapText="1"/>
    </xf>
    <xf numFmtId="49" fontId="3" fillId="35" borderId="11" xfId="43" applyNumberFormat="1" applyFont="1" applyFill="1" applyBorder="1" applyAlignment="1">
      <alignment horizontal="center" vertical="top" wrapText="1"/>
      <protection/>
    </xf>
    <xf numFmtId="49" fontId="3" fillId="35" borderId="17" xfId="43" applyNumberFormat="1" applyFont="1" applyFill="1" applyBorder="1" applyAlignment="1">
      <alignment horizontal="center" vertical="top" wrapText="1"/>
      <protection/>
    </xf>
    <xf numFmtId="49" fontId="3" fillId="35" borderId="11" xfId="43" applyNumberFormat="1" applyFont="1" applyFill="1" applyBorder="1" applyAlignment="1">
      <alignment horizontal="left" vertical="top" wrapText="1"/>
      <protection/>
    </xf>
    <xf numFmtId="49" fontId="3" fillId="35" borderId="17" xfId="43" applyNumberFormat="1" applyFont="1" applyFill="1" applyBorder="1" applyAlignment="1">
      <alignment horizontal="left" vertical="top" wrapText="1"/>
      <protection/>
    </xf>
    <xf numFmtId="49" fontId="8" fillId="35" borderId="11" xfId="0" applyNumberFormat="1" applyFont="1" applyFill="1" applyBorder="1" applyAlignment="1">
      <alignment horizontal="center" vertical="center" textRotation="90" wrapText="1"/>
    </xf>
    <xf numFmtId="49" fontId="8" fillId="35" borderId="18" xfId="0" applyNumberFormat="1" applyFont="1" applyFill="1" applyBorder="1" applyAlignment="1">
      <alignment horizontal="center" vertical="center" textRotation="90" wrapText="1"/>
    </xf>
    <xf numFmtId="49" fontId="8" fillId="35" borderId="17" xfId="0" applyNumberFormat="1" applyFont="1" applyFill="1" applyBorder="1" applyAlignment="1">
      <alignment horizontal="center" vertical="center" textRotation="90" wrapText="1"/>
    </xf>
    <xf numFmtId="0" fontId="11" fillId="35" borderId="10" xfId="0" applyFont="1" applyFill="1" applyBorder="1" applyAlignment="1">
      <alignment horizontal="left" vertical="top" wrapText="1"/>
    </xf>
    <xf numFmtId="0" fontId="3" fillId="35" borderId="11" xfId="0" applyFont="1" applyFill="1" applyBorder="1" applyAlignment="1">
      <alignment horizontal="right" vertical="top" wrapText="1"/>
    </xf>
    <xf numFmtId="0" fontId="3" fillId="35" borderId="18" xfId="0" applyFont="1" applyFill="1" applyBorder="1" applyAlignment="1">
      <alignment horizontal="right" vertical="top" wrapText="1"/>
    </xf>
    <xf numFmtId="0" fontId="3" fillId="35" borderId="17" xfId="0" applyFont="1" applyFill="1" applyBorder="1" applyAlignment="1">
      <alignment horizontal="right" vertical="top" wrapText="1"/>
    </xf>
    <xf numFmtId="3" fontId="4" fillId="35" borderId="0" xfId="0" applyNumberFormat="1" applyFont="1" applyFill="1" applyBorder="1" applyAlignment="1">
      <alignment horizontal="left" vertical="top" wrapText="1"/>
    </xf>
    <xf numFmtId="0" fontId="4" fillId="35" borderId="0" xfId="0" applyFont="1" applyFill="1" applyBorder="1" applyAlignment="1">
      <alignment horizontal="left" vertical="top" wrapText="1"/>
    </xf>
    <xf numFmtId="49" fontId="11" fillId="36" borderId="10" xfId="0" applyNumberFormat="1" applyFont="1" applyFill="1" applyBorder="1" applyAlignment="1">
      <alignment horizontal="right" vertical="top" wrapText="1"/>
    </xf>
    <xf numFmtId="49" fontId="3" fillId="35" borderId="21" xfId="51" applyNumberFormat="1" applyFont="1" applyFill="1" applyBorder="1" applyAlignment="1">
      <alignment horizontal="left" vertical="top" wrapText="1"/>
      <protection/>
    </xf>
    <xf numFmtId="49" fontId="3" fillId="35" borderId="22" xfId="51" applyNumberFormat="1" applyFont="1" applyFill="1" applyBorder="1" applyAlignment="1">
      <alignment horizontal="left" vertical="top" wrapText="1"/>
      <protection/>
    </xf>
    <xf numFmtId="49" fontId="3" fillId="35" borderId="20" xfId="51" applyNumberFormat="1" applyFont="1" applyFill="1" applyBorder="1" applyAlignment="1">
      <alignment horizontal="left" vertical="top" wrapText="1"/>
      <protection/>
    </xf>
    <xf numFmtId="49" fontId="11" fillId="39" borderId="21" xfId="51" applyNumberFormat="1" applyFont="1" applyFill="1" applyBorder="1" applyAlignment="1">
      <alignment horizontal="right" vertical="top" wrapText="1"/>
      <protection/>
    </xf>
    <xf numFmtId="49" fontId="11" fillId="39" borderId="22" xfId="51" applyNumberFormat="1" applyFont="1" applyFill="1" applyBorder="1" applyAlignment="1">
      <alignment horizontal="right" vertical="top" wrapText="1"/>
      <protection/>
    </xf>
    <xf numFmtId="49" fontId="11" fillId="39" borderId="20" xfId="51" applyNumberFormat="1" applyFont="1" applyFill="1" applyBorder="1" applyAlignment="1">
      <alignment horizontal="right" vertical="top" wrapText="1"/>
      <protection/>
    </xf>
    <xf numFmtId="49" fontId="11" fillId="36" borderId="21" xfId="51" applyNumberFormat="1" applyFont="1" applyFill="1" applyBorder="1" applyAlignment="1">
      <alignment horizontal="right" vertical="top" wrapText="1"/>
      <protection/>
    </xf>
    <xf numFmtId="49" fontId="11" fillId="36" borderId="22" xfId="51" applyNumberFormat="1" applyFont="1" applyFill="1" applyBorder="1" applyAlignment="1">
      <alignment horizontal="right" vertical="top" wrapText="1"/>
      <protection/>
    </xf>
    <xf numFmtId="49" fontId="11" fillId="36" borderId="20" xfId="51" applyNumberFormat="1" applyFont="1" applyFill="1" applyBorder="1" applyAlignment="1">
      <alignment horizontal="right" vertical="top" wrapText="1"/>
      <protection/>
    </xf>
    <xf numFmtId="49" fontId="3" fillId="0" borderId="15" xfId="0" applyNumberFormat="1" applyFont="1" applyFill="1" applyBorder="1" applyAlignment="1">
      <alignment horizontal="center" vertical="top" wrapText="1"/>
    </xf>
    <xf numFmtId="49" fontId="3" fillId="0" borderId="25"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3" fontId="3" fillId="0" borderId="0" xfId="0" applyNumberFormat="1" applyFont="1" applyBorder="1" applyAlignment="1">
      <alignment horizontal="left" vertical="top" wrapText="1"/>
    </xf>
    <xf numFmtId="0" fontId="3" fillId="0" borderId="0" xfId="0" applyFont="1" applyBorder="1" applyAlignment="1">
      <alignment horizontal="left" vertical="top" wrapText="1"/>
    </xf>
    <xf numFmtId="49" fontId="3" fillId="0" borderId="11" xfId="0" applyNumberFormat="1" applyFont="1" applyFill="1" applyBorder="1" applyAlignment="1">
      <alignment horizontal="center" vertical="top" wrapText="1"/>
    </xf>
    <xf numFmtId="49" fontId="3" fillId="0" borderId="17" xfId="0" applyNumberFormat="1" applyFont="1" applyFill="1" applyBorder="1" applyAlignment="1">
      <alignment horizontal="center" vertical="top" wrapText="1"/>
    </xf>
    <xf numFmtId="172" fontId="3" fillId="35" borderId="11" xfId="0" applyNumberFormat="1" applyFont="1" applyFill="1" applyBorder="1" applyAlignment="1">
      <alignment horizontal="left" vertical="top" wrapText="1"/>
    </xf>
    <xf numFmtId="172" fontId="3" fillId="35" borderId="17" xfId="0" applyNumberFormat="1"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49" fontId="4" fillId="0" borderId="11" xfId="0" applyNumberFormat="1" applyFont="1" applyBorder="1" applyAlignment="1">
      <alignment horizontal="center" vertical="top" wrapText="1"/>
    </xf>
    <xf numFmtId="49" fontId="4" fillId="0" borderId="17" xfId="0" applyNumberFormat="1" applyFont="1" applyBorder="1" applyAlignment="1">
      <alignment horizontal="center" vertical="top" wrapText="1"/>
    </xf>
    <xf numFmtId="0" fontId="3" fillId="0" borderId="11" xfId="0" applyFont="1" applyBorder="1" applyAlignment="1">
      <alignment horizontal="left" vertical="top" wrapText="1"/>
    </xf>
    <xf numFmtId="0" fontId="3" fillId="0" borderId="17" xfId="0" applyFont="1" applyBorder="1" applyAlignment="1">
      <alignment horizontal="left" vertical="top" wrapText="1"/>
    </xf>
    <xf numFmtId="0" fontId="3" fillId="0" borderId="11" xfId="0" applyFont="1" applyBorder="1" applyAlignment="1">
      <alignment horizontal="center" vertical="top" wrapText="1"/>
    </xf>
    <xf numFmtId="0" fontId="3" fillId="0" borderId="17" xfId="0" applyFont="1" applyBorder="1" applyAlignment="1">
      <alignment horizontal="center" vertical="top" wrapText="1"/>
    </xf>
    <xf numFmtId="49" fontId="4" fillId="0" borderId="18" xfId="0" applyNumberFormat="1" applyFont="1" applyBorder="1" applyAlignment="1">
      <alignment horizontal="center" vertical="top" wrapText="1"/>
    </xf>
    <xf numFmtId="172" fontId="3" fillId="32" borderId="18"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13" fillId="0" borderId="10" xfId="0" applyFont="1" applyBorder="1" applyAlignment="1">
      <alignment horizontal="left" vertical="top" wrapText="1"/>
    </xf>
    <xf numFmtId="49" fontId="3" fillId="0" borderId="11"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4" fillId="0" borderId="11" xfId="0" applyNumberFormat="1" applyFont="1" applyBorder="1" applyAlignment="1">
      <alignment horizontal="left" vertical="top" wrapText="1"/>
    </xf>
    <xf numFmtId="49" fontId="4" fillId="0" borderId="18" xfId="0" applyNumberFormat="1" applyFont="1" applyBorder="1" applyAlignment="1">
      <alignment horizontal="left" vertical="top" wrapText="1"/>
    </xf>
    <xf numFmtId="49" fontId="4" fillId="0" borderId="17" xfId="0" applyNumberFormat="1" applyFont="1" applyBorder="1" applyAlignment="1">
      <alignment horizontal="left" vertical="top" wrapText="1"/>
    </xf>
    <xf numFmtId="0" fontId="3" fillId="0" borderId="11" xfId="0" applyFont="1" applyFill="1" applyBorder="1" applyAlignment="1">
      <alignment vertical="top" wrapText="1"/>
    </xf>
    <xf numFmtId="0" fontId="3" fillId="0" borderId="18" xfId="0" applyFont="1" applyFill="1" applyBorder="1" applyAlignment="1">
      <alignment vertical="top" wrapText="1"/>
    </xf>
    <xf numFmtId="0" fontId="3" fillId="0" borderId="17" xfId="0" applyFont="1" applyFill="1" applyBorder="1" applyAlignment="1">
      <alignment vertical="top" wrapText="1"/>
    </xf>
    <xf numFmtId="49" fontId="3" fillId="32" borderId="15" xfId="0" applyNumberFormat="1" applyFont="1" applyFill="1" applyBorder="1" applyAlignment="1">
      <alignment horizontal="center" vertical="top" wrapText="1"/>
    </xf>
    <xf numFmtId="49" fontId="3" fillId="32" borderId="25" xfId="0" applyNumberFormat="1" applyFont="1" applyFill="1" applyBorder="1" applyAlignment="1">
      <alignment horizontal="center" vertical="top" wrapText="1"/>
    </xf>
    <xf numFmtId="49" fontId="3" fillId="0" borderId="15"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wrapText="1"/>
    </xf>
    <xf numFmtId="49" fontId="3" fillId="0" borderId="15" xfId="0" applyNumberFormat="1" applyFont="1" applyFill="1" applyBorder="1" applyAlignment="1">
      <alignment vertical="top" wrapText="1"/>
    </xf>
    <xf numFmtId="49" fontId="3" fillId="0" borderId="19" xfId="0" applyNumberFormat="1" applyFont="1" applyFill="1" applyBorder="1" applyAlignment="1">
      <alignment vertical="top" wrapText="1"/>
    </xf>
    <xf numFmtId="49" fontId="3" fillId="0" borderId="25" xfId="0" applyNumberFormat="1" applyFont="1" applyFill="1" applyBorder="1" applyAlignment="1">
      <alignment vertical="top" wrapText="1"/>
    </xf>
    <xf numFmtId="49" fontId="3" fillId="0" borderId="10" xfId="0" applyNumberFormat="1" applyFont="1" applyFill="1" applyBorder="1" applyAlignment="1">
      <alignment horizontal="left" vertical="top" wrapText="1"/>
    </xf>
    <xf numFmtId="49" fontId="8" fillId="0" borderId="10" xfId="0" applyNumberFormat="1" applyFont="1" applyFill="1" applyBorder="1" applyAlignment="1">
      <alignment horizontal="right" vertical="top" wrapText="1"/>
    </xf>
    <xf numFmtId="49" fontId="11" fillId="0" borderId="10" xfId="0" applyNumberFormat="1" applyFont="1" applyFill="1" applyBorder="1" applyAlignment="1">
      <alignment horizontal="right" vertical="top" wrapText="1"/>
    </xf>
    <xf numFmtId="49" fontId="3" fillId="0" borderId="18" xfId="0" applyNumberFormat="1" applyFont="1" applyFill="1" applyBorder="1" applyAlignment="1">
      <alignment horizontal="center" vertical="top" wrapText="1"/>
    </xf>
    <xf numFmtId="0" fontId="11" fillId="0" borderId="10" xfId="0"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0" fontId="6" fillId="0" borderId="0" xfId="0" applyFont="1" applyBorder="1" applyAlignment="1">
      <alignment horizontal="center" vertical="center" wrapText="1"/>
    </xf>
    <xf numFmtId="0" fontId="3" fillId="0" borderId="0" xfId="0" applyFont="1" applyBorder="1" applyAlignment="1">
      <alignment horizontal="right" vertical="center"/>
    </xf>
    <xf numFmtId="1" fontId="4" fillId="0" borderId="11" xfId="0" applyNumberFormat="1" applyFont="1" applyFill="1" applyBorder="1" applyAlignment="1">
      <alignment horizontal="center" vertical="top" wrapText="1"/>
    </xf>
    <xf numFmtId="1" fontId="4" fillId="0" borderId="18" xfId="0" applyNumberFormat="1" applyFont="1" applyFill="1" applyBorder="1" applyAlignment="1">
      <alignment horizontal="center" vertical="top" wrapText="1"/>
    </xf>
    <xf numFmtId="1" fontId="4" fillId="0" borderId="17" xfId="0" applyNumberFormat="1" applyFont="1" applyFill="1" applyBorder="1" applyAlignment="1">
      <alignment horizontal="center" vertical="top" wrapText="1"/>
    </xf>
    <xf numFmtId="49" fontId="3" fillId="0" borderId="11" xfId="0" applyNumberFormat="1" applyFont="1" applyFill="1" applyBorder="1" applyAlignment="1">
      <alignment vertical="top" wrapText="1"/>
    </xf>
    <xf numFmtId="49" fontId="3" fillId="0" borderId="18" xfId="0" applyNumberFormat="1" applyFont="1" applyFill="1" applyBorder="1" applyAlignment="1">
      <alignment vertical="top" wrapText="1"/>
    </xf>
    <xf numFmtId="49" fontId="3" fillId="0" borderId="17" xfId="0" applyNumberFormat="1" applyFont="1" applyFill="1" applyBorder="1" applyAlignment="1">
      <alignment vertical="top" wrapText="1"/>
    </xf>
    <xf numFmtId="49" fontId="3" fillId="0" borderId="10" xfId="0" applyNumberFormat="1" applyFont="1" applyBorder="1" applyAlignment="1">
      <alignment vertical="top" wrapText="1"/>
    </xf>
    <xf numFmtId="0" fontId="11" fillId="0" borderId="10" xfId="0" applyFont="1" applyFill="1" applyBorder="1" applyAlignment="1">
      <alignment horizontal="left" wrapText="1"/>
    </xf>
    <xf numFmtId="0" fontId="3" fillId="0" borderId="11" xfId="0" applyFont="1" applyFill="1" applyBorder="1" applyAlignment="1">
      <alignment horizontal="center" vertical="top" wrapText="1"/>
    </xf>
    <xf numFmtId="0" fontId="3" fillId="0" borderId="17" xfId="0" applyFont="1" applyFill="1" applyBorder="1" applyAlignment="1">
      <alignment horizontal="center" vertical="top" wrapText="1"/>
    </xf>
    <xf numFmtId="49" fontId="10" fillId="0" borderId="11" xfId="0" applyNumberFormat="1" applyFont="1" applyFill="1" applyBorder="1" applyAlignment="1">
      <alignment horizontal="left" vertical="top" wrapText="1"/>
    </xf>
    <xf numFmtId="49" fontId="10" fillId="0" borderId="17" xfId="0" applyNumberFormat="1" applyFont="1" applyFill="1" applyBorder="1" applyAlignment="1">
      <alignment horizontal="left" vertical="top" wrapText="1"/>
    </xf>
    <xf numFmtId="0" fontId="10" fillId="0" borderId="11" xfId="0" applyFont="1" applyFill="1" applyBorder="1" applyAlignment="1">
      <alignment vertical="top" wrapText="1"/>
    </xf>
    <xf numFmtId="0" fontId="10" fillId="0" borderId="18" xfId="0" applyFont="1" applyFill="1" applyBorder="1" applyAlignment="1">
      <alignment vertical="top" wrapText="1"/>
    </xf>
    <xf numFmtId="0" fontId="10" fillId="0" borderId="17" xfId="0" applyFont="1" applyFill="1" applyBorder="1" applyAlignment="1">
      <alignment vertical="top" wrapText="1"/>
    </xf>
    <xf numFmtId="0" fontId="10" fillId="0" borderId="11"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17" xfId="0" applyFont="1" applyFill="1" applyBorder="1" applyAlignment="1">
      <alignment horizontal="center" vertical="top" wrapText="1"/>
    </xf>
    <xf numFmtId="49" fontId="3" fillId="0" borderId="26" xfId="0" applyNumberFormat="1" applyFont="1" applyFill="1" applyBorder="1" applyAlignment="1">
      <alignment horizontal="center" vertical="top" wrapText="1"/>
    </xf>
    <xf numFmtId="0" fontId="3" fillId="0" borderId="10" xfId="0" applyFont="1" applyBorder="1" applyAlignment="1">
      <alignment horizontal="left" vertical="top" wrapText="1"/>
    </xf>
    <xf numFmtId="0" fontId="0"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3" fillId="0" borderId="18" xfId="0" applyFont="1" applyBorder="1" applyAlignment="1">
      <alignment horizontal="center" vertical="top" wrapText="1"/>
    </xf>
    <xf numFmtId="0" fontId="3" fillId="0" borderId="10" xfId="0" applyFont="1" applyFill="1" applyBorder="1" applyAlignment="1">
      <alignment horizontal="center" vertical="top" wrapText="1"/>
    </xf>
    <xf numFmtId="49" fontId="3" fillId="0" borderId="21" xfId="51" applyNumberFormat="1" applyFont="1" applyBorder="1" applyAlignment="1">
      <alignment horizontal="left" wrapText="1"/>
      <protection/>
    </xf>
    <xf numFmtId="49" fontId="3" fillId="0" borderId="22" xfId="51" applyNumberFormat="1" applyFont="1" applyBorder="1" applyAlignment="1">
      <alignment horizontal="left" wrapText="1"/>
      <protection/>
    </xf>
    <xf numFmtId="49" fontId="3" fillId="0" borderId="20" xfId="51" applyNumberFormat="1" applyFont="1" applyBorder="1" applyAlignment="1">
      <alignment horizontal="left" wrapText="1"/>
      <protection/>
    </xf>
    <xf numFmtId="49" fontId="6" fillId="33" borderId="16" xfId="0" applyNumberFormat="1" applyFont="1" applyFill="1" applyBorder="1" applyAlignment="1">
      <alignment horizontal="right" vertical="top" wrapText="1"/>
    </xf>
    <xf numFmtId="0" fontId="8" fillId="0" borderId="10" xfId="0" applyFont="1" applyFill="1" applyBorder="1" applyAlignment="1">
      <alignment horizontal="left" vertical="top" wrapText="1"/>
    </xf>
    <xf numFmtId="1" fontId="3" fillId="32" borderId="18" xfId="0" applyNumberFormat="1" applyFont="1" applyFill="1" applyBorder="1" applyAlignment="1">
      <alignment horizontal="center" vertical="top" wrapText="1"/>
    </xf>
    <xf numFmtId="49" fontId="3" fillId="0" borderId="10" xfId="0" applyNumberFormat="1" applyFont="1" applyBorder="1" applyAlignment="1">
      <alignment horizontal="center" vertical="top" wrapText="1"/>
    </xf>
    <xf numFmtId="0" fontId="3" fillId="0" borderId="18" xfId="0" applyFont="1" applyBorder="1" applyAlignment="1">
      <alignment horizontal="left" vertical="top" wrapText="1"/>
    </xf>
    <xf numFmtId="0" fontId="3" fillId="0" borderId="18" xfId="0" applyFont="1" applyFill="1" applyBorder="1" applyAlignment="1">
      <alignment horizontal="center" vertical="top" wrapText="1"/>
    </xf>
    <xf numFmtId="0" fontId="3" fillId="0" borderId="10" xfId="0" applyFont="1" applyFill="1" applyBorder="1" applyAlignment="1">
      <alignment vertical="top" wrapText="1"/>
    </xf>
    <xf numFmtId="1" fontId="3" fillId="0" borderId="11" xfId="0" applyNumberFormat="1" applyFont="1" applyFill="1" applyBorder="1" applyAlignment="1">
      <alignment horizontal="left" vertical="top" wrapText="1"/>
    </xf>
    <xf numFmtId="1" fontId="3" fillId="0" borderId="18" xfId="0" applyNumberFormat="1" applyFont="1" applyFill="1" applyBorder="1" applyAlignment="1">
      <alignment horizontal="left" vertical="top" wrapText="1"/>
    </xf>
    <xf numFmtId="1" fontId="3" fillId="0" borderId="17"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7" xfId="0" applyFont="1" applyFill="1" applyBorder="1" applyAlignment="1">
      <alignment horizontal="left" vertical="top" wrapText="1"/>
    </xf>
    <xf numFmtId="0" fontId="9" fillId="0" borderId="10" xfId="0" applyFont="1" applyFill="1" applyBorder="1" applyAlignment="1">
      <alignment horizontal="left" vertical="top" wrapText="1"/>
    </xf>
    <xf numFmtId="1" fontId="3" fillId="32" borderId="11" xfId="43" applyNumberFormat="1" applyFont="1" applyFill="1" applyBorder="1" applyAlignment="1">
      <alignment horizontal="left" vertical="top" wrapText="1"/>
      <protection/>
    </xf>
    <xf numFmtId="1" fontId="3" fillId="32" borderId="17" xfId="43" applyNumberFormat="1" applyFont="1" applyFill="1" applyBorder="1" applyAlignment="1">
      <alignment horizontal="left" vertical="top" wrapText="1"/>
      <protection/>
    </xf>
    <xf numFmtId="0" fontId="3" fillId="0" borderId="10" xfId="0" applyFont="1" applyBorder="1" applyAlignment="1">
      <alignment horizontal="right" vertical="center" wrapText="1"/>
    </xf>
    <xf numFmtId="49" fontId="4" fillId="0" borderId="11"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49" fontId="4" fillId="0" borderId="11"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32" borderId="18" xfId="0" applyNumberFormat="1" applyFont="1" applyFill="1" applyBorder="1" applyAlignment="1">
      <alignment horizontal="center" vertical="top" wrapText="1"/>
    </xf>
    <xf numFmtId="0" fontId="3" fillId="32" borderId="11" xfId="0" applyFont="1" applyFill="1" applyBorder="1" applyAlignment="1">
      <alignment horizontal="left" vertical="top" wrapText="1"/>
    </xf>
    <xf numFmtId="0" fontId="3" fillId="32" borderId="17" xfId="0" applyFont="1" applyFill="1" applyBorder="1" applyAlignment="1">
      <alignment horizontal="left" vertical="top" wrapText="1"/>
    </xf>
    <xf numFmtId="0" fontId="3" fillId="32" borderId="11" xfId="0" applyFont="1" applyFill="1" applyBorder="1" applyAlignment="1">
      <alignment horizontal="center" vertical="top" wrapText="1"/>
    </xf>
    <xf numFmtId="0" fontId="3" fillId="32" borderId="18" xfId="0" applyFont="1" applyFill="1" applyBorder="1" applyAlignment="1">
      <alignment horizontal="center" vertical="top" wrapText="1"/>
    </xf>
    <xf numFmtId="0" fontId="3" fillId="32" borderId="17" xfId="0" applyFont="1" applyFill="1" applyBorder="1" applyAlignment="1">
      <alignment horizontal="center" vertical="top" wrapText="1"/>
    </xf>
    <xf numFmtId="3" fontId="3" fillId="0" borderId="11" xfId="0" applyNumberFormat="1" applyFont="1" applyFill="1" applyBorder="1" applyAlignment="1">
      <alignment horizontal="right" vertical="top" wrapText="1"/>
    </xf>
    <xf numFmtId="3" fontId="3" fillId="0" borderId="17" xfId="0" applyNumberFormat="1" applyFont="1" applyFill="1" applyBorder="1" applyAlignment="1">
      <alignment horizontal="right" vertical="top" wrapText="1"/>
    </xf>
    <xf numFmtId="49" fontId="3" fillId="0" borderId="11"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3"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8" fillId="34" borderId="21" xfId="51" applyNumberFormat="1" applyFont="1" applyFill="1" applyBorder="1" applyAlignment="1">
      <alignment horizontal="right" wrapText="1"/>
      <protection/>
    </xf>
    <xf numFmtId="49" fontId="8" fillId="34" borderId="22" xfId="51" applyNumberFormat="1" applyFont="1" applyFill="1" applyBorder="1" applyAlignment="1">
      <alignment horizontal="right" wrapText="1"/>
      <protection/>
    </xf>
    <xf numFmtId="49" fontId="8" fillId="34" borderId="20" xfId="51" applyNumberFormat="1" applyFont="1" applyFill="1" applyBorder="1" applyAlignment="1">
      <alignment horizontal="right" wrapText="1"/>
      <protection/>
    </xf>
    <xf numFmtId="49" fontId="6" fillId="34" borderId="10" xfId="0" applyNumberFormat="1" applyFont="1" applyFill="1" applyBorder="1" applyAlignment="1">
      <alignment horizontal="right" vertical="top" wrapText="1"/>
    </xf>
    <xf numFmtId="49" fontId="4" fillId="32" borderId="10" xfId="0" applyNumberFormat="1" applyFont="1" applyFill="1" applyBorder="1" applyAlignment="1">
      <alignment horizontal="center" vertical="top" wrapText="1"/>
    </xf>
    <xf numFmtId="49" fontId="3" fillId="32" borderId="10" xfId="0" applyNumberFormat="1" applyFont="1" applyFill="1" applyBorder="1" applyAlignment="1">
      <alignment horizontal="left" vertical="top" wrapText="1"/>
    </xf>
    <xf numFmtId="49" fontId="3" fillId="35" borderId="11" xfId="0" applyNumberFormat="1" applyFont="1" applyFill="1" applyBorder="1" applyAlignment="1">
      <alignment horizontal="left" vertical="top" wrapText="1"/>
    </xf>
    <xf numFmtId="49" fontId="3" fillId="35" borderId="17" xfId="0" applyNumberFormat="1" applyFont="1" applyFill="1" applyBorder="1" applyAlignment="1">
      <alignment horizontal="left" vertical="top" wrapText="1"/>
    </xf>
    <xf numFmtId="49" fontId="4" fillId="32" borderId="11" xfId="0" applyNumberFormat="1" applyFont="1" applyFill="1" applyBorder="1" applyAlignment="1">
      <alignment horizontal="center" vertical="top" wrapText="1"/>
    </xf>
    <xf numFmtId="49" fontId="4" fillId="32" borderId="17" xfId="0" applyNumberFormat="1" applyFont="1" applyFill="1" applyBorder="1" applyAlignment="1">
      <alignment horizontal="center" vertical="top" wrapText="1"/>
    </xf>
    <xf numFmtId="49" fontId="8" fillId="40" borderId="21" xfId="51" applyNumberFormat="1" applyFont="1" applyFill="1" applyBorder="1" applyAlignment="1">
      <alignment horizontal="right" wrapText="1"/>
      <protection/>
    </xf>
    <xf numFmtId="49" fontId="8" fillId="40" borderId="22" xfId="51" applyNumberFormat="1" applyFont="1" applyFill="1" applyBorder="1" applyAlignment="1">
      <alignment horizontal="right" wrapText="1"/>
      <protection/>
    </xf>
    <xf numFmtId="49" fontId="8" fillId="40" borderId="20" xfId="51" applyNumberFormat="1" applyFont="1" applyFill="1" applyBorder="1" applyAlignment="1">
      <alignment horizontal="right" wrapText="1"/>
      <protection/>
    </xf>
    <xf numFmtId="0" fontId="6" fillId="0" borderId="0" xfId="0" applyFont="1" applyAlignment="1">
      <alignment horizontal="center" vertical="top" wrapText="1"/>
    </xf>
    <xf numFmtId="49" fontId="8" fillId="0" borderId="21" xfId="0" applyNumberFormat="1" applyFont="1" applyFill="1" applyBorder="1" applyAlignment="1">
      <alignment horizontal="left" vertical="top" wrapText="1"/>
    </xf>
    <xf numFmtId="49" fontId="8" fillId="0" borderId="22" xfId="0" applyNumberFormat="1" applyFont="1" applyFill="1" applyBorder="1" applyAlignment="1">
      <alignment horizontal="left" vertical="top" wrapText="1"/>
    </xf>
    <xf numFmtId="49" fontId="4" fillId="35" borderId="18" xfId="0" applyNumberFormat="1" applyFont="1" applyFill="1" applyBorder="1" applyAlignment="1">
      <alignment horizontal="center" vertical="top" wrapText="1"/>
    </xf>
    <xf numFmtId="49" fontId="6" fillId="36" borderId="17" xfId="0" applyNumberFormat="1" applyFont="1" applyFill="1" applyBorder="1" applyAlignment="1">
      <alignment horizontal="right" vertical="top" wrapText="1"/>
    </xf>
    <xf numFmtId="49" fontId="9" fillId="35" borderId="10" xfId="0" applyNumberFormat="1" applyFont="1" applyFill="1" applyBorder="1" applyAlignment="1">
      <alignment horizontal="center" vertical="top" wrapText="1"/>
    </xf>
    <xf numFmtId="49" fontId="11" fillId="35" borderId="21" xfId="0" applyNumberFormat="1" applyFont="1" applyFill="1" applyBorder="1" applyAlignment="1">
      <alignment horizontal="left" vertical="top" wrapText="1"/>
    </xf>
    <xf numFmtId="49" fontId="11" fillId="35" borderId="22" xfId="0" applyNumberFormat="1" applyFont="1" applyFill="1" applyBorder="1" applyAlignment="1">
      <alignment horizontal="left" vertical="top" wrapText="1"/>
    </xf>
    <xf numFmtId="49" fontId="9" fillId="35" borderId="10" xfId="0" applyNumberFormat="1" applyFont="1" applyFill="1" applyBorder="1" applyAlignment="1">
      <alignment horizontal="left" vertical="top" wrapText="1"/>
    </xf>
    <xf numFmtId="172" fontId="3" fillId="35" borderId="18" xfId="0" applyNumberFormat="1" applyFont="1" applyFill="1" applyBorder="1" applyAlignment="1">
      <alignment horizontal="left" vertical="top" wrapText="1"/>
    </xf>
    <xf numFmtId="0" fontId="3" fillId="35" borderId="10" xfId="0" applyFont="1" applyFill="1" applyBorder="1" applyAlignment="1">
      <alignment horizontal="right" vertical="top" wrapText="1"/>
    </xf>
    <xf numFmtId="0" fontId="6" fillId="35" borderId="0" xfId="0" applyFont="1" applyFill="1" applyBorder="1" applyAlignment="1">
      <alignment horizontal="center" vertical="top" wrapText="1"/>
    </xf>
    <xf numFmtId="49" fontId="11" fillId="35" borderId="10" xfId="0" applyNumberFormat="1" applyFont="1" applyFill="1" applyBorder="1" applyAlignment="1">
      <alignment horizontal="left" vertical="top" wrapText="1"/>
    </xf>
    <xf numFmtId="172" fontId="3" fillId="35" borderId="10" xfId="0" applyNumberFormat="1" applyFont="1" applyFill="1" applyBorder="1" applyAlignment="1">
      <alignment horizontal="left" vertical="top" wrapText="1"/>
    </xf>
    <xf numFmtId="49" fontId="3" fillId="35" borderId="10" xfId="0" applyNumberFormat="1" applyFont="1" applyFill="1" applyBorder="1" applyAlignment="1">
      <alignment horizontal="right" vertical="top" wrapText="1"/>
    </xf>
    <xf numFmtId="0" fontId="10" fillId="35" borderId="10" xfId="0" applyFont="1" applyFill="1" applyBorder="1" applyAlignment="1">
      <alignment horizontal="left" vertical="top" wrapText="1"/>
    </xf>
    <xf numFmtId="49" fontId="10" fillId="35" borderId="11" xfId="0" applyNumberFormat="1" applyFont="1" applyFill="1" applyBorder="1" applyAlignment="1">
      <alignment horizontal="left" vertical="top" wrapText="1"/>
    </xf>
    <xf numFmtId="49" fontId="10" fillId="35" borderId="17" xfId="0" applyNumberFormat="1" applyFont="1" applyFill="1" applyBorder="1" applyAlignment="1">
      <alignment horizontal="left" vertical="top" wrapText="1"/>
    </xf>
    <xf numFmtId="49" fontId="9" fillId="35" borderId="11" xfId="0" applyNumberFormat="1" applyFont="1" applyFill="1" applyBorder="1" applyAlignment="1">
      <alignment horizontal="center" vertical="top" wrapText="1"/>
    </xf>
    <xf numFmtId="49" fontId="9" fillId="35" borderId="17" xfId="0" applyNumberFormat="1" applyFont="1" applyFill="1" applyBorder="1" applyAlignment="1">
      <alignment horizontal="center" vertical="top" wrapText="1"/>
    </xf>
    <xf numFmtId="49" fontId="4" fillId="35" borderId="10" xfId="0" applyNumberFormat="1" applyFont="1" applyFill="1" applyBorder="1" applyAlignment="1">
      <alignment horizontal="center" vertical="top" wrapText="1"/>
    </xf>
    <xf numFmtId="49" fontId="10" fillId="35" borderId="10" xfId="0" applyNumberFormat="1" applyFont="1" applyFill="1" applyBorder="1" applyAlignment="1">
      <alignment horizontal="center" vertical="top" wrapText="1"/>
    </xf>
    <xf numFmtId="49" fontId="8" fillId="35" borderId="10" xfId="0" applyNumberFormat="1" applyFont="1" applyFill="1" applyBorder="1" applyAlignment="1">
      <alignment horizontal="center" vertical="top" textRotation="90" wrapText="1"/>
    </xf>
    <xf numFmtId="0" fontId="6" fillId="0" borderId="0" xfId="0" applyFont="1" applyAlignment="1">
      <alignment horizontal="center" wrapText="1"/>
    </xf>
    <xf numFmtId="49" fontId="11" fillId="35" borderId="21" xfId="0" applyNumberFormat="1" applyFont="1" applyFill="1" applyBorder="1" applyAlignment="1">
      <alignment vertical="top"/>
    </xf>
    <xf numFmtId="49" fontId="11" fillId="35" borderId="22" xfId="0" applyNumberFormat="1" applyFont="1" applyFill="1" applyBorder="1" applyAlignment="1">
      <alignment vertical="top"/>
    </xf>
    <xf numFmtId="0" fontId="11" fillId="35" borderId="10" xfId="0" applyFont="1" applyFill="1" applyBorder="1" applyAlignment="1">
      <alignment horizontal="left" wrapText="1"/>
    </xf>
    <xf numFmtId="0" fontId="8" fillId="35" borderId="10" xfId="0" applyFont="1" applyFill="1" applyBorder="1" applyAlignment="1">
      <alignment horizontal="center" vertical="top" wrapText="1"/>
    </xf>
    <xf numFmtId="0" fontId="11" fillId="35" borderId="10" xfId="0" applyFont="1" applyFill="1" applyBorder="1" applyAlignment="1">
      <alignment vertical="top" wrapText="1"/>
    </xf>
    <xf numFmtId="0" fontId="11" fillId="35" borderId="21" xfId="0" applyFont="1" applyFill="1" applyBorder="1" applyAlignment="1">
      <alignment horizontal="left" vertical="top" wrapText="1"/>
    </xf>
    <xf numFmtId="0" fontId="11" fillId="35" borderId="22" xfId="0" applyFont="1" applyFill="1" applyBorder="1" applyAlignment="1">
      <alignment horizontal="left" vertical="top" wrapText="1"/>
    </xf>
    <xf numFmtId="49" fontId="6" fillId="36" borderId="10" xfId="0" applyNumberFormat="1" applyFont="1" applyFill="1" applyBorder="1" applyAlignment="1">
      <alignment horizontal="right" vertical="top" wrapText="1"/>
    </xf>
    <xf numFmtId="0" fontId="8" fillId="0" borderId="10" xfId="51" applyFont="1" applyBorder="1" applyAlignment="1">
      <alignment horizontal="center" vertical="center" wrapText="1"/>
      <protection/>
    </xf>
    <xf numFmtId="0" fontId="3" fillId="0" borderId="11" xfId="51" applyFont="1" applyBorder="1" applyAlignment="1">
      <alignment horizontal="left" vertical="top" wrapText="1"/>
      <protection/>
    </xf>
    <xf numFmtId="0" fontId="3" fillId="0" borderId="18" xfId="51" applyFont="1" applyBorder="1" applyAlignment="1">
      <alignment horizontal="left" vertical="top" wrapText="1"/>
      <protection/>
    </xf>
    <xf numFmtId="0" fontId="3" fillId="0" borderId="17" xfId="51" applyFont="1" applyBorder="1" applyAlignment="1">
      <alignment horizontal="left" vertical="top" wrapText="1"/>
      <protection/>
    </xf>
    <xf numFmtId="3" fontId="3" fillId="0" borderId="11" xfId="51" applyNumberFormat="1" applyFont="1" applyBorder="1" applyAlignment="1">
      <alignment horizontal="right" vertical="top" wrapText="1"/>
      <protection/>
    </xf>
    <xf numFmtId="3" fontId="3" fillId="0" borderId="18" xfId="51" applyNumberFormat="1" applyFont="1" applyBorder="1" applyAlignment="1">
      <alignment horizontal="right" vertical="top" wrapText="1"/>
      <protection/>
    </xf>
    <xf numFmtId="3" fontId="3" fillId="0" borderId="17" xfId="51" applyNumberFormat="1" applyFont="1" applyBorder="1" applyAlignment="1">
      <alignment horizontal="right" vertical="top" wrapText="1"/>
      <protection/>
    </xf>
    <xf numFmtId="0" fontId="8" fillId="0" borderId="10" xfId="51" applyFont="1" applyBorder="1" applyAlignment="1">
      <alignment vertical="top" wrapText="1"/>
      <protection/>
    </xf>
    <xf numFmtId="0" fontId="3" fillId="0" borderId="10" xfId="51" applyFont="1" applyBorder="1" applyAlignment="1">
      <alignment vertical="top" wrapText="1"/>
      <protection/>
    </xf>
    <xf numFmtId="0" fontId="3" fillId="0" borderId="11" xfId="51" applyFont="1" applyBorder="1" applyAlignment="1">
      <alignment horizontal="center" vertical="top" wrapText="1"/>
      <protection/>
    </xf>
    <xf numFmtId="0" fontId="3" fillId="0" borderId="18" xfId="51" applyFont="1" applyBorder="1" applyAlignment="1">
      <alignment horizontal="center" vertical="top" wrapText="1"/>
      <protection/>
    </xf>
    <xf numFmtId="49" fontId="3" fillId="0" borderId="21" xfId="51" applyNumberFormat="1" applyFont="1" applyBorder="1" applyAlignment="1">
      <alignment horizontal="left" vertical="top" wrapText="1"/>
      <protection/>
    </xf>
    <xf numFmtId="49" fontId="3" fillId="0" borderId="22" xfId="51" applyNumberFormat="1" applyFont="1" applyBorder="1" applyAlignment="1">
      <alignment horizontal="left" vertical="top" wrapText="1"/>
      <protection/>
    </xf>
    <xf numFmtId="49" fontId="3" fillId="0" borderId="20" xfId="51" applyNumberFormat="1" applyFont="1" applyBorder="1" applyAlignment="1">
      <alignment horizontal="left" vertical="top" wrapText="1"/>
      <protection/>
    </xf>
    <xf numFmtId="0" fontId="8" fillId="0" borderId="10" xfId="51" applyFont="1" applyBorder="1" applyAlignment="1">
      <alignment horizontal="right" vertical="top" wrapText="1"/>
      <protection/>
    </xf>
    <xf numFmtId="0" fontId="6" fillId="0" borderId="0" xfId="51" applyFont="1" applyBorder="1" applyAlignment="1">
      <alignment horizontal="center" vertical="top" wrapText="1"/>
      <protection/>
    </xf>
    <xf numFmtId="0" fontId="8" fillId="0" borderId="10" xfId="51" applyFont="1" applyBorder="1" applyAlignment="1">
      <alignment horizontal="center" vertical="center" textRotation="90" wrapText="1"/>
      <protection/>
    </xf>
    <xf numFmtId="0" fontId="3" fillId="0" borderId="17" xfId="51" applyFont="1" applyBorder="1" applyAlignment="1">
      <alignment horizontal="center" vertical="top" wrapText="1"/>
      <protection/>
    </xf>
    <xf numFmtId="3" fontId="4" fillId="0" borderId="0" xfId="51" applyNumberFormat="1" applyFont="1" applyBorder="1" applyAlignment="1">
      <alignment horizontal="left" vertical="top" wrapText="1"/>
      <protection/>
    </xf>
    <xf numFmtId="0" fontId="4" fillId="0" borderId="0" xfId="51" applyFont="1" applyBorder="1" applyAlignment="1">
      <alignment horizontal="left" vertical="top" wrapText="1"/>
      <protection/>
    </xf>
    <xf numFmtId="3" fontId="3" fillId="0" borderId="10" xfId="51" applyNumberFormat="1" applyFont="1" applyBorder="1" applyAlignment="1">
      <alignment horizontal="right" vertical="top" wrapText="1"/>
      <protection/>
    </xf>
    <xf numFmtId="0" fontId="3" fillId="0" borderId="10" xfId="51" applyFont="1" applyBorder="1" applyAlignment="1">
      <alignment horizontal="center" vertical="top" wrapText="1"/>
      <protection/>
    </xf>
    <xf numFmtId="0" fontId="8" fillId="0" borderId="10" xfId="0" applyFont="1" applyFill="1" applyBorder="1" applyAlignment="1">
      <alignment horizontal="left" wrapText="1"/>
    </xf>
    <xf numFmtId="0" fontId="3" fillId="0" borderId="11" xfId="0" applyNumberFormat="1" applyFont="1" applyFill="1" applyBorder="1" applyAlignment="1">
      <alignment horizontal="center" vertical="top" wrapText="1"/>
    </xf>
    <xf numFmtId="0" fontId="3" fillId="0" borderId="17" xfId="0" applyNumberFormat="1" applyFont="1" applyFill="1" applyBorder="1" applyAlignment="1">
      <alignment horizontal="center" vertical="top" wrapText="1"/>
    </xf>
    <xf numFmtId="0" fontId="3" fillId="32" borderId="24" xfId="0" applyFont="1" applyFill="1" applyBorder="1" applyAlignment="1">
      <alignment horizontal="right"/>
    </xf>
    <xf numFmtId="0" fontId="8" fillId="0" borderId="21" xfId="0" applyNumberFormat="1" applyFont="1" applyFill="1" applyBorder="1" applyAlignment="1">
      <alignment horizontal="right" vertical="top" wrapText="1"/>
    </xf>
    <xf numFmtId="0" fontId="8" fillId="0" borderId="22" xfId="0" applyNumberFormat="1" applyFont="1" applyFill="1" applyBorder="1" applyAlignment="1">
      <alignment horizontal="right" vertical="top" wrapText="1"/>
    </xf>
    <xf numFmtId="0" fontId="8" fillId="0" borderId="20" xfId="0" applyNumberFormat="1" applyFont="1" applyFill="1" applyBorder="1" applyAlignment="1">
      <alignment horizontal="right" vertical="top" wrapText="1"/>
    </xf>
    <xf numFmtId="49" fontId="11" fillId="0" borderId="21" xfId="0" applyNumberFormat="1" applyFont="1" applyFill="1" applyBorder="1" applyAlignment="1">
      <alignment horizontal="right" vertical="top" wrapText="1"/>
    </xf>
    <xf numFmtId="49" fontId="11" fillId="0" borderId="22" xfId="0" applyNumberFormat="1" applyFont="1" applyFill="1" applyBorder="1" applyAlignment="1">
      <alignment horizontal="right" vertical="top" wrapText="1"/>
    </xf>
    <xf numFmtId="49" fontId="11" fillId="0" borderId="20" xfId="0" applyNumberFormat="1" applyFont="1" applyFill="1" applyBorder="1" applyAlignment="1">
      <alignment horizontal="right" vertical="top" wrapText="1"/>
    </xf>
    <xf numFmtId="0" fontId="8" fillId="0" borderId="10" xfId="0" applyNumberFormat="1" applyFont="1" applyFill="1" applyBorder="1" applyAlignment="1">
      <alignment horizontal="right" vertical="center" wrapText="1"/>
    </xf>
    <xf numFmtId="0" fontId="11" fillId="0" borderId="21" xfId="0" applyNumberFormat="1" applyFont="1" applyFill="1" applyBorder="1" applyAlignment="1">
      <alignment horizontal="right" vertical="center" wrapText="1"/>
    </xf>
    <xf numFmtId="0" fontId="11" fillId="0" borderId="22" xfId="0" applyNumberFormat="1" applyFont="1" applyFill="1" applyBorder="1" applyAlignment="1">
      <alignment horizontal="right" vertical="center" wrapText="1"/>
    </xf>
    <xf numFmtId="0" fontId="11" fillId="0" borderId="20" xfId="0" applyNumberFormat="1" applyFont="1" applyFill="1" applyBorder="1" applyAlignment="1">
      <alignment horizontal="right" vertical="center" wrapText="1"/>
    </xf>
    <xf numFmtId="3" fontId="3" fillId="0" borderId="0" xfId="53" applyNumberFormat="1" applyFont="1" applyBorder="1" applyAlignment="1">
      <alignment horizontal="left" vertical="top" wrapText="1"/>
      <protection/>
    </xf>
    <xf numFmtId="0" fontId="3" fillId="0" borderId="0" xfId="53" applyFont="1" applyBorder="1" applyAlignment="1">
      <alignment horizontal="left" vertical="top" wrapText="1"/>
      <protection/>
    </xf>
    <xf numFmtId="0" fontId="3" fillId="0" borderId="11" xfId="53" applyFont="1" applyFill="1" applyBorder="1" applyAlignment="1">
      <alignment horizontal="left" vertical="top" wrapText="1"/>
      <protection/>
    </xf>
    <xf numFmtId="0" fontId="3" fillId="0" borderId="18" xfId="53" applyFont="1" applyFill="1" applyBorder="1" applyAlignment="1">
      <alignment horizontal="left" vertical="top" wrapText="1"/>
      <protection/>
    </xf>
    <xf numFmtId="0" fontId="3" fillId="0" borderId="17" xfId="53" applyFont="1" applyFill="1" applyBorder="1" applyAlignment="1">
      <alignment horizontal="left" vertical="top" wrapText="1"/>
      <protection/>
    </xf>
    <xf numFmtId="0" fontId="3" fillId="35" borderId="11" xfId="53" applyFont="1" applyFill="1" applyBorder="1" applyAlignment="1">
      <alignment horizontal="center" vertical="top" wrapText="1"/>
      <protection/>
    </xf>
    <xf numFmtId="0" fontId="3" fillId="35" borderId="17" xfId="53" applyFont="1" applyFill="1" applyBorder="1" applyAlignment="1">
      <alignment horizontal="center" vertical="top" wrapText="1"/>
      <protection/>
    </xf>
    <xf numFmtId="0" fontId="3" fillId="0" borderId="11" xfId="53" applyFont="1" applyBorder="1" applyAlignment="1">
      <alignment horizontal="left" vertical="top" wrapText="1"/>
      <protection/>
    </xf>
    <xf numFmtId="0" fontId="3" fillId="0" borderId="17" xfId="53" applyFont="1" applyBorder="1" applyAlignment="1">
      <alignment horizontal="left" vertical="top" wrapText="1"/>
      <protection/>
    </xf>
    <xf numFmtId="3" fontId="3" fillId="32" borderId="18" xfId="0" applyNumberFormat="1" applyFont="1" applyFill="1" applyBorder="1" applyAlignment="1">
      <alignment horizontal="right" vertical="top"/>
    </xf>
    <xf numFmtId="0" fontId="6" fillId="0" borderId="10" xfId="53" applyFont="1" applyFill="1" applyBorder="1" applyAlignment="1">
      <alignment horizontal="left" wrapText="1"/>
      <protection/>
    </xf>
    <xf numFmtId="0" fontId="11" fillId="0" borderId="10" xfId="53" applyFont="1" applyFill="1" applyBorder="1" applyAlignment="1">
      <alignment horizontal="left" wrapText="1"/>
      <protection/>
    </xf>
    <xf numFmtId="49" fontId="3" fillId="0" borderId="11" xfId="53" applyNumberFormat="1" applyFont="1" applyFill="1" applyBorder="1" applyAlignment="1">
      <alignment horizontal="center" vertical="top" wrapText="1"/>
      <protection/>
    </xf>
    <xf numFmtId="49" fontId="3" fillId="0" borderId="18" xfId="53" applyNumberFormat="1" applyFont="1" applyFill="1" applyBorder="1" applyAlignment="1">
      <alignment horizontal="center" vertical="top" wrapText="1"/>
      <protection/>
    </xf>
    <xf numFmtId="49" fontId="3" fillId="0" borderId="17" xfId="53" applyNumberFormat="1" applyFont="1" applyFill="1" applyBorder="1" applyAlignment="1">
      <alignment horizontal="center" vertical="top" wrapText="1"/>
      <protection/>
    </xf>
    <xf numFmtId="0" fontId="3" fillId="0" borderId="11" xfId="53" applyFont="1" applyBorder="1" applyAlignment="1">
      <alignment horizontal="center" vertical="top" wrapText="1"/>
      <protection/>
    </xf>
    <xf numFmtId="0" fontId="3" fillId="0" borderId="17" xfId="53" applyFont="1" applyBorder="1" applyAlignment="1">
      <alignment horizontal="center" vertical="top" wrapText="1"/>
      <protection/>
    </xf>
    <xf numFmtId="0" fontId="6" fillId="0" borderId="0" xfId="53" applyFont="1" applyAlignment="1">
      <alignment horizontal="center" vertical="center" wrapText="1"/>
      <protection/>
    </xf>
    <xf numFmtId="49" fontId="3" fillId="0" borderId="11" xfId="53" applyNumberFormat="1" applyFont="1" applyFill="1" applyBorder="1" applyAlignment="1">
      <alignment horizontal="left" vertical="top" wrapText="1"/>
      <protection/>
    </xf>
    <xf numFmtId="49" fontId="3" fillId="0" borderId="18" xfId="53" applyNumberFormat="1" applyFont="1" applyFill="1" applyBorder="1" applyAlignment="1">
      <alignment horizontal="left" vertical="top" wrapText="1"/>
      <protection/>
    </xf>
    <xf numFmtId="49" fontId="3" fillId="0" borderId="17" xfId="53" applyNumberFormat="1" applyFont="1" applyFill="1" applyBorder="1" applyAlignment="1">
      <alignment horizontal="left" vertical="top" wrapText="1"/>
      <protection/>
    </xf>
    <xf numFmtId="49" fontId="8" fillId="32" borderId="10" xfId="0" applyNumberFormat="1" applyFont="1" applyFill="1" applyBorder="1" applyAlignment="1">
      <alignment horizontal="right" vertical="center" textRotation="90" wrapText="1"/>
    </xf>
    <xf numFmtId="49" fontId="3" fillId="0" borderId="11" xfId="53" applyNumberFormat="1" applyFont="1" applyFill="1" applyBorder="1" applyAlignment="1">
      <alignment horizontal="right" vertical="top" wrapText="1"/>
      <protection/>
    </xf>
    <xf numFmtId="49" fontId="3" fillId="0" borderId="18" xfId="53" applyNumberFormat="1" applyFont="1" applyFill="1" applyBorder="1" applyAlignment="1">
      <alignment horizontal="right" vertical="top" wrapText="1"/>
      <protection/>
    </xf>
    <xf numFmtId="0" fontId="3" fillId="0" borderId="10" xfId="53" applyFont="1" applyFill="1" applyBorder="1" applyAlignment="1">
      <alignment horizontal="left" vertical="top" wrapText="1"/>
      <protection/>
    </xf>
    <xf numFmtId="0" fontId="3" fillId="0" borderId="10" xfId="53" applyFont="1" applyBorder="1" applyAlignment="1">
      <alignment horizontal="center" vertical="top" wrapText="1"/>
      <protection/>
    </xf>
    <xf numFmtId="49" fontId="3" fillId="0" borderId="10" xfId="53" applyNumberFormat="1" applyFont="1" applyFill="1" applyBorder="1" applyAlignment="1">
      <alignment horizontal="left" vertical="top" wrapText="1"/>
      <protection/>
    </xf>
    <xf numFmtId="49" fontId="11" fillId="0" borderId="10" xfId="53" applyNumberFormat="1" applyFont="1" applyFill="1" applyBorder="1" applyAlignment="1">
      <alignment horizontal="right" vertical="top" wrapText="1"/>
      <protection/>
    </xf>
    <xf numFmtId="49" fontId="8" fillId="0" borderId="10" xfId="53" applyNumberFormat="1" applyFont="1" applyFill="1" applyBorder="1" applyAlignment="1">
      <alignment horizontal="right" vertical="top" wrapText="1"/>
      <protection/>
    </xf>
    <xf numFmtId="0" fontId="3" fillId="32" borderId="11" xfId="53" applyFont="1" applyFill="1" applyBorder="1" applyAlignment="1">
      <alignment horizontal="left" vertical="top" wrapText="1"/>
      <protection/>
    </xf>
    <xf numFmtId="0" fontId="3" fillId="32" borderId="17" xfId="53" applyFont="1" applyFill="1" applyBorder="1" applyAlignment="1">
      <alignment horizontal="left" vertical="top" wrapText="1"/>
      <protection/>
    </xf>
    <xf numFmtId="0" fontId="11" fillId="0" borderId="10" xfId="53" applyFont="1" applyFill="1" applyBorder="1" applyAlignment="1">
      <alignment horizontal="left" vertical="top" wrapText="1"/>
      <protection/>
    </xf>
    <xf numFmtId="49" fontId="3" fillId="0" borderId="10" xfId="53" applyNumberFormat="1" applyFont="1" applyFill="1" applyBorder="1" applyAlignment="1">
      <alignment horizontal="right" vertical="top" wrapText="1"/>
      <protection/>
    </xf>
    <xf numFmtId="49" fontId="6" fillId="34" borderId="10" xfId="53" applyNumberFormat="1" applyFont="1" applyFill="1" applyBorder="1" applyAlignment="1">
      <alignment horizontal="right" vertical="top" wrapText="1"/>
      <protection/>
    </xf>
    <xf numFmtId="0" fontId="3" fillId="32" borderId="18" xfId="53" applyFont="1" applyFill="1" applyBorder="1" applyAlignment="1">
      <alignment horizontal="center" vertical="top" wrapText="1"/>
      <protection/>
    </xf>
    <xf numFmtId="49" fontId="3" fillId="32" borderId="10" xfId="53" applyNumberFormat="1" applyFont="1" applyFill="1" applyBorder="1" applyAlignment="1">
      <alignment horizontal="left" vertical="top" wrapText="1"/>
      <protection/>
    </xf>
    <xf numFmtId="0" fontId="3" fillId="32" borderId="18" xfId="53" applyFont="1" applyFill="1" applyBorder="1" applyAlignment="1">
      <alignment horizontal="left" vertical="top" wrapText="1"/>
      <protection/>
    </xf>
    <xf numFmtId="0" fontId="3" fillId="0" borderId="11" xfId="53" applyFont="1" applyFill="1" applyBorder="1" applyAlignment="1">
      <alignment horizontal="center" vertical="top" wrapText="1"/>
      <protection/>
    </xf>
    <xf numFmtId="0" fontId="3" fillId="0" borderId="17" xfId="53" applyFont="1" applyFill="1" applyBorder="1" applyAlignment="1">
      <alignment horizontal="center" vertical="top" wrapText="1"/>
      <protection/>
    </xf>
    <xf numFmtId="3" fontId="3" fillId="0" borderId="11" xfId="53" applyNumberFormat="1" applyFont="1" applyFill="1" applyBorder="1" applyAlignment="1">
      <alignment horizontal="left" vertical="top" wrapText="1"/>
      <protection/>
    </xf>
    <xf numFmtId="3" fontId="3" fillId="0" borderId="17" xfId="53" applyNumberFormat="1" applyFont="1" applyFill="1" applyBorder="1" applyAlignment="1">
      <alignment horizontal="left" vertical="top" wrapText="1"/>
      <protection/>
    </xf>
    <xf numFmtId="49" fontId="8" fillId="32" borderId="27" xfId="53" applyNumberFormat="1" applyFont="1" applyFill="1" applyBorder="1" applyAlignment="1">
      <alignment horizontal="right" vertical="top" wrapText="1"/>
      <protection/>
    </xf>
    <xf numFmtId="49" fontId="8" fillId="32" borderId="22" xfId="53" applyNumberFormat="1" applyFont="1" applyFill="1" applyBorder="1" applyAlignment="1">
      <alignment horizontal="right" vertical="top" wrapText="1"/>
      <protection/>
    </xf>
    <xf numFmtId="49" fontId="8" fillId="32" borderId="20" xfId="53" applyNumberFormat="1" applyFont="1" applyFill="1" applyBorder="1" applyAlignment="1">
      <alignment horizontal="right" vertical="top" wrapText="1"/>
      <protection/>
    </xf>
    <xf numFmtId="49" fontId="3" fillId="0" borderId="17" xfId="53" applyNumberFormat="1" applyFont="1" applyFill="1" applyBorder="1" applyAlignment="1">
      <alignment horizontal="right" vertical="top" wrapText="1"/>
      <protection/>
    </xf>
    <xf numFmtId="0" fontId="8" fillId="0" borderId="10" xfId="0" applyFont="1" applyBorder="1" applyAlignment="1">
      <alignment horizontal="center" vertical="center" wrapText="1"/>
    </xf>
    <xf numFmtId="49" fontId="8" fillId="32" borderId="10" xfId="53" applyNumberFormat="1" applyFont="1" applyFill="1" applyBorder="1" applyAlignment="1">
      <alignment horizontal="right" vertical="top" wrapText="1"/>
      <protection/>
    </xf>
    <xf numFmtId="49" fontId="3" fillId="0" borderId="10" xfId="51" applyNumberFormat="1" applyFont="1" applyBorder="1" applyAlignment="1">
      <alignment horizontal="left" vertical="center" wrapText="1"/>
      <protection/>
    </xf>
    <xf numFmtId="49" fontId="11" fillId="34" borderId="10" xfId="51" applyNumberFormat="1" applyFont="1" applyFill="1" applyBorder="1" applyAlignment="1">
      <alignment horizontal="right" vertical="center" wrapText="1"/>
      <protection/>
    </xf>
    <xf numFmtId="49" fontId="11" fillId="40" borderId="10" xfId="51" applyNumberFormat="1" applyFont="1" applyFill="1" applyBorder="1" applyAlignment="1">
      <alignment horizontal="right" vertical="center" wrapText="1"/>
      <protection/>
    </xf>
    <xf numFmtId="1" fontId="3" fillId="35" borderId="18" xfId="0" applyNumberFormat="1" applyFont="1" applyFill="1" applyBorder="1" applyAlignment="1">
      <alignment horizontal="center" vertical="top" wrapText="1"/>
    </xf>
  </cellXfs>
  <cellStyles count="5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prastas 2" xfId="43"/>
    <cellStyle name="Įprastas 3" xfId="44"/>
    <cellStyle name="Įspėjimo tekstas" xfId="45"/>
    <cellStyle name="Įvestis" xfId="46"/>
    <cellStyle name="Comma" xfId="47"/>
    <cellStyle name="Comma [0]" xfId="48"/>
    <cellStyle name="Kablelis 2" xfId="49"/>
    <cellStyle name="Neutralus" xfId="50"/>
    <cellStyle name="Normal 2" xfId="51"/>
    <cellStyle name="Normal 3" xfId="52"/>
    <cellStyle name="Normal_Sheet1" xfId="53"/>
    <cellStyle name="Paprastas 2" xfId="54"/>
    <cellStyle name="Paprastas_Lapas1" xfId="55"/>
    <cellStyle name="Paryškinimas 1" xfId="56"/>
    <cellStyle name="Paryškinimas 2" xfId="57"/>
    <cellStyle name="Paryškinimas 3" xfId="58"/>
    <cellStyle name="Paryškinimas 4" xfId="59"/>
    <cellStyle name="Paryškinimas 5" xfId="60"/>
    <cellStyle name="Paryškinimas 6" xfId="61"/>
    <cellStyle name="Pastaba" xfId="62"/>
    <cellStyle name="Pavadinimas" xfId="63"/>
    <cellStyle name="Percent" xfId="64"/>
    <cellStyle name="Skaičiavimas" xfId="65"/>
    <cellStyle name="Suma" xfId="66"/>
    <cellStyle name="Susietas langelis" xfId="67"/>
    <cellStyle name="Tikrinimo langelis" xfId="68"/>
    <cellStyle name="Currency" xfId="69"/>
    <cellStyle name="Currency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P75"/>
  <sheetViews>
    <sheetView zoomScale="115" zoomScaleNormal="115" zoomScalePageLayoutView="0" workbookViewId="0" topLeftCell="A22">
      <selection activeCell="L24" sqref="L24"/>
    </sheetView>
  </sheetViews>
  <sheetFormatPr defaultColWidth="9.140625" defaultRowHeight="12.75"/>
  <cols>
    <col min="1" max="1" width="3.00390625" style="35" customWidth="1"/>
    <col min="2" max="3" width="3.28125" style="35" customWidth="1"/>
    <col min="4" max="4" width="38.57421875" style="64" customWidth="1"/>
    <col min="5" max="5" width="6.8515625" style="36" customWidth="1"/>
    <col min="6" max="6" width="12.00390625" style="35" customWidth="1"/>
    <col min="7" max="8" width="12.421875" style="64" customWidth="1"/>
    <col min="9" max="9" width="24.57421875" style="35" customWidth="1"/>
    <col min="10" max="10" width="5.140625" style="37" customWidth="1"/>
    <col min="11" max="11" width="5.140625" style="233" customWidth="1"/>
    <col min="12" max="12" width="36.7109375" style="36" customWidth="1"/>
    <col min="13" max="13" width="10.140625" style="35" bestFit="1" customWidth="1"/>
    <col min="14" max="14" width="11.421875" style="35" customWidth="1"/>
    <col min="15" max="15" width="12.57421875" style="35" customWidth="1"/>
    <col min="16" max="16" width="11.7109375" style="35" customWidth="1"/>
    <col min="17" max="16384" width="9.140625" style="35" customWidth="1"/>
  </cols>
  <sheetData>
    <row r="1" spans="1:12" ht="30.75" customHeight="1">
      <c r="A1" s="517" t="s">
        <v>113</v>
      </c>
      <c r="B1" s="517"/>
      <c r="C1" s="517"/>
      <c r="D1" s="517"/>
      <c r="E1" s="517"/>
      <c r="F1" s="517"/>
      <c r="G1" s="517"/>
      <c r="H1" s="517"/>
      <c r="I1" s="517"/>
      <c r="J1" s="517"/>
      <c r="K1" s="517"/>
      <c r="L1" s="517"/>
    </row>
    <row r="2" spans="1:12" ht="13.5" customHeight="1">
      <c r="A2" s="325"/>
      <c r="B2" s="326"/>
      <c r="C2" s="326"/>
      <c r="D2" s="327"/>
      <c r="E2" s="328"/>
      <c r="F2" s="326"/>
      <c r="G2" s="327"/>
      <c r="H2" s="327"/>
      <c r="I2" s="326"/>
      <c r="J2" s="326"/>
      <c r="K2" s="329"/>
      <c r="L2" s="330" t="s">
        <v>479</v>
      </c>
    </row>
    <row r="3" spans="1:12" ht="27" customHeight="1">
      <c r="A3" s="510" t="s">
        <v>127</v>
      </c>
      <c r="B3" s="510" t="s">
        <v>446</v>
      </c>
      <c r="C3" s="510" t="s">
        <v>447</v>
      </c>
      <c r="D3" s="528" t="s">
        <v>448</v>
      </c>
      <c r="E3" s="510" t="s">
        <v>444</v>
      </c>
      <c r="F3" s="515" t="s">
        <v>714</v>
      </c>
      <c r="G3" s="515" t="s">
        <v>715</v>
      </c>
      <c r="H3" s="515" t="s">
        <v>112</v>
      </c>
      <c r="I3" s="515" t="s">
        <v>449</v>
      </c>
      <c r="J3" s="515"/>
      <c r="K3" s="515"/>
      <c r="L3" s="515"/>
    </row>
    <row r="4" spans="1:12" ht="19.5" customHeight="1">
      <c r="A4" s="510"/>
      <c r="B4" s="510"/>
      <c r="C4" s="510"/>
      <c r="D4" s="528"/>
      <c r="E4" s="510"/>
      <c r="F4" s="515"/>
      <c r="G4" s="515"/>
      <c r="H4" s="515"/>
      <c r="I4" s="513" t="s">
        <v>450</v>
      </c>
      <c r="J4" s="511" t="s">
        <v>109</v>
      </c>
      <c r="K4" s="516" t="s">
        <v>110</v>
      </c>
      <c r="L4" s="515" t="s">
        <v>111</v>
      </c>
    </row>
    <row r="5" spans="1:12" ht="43.5" customHeight="1">
      <c r="A5" s="510"/>
      <c r="B5" s="510"/>
      <c r="C5" s="510"/>
      <c r="D5" s="528"/>
      <c r="E5" s="510"/>
      <c r="F5" s="515"/>
      <c r="G5" s="515"/>
      <c r="H5" s="515"/>
      <c r="I5" s="513"/>
      <c r="J5" s="511"/>
      <c r="K5" s="516"/>
      <c r="L5" s="515"/>
    </row>
    <row r="6" spans="1:12" ht="28.5" customHeight="1">
      <c r="A6" s="510"/>
      <c r="B6" s="510"/>
      <c r="C6" s="510"/>
      <c r="D6" s="528"/>
      <c r="E6" s="510"/>
      <c r="F6" s="515"/>
      <c r="G6" s="515"/>
      <c r="H6" s="515"/>
      <c r="I6" s="514"/>
      <c r="J6" s="511"/>
      <c r="K6" s="516"/>
      <c r="L6" s="515"/>
    </row>
    <row r="7" spans="1:12" ht="12.75">
      <c r="A7" s="331" t="s">
        <v>462</v>
      </c>
      <c r="B7" s="512" t="s">
        <v>373</v>
      </c>
      <c r="C7" s="512"/>
      <c r="D7" s="512"/>
      <c r="E7" s="512"/>
      <c r="F7" s="512"/>
      <c r="G7" s="512"/>
      <c r="H7" s="512"/>
      <c r="I7" s="512"/>
      <c r="J7" s="512"/>
      <c r="K7" s="512"/>
      <c r="L7" s="512"/>
    </row>
    <row r="8" spans="1:12" ht="13.5" customHeight="1">
      <c r="A8" s="331" t="s">
        <v>462</v>
      </c>
      <c r="B8" s="331" t="s">
        <v>462</v>
      </c>
      <c r="C8" s="512" t="s">
        <v>374</v>
      </c>
      <c r="D8" s="512"/>
      <c r="E8" s="512"/>
      <c r="F8" s="512"/>
      <c r="G8" s="512"/>
      <c r="H8" s="512"/>
      <c r="I8" s="512"/>
      <c r="J8" s="512"/>
      <c r="K8" s="512"/>
      <c r="L8" s="512"/>
    </row>
    <row r="9" spans="1:12" ht="31.5" customHeight="1">
      <c r="A9" s="300" t="s">
        <v>462</v>
      </c>
      <c r="B9" s="300" t="s">
        <v>462</v>
      </c>
      <c r="C9" s="300" t="s">
        <v>462</v>
      </c>
      <c r="D9" s="520" t="s">
        <v>266</v>
      </c>
      <c r="E9" s="522" t="s">
        <v>146</v>
      </c>
      <c r="F9" s="518">
        <v>10226460</v>
      </c>
      <c r="G9" s="518">
        <v>10423800</v>
      </c>
      <c r="H9" s="518">
        <v>10590400</v>
      </c>
      <c r="I9" s="293" t="s">
        <v>375</v>
      </c>
      <c r="J9" s="304">
        <v>1420</v>
      </c>
      <c r="K9" s="304">
        <v>1456</v>
      </c>
      <c r="L9" s="565" t="s">
        <v>906</v>
      </c>
    </row>
    <row r="10" spans="1:12" ht="42.75" customHeight="1">
      <c r="A10" s="300"/>
      <c r="B10" s="300"/>
      <c r="C10" s="300"/>
      <c r="D10" s="521"/>
      <c r="E10" s="523"/>
      <c r="F10" s="519"/>
      <c r="G10" s="519"/>
      <c r="H10" s="519"/>
      <c r="I10" s="293" t="s">
        <v>376</v>
      </c>
      <c r="J10" s="304">
        <v>476</v>
      </c>
      <c r="K10" s="304">
        <v>453</v>
      </c>
      <c r="L10" s="566"/>
    </row>
    <row r="11" spans="1:12" ht="33.75" customHeight="1">
      <c r="A11" s="300"/>
      <c r="B11" s="300"/>
      <c r="C11" s="300"/>
      <c r="D11" s="521"/>
      <c r="E11" s="522" t="s">
        <v>131</v>
      </c>
      <c r="F11" s="518">
        <v>6048000</v>
      </c>
      <c r="G11" s="518">
        <v>5804600</v>
      </c>
      <c r="H11" s="518">
        <v>6294200</v>
      </c>
      <c r="I11" s="293" t="s">
        <v>813</v>
      </c>
      <c r="J11" s="304">
        <v>950</v>
      </c>
      <c r="K11" s="304">
        <v>900</v>
      </c>
      <c r="L11" s="566"/>
    </row>
    <row r="12" spans="1:12" ht="32.25" customHeight="1">
      <c r="A12" s="300"/>
      <c r="B12" s="300"/>
      <c r="C12" s="300"/>
      <c r="D12" s="521"/>
      <c r="E12" s="523"/>
      <c r="F12" s="519"/>
      <c r="G12" s="519"/>
      <c r="H12" s="519"/>
      <c r="I12" s="293" t="s">
        <v>162</v>
      </c>
      <c r="J12" s="295">
        <v>5900</v>
      </c>
      <c r="K12" s="295">
        <v>5710</v>
      </c>
      <c r="L12" s="566"/>
    </row>
    <row r="13" spans="1:12" ht="40.5" customHeight="1">
      <c r="A13" s="300"/>
      <c r="B13" s="300"/>
      <c r="C13" s="300"/>
      <c r="D13" s="521"/>
      <c r="E13" s="332" t="s">
        <v>151</v>
      </c>
      <c r="F13" s="257">
        <v>558360</v>
      </c>
      <c r="G13" s="257">
        <v>569000</v>
      </c>
      <c r="H13" s="257">
        <v>517000</v>
      </c>
      <c r="I13" s="293" t="s">
        <v>377</v>
      </c>
      <c r="J13" s="304">
        <v>0</v>
      </c>
      <c r="K13" s="304">
        <v>0</v>
      </c>
      <c r="L13" s="567"/>
    </row>
    <row r="14" spans="1:12" ht="44.25" customHeight="1">
      <c r="A14" s="300" t="s">
        <v>462</v>
      </c>
      <c r="B14" s="300" t="s">
        <v>462</v>
      </c>
      <c r="C14" s="300" t="s">
        <v>463</v>
      </c>
      <c r="D14" s="520" t="s">
        <v>52</v>
      </c>
      <c r="E14" s="332" t="s">
        <v>146</v>
      </c>
      <c r="F14" s="257">
        <v>292985</v>
      </c>
      <c r="G14" s="257">
        <v>284800</v>
      </c>
      <c r="H14" s="257">
        <v>152200</v>
      </c>
      <c r="I14" s="543" t="s">
        <v>639</v>
      </c>
      <c r="J14" s="561">
        <v>1796</v>
      </c>
      <c r="K14" s="561">
        <v>1759</v>
      </c>
      <c r="L14" s="562" t="s">
        <v>821</v>
      </c>
    </row>
    <row r="15" spans="1:12" ht="58.5" customHeight="1">
      <c r="A15" s="300"/>
      <c r="B15" s="300"/>
      <c r="C15" s="300"/>
      <c r="D15" s="521"/>
      <c r="E15" s="332" t="s">
        <v>131</v>
      </c>
      <c r="F15" s="257">
        <v>1401000</v>
      </c>
      <c r="G15" s="257">
        <v>1394400</v>
      </c>
      <c r="H15" s="257">
        <v>1440600</v>
      </c>
      <c r="I15" s="543"/>
      <c r="J15" s="561"/>
      <c r="K15" s="561"/>
      <c r="L15" s="563"/>
    </row>
    <row r="16" spans="1:12" ht="52.5" customHeight="1">
      <c r="A16" s="300"/>
      <c r="B16" s="300"/>
      <c r="C16" s="300"/>
      <c r="D16" s="521"/>
      <c r="E16" s="332" t="s">
        <v>151</v>
      </c>
      <c r="F16" s="257">
        <v>210400</v>
      </c>
      <c r="G16" s="257">
        <v>226000</v>
      </c>
      <c r="H16" s="257">
        <v>232900</v>
      </c>
      <c r="I16" s="543"/>
      <c r="J16" s="561"/>
      <c r="K16" s="561"/>
      <c r="L16" s="564"/>
    </row>
    <row r="17" spans="1:12" ht="36.75" customHeight="1">
      <c r="A17" s="525" t="s">
        <v>462</v>
      </c>
      <c r="B17" s="525" t="s">
        <v>462</v>
      </c>
      <c r="C17" s="525" t="s">
        <v>464</v>
      </c>
      <c r="D17" s="520" t="s">
        <v>267</v>
      </c>
      <c r="E17" s="333" t="s">
        <v>146</v>
      </c>
      <c r="F17" s="257">
        <v>66405</v>
      </c>
      <c r="G17" s="257">
        <v>67100</v>
      </c>
      <c r="H17" s="257">
        <v>67100</v>
      </c>
      <c r="I17" s="562" t="s">
        <v>627</v>
      </c>
      <c r="J17" s="557">
        <v>150</v>
      </c>
      <c r="K17" s="297">
        <v>164</v>
      </c>
      <c r="L17" s="562" t="s">
        <v>128</v>
      </c>
    </row>
    <row r="18" spans="1:12" ht="42.75" customHeight="1">
      <c r="A18" s="526"/>
      <c r="B18" s="526"/>
      <c r="C18" s="526"/>
      <c r="D18" s="521"/>
      <c r="E18" s="334" t="s">
        <v>131</v>
      </c>
      <c r="F18" s="257">
        <v>95500</v>
      </c>
      <c r="G18" s="257">
        <v>92900</v>
      </c>
      <c r="H18" s="257">
        <v>97900</v>
      </c>
      <c r="I18" s="563"/>
      <c r="J18" s="559"/>
      <c r="K18" s="298"/>
      <c r="L18" s="563"/>
    </row>
    <row r="19" spans="1:12" ht="36" customHeight="1">
      <c r="A19" s="526"/>
      <c r="B19" s="526"/>
      <c r="C19" s="526"/>
      <c r="D19" s="521"/>
      <c r="E19" s="334" t="s">
        <v>133</v>
      </c>
      <c r="F19" s="257">
        <v>0</v>
      </c>
      <c r="G19" s="257">
        <v>129900</v>
      </c>
      <c r="H19" s="257">
        <v>111200</v>
      </c>
      <c r="I19" s="563"/>
      <c r="J19" s="559"/>
      <c r="K19" s="298"/>
      <c r="L19" s="563"/>
    </row>
    <row r="20" spans="1:12" ht="36" customHeight="1">
      <c r="A20" s="527"/>
      <c r="B20" s="527"/>
      <c r="C20" s="527"/>
      <c r="D20" s="521"/>
      <c r="E20" s="332" t="s">
        <v>151</v>
      </c>
      <c r="F20" s="257">
        <v>16200</v>
      </c>
      <c r="G20" s="257">
        <v>18400</v>
      </c>
      <c r="H20" s="257">
        <v>18300</v>
      </c>
      <c r="I20" s="564"/>
      <c r="J20" s="558"/>
      <c r="K20" s="299"/>
      <c r="L20" s="564"/>
    </row>
    <row r="21" spans="1:12" ht="31.5" customHeight="1">
      <c r="A21" s="300" t="s">
        <v>462</v>
      </c>
      <c r="B21" s="300" t="s">
        <v>462</v>
      </c>
      <c r="C21" s="300" t="s">
        <v>465</v>
      </c>
      <c r="D21" s="309" t="s">
        <v>268</v>
      </c>
      <c r="E21" s="332" t="s">
        <v>146</v>
      </c>
      <c r="F21" s="256">
        <v>10000</v>
      </c>
      <c r="G21" s="257">
        <v>10000</v>
      </c>
      <c r="H21" s="257">
        <v>9100</v>
      </c>
      <c r="I21" s="294" t="s">
        <v>608</v>
      </c>
      <c r="J21" s="295">
        <v>452</v>
      </c>
      <c r="K21" s="295">
        <v>392</v>
      </c>
      <c r="L21" s="293" t="s">
        <v>126</v>
      </c>
    </row>
    <row r="22" spans="1:12" ht="42.75" customHeight="1">
      <c r="A22" s="300" t="s">
        <v>462</v>
      </c>
      <c r="B22" s="300" t="s">
        <v>462</v>
      </c>
      <c r="C22" s="300" t="s">
        <v>466</v>
      </c>
      <c r="D22" s="309" t="s">
        <v>269</v>
      </c>
      <c r="E22" s="332" t="s">
        <v>146</v>
      </c>
      <c r="F22" s="256">
        <v>2700</v>
      </c>
      <c r="G22" s="257">
        <v>2700</v>
      </c>
      <c r="H22" s="257">
        <v>2700</v>
      </c>
      <c r="I22" s="294" t="s">
        <v>628</v>
      </c>
      <c r="J22" s="295">
        <v>1</v>
      </c>
      <c r="K22" s="295">
        <v>1</v>
      </c>
      <c r="L22" s="335" t="s">
        <v>125</v>
      </c>
    </row>
    <row r="23" spans="1:12" ht="106.5" customHeight="1">
      <c r="A23" s="300" t="s">
        <v>462</v>
      </c>
      <c r="B23" s="300" t="s">
        <v>462</v>
      </c>
      <c r="C23" s="336" t="s">
        <v>467</v>
      </c>
      <c r="D23" s="309" t="s">
        <v>490</v>
      </c>
      <c r="E23" s="332" t="s">
        <v>131</v>
      </c>
      <c r="F23" s="256">
        <v>3000</v>
      </c>
      <c r="G23" s="257">
        <v>3000</v>
      </c>
      <c r="H23" s="257">
        <v>3000</v>
      </c>
      <c r="I23" s="337" t="s">
        <v>581</v>
      </c>
      <c r="J23" s="295">
        <v>45</v>
      </c>
      <c r="K23" s="295">
        <v>48</v>
      </c>
      <c r="L23" s="294" t="s">
        <v>908</v>
      </c>
    </row>
    <row r="24" spans="1:13" ht="17.25" customHeight="1">
      <c r="A24" s="331" t="s">
        <v>462</v>
      </c>
      <c r="B24" s="338" t="s">
        <v>462</v>
      </c>
      <c r="C24" s="537" t="s">
        <v>451</v>
      </c>
      <c r="D24" s="538"/>
      <c r="E24" s="539"/>
      <c r="F24" s="339">
        <f>SUM(F9:F23)</f>
        <v>18931010</v>
      </c>
      <c r="G24" s="339">
        <f>SUM(G9:G23)</f>
        <v>19026600</v>
      </c>
      <c r="H24" s="339">
        <f>SUM(H9:H23)</f>
        <v>19536600</v>
      </c>
      <c r="I24" s="340"/>
      <c r="J24" s="341"/>
      <c r="K24" s="341"/>
      <c r="L24" s="340"/>
      <c r="M24" s="54"/>
    </row>
    <row r="25" spans="1:16" ht="18" customHeight="1">
      <c r="A25" s="331" t="s">
        <v>462</v>
      </c>
      <c r="B25" s="540" t="s">
        <v>452</v>
      </c>
      <c r="C25" s="541"/>
      <c r="D25" s="541"/>
      <c r="E25" s="542"/>
      <c r="F25" s="339">
        <f>+F24</f>
        <v>18931010</v>
      </c>
      <c r="G25" s="339">
        <f>+G24</f>
        <v>19026600</v>
      </c>
      <c r="H25" s="339">
        <f>+H24</f>
        <v>19536600</v>
      </c>
      <c r="I25" s="340"/>
      <c r="J25" s="341"/>
      <c r="K25" s="341"/>
      <c r="L25" s="342"/>
      <c r="M25" s="54"/>
      <c r="N25" s="54"/>
      <c r="O25" s="54"/>
      <c r="P25" s="54"/>
    </row>
    <row r="26" spans="1:12" ht="12.75" customHeight="1">
      <c r="A26" s="331" t="s">
        <v>463</v>
      </c>
      <c r="B26" s="535" t="s">
        <v>378</v>
      </c>
      <c r="C26" s="536"/>
      <c r="D26" s="536"/>
      <c r="E26" s="536"/>
      <c r="F26" s="536"/>
      <c r="G26" s="536"/>
      <c r="H26" s="536"/>
      <c r="I26" s="536"/>
      <c r="J26" s="536"/>
      <c r="K26" s="536"/>
      <c r="L26" s="536"/>
    </row>
    <row r="27" spans="1:12" ht="12.75" customHeight="1">
      <c r="A27" s="331" t="s">
        <v>463</v>
      </c>
      <c r="B27" s="331" t="s">
        <v>462</v>
      </c>
      <c r="C27" s="535" t="s">
        <v>379</v>
      </c>
      <c r="D27" s="536"/>
      <c r="E27" s="536"/>
      <c r="F27" s="536"/>
      <c r="G27" s="536"/>
      <c r="H27" s="536"/>
      <c r="I27" s="536"/>
      <c r="J27" s="536"/>
      <c r="K27" s="536"/>
      <c r="L27" s="536"/>
    </row>
    <row r="28" spans="1:12" ht="49.5" customHeight="1">
      <c r="A28" s="533" t="s">
        <v>463</v>
      </c>
      <c r="B28" s="533" t="s">
        <v>462</v>
      </c>
      <c r="C28" s="533" t="s">
        <v>462</v>
      </c>
      <c r="D28" s="525" t="s">
        <v>495</v>
      </c>
      <c r="E28" s="343" t="s">
        <v>131</v>
      </c>
      <c r="F28" s="256">
        <v>91785</v>
      </c>
      <c r="G28" s="257">
        <v>86200</v>
      </c>
      <c r="H28" s="257">
        <v>90300</v>
      </c>
      <c r="I28" s="562" t="s">
        <v>635</v>
      </c>
      <c r="J28" s="557">
        <v>29</v>
      </c>
      <c r="K28" s="557">
        <v>29</v>
      </c>
      <c r="L28" s="562" t="s">
        <v>814</v>
      </c>
    </row>
    <row r="29" spans="1:12" ht="44.25" customHeight="1">
      <c r="A29" s="534"/>
      <c r="B29" s="534"/>
      <c r="C29" s="534"/>
      <c r="D29" s="527"/>
      <c r="E29" s="343" t="s">
        <v>133</v>
      </c>
      <c r="F29" s="256">
        <v>0</v>
      </c>
      <c r="G29" s="257">
        <v>1100</v>
      </c>
      <c r="H29" s="257">
        <v>900</v>
      </c>
      <c r="I29" s="564"/>
      <c r="J29" s="558"/>
      <c r="K29" s="558"/>
      <c r="L29" s="564"/>
    </row>
    <row r="30" spans="1:12" ht="59.25" customHeight="1">
      <c r="A30" s="300" t="s">
        <v>463</v>
      </c>
      <c r="B30" s="300" t="s">
        <v>462</v>
      </c>
      <c r="C30" s="300" t="s">
        <v>463</v>
      </c>
      <c r="D30" s="309" t="s">
        <v>652</v>
      </c>
      <c r="E30" s="344" t="s">
        <v>131</v>
      </c>
      <c r="F30" s="256">
        <v>16000</v>
      </c>
      <c r="G30" s="257">
        <v>16000</v>
      </c>
      <c r="H30" s="257">
        <v>16000</v>
      </c>
      <c r="I30" s="345" t="s">
        <v>380</v>
      </c>
      <c r="J30" s="295">
        <v>30</v>
      </c>
      <c r="K30" s="295">
        <v>30</v>
      </c>
      <c r="L30" s="294" t="s">
        <v>815</v>
      </c>
    </row>
    <row r="31" spans="1:12" ht="64.5" customHeight="1">
      <c r="A31" s="300" t="s">
        <v>463</v>
      </c>
      <c r="B31" s="300" t="s">
        <v>462</v>
      </c>
      <c r="C31" s="300" t="s">
        <v>464</v>
      </c>
      <c r="D31" s="309" t="s">
        <v>270</v>
      </c>
      <c r="E31" s="344" t="s">
        <v>131</v>
      </c>
      <c r="F31" s="256">
        <v>10200</v>
      </c>
      <c r="G31" s="257">
        <v>10200</v>
      </c>
      <c r="H31" s="257">
        <v>9400</v>
      </c>
      <c r="I31" s="294" t="s">
        <v>381</v>
      </c>
      <c r="J31" s="295">
        <v>110</v>
      </c>
      <c r="K31" s="295">
        <v>121</v>
      </c>
      <c r="L31" s="294" t="s">
        <v>115</v>
      </c>
    </row>
    <row r="32" spans="1:12" ht="63" customHeight="1">
      <c r="A32" s="300" t="s">
        <v>463</v>
      </c>
      <c r="B32" s="300" t="s">
        <v>462</v>
      </c>
      <c r="C32" s="300" t="s">
        <v>465</v>
      </c>
      <c r="D32" s="309" t="s">
        <v>694</v>
      </c>
      <c r="E32" s="346" t="s">
        <v>131</v>
      </c>
      <c r="F32" s="256">
        <v>1000</v>
      </c>
      <c r="G32" s="257">
        <v>1000</v>
      </c>
      <c r="H32" s="257">
        <v>1000</v>
      </c>
      <c r="I32" s="301" t="s">
        <v>609</v>
      </c>
      <c r="J32" s="299">
        <v>1</v>
      </c>
      <c r="K32" s="299">
        <v>1</v>
      </c>
      <c r="L32" s="301" t="s">
        <v>817</v>
      </c>
    </row>
    <row r="33" spans="1:12" ht="16.5" customHeight="1">
      <c r="A33" s="331" t="s">
        <v>463</v>
      </c>
      <c r="B33" s="331" t="s">
        <v>462</v>
      </c>
      <c r="C33" s="537" t="s">
        <v>451</v>
      </c>
      <c r="D33" s="538"/>
      <c r="E33" s="539"/>
      <c r="F33" s="339">
        <f>SUM(F28:F32)</f>
        <v>118985</v>
      </c>
      <c r="G33" s="339">
        <f>SUM(G28:G32)</f>
        <v>114500</v>
      </c>
      <c r="H33" s="339">
        <f>SUM(H28:H32)</f>
        <v>117600</v>
      </c>
      <c r="I33" s="342"/>
      <c r="J33" s="341"/>
      <c r="K33" s="341"/>
      <c r="L33" s="342"/>
    </row>
    <row r="34" spans="1:12" ht="17.25" customHeight="1">
      <c r="A34" s="331" t="s">
        <v>463</v>
      </c>
      <c r="B34" s="540" t="s">
        <v>382</v>
      </c>
      <c r="C34" s="541"/>
      <c r="D34" s="541"/>
      <c r="E34" s="542"/>
      <c r="F34" s="339">
        <f>+F33</f>
        <v>118985</v>
      </c>
      <c r="G34" s="339">
        <f>+G33</f>
        <v>114500</v>
      </c>
      <c r="H34" s="339">
        <f>+H33</f>
        <v>117600</v>
      </c>
      <c r="I34" s="543"/>
      <c r="J34" s="543"/>
      <c r="K34" s="543"/>
      <c r="L34" s="543"/>
    </row>
    <row r="35" spans="1:12" ht="12.75" customHeight="1">
      <c r="A35" s="331" t="s">
        <v>464</v>
      </c>
      <c r="B35" s="535" t="s">
        <v>177</v>
      </c>
      <c r="C35" s="536"/>
      <c r="D35" s="536"/>
      <c r="E35" s="536"/>
      <c r="F35" s="536"/>
      <c r="G35" s="536"/>
      <c r="H35" s="536"/>
      <c r="I35" s="536"/>
      <c r="J35" s="536"/>
      <c r="K35" s="536"/>
      <c r="L35" s="536"/>
    </row>
    <row r="36" spans="1:12" ht="15" customHeight="1">
      <c r="A36" s="331" t="s">
        <v>464</v>
      </c>
      <c r="B36" s="331" t="s">
        <v>462</v>
      </c>
      <c r="C36" s="535" t="s">
        <v>178</v>
      </c>
      <c r="D36" s="536"/>
      <c r="E36" s="536"/>
      <c r="F36" s="536"/>
      <c r="G36" s="536"/>
      <c r="H36" s="536"/>
      <c r="I36" s="536"/>
      <c r="J36" s="536"/>
      <c r="K36" s="536"/>
      <c r="L36" s="536"/>
    </row>
    <row r="37" spans="1:13" ht="66.75" customHeight="1">
      <c r="A37" s="309" t="s">
        <v>464</v>
      </c>
      <c r="B37" s="309" t="s">
        <v>462</v>
      </c>
      <c r="C37" s="309" t="s">
        <v>462</v>
      </c>
      <c r="D37" s="293" t="s">
        <v>154</v>
      </c>
      <c r="E37" s="300" t="s">
        <v>146</v>
      </c>
      <c r="F37" s="257">
        <v>176000</v>
      </c>
      <c r="G37" s="257">
        <v>176000</v>
      </c>
      <c r="H37" s="257">
        <v>292000</v>
      </c>
      <c r="I37" s="293" t="s">
        <v>553</v>
      </c>
      <c r="J37" s="295">
        <v>100</v>
      </c>
      <c r="K37" s="295">
        <v>166</v>
      </c>
      <c r="L37" s="294" t="s">
        <v>116</v>
      </c>
      <c r="M37" s="54"/>
    </row>
    <row r="38" spans="1:12" ht="85.5" customHeight="1">
      <c r="A38" s="306" t="s">
        <v>464</v>
      </c>
      <c r="B38" s="306" t="s">
        <v>462</v>
      </c>
      <c r="C38" s="306" t="s">
        <v>463</v>
      </c>
      <c r="D38" s="294" t="s">
        <v>241</v>
      </c>
      <c r="E38" s="300" t="s">
        <v>146</v>
      </c>
      <c r="F38" s="257">
        <v>116000</v>
      </c>
      <c r="G38" s="257">
        <v>116000</v>
      </c>
      <c r="H38" s="257">
        <v>0</v>
      </c>
      <c r="I38" s="296" t="s">
        <v>553</v>
      </c>
      <c r="J38" s="297">
        <v>100</v>
      </c>
      <c r="K38" s="297">
        <v>0</v>
      </c>
      <c r="L38" s="296" t="s">
        <v>822</v>
      </c>
    </row>
    <row r="39" spans="1:12" ht="59.25" customHeight="1">
      <c r="A39" s="309" t="s">
        <v>464</v>
      </c>
      <c r="B39" s="309" t="s">
        <v>462</v>
      </c>
      <c r="C39" s="309" t="s">
        <v>465</v>
      </c>
      <c r="D39" s="293" t="s">
        <v>184</v>
      </c>
      <c r="E39" s="294" t="s">
        <v>146</v>
      </c>
      <c r="F39" s="257">
        <v>800000</v>
      </c>
      <c r="G39" s="257">
        <v>103000</v>
      </c>
      <c r="H39" s="257">
        <v>103000</v>
      </c>
      <c r="I39" s="296" t="s">
        <v>553</v>
      </c>
      <c r="J39" s="295">
        <v>100</v>
      </c>
      <c r="K39" s="295">
        <v>100</v>
      </c>
      <c r="L39" s="294" t="s">
        <v>117</v>
      </c>
    </row>
    <row r="40" spans="1:12" ht="66" customHeight="1">
      <c r="A40" s="309" t="s">
        <v>464</v>
      </c>
      <c r="B40" s="309" t="s">
        <v>462</v>
      </c>
      <c r="C40" s="309" t="s">
        <v>466</v>
      </c>
      <c r="D40" s="293" t="s">
        <v>21</v>
      </c>
      <c r="E40" s="294" t="s">
        <v>131</v>
      </c>
      <c r="F40" s="257">
        <v>6000</v>
      </c>
      <c r="G40" s="257">
        <v>6000</v>
      </c>
      <c r="H40" s="257">
        <v>6000</v>
      </c>
      <c r="I40" s="347" t="s">
        <v>640</v>
      </c>
      <c r="J40" s="297">
        <v>0</v>
      </c>
      <c r="K40" s="297">
        <v>0</v>
      </c>
      <c r="L40" s="296" t="s">
        <v>909</v>
      </c>
    </row>
    <row r="41" spans="1:12" ht="33" customHeight="1">
      <c r="A41" s="531" t="s">
        <v>464</v>
      </c>
      <c r="B41" s="531" t="s">
        <v>462</v>
      </c>
      <c r="C41" s="531" t="s">
        <v>467</v>
      </c>
      <c r="D41" s="532" t="s">
        <v>485</v>
      </c>
      <c r="E41" s="294" t="s">
        <v>143</v>
      </c>
      <c r="F41" s="257">
        <v>300000</v>
      </c>
      <c r="G41" s="257">
        <v>0</v>
      </c>
      <c r="H41" s="257">
        <v>175200</v>
      </c>
      <c r="I41" s="568" t="s">
        <v>114</v>
      </c>
      <c r="J41" s="557">
        <v>100</v>
      </c>
      <c r="K41" s="557">
        <v>66</v>
      </c>
      <c r="L41" s="562" t="s">
        <v>118</v>
      </c>
    </row>
    <row r="42" spans="1:12" ht="21.75" customHeight="1">
      <c r="A42" s="531"/>
      <c r="B42" s="531"/>
      <c r="C42" s="531"/>
      <c r="D42" s="532"/>
      <c r="E42" s="294" t="s">
        <v>131</v>
      </c>
      <c r="F42" s="257">
        <v>0</v>
      </c>
      <c r="G42" s="257">
        <v>355000</v>
      </c>
      <c r="H42" s="257">
        <v>60300</v>
      </c>
      <c r="I42" s="569"/>
      <c r="J42" s="559"/>
      <c r="K42" s="559"/>
      <c r="L42" s="563"/>
    </row>
    <row r="43" spans="1:12" ht="43.5" customHeight="1">
      <c r="A43" s="309" t="s">
        <v>464</v>
      </c>
      <c r="B43" s="309" t="s">
        <v>462</v>
      </c>
      <c r="C43" s="309" t="s">
        <v>468</v>
      </c>
      <c r="D43" s="309" t="s">
        <v>482</v>
      </c>
      <c r="E43" s="294" t="s">
        <v>146</v>
      </c>
      <c r="F43" s="257">
        <v>100000</v>
      </c>
      <c r="G43" s="257">
        <v>103000</v>
      </c>
      <c r="H43" s="257">
        <v>103000</v>
      </c>
      <c r="I43" s="309" t="s">
        <v>626</v>
      </c>
      <c r="J43" s="306" t="s">
        <v>238</v>
      </c>
      <c r="K43" s="306" t="s">
        <v>238</v>
      </c>
      <c r="L43" s="300" t="s">
        <v>816</v>
      </c>
    </row>
    <row r="44" spans="1:12" ht="28.5" customHeight="1">
      <c r="A44" s="520" t="s">
        <v>464</v>
      </c>
      <c r="B44" s="520" t="s">
        <v>462</v>
      </c>
      <c r="C44" s="520" t="s">
        <v>469</v>
      </c>
      <c r="D44" s="520" t="s">
        <v>226</v>
      </c>
      <c r="E44" s="294" t="s">
        <v>143</v>
      </c>
      <c r="F44" s="257">
        <v>58000</v>
      </c>
      <c r="G44" s="257">
        <v>58000</v>
      </c>
      <c r="H44" s="257">
        <v>56600</v>
      </c>
      <c r="I44" s="520" t="s">
        <v>626</v>
      </c>
      <c r="J44" s="533" t="s">
        <v>570</v>
      </c>
      <c r="K44" s="533" t="s">
        <v>570</v>
      </c>
      <c r="L44" s="525" t="s">
        <v>119</v>
      </c>
    </row>
    <row r="45" spans="1:12" ht="26.25" customHeight="1">
      <c r="A45" s="521"/>
      <c r="B45" s="521"/>
      <c r="C45" s="521"/>
      <c r="D45" s="521"/>
      <c r="E45" s="294" t="s">
        <v>146</v>
      </c>
      <c r="F45" s="257">
        <v>100900</v>
      </c>
      <c r="G45" s="257">
        <v>185400</v>
      </c>
      <c r="H45" s="257">
        <v>185400</v>
      </c>
      <c r="I45" s="521"/>
      <c r="J45" s="560"/>
      <c r="K45" s="560"/>
      <c r="L45" s="527"/>
    </row>
    <row r="46" spans="1:12" ht="48.75" customHeight="1">
      <c r="A46" s="348" t="s">
        <v>464</v>
      </c>
      <c r="B46" s="348" t="s">
        <v>462</v>
      </c>
      <c r="C46" s="348" t="s">
        <v>470</v>
      </c>
      <c r="D46" s="347" t="s">
        <v>481</v>
      </c>
      <c r="E46" s="294" t="s">
        <v>131</v>
      </c>
      <c r="F46" s="257">
        <v>16000</v>
      </c>
      <c r="G46" s="257">
        <v>18000</v>
      </c>
      <c r="H46" s="257">
        <v>18000</v>
      </c>
      <c r="I46" s="302" t="s">
        <v>250</v>
      </c>
      <c r="J46" s="349" t="s">
        <v>554</v>
      </c>
      <c r="K46" s="349" t="s">
        <v>554</v>
      </c>
      <c r="L46" s="302" t="s">
        <v>120</v>
      </c>
    </row>
    <row r="47" spans="1:12" ht="28.5" customHeight="1">
      <c r="A47" s="348" t="s">
        <v>464</v>
      </c>
      <c r="B47" s="348" t="s">
        <v>462</v>
      </c>
      <c r="C47" s="348" t="s">
        <v>472</v>
      </c>
      <c r="D47" s="347" t="s">
        <v>24</v>
      </c>
      <c r="E47" s="300" t="s">
        <v>131</v>
      </c>
      <c r="F47" s="257">
        <v>7300</v>
      </c>
      <c r="G47" s="257">
        <v>7300</v>
      </c>
      <c r="H47" s="257">
        <v>7300</v>
      </c>
      <c r="I47" s="309" t="s">
        <v>250</v>
      </c>
      <c r="J47" s="306" t="s">
        <v>554</v>
      </c>
      <c r="K47" s="306" t="s">
        <v>554</v>
      </c>
      <c r="L47" s="300" t="s">
        <v>121</v>
      </c>
    </row>
    <row r="48" spans="1:12" ht="45" customHeight="1">
      <c r="A48" s="348" t="s">
        <v>464</v>
      </c>
      <c r="B48" s="348" t="s">
        <v>462</v>
      </c>
      <c r="C48" s="348" t="s">
        <v>473</v>
      </c>
      <c r="D48" s="347" t="s">
        <v>38</v>
      </c>
      <c r="E48" s="300" t="s">
        <v>131</v>
      </c>
      <c r="F48" s="257">
        <v>10000</v>
      </c>
      <c r="G48" s="257">
        <v>10000</v>
      </c>
      <c r="H48" s="257">
        <v>10000</v>
      </c>
      <c r="I48" s="293" t="s">
        <v>625</v>
      </c>
      <c r="J48" s="295">
        <v>2</v>
      </c>
      <c r="K48" s="295">
        <v>2</v>
      </c>
      <c r="L48" s="294" t="s">
        <v>122</v>
      </c>
    </row>
    <row r="49" spans="1:12" ht="44.25" customHeight="1">
      <c r="A49" s="309" t="s">
        <v>464</v>
      </c>
      <c r="B49" s="309" t="s">
        <v>462</v>
      </c>
      <c r="C49" s="309" t="s">
        <v>149</v>
      </c>
      <c r="D49" s="293" t="s">
        <v>22</v>
      </c>
      <c r="E49" s="300" t="s">
        <v>131</v>
      </c>
      <c r="F49" s="257">
        <v>15000</v>
      </c>
      <c r="G49" s="257">
        <v>15000</v>
      </c>
      <c r="H49" s="257">
        <v>14500</v>
      </c>
      <c r="I49" s="293" t="s">
        <v>624</v>
      </c>
      <c r="J49" s="295">
        <v>10</v>
      </c>
      <c r="K49" s="295">
        <v>21</v>
      </c>
      <c r="L49" s="294" t="s">
        <v>818</v>
      </c>
    </row>
    <row r="50" spans="1:12" ht="44.25" customHeight="1">
      <c r="A50" s="350" t="s">
        <v>464</v>
      </c>
      <c r="B50" s="350" t="s">
        <v>462</v>
      </c>
      <c r="C50" s="309" t="s">
        <v>140</v>
      </c>
      <c r="D50" s="324" t="s">
        <v>215</v>
      </c>
      <c r="E50" s="294" t="s">
        <v>131</v>
      </c>
      <c r="F50" s="257">
        <v>15000</v>
      </c>
      <c r="G50" s="257">
        <v>0</v>
      </c>
      <c r="H50" s="257">
        <v>0</v>
      </c>
      <c r="I50" s="350" t="s">
        <v>623</v>
      </c>
      <c r="J50" s="351" t="s">
        <v>554</v>
      </c>
      <c r="K50" s="351" t="s">
        <v>238</v>
      </c>
      <c r="L50" s="303" t="s">
        <v>819</v>
      </c>
    </row>
    <row r="51" spans="1:12" ht="36.75" customHeight="1">
      <c r="A51" s="309" t="s">
        <v>464</v>
      </c>
      <c r="B51" s="309" t="s">
        <v>462</v>
      </c>
      <c r="C51" s="309" t="s">
        <v>136</v>
      </c>
      <c r="D51" s="309" t="s">
        <v>621</v>
      </c>
      <c r="E51" s="294" t="s">
        <v>131</v>
      </c>
      <c r="F51" s="257">
        <v>10000</v>
      </c>
      <c r="G51" s="257">
        <v>10000</v>
      </c>
      <c r="H51" s="257">
        <v>10000</v>
      </c>
      <c r="I51" s="350" t="s">
        <v>250</v>
      </c>
      <c r="J51" s="351" t="s">
        <v>554</v>
      </c>
      <c r="K51" s="351" t="s">
        <v>554</v>
      </c>
      <c r="L51" s="303" t="s">
        <v>124</v>
      </c>
    </row>
    <row r="52" spans="1:12" ht="43.5" customHeight="1">
      <c r="A52" s="350" t="s">
        <v>464</v>
      </c>
      <c r="B52" s="350" t="s">
        <v>462</v>
      </c>
      <c r="C52" s="350" t="s">
        <v>137</v>
      </c>
      <c r="D52" s="350" t="s">
        <v>25</v>
      </c>
      <c r="E52" s="294" t="s">
        <v>131</v>
      </c>
      <c r="F52" s="257">
        <v>12400</v>
      </c>
      <c r="G52" s="257">
        <v>12400</v>
      </c>
      <c r="H52" s="257">
        <v>12400</v>
      </c>
      <c r="I52" s="350" t="s">
        <v>250</v>
      </c>
      <c r="J52" s="351" t="s">
        <v>554</v>
      </c>
      <c r="K52" s="351" t="s">
        <v>554</v>
      </c>
      <c r="L52" s="303" t="s">
        <v>820</v>
      </c>
    </row>
    <row r="53" spans="1:12" ht="42" customHeight="1">
      <c r="A53" s="350" t="s">
        <v>464</v>
      </c>
      <c r="B53" s="350" t="s">
        <v>462</v>
      </c>
      <c r="C53" s="350" t="s">
        <v>138</v>
      </c>
      <c r="D53" s="350" t="s">
        <v>483</v>
      </c>
      <c r="E53" s="294" t="s">
        <v>131</v>
      </c>
      <c r="F53" s="257">
        <v>2000</v>
      </c>
      <c r="G53" s="257">
        <v>2000</v>
      </c>
      <c r="H53" s="257">
        <v>2000</v>
      </c>
      <c r="I53" s="350" t="s">
        <v>250</v>
      </c>
      <c r="J53" s="351" t="s">
        <v>554</v>
      </c>
      <c r="K53" s="351" t="s">
        <v>554</v>
      </c>
      <c r="L53" s="303" t="s">
        <v>123</v>
      </c>
    </row>
    <row r="54" spans="1:12" ht="31.5" customHeight="1">
      <c r="A54" s="350" t="s">
        <v>464</v>
      </c>
      <c r="B54" s="350" t="s">
        <v>462</v>
      </c>
      <c r="C54" s="352" t="s">
        <v>139</v>
      </c>
      <c r="D54" s="350" t="s">
        <v>45</v>
      </c>
      <c r="E54" s="294" t="s">
        <v>131</v>
      </c>
      <c r="F54" s="257">
        <v>5710</v>
      </c>
      <c r="G54" s="257">
        <v>5700</v>
      </c>
      <c r="H54" s="257">
        <v>5700</v>
      </c>
      <c r="I54" s="350" t="s">
        <v>250</v>
      </c>
      <c r="J54" s="351" t="s">
        <v>554</v>
      </c>
      <c r="K54" s="351" t="s">
        <v>554</v>
      </c>
      <c r="L54" s="300" t="s">
        <v>801</v>
      </c>
    </row>
    <row r="55" spans="1:12" ht="46.5" customHeight="1">
      <c r="A55" s="520" t="s">
        <v>464</v>
      </c>
      <c r="B55" s="520" t="s">
        <v>462</v>
      </c>
      <c r="C55" s="520" t="s">
        <v>141</v>
      </c>
      <c r="D55" s="520" t="s">
        <v>19</v>
      </c>
      <c r="E55" s="294" t="s">
        <v>143</v>
      </c>
      <c r="F55" s="257">
        <v>7000</v>
      </c>
      <c r="G55" s="257">
        <v>0</v>
      </c>
      <c r="H55" s="257">
        <v>0</v>
      </c>
      <c r="I55" s="520" t="s">
        <v>622</v>
      </c>
      <c r="J55" s="533" t="s">
        <v>673</v>
      </c>
      <c r="K55" s="349" t="s">
        <v>238</v>
      </c>
      <c r="L55" s="525" t="s">
        <v>910</v>
      </c>
    </row>
    <row r="56" spans="1:12" ht="35.25" customHeight="1">
      <c r="A56" s="524"/>
      <c r="B56" s="524"/>
      <c r="C56" s="524"/>
      <c r="D56" s="524"/>
      <c r="E56" s="294" t="s">
        <v>135</v>
      </c>
      <c r="F56" s="257">
        <v>122000</v>
      </c>
      <c r="G56" s="257">
        <v>0</v>
      </c>
      <c r="H56" s="257">
        <v>0</v>
      </c>
      <c r="I56" s="524"/>
      <c r="J56" s="534"/>
      <c r="K56" s="351"/>
      <c r="L56" s="527"/>
    </row>
    <row r="57" spans="1:12" ht="14.25" customHeight="1">
      <c r="A57" s="331" t="s">
        <v>464</v>
      </c>
      <c r="B57" s="331" t="s">
        <v>462</v>
      </c>
      <c r="C57" s="537" t="s">
        <v>451</v>
      </c>
      <c r="D57" s="538"/>
      <c r="E57" s="539"/>
      <c r="F57" s="339">
        <f>SUM(F37:F56)</f>
        <v>1879310</v>
      </c>
      <c r="G57" s="339">
        <f>SUM(G37:G56)</f>
        <v>1182800</v>
      </c>
      <c r="H57" s="339">
        <f>SUM(H37:H56)</f>
        <v>1061400</v>
      </c>
      <c r="I57" s="342"/>
      <c r="J57" s="341"/>
      <c r="K57" s="341"/>
      <c r="L57" s="342"/>
    </row>
    <row r="58" spans="1:12" ht="14.25" customHeight="1">
      <c r="A58" s="331" t="s">
        <v>464</v>
      </c>
      <c r="B58" s="540" t="s">
        <v>382</v>
      </c>
      <c r="C58" s="541"/>
      <c r="D58" s="541"/>
      <c r="E58" s="542"/>
      <c r="F58" s="339">
        <f>+F57</f>
        <v>1879310</v>
      </c>
      <c r="G58" s="339">
        <f>+G57</f>
        <v>1182800</v>
      </c>
      <c r="H58" s="339">
        <f>+H57</f>
        <v>1061400</v>
      </c>
      <c r="I58" s="342"/>
      <c r="J58" s="341"/>
      <c r="K58" s="341"/>
      <c r="L58" s="342"/>
    </row>
    <row r="59" spans="1:12" ht="20.25" customHeight="1">
      <c r="A59" s="550" t="s">
        <v>453</v>
      </c>
      <c r="B59" s="551"/>
      <c r="C59" s="551"/>
      <c r="D59" s="551"/>
      <c r="E59" s="552"/>
      <c r="F59" s="500">
        <f>+F58+F34+F25</f>
        <v>20929305</v>
      </c>
      <c r="G59" s="500">
        <f>+G58+G34+G25</f>
        <v>20323900</v>
      </c>
      <c r="H59" s="501">
        <f>+H58+H34+H25</f>
        <v>20715600</v>
      </c>
      <c r="I59" s="529"/>
      <c r="J59" s="530"/>
      <c r="K59" s="530"/>
      <c r="L59" s="530"/>
    </row>
    <row r="60" spans="1:12" ht="17.25" customHeight="1">
      <c r="A60" s="537" t="s">
        <v>480</v>
      </c>
      <c r="B60" s="538"/>
      <c r="C60" s="538"/>
      <c r="D60" s="538"/>
      <c r="E60" s="539"/>
      <c r="F60" s="354"/>
      <c r="G60" s="354"/>
      <c r="H60" s="354"/>
      <c r="I60" s="529"/>
      <c r="J60" s="530"/>
      <c r="K60" s="530"/>
      <c r="L60" s="530"/>
    </row>
    <row r="61" spans="1:12" ht="18.75" customHeight="1">
      <c r="A61" s="547" t="s">
        <v>148</v>
      </c>
      <c r="B61" s="548"/>
      <c r="C61" s="548"/>
      <c r="D61" s="548"/>
      <c r="E61" s="549"/>
      <c r="F61" s="502">
        <f>SUM(F62:F68)</f>
        <v>20807305</v>
      </c>
      <c r="G61" s="502">
        <f>SUM(G62:G68)</f>
        <v>20192900</v>
      </c>
      <c r="H61" s="502">
        <f>SUM(H62:H68)</f>
        <v>20603500</v>
      </c>
      <c r="I61" s="529"/>
      <c r="J61" s="530"/>
      <c r="K61" s="530"/>
      <c r="L61" s="530"/>
    </row>
    <row r="62" spans="1:12" ht="14.25" customHeight="1">
      <c r="A62" s="544" t="s">
        <v>383</v>
      </c>
      <c r="B62" s="545"/>
      <c r="C62" s="545"/>
      <c r="D62" s="545"/>
      <c r="E62" s="546"/>
      <c r="F62" s="355">
        <f>+F54+F53+F52+F51+F50+F49+F48+F47+F46+F42+F40+F32+F31+F30+F28+F23+F18+F15+F11</f>
        <v>7765895</v>
      </c>
      <c r="G62" s="355">
        <f>+G54+G53+G52+G51+G50+G49+G48+G47+G46+G42+G40+G32+G31+G30+G28+G23+G18+G15+G11</f>
        <v>7849700</v>
      </c>
      <c r="H62" s="355">
        <f>+H54+H53+H52+H51+H50+H49+H48+H47+H46+H42+H40+H32+H31+H30+H28+H23+H18+H15+H11</f>
        <v>8098600</v>
      </c>
      <c r="I62" s="529"/>
      <c r="J62" s="530"/>
      <c r="K62" s="530"/>
      <c r="L62" s="530"/>
    </row>
    <row r="63" spans="1:12" ht="14.25" customHeight="1">
      <c r="A63" s="544" t="s">
        <v>53</v>
      </c>
      <c r="B63" s="545"/>
      <c r="C63" s="545"/>
      <c r="D63" s="545"/>
      <c r="E63" s="546"/>
      <c r="F63" s="355">
        <f>+F45+F43+F39+F38+F37+F22+F21+F17+F14+F9</f>
        <v>11891450</v>
      </c>
      <c r="G63" s="355">
        <f>+G45+G43+G39+G38+G37+G22+G21+G17+G14+G9</f>
        <v>11471800</v>
      </c>
      <c r="H63" s="355">
        <f>+H45+H43+H39+H38+H37+H22+H21+H17+H14+H9</f>
        <v>11504900</v>
      </c>
      <c r="I63" s="529"/>
      <c r="J63" s="530"/>
      <c r="K63" s="530"/>
      <c r="L63" s="530"/>
    </row>
    <row r="64" spans="1:12" ht="16.5" customHeight="1">
      <c r="A64" s="544" t="s">
        <v>384</v>
      </c>
      <c r="B64" s="545"/>
      <c r="C64" s="545"/>
      <c r="D64" s="545"/>
      <c r="E64" s="546"/>
      <c r="F64" s="355"/>
      <c r="G64" s="355"/>
      <c r="H64" s="355"/>
      <c r="I64" s="529"/>
      <c r="J64" s="530"/>
      <c r="K64" s="530"/>
      <c r="L64" s="530"/>
    </row>
    <row r="65" spans="1:12" ht="15" customHeight="1">
      <c r="A65" s="544" t="s">
        <v>385</v>
      </c>
      <c r="B65" s="545"/>
      <c r="C65" s="545"/>
      <c r="D65" s="545"/>
      <c r="E65" s="546"/>
      <c r="F65" s="355">
        <f>+F13+F16+F20</f>
        <v>784960</v>
      </c>
      <c r="G65" s="355">
        <f>+G13+G16+G20</f>
        <v>813400</v>
      </c>
      <c r="H65" s="355">
        <f>+H13+H16+H20</f>
        <v>768200</v>
      </c>
      <c r="I65" s="529"/>
      <c r="J65" s="530"/>
      <c r="K65" s="530"/>
      <c r="L65" s="530"/>
    </row>
    <row r="66" spans="1:12" ht="15.75" customHeight="1">
      <c r="A66" s="544" t="s">
        <v>386</v>
      </c>
      <c r="B66" s="545"/>
      <c r="C66" s="545"/>
      <c r="D66" s="545"/>
      <c r="E66" s="546"/>
      <c r="F66" s="355"/>
      <c r="G66" s="355"/>
      <c r="H66" s="355"/>
      <c r="I66" s="529"/>
      <c r="J66" s="530"/>
      <c r="K66" s="530"/>
      <c r="L66" s="530"/>
    </row>
    <row r="67" spans="1:12" ht="13.5" customHeight="1">
      <c r="A67" s="544" t="s">
        <v>389</v>
      </c>
      <c r="B67" s="545"/>
      <c r="C67" s="545"/>
      <c r="D67" s="545"/>
      <c r="E67" s="546"/>
      <c r="F67" s="355">
        <f>+F55+F44+F41</f>
        <v>365000</v>
      </c>
      <c r="G67" s="355">
        <f>+G55+G44+G41</f>
        <v>58000</v>
      </c>
      <c r="H67" s="355">
        <f>+H55+H44+H41</f>
        <v>231800</v>
      </c>
      <c r="I67" s="529"/>
      <c r="J67" s="530"/>
      <c r="K67" s="530"/>
      <c r="L67" s="530"/>
    </row>
    <row r="68" spans="1:12" ht="12.75" customHeight="1">
      <c r="A68" s="544" t="s">
        <v>390</v>
      </c>
      <c r="B68" s="545"/>
      <c r="C68" s="545"/>
      <c r="D68" s="545"/>
      <c r="E68" s="546"/>
      <c r="F68" s="355"/>
      <c r="G68" s="355"/>
      <c r="H68" s="355"/>
      <c r="I68" s="529"/>
      <c r="J68" s="530"/>
      <c r="K68" s="530"/>
      <c r="L68" s="530"/>
    </row>
    <row r="69" spans="1:12" ht="16.5" customHeight="1">
      <c r="A69" s="554" t="s">
        <v>147</v>
      </c>
      <c r="B69" s="555"/>
      <c r="C69" s="555"/>
      <c r="D69" s="555"/>
      <c r="E69" s="556"/>
      <c r="F69" s="502">
        <f>SUM(F70:F73)</f>
        <v>122000</v>
      </c>
      <c r="G69" s="502">
        <f>SUM(G70:G73)</f>
        <v>131000</v>
      </c>
      <c r="H69" s="502">
        <f>SUM(H70:H73)</f>
        <v>112100</v>
      </c>
      <c r="I69" s="529"/>
      <c r="J69" s="530"/>
      <c r="K69" s="530"/>
      <c r="L69" s="530"/>
    </row>
    <row r="70" spans="1:12" ht="12.75" customHeight="1">
      <c r="A70" s="544" t="s">
        <v>387</v>
      </c>
      <c r="B70" s="545"/>
      <c r="C70" s="545"/>
      <c r="D70" s="545"/>
      <c r="E70" s="546"/>
      <c r="F70" s="355">
        <f>+F29+F19</f>
        <v>0</v>
      </c>
      <c r="G70" s="355">
        <f>+G29+G19</f>
        <v>131000</v>
      </c>
      <c r="H70" s="355">
        <f>+H29+H19</f>
        <v>112100</v>
      </c>
      <c r="I70" s="529"/>
      <c r="J70" s="530"/>
      <c r="K70" s="530"/>
      <c r="L70" s="530"/>
    </row>
    <row r="71" spans="1:12" ht="12.75" customHeight="1">
      <c r="A71" s="544" t="s">
        <v>388</v>
      </c>
      <c r="B71" s="545"/>
      <c r="C71" s="545"/>
      <c r="D71" s="545"/>
      <c r="E71" s="546"/>
      <c r="F71" s="355">
        <f>+F56</f>
        <v>122000</v>
      </c>
      <c r="G71" s="355">
        <f>+G56</f>
        <v>0</v>
      </c>
      <c r="H71" s="355">
        <f>+H56</f>
        <v>0</v>
      </c>
      <c r="I71" s="529"/>
      <c r="J71" s="530"/>
      <c r="K71" s="530"/>
      <c r="L71" s="530"/>
    </row>
    <row r="72" spans="1:12" ht="12.75" customHeight="1">
      <c r="A72" s="553" t="s">
        <v>391</v>
      </c>
      <c r="B72" s="553"/>
      <c r="C72" s="553"/>
      <c r="D72" s="553"/>
      <c r="E72" s="553"/>
      <c r="F72" s="355"/>
      <c r="G72" s="355"/>
      <c r="H72" s="355"/>
      <c r="I72" s="529"/>
      <c r="J72" s="530"/>
      <c r="K72" s="530"/>
      <c r="L72" s="530"/>
    </row>
    <row r="73" spans="1:12" ht="12.75" customHeight="1">
      <c r="A73" s="553" t="s">
        <v>392</v>
      </c>
      <c r="B73" s="553"/>
      <c r="C73" s="553"/>
      <c r="D73" s="553"/>
      <c r="E73" s="553"/>
      <c r="F73" s="355"/>
      <c r="G73" s="355"/>
      <c r="H73" s="355"/>
      <c r="I73" s="529"/>
      <c r="J73" s="530"/>
      <c r="K73" s="530"/>
      <c r="L73" s="530"/>
    </row>
    <row r="74" spans="1:14" ht="12.75" customHeight="1">
      <c r="A74" s="530" t="s">
        <v>713</v>
      </c>
      <c r="B74" s="530"/>
      <c r="C74" s="530"/>
      <c r="D74" s="530"/>
      <c r="E74" s="530"/>
      <c r="F74" s="530"/>
      <c r="G74" s="530"/>
      <c r="H74" s="356"/>
      <c r="I74" s="357"/>
      <c r="J74" s="358"/>
      <c r="K74" s="358"/>
      <c r="L74" s="356"/>
      <c r="M74" s="154"/>
      <c r="N74" s="154"/>
    </row>
    <row r="75" spans="1:12" ht="12.75">
      <c r="A75" s="530" t="s">
        <v>925</v>
      </c>
      <c r="B75" s="530"/>
      <c r="C75" s="530"/>
      <c r="D75" s="530"/>
      <c r="E75" s="530"/>
      <c r="F75" s="530"/>
      <c r="G75" s="530"/>
      <c r="H75" s="360"/>
      <c r="I75" s="359"/>
      <c r="J75" s="361"/>
      <c r="K75" s="362"/>
      <c r="L75" s="363"/>
    </row>
  </sheetData>
  <sheetProtection/>
  <mergeCells count="112">
    <mergeCell ref="A75:G75"/>
    <mergeCell ref="J41:J42"/>
    <mergeCell ref="I14:I16"/>
    <mergeCell ref="L55:L56"/>
    <mergeCell ref="I28:I29"/>
    <mergeCell ref="I59:L59"/>
    <mergeCell ref="J14:J16"/>
    <mergeCell ref="J44:J45"/>
    <mergeCell ref="I41:I42"/>
    <mergeCell ref="I17:I20"/>
    <mergeCell ref="K14:K16"/>
    <mergeCell ref="L17:L20"/>
    <mergeCell ref="L14:L16"/>
    <mergeCell ref="L9:L13"/>
    <mergeCell ref="A71:E71"/>
    <mergeCell ref="A68:E68"/>
    <mergeCell ref="I60:L60"/>
    <mergeCell ref="L28:L29"/>
    <mergeCell ref="L41:L42"/>
    <mergeCell ref="J28:J29"/>
    <mergeCell ref="K41:K42"/>
    <mergeCell ref="D28:D29"/>
    <mergeCell ref="I44:I45"/>
    <mergeCell ref="J17:J20"/>
    <mergeCell ref="B28:B29"/>
    <mergeCell ref="B35:L35"/>
    <mergeCell ref="K44:K45"/>
    <mergeCell ref="C24:E24"/>
    <mergeCell ref="C27:L27"/>
    <mergeCell ref="A74:G74"/>
    <mergeCell ref="A72:E72"/>
    <mergeCell ref="A69:E69"/>
    <mergeCell ref="A73:E73"/>
    <mergeCell ref="A66:E66"/>
    <mergeCell ref="A67:E67"/>
    <mergeCell ref="A70:E70"/>
    <mergeCell ref="D14:D16"/>
    <mergeCell ref="A28:A29"/>
    <mergeCell ref="A17:A20"/>
    <mergeCell ref="A55:A56"/>
    <mergeCell ref="B55:B56"/>
    <mergeCell ref="B25:E25"/>
    <mergeCell ref="B26:L26"/>
    <mergeCell ref="D55:D56"/>
    <mergeCell ref="C28:C29"/>
    <mergeCell ref="K28:K29"/>
    <mergeCell ref="A63:E63"/>
    <mergeCell ref="A60:E60"/>
    <mergeCell ref="A61:E61"/>
    <mergeCell ref="C57:E57"/>
    <mergeCell ref="B58:E58"/>
    <mergeCell ref="A59:E59"/>
    <mergeCell ref="I63:L63"/>
    <mergeCell ref="I64:L64"/>
    <mergeCell ref="I65:L65"/>
    <mergeCell ref="C36:L36"/>
    <mergeCell ref="C33:E33"/>
    <mergeCell ref="B34:E34"/>
    <mergeCell ref="I34:L34"/>
    <mergeCell ref="A64:E64"/>
    <mergeCell ref="A65:E65"/>
    <mergeCell ref="A62:E62"/>
    <mergeCell ref="L44:L45"/>
    <mergeCell ref="C55:C56"/>
    <mergeCell ref="I69:L69"/>
    <mergeCell ref="J55:J56"/>
    <mergeCell ref="I70:L70"/>
    <mergeCell ref="I71:L71"/>
    <mergeCell ref="I67:L67"/>
    <mergeCell ref="I68:L68"/>
    <mergeCell ref="I66:L66"/>
    <mergeCell ref="I61:L61"/>
    <mergeCell ref="I62:L62"/>
    <mergeCell ref="I72:L72"/>
    <mergeCell ref="I73:L73"/>
    <mergeCell ref="A41:A42"/>
    <mergeCell ref="A44:A45"/>
    <mergeCell ref="C44:C45"/>
    <mergeCell ref="B41:B42"/>
    <mergeCell ref="B44:B45"/>
    <mergeCell ref="D44:D45"/>
    <mergeCell ref="D41:D42"/>
    <mergeCell ref="I55:I56"/>
    <mergeCell ref="B17:B20"/>
    <mergeCell ref="C17:C20"/>
    <mergeCell ref="D17:D20"/>
    <mergeCell ref="F11:F12"/>
    <mergeCell ref="C3:C6"/>
    <mergeCell ref="D3:D6"/>
    <mergeCell ref="F3:F6"/>
    <mergeCell ref="C41:C42"/>
    <mergeCell ref="H11:H12"/>
    <mergeCell ref="A1:L1"/>
    <mergeCell ref="G3:G6"/>
    <mergeCell ref="G9:G10"/>
    <mergeCell ref="G11:G12"/>
    <mergeCell ref="D9:D13"/>
    <mergeCell ref="E9:E10"/>
    <mergeCell ref="F9:F10"/>
    <mergeCell ref="E11:E12"/>
    <mergeCell ref="E3:E6"/>
    <mergeCell ref="H9:H10"/>
    <mergeCell ref="A3:A6"/>
    <mergeCell ref="B3:B6"/>
    <mergeCell ref="J4:J6"/>
    <mergeCell ref="B7:L7"/>
    <mergeCell ref="C8:L8"/>
    <mergeCell ref="I4:I6"/>
    <mergeCell ref="H3:H6"/>
    <mergeCell ref="I3:L3"/>
    <mergeCell ref="K4:K6"/>
    <mergeCell ref="L4:L6"/>
  </mergeCells>
  <printOptions/>
  <pageMargins left="0.1968503937007874" right="0.1968503937007874" top="0.5118110236220472" bottom="0.1968503937007874" header="0" footer="0"/>
  <pageSetup fitToHeight="0"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115" zoomScaleNormal="115" zoomScalePageLayoutView="0" workbookViewId="0" topLeftCell="A1">
      <selection activeCell="L13" sqref="L13"/>
    </sheetView>
  </sheetViews>
  <sheetFormatPr defaultColWidth="9.140625" defaultRowHeight="12.75"/>
  <cols>
    <col min="1" max="1" width="3.28125" style="196" customWidth="1"/>
    <col min="2" max="2" width="3.57421875" style="196" customWidth="1"/>
    <col min="3" max="3" width="3.421875" style="196" customWidth="1"/>
    <col min="4" max="4" width="34.140625" style="197" customWidth="1"/>
    <col min="5" max="5" width="5.57421875" style="197" customWidth="1"/>
    <col min="6" max="6" width="11.57421875" style="198" customWidth="1"/>
    <col min="7" max="7" width="11.28125" style="198" customWidth="1"/>
    <col min="8" max="8" width="10.8515625" style="198" customWidth="1"/>
    <col min="9" max="9" width="27.421875" style="198" customWidth="1"/>
    <col min="10" max="10" width="5.140625" style="317" customWidth="1"/>
    <col min="11" max="11" width="5.8515625" style="317" customWidth="1"/>
    <col min="12" max="12" width="39.28125" style="198" customWidth="1"/>
    <col min="13" max="16384" width="9.140625" style="121" customWidth="1"/>
  </cols>
  <sheetData>
    <row r="1" spans="1:12" ht="22.5" customHeight="1">
      <c r="A1" s="786" t="s">
        <v>896</v>
      </c>
      <c r="B1" s="786"/>
      <c r="C1" s="786"/>
      <c r="D1" s="786"/>
      <c r="E1" s="786"/>
      <c r="F1" s="786"/>
      <c r="G1" s="786"/>
      <c r="H1" s="786"/>
      <c r="I1" s="786"/>
      <c r="J1" s="786"/>
      <c r="K1" s="786"/>
      <c r="L1" s="786"/>
    </row>
    <row r="2" spans="1:12" ht="7.5" customHeight="1">
      <c r="A2" s="166"/>
      <c r="B2" s="166"/>
      <c r="C2" s="166"/>
      <c r="D2" s="166"/>
      <c r="E2" s="166"/>
      <c r="F2" s="166"/>
      <c r="G2" s="166"/>
      <c r="H2" s="166"/>
      <c r="I2" s="166"/>
      <c r="J2" s="166"/>
      <c r="K2" s="166"/>
      <c r="L2" s="166"/>
    </row>
    <row r="3" spans="1:12" ht="12.75" customHeight="1">
      <c r="A3" s="186"/>
      <c r="B3" s="186"/>
      <c r="C3" s="186"/>
      <c r="D3" s="187"/>
      <c r="E3" s="117"/>
      <c r="F3" s="188"/>
      <c r="G3" s="188"/>
      <c r="H3" s="188"/>
      <c r="I3" s="188"/>
      <c r="J3" s="820" t="s">
        <v>479</v>
      </c>
      <c r="K3" s="820"/>
      <c r="L3" s="820"/>
    </row>
    <row r="4" spans="1:12" s="122" customFormat="1" ht="19.5" customHeight="1">
      <c r="A4" s="510" t="s">
        <v>445</v>
      </c>
      <c r="B4" s="510" t="s">
        <v>446</v>
      </c>
      <c r="C4" s="510" t="s">
        <v>447</v>
      </c>
      <c r="D4" s="528" t="s">
        <v>448</v>
      </c>
      <c r="E4" s="624" t="s">
        <v>444</v>
      </c>
      <c r="F4" s="515" t="s">
        <v>714</v>
      </c>
      <c r="G4" s="515" t="s">
        <v>715</v>
      </c>
      <c r="H4" s="616" t="s">
        <v>112</v>
      </c>
      <c r="I4" s="795" t="s">
        <v>449</v>
      </c>
      <c r="J4" s="795"/>
      <c r="K4" s="795"/>
      <c r="L4" s="795"/>
    </row>
    <row r="5" spans="1:12" s="122" customFormat="1" ht="15" customHeight="1">
      <c r="A5" s="510"/>
      <c r="B5" s="510"/>
      <c r="C5" s="510"/>
      <c r="D5" s="528"/>
      <c r="E5" s="625"/>
      <c r="F5" s="515"/>
      <c r="G5" s="515"/>
      <c r="H5" s="513"/>
      <c r="I5" s="515" t="s">
        <v>450</v>
      </c>
      <c r="J5" s="511" t="s">
        <v>109</v>
      </c>
      <c r="K5" s="511" t="s">
        <v>110</v>
      </c>
      <c r="L5" s="515" t="s">
        <v>111</v>
      </c>
    </row>
    <row r="6" spans="1:12" s="122" customFormat="1" ht="12.75" customHeight="1">
      <c r="A6" s="510"/>
      <c r="B6" s="510"/>
      <c r="C6" s="510"/>
      <c r="D6" s="528"/>
      <c r="E6" s="625"/>
      <c r="F6" s="515"/>
      <c r="G6" s="515"/>
      <c r="H6" s="513"/>
      <c r="I6" s="515"/>
      <c r="J6" s="511"/>
      <c r="K6" s="511"/>
      <c r="L6" s="515"/>
    </row>
    <row r="7" spans="1:12" s="122" customFormat="1" ht="87" customHeight="1">
      <c r="A7" s="510"/>
      <c r="B7" s="510"/>
      <c r="C7" s="510"/>
      <c r="D7" s="528"/>
      <c r="E7" s="626"/>
      <c r="F7" s="515"/>
      <c r="G7" s="515"/>
      <c r="H7" s="514"/>
      <c r="I7" s="515"/>
      <c r="J7" s="511"/>
      <c r="K7" s="511"/>
      <c r="L7" s="515"/>
    </row>
    <row r="8" spans="1:12" s="123" customFormat="1" ht="14.25" customHeight="1">
      <c r="A8" s="189" t="s">
        <v>462</v>
      </c>
      <c r="B8" s="817" t="s">
        <v>590</v>
      </c>
      <c r="C8" s="817"/>
      <c r="D8" s="817"/>
      <c r="E8" s="817"/>
      <c r="F8" s="817"/>
      <c r="G8" s="817"/>
      <c r="H8" s="817"/>
      <c r="I8" s="817"/>
      <c r="J8" s="817"/>
      <c r="K8" s="817"/>
      <c r="L8" s="817"/>
    </row>
    <row r="9" spans="1:12" s="123" customFormat="1" ht="14.25" customHeight="1">
      <c r="A9" s="189" t="s">
        <v>462</v>
      </c>
      <c r="B9" s="190" t="s">
        <v>462</v>
      </c>
      <c r="C9" s="817" t="s">
        <v>358</v>
      </c>
      <c r="D9" s="817"/>
      <c r="E9" s="817"/>
      <c r="F9" s="817"/>
      <c r="G9" s="817"/>
      <c r="H9" s="817"/>
      <c r="I9" s="817"/>
      <c r="J9" s="817"/>
      <c r="K9" s="817"/>
      <c r="L9" s="817"/>
    </row>
    <row r="10" spans="1:12" s="113" customFormat="1" ht="68.25" customHeight="1">
      <c r="A10" s="818" t="s">
        <v>462</v>
      </c>
      <c r="B10" s="818" t="s">
        <v>462</v>
      </c>
      <c r="C10" s="718" t="s">
        <v>462</v>
      </c>
      <c r="D10" s="679" t="s">
        <v>51</v>
      </c>
      <c r="E10" s="173" t="s">
        <v>131</v>
      </c>
      <c r="F10" s="43">
        <v>14481</v>
      </c>
      <c r="G10" s="43">
        <v>14500</v>
      </c>
      <c r="H10" s="43">
        <v>14500</v>
      </c>
      <c r="I10" s="562" t="s">
        <v>591</v>
      </c>
      <c r="J10" s="557">
        <v>760</v>
      </c>
      <c r="K10" s="161">
        <v>850</v>
      </c>
      <c r="L10" s="562" t="s">
        <v>894</v>
      </c>
    </row>
    <row r="11" spans="1:12" s="113" customFormat="1" ht="34.5" customHeight="1">
      <c r="A11" s="819"/>
      <c r="B11" s="819"/>
      <c r="C11" s="718"/>
      <c r="D11" s="679"/>
      <c r="E11" s="173" t="s">
        <v>142</v>
      </c>
      <c r="F11" s="43">
        <v>34000</v>
      </c>
      <c r="G11" s="43">
        <v>34000</v>
      </c>
      <c r="H11" s="43">
        <v>33602</v>
      </c>
      <c r="I11" s="563"/>
      <c r="J11" s="559"/>
      <c r="K11" s="229"/>
      <c r="L11" s="564"/>
    </row>
    <row r="12" spans="1:12" s="113" customFormat="1" ht="102" customHeight="1">
      <c r="A12" s="173" t="s">
        <v>462</v>
      </c>
      <c r="B12" s="191" t="s">
        <v>462</v>
      </c>
      <c r="C12" s="69" t="s">
        <v>463</v>
      </c>
      <c r="D12" s="58" t="s">
        <v>30</v>
      </c>
      <c r="E12" s="173" t="s">
        <v>301</v>
      </c>
      <c r="F12" s="43">
        <v>190000</v>
      </c>
      <c r="G12" s="43">
        <v>190000</v>
      </c>
      <c r="H12" s="43">
        <v>76600</v>
      </c>
      <c r="I12" s="56" t="s">
        <v>359</v>
      </c>
      <c r="J12" s="232">
        <v>8</v>
      </c>
      <c r="K12" s="232">
        <v>4</v>
      </c>
      <c r="L12" s="159" t="s">
        <v>779</v>
      </c>
    </row>
    <row r="13" spans="1:12" s="113" customFormat="1" ht="121.5" customHeight="1">
      <c r="A13" s="173" t="s">
        <v>462</v>
      </c>
      <c r="B13" s="191" t="s">
        <v>462</v>
      </c>
      <c r="C13" s="69" t="s">
        <v>464</v>
      </c>
      <c r="D13" s="58" t="s">
        <v>693</v>
      </c>
      <c r="E13" s="173" t="s">
        <v>131</v>
      </c>
      <c r="F13" s="43">
        <v>0</v>
      </c>
      <c r="G13" s="43">
        <v>1000</v>
      </c>
      <c r="H13" s="43">
        <v>0</v>
      </c>
      <c r="I13" s="157" t="s">
        <v>609</v>
      </c>
      <c r="J13" s="151">
        <v>1</v>
      </c>
      <c r="K13" s="151">
        <v>4</v>
      </c>
      <c r="L13" s="157" t="s">
        <v>927</v>
      </c>
    </row>
    <row r="14" spans="1:12" s="123" customFormat="1" ht="17.25" customHeight="1">
      <c r="A14" s="192" t="s">
        <v>462</v>
      </c>
      <c r="B14" s="193" t="s">
        <v>462</v>
      </c>
      <c r="C14" s="827" t="s">
        <v>451</v>
      </c>
      <c r="D14" s="827"/>
      <c r="E14" s="827"/>
      <c r="F14" s="194">
        <f>SUM(F10:F13)</f>
        <v>238481</v>
      </c>
      <c r="G14" s="194">
        <f>SUM(G10:G13)</f>
        <v>239500</v>
      </c>
      <c r="H14" s="194">
        <f>SUM(H10:H13)</f>
        <v>124702</v>
      </c>
      <c r="I14" s="140"/>
      <c r="J14" s="232"/>
      <c r="K14" s="232"/>
      <c r="L14" s="159"/>
    </row>
    <row r="15" spans="1:12" s="123" customFormat="1" ht="15.75" customHeight="1">
      <c r="A15" s="192" t="s">
        <v>462</v>
      </c>
      <c r="B15" s="828" t="s">
        <v>452</v>
      </c>
      <c r="C15" s="829"/>
      <c r="D15" s="829"/>
      <c r="E15" s="830"/>
      <c r="F15" s="195">
        <f>+F14</f>
        <v>238481</v>
      </c>
      <c r="G15" s="195">
        <f>+G14</f>
        <v>239500</v>
      </c>
      <c r="H15" s="195">
        <f>+H14</f>
        <v>124702</v>
      </c>
      <c r="I15" s="140"/>
      <c r="J15" s="232"/>
      <c r="K15" s="232"/>
      <c r="L15" s="159"/>
    </row>
    <row r="16" spans="1:12" s="123" customFormat="1" ht="14.25" customHeight="1">
      <c r="A16" s="189" t="s">
        <v>463</v>
      </c>
      <c r="B16" s="817" t="s">
        <v>261</v>
      </c>
      <c r="C16" s="817"/>
      <c r="D16" s="817"/>
      <c r="E16" s="817"/>
      <c r="F16" s="817"/>
      <c r="G16" s="817"/>
      <c r="H16" s="817"/>
      <c r="I16" s="817"/>
      <c r="J16" s="817"/>
      <c r="K16" s="817"/>
      <c r="L16" s="817"/>
    </row>
    <row r="17" spans="1:12" s="123" customFormat="1" ht="14.25" customHeight="1">
      <c r="A17" s="189" t="s">
        <v>463</v>
      </c>
      <c r="B17" s="190" t="s">
        <v>462</v>
      </c>
      <c r="C17" s="817" t="s">
        <v>260</v>
      </c>
      <c r="D17" s="817"/>
      <c r="E17" s="817"/>
      <c r="F17" s="817"/>
      <c r="G17" s="817"/>
      <c r="H17" s="817"/>
      <c r="I17" s="817"/>
      <c r="J17" s="817"/>
      <c r="K17" s="817"/>
      <c r="L17" s="817"/>
    </row>
    <row r="18" spans="1:12" s="123" customFormat="1" ht="108.75" customHeight="1">
      <c r="A18" s="48" t="s">
        <v>463</v>
      </c>
      <c r="B18" s="48" t="s">
        <v>462</v>
      </c>
      <c r="C18" s="162" t="s">
        <v>462</v>
      </c>
      <c r="D18" s="48" t="s">
        <v>264</v>
      </c>
      <c r="E18" s="48" t="s">
        <v>142</v>
      </c>
      <c r="F18" s="43">
        <v>20000</v>
      </c>
      <c r="G18" s="43">
        <v>20000</v>
      </c>
      <c r="H18" s="43">
        <v>20000</v>
      </c>
      <c r="I18" s="260" t="s">
        <v>265</v>
      </c>
      <c r="J18" s="268">
        <v>2</v>
      </c>
      <c r="K18" s="268">
        <v>1</v>
      </c>
      <c r="L18" s="260" t="s">
        <v>895</v>
      </c>
    </row>
    <row r="19" spans="1:12" s="123" customFormat="1" ht="17.25" customHeight="1">
      <c r="A19" s="21" t="s">
        <v>464</v>
      </c>
      <c r="B19" s="21" t="s">
        <v>462</v>
      </c>
      <c r="C19" s="821" t="s">
        <v>451</v>
      </c>
      <c r="D19" s="822"/>
      <c r="E19" s="823"/>
      <c r="F19" s="40">
        <f>SUM(F18:F18)</f>
        <v>20000</v>
      </c>
      <c r="G19" s="40">
        <f>SUM(G18:G18)</f>
        <v>20000</v>
      </c>
      <c r="H19" s="40">
        <f>SUM(H18:H18)</f>
        <v>20000</v>
      </c>
      <c r="I19" s="289"/>
      <c r="J19" s="232"/>
      <c r="K19" s="232"/>
      <c r="L19" s="159"/>
    </row>
    <row r="20" spans="1:12" s="124" customFormat="1" ht="15.75" customHeight="1">
      <c r="A20" s="99" t="s">
        <v>464</v>
      </c>
      <c r="B20" s="824" t="s">
        <v>452</v>
      </c>
      <c r="C20" s="825"/>
      <c r="D20" s="825"/>
      <c r="E20" s="826"/>
      <c r="F20" s="87">
        <f>+F19</f>
        <v>20000</v>
      </c>
      <c r="G20" s="87">
        <f>+G19</f>
        <v>20000</v>
      </c>
      <c r="H20" s="87">
        <f>+H19</f>
        <v>20000</v>
      </c>
      <c r="I20" s="165"/>
      <c r="J20" s="316"/>
      <c r="K20" s="316"/>
      <c r="L20" s="165"/>
    </row>
    <row r="21" spans="1:12" ht="15.75">
      <c r="A21" s="753" t="s">
        <v>453</v>
      </c>
      <c r="B21" s="753"/>
      <c r="C21" s="753"/>
      <c r="D21" s="753"/>
      <c r="E21" s="753"/>
      <c r="F21" s="152">
        <f>+F20+F15</f>
        <v>258481</v>
      </c>
      <c r="G21" s="152">
        <f>+G20+G15</f>
        <v>259500</v>
      </c>
      <c r="H21" s="267">
        <f>+H20+H15</f>
        <v>144702</v>
      </c>
      <c r="I21" s="746"/>
      <c r="J21" s="747"/>
      <c r="K21" s="747"/>
      <c r="L21" s="747"/>
    </row>
    <row r="22" spans="1:12" ht="15" customHeight="1">
      <c r="A22" s="537" t="s">
        <v>480</v>
      </c>
      <c r="B22" s="538"/>
      <c r="C22" s="538"/>
      <c r="D22" s="538"/>
      <c r="E22" s="539"/>
      <c r="F22" s="44"/>
      <c r="G22" s="44"/>
      <c r="H22" s="44"/>
      <c r="I22" s="746"/>
      <c r="J22" s="747"/>
      <c r="K22" s="747"/>
      <c r="L22" s="747"/>
    </row>
    <row r="23" spans="1:12" ht="16.5" customHeight="1">
      <c r="A23" s="637" t="s">
        <v>148</v>
      </c>
      <c r="B23" s="638"/>
      <c r="C23" s="638"/>
      <c r="D23" s="638"/>
      <c r="E23" s="639"/>
      <c r="F23" s="132">
        <f>SUM(F24:F30)</f>
        <v>14481</v>
      </c>
      <c r="G23" s="132">
        <f>SUM(G24:G30)</f>
        <v>15500</v>
      </c>
      <c r="H23" s="132">
        <f>SUM(H24:H30)</f>
        <v>14500</v>
      </c>
      <c r="I23" s="746"/>
      <c r="J23" s="747"/>
      <c r="K23" s="747"/>
      <c r="L23" s="747"/>
    </row>
    <row r="24" spans="1:12" ht="12.75">
      <c r="A24" s="806" t="s">
        <v>610</v>
      </c>
      <c r="B24" s="807"/>
      <c r="C24" s="807"/>
      <c r="D24" s="807"/>
      <c r="E24" s="808"/>
      <c r="F24" s="130">
        <f>+F10+F13</f>
        <v>14481</v>
      </c>
      <c r="G24" s="130">
        <f>+G10+G13</f>
        <v>15500</v>
      </c>
      <c r="H24" s="130">
        <f>+H10+H13</f>
        <v>14500</v>
      </c>
      <c r="I24" s="746"/>
      <c r="J24" s="747"/>
      <c r="K24" s="747"/>
      <c r="L24" s="747"/>
    </row>
    <row r="25" spans="1:12" ht="12.75">
      <c r="A25" s="806" t="s">
        <v>611</v>
      </c>
      <c r="B25" s="807"/>
      <c r="C25" s="807"/>
      <c r="D25" s="807"/>
      <c r="E25" s="808"/>
      <c r="F25" s="131"/>
      <c r="G25" s="131"/>
      <c r="H25" s="131"/>
      <c r="I25" s="746"/>
      <c r="J25" s="747"/>
      <c r="K25" s="747"/>
      <c r="L25" s="747"/>
    </row>
    <row r="26" spans="1:12" ht="12.75">
      <c r="A26" s="806" t="s">
        <v>612</v>
      </c>
      <c r="B26" s="807"/>
      <c r="C26" s="807"/>
      <c r="D26" s="807"/>
      <c r="E26" s="808"/>
      <c r="F26" s="131"/>
      <c r="G26" s="131"/>
      <c r="H26" s="131"/>
      <c r="I26" s="746"/>
      <c r="J26" s="747"/>
      <c r="K26" s="747"/>
      <c r="L26" s="747"/>
    </row>
    <row r="27" spans="1:12" ht="12.75">
      <c r="A27" s="806" t="s">
        <v>613</v>
      </c>
      <c r="B27" s="807"/>
      <c r="C27" s="807"/>
      <c r="D27" s="807"/>
      <c r="E27" s="808"/>
      <c r="F27" s="131"/>
      <c r="G27" s="131"/>
      <c r="H27" s="131"/>
      <c r="I27" s="746"/>
      <c r="J27" s="747"/>
      <c r="K27" s="747"/>
      <c r="L27" s="747"/>
    </row>
    <row r="28" spans="1:12" ht="12.75">
      <c r="A28" s="806" t="s">
        <v>614</v>
      </c>
      <c r="B28" s="807"/>
      <c r="C28" s="807"/>
      <c r="D28" s="807"/>
      <c r="E28" s="808"/>
      <c r="F28" s="131"/>
      <c r="G28" s="131"/>
      <c r="H28" s="131"/>
      <c r="I28" s="746"/>
      <c r="J28" s="747"/>
      <c r="K28" s="747"/>
      <c r="L28" s="747"/>
    </row>
    <row r="29" spans="1:12" ht="12.75">
      <c r="A29" s="806" t="s">
        <v>615</v>
      </c>
      <c r="B29" s="807"/>
      <c r="C29" s="807"/>
      <c r="D29" s="807"/>
      <c r="E29" s="808"/>
      <c r="F29" s="131"/>
      <c r="G29" s="131"/>
      <c r="H29" s="131"/>
      <c r="I29" s="746"/>
      <c r="J29" s="747"/>
      <c r="K29" s="747"/>
      <c r="L29" s="747"/>
    </row>
    <row r="30" spans="1:12" ht="12.75">
      <c r="A30" s="806" t="s">
        <v>616</v>
      </c>
      <c r="B30" s="807"/>
      <c r="C30" s="807"/>
      <c r="D30" s="807"/>
      <c r="E30" s="808"/>
      <c r="F30" s="131"/>
      <c r="G30" s="131"/>
      <c r="H30" s="131"/>
      <c r="I30" s="746"/>
      <c r="J30" s="747"/>
      <c r="K30" s="747"/>
      <c r="L30" s="747"/>
    </row>
    <row r="31" spans="1:12" ht="16.5" customHeight="1">
      <c r="A31" s="640" t="s">
        <v>147</v>
      </c>
      <c r="B31" s="641"/>
      <c r="C31" s="641"/>
      <c r="D31" s="641"/>
      <c r="E31" s="642"/>
      <c r="F31" s="132">
        <f>SUM(F32:F35)</f>
        <v>244000</v>
      </c>
      <c r="G31" s="132">
        <f>SUM(G32:G35)</f>
        <v>244000</v>
      </c>
      <c r="H31" s="132">
        <f>SUM(H32:H35)</f>
        <v>130202</v>
      </c>
      <c r="I31" s="746"/>
      <c r="J31" s="747"/>
      <c r="K31" s="747"/>
      <c r="L31" s="747"/>
    </row>
    <row r="32" spans="1:12" ht="12.75">
      <c r="A32" s="806" t="s">
        <v>617</v>
      </c>
      <c r="B32" s="807"/>
      <c r="C32" s="807"/>
      <c r="D32" s="807"/>
      <c r="E32" s="808"/>
      <c r="F32" s="131"/>
      <c r="G32" s="131"/>
      <c r="H32" s="131"/>
      <c r="I32" s="746"/>
      <c r="J32" s="747"/>
      <c r="K32" s="747"/>
      <c r="L32" s="747"/>
    </row>
    <row r="33" spans="1:12" ht="12.75">
      <c r="A33" s="806" t="s">
        <v>618</v>
      </c>
      <c r="B33" s="807"/>
      <c r="C33" s="807"/>
      <c r="D33" s="807"/>
      <c r="E33" s="808"/>
      <c r="F33" s="131"/>
      <c r="G33" s="131"/>
      <c r="H33" s="131"/>
      <c r="I33" s="746"/>
      <c r="J33" s="747"/>
      <c r="K33" s="747"/>
      <c r="L33" s="747"/>
    </row>
    <row r="34" spans="1:12" ht="12.75">
      <c r="A34" s="806" t="s">
        <v>619</v>
      </c>
      <c r="B34" s="807"/>
      <c r="C34" s="807"/>
      <c r="D34" s="807"/>
      <c r="E34" s="808"/>
      <c r="F34" s="131">
        <f>+F18+F11</f>
        <v>54000</v>
      </c>
      <c r="G34" s="131">
        <f>+G18+G11</f>
        <v>54000</v>
      </c>
      <c r="H34" s="131">
        <f>+H18+H11</f>
        <v>53602</v>
      </c>
      <c r="I34" s="746"/>
      <c r="J34" s="747"/>
      <c r="K34" s="747"/>
      <c r="L34" s="747"/>
    </row>
    <row r="35" spans="1:12" ht="12.75">
      <c r="A35" s="806" t="s">
        <v>620</v>
      </c>
      <c r="B35" s="807"/>
      <c r="C35" s="807"/>
      <c r="D35" s="807"/>
      <c r="E35" s="808"/>
      <c r="F35" s="131">
        <f>+F12</f>
        <v>190000</v>
      </c>
      <c r="G35" s="131">
        <f>+G12</f>
        <v>190000</v>
      </c>
      <c r="H35" s="131">
        <f>+H12</f>
        <v>76600</v>
      </c>
      <c r="I35" s="746"/>
      <c r="J35" s="747"/>
      <c r="K35" s="747"/>
      <c r="L35" s="747"/>
    </row>
    <row r="36" spans="1:14" ht="12.75" customHeight="1">
      <c r="A36" s="585" t="s">
        <v>713</v>
      </c>
      <c r="B36" s="585"/>
      <c r="C36" s="585"/>
      <c r="D36" s="585"/>
      <c r="E36" s="585"/>
      <c r="F36" s="585"/>
      <c r="G36" s="585"/>
      <c r="H36" s="231"/>
      <c r="I36" s="228"/>
      <c r="J36" s="244"/>
      <c r="K36" s="244"/>
      <c r="L36" s="228"/>
      <c r="M36" s="228"/>
      <c r="N36" s="228"/>
    </row>
    <row r="37" spans="1:14" ht="12.75">
      <c r="A37" s="530" t="s">
        <v>925</v>
      </c>
      <c r="B37" s="530"/>
      <c r="C37" s="530"/>
      <c r="D37" s="530"/>
      <c r="E37" s="530"/>
      <c r="F37" s="530"/>
      <c r="G37" s="530"/>
      <c r="H37" s="64"/>
      <c r="I37" s="35"/>
      <c r="J37" s="37"/>
      <c r="K37" s="37"/>
      <c r="L37" s="137"/>
      <c r="M37" s="35"/>
      <c r="N37" s="35"/>
    </row>
  </sheetData>
  <sheetProtection/>
  <mergeCells count="62">
    <mergeCell ref="D10:D11"/>
    <mergeCell ref="B15:E15"/>
    <mergeCell ref="A37:G37"/>
    <mergeCell ref="A21:E21"/>
    <mergeCell ref="B16:L16"/>
    <mergeCell ref="C17:L17"/>
    <mergeCell ref="I23:L23"/>
    <mergeCell ref="I24:L24"/>
    <mergeCell ref="I25:L25"/>
    <mergeCell ref="A22:E22"/>
    <mergeCell ref="A23:E23"/>
    <mergeCell ref="A24:E24"/>
    <mergeCell ref="A25:E25"/>
    <mergeCell ref="A26:E26"/>
    <mergeCell ref="A27:E27"/>
    <mergeCell ref="A28:E28"/>
    <mergeCell ref="A29:E29"/>
    <mergeCell ref="A35:E35"/>
    <mergeCell ref="A30:E30"/>
    <mergeCell ref="A31:E31"/>
    <mergeCell ref="A32:E32"/>
    <mergeCell ref="A33:E33"/>
    <mergeCell ref="A34:E34"/>
    <mergeCell ref="A36:G36"/>
    <mergeCell ref="C19:E19"/>
    <mergeCell ref="B20:E20"/>
    <mergeCell ref="I10:I11"/>
    <mergeCell ref="A10:A11"/>
    <mergeCell ref="I21:L21"/>
    <mergeCell ref="J10:J11"/>
    <mergeCell ref="C14:E14"/>
    <mergeCell ref="L10:L11"/>
    <mergeCell ref="I22:L22"/>
    <mergeCell ref="A1:L1"/>
    <mergeCell ref="J3:L3"/>
    <mergeCell ref="A4:A7"/>
    <mergeCell ref="B4:B7"/>
    <mergeCell ref="C4:C7"/>
    <mergeCell ref="D4:D7"/>
    <mergeCell ref="E4:E7"/>
    <mergeCell ref="I4:L4"/>
    <mergeCell ref="I5:I7"/>
    <mergeCell ref="F4:F7"/>
    <mergeCell ref="G4:G7"/>
    <mergeCell ref="J5:J7"/>
    <mergeCell ref="H4:H7"/>
    <mergeCell ref="K5:K7"/>
    <mergeCell ref="L5:L7"/>
    <mergeCell ref="I32:L32"/>
    <mergeCell ref="B8:L8"/>
    <mergeCell ref="C9:L9"/>
    <mergeCell ref="B10:B11"/>
    <mergeCell ref="C10:C11"/>
    <mergeCell ref="I33:L33"/>
    <mergeCell ref="I34:L34"/>
    <mergeCell ref="I35:L35"/>
    <mergeCell ref="I26:L26"/>
    <mergeCell ref="I27:L27"/>
    <mergeCell ref="I28:L28"/>
    <mergeCell ref="I29:L29"/>
    <mergeCell ref="I30:L30"/>
    <mergeCell ref="I31:L31"/>
  </mergeCells>
  <printOptions/>
  <pageMargins left="0.1968503937007874" right="0.1968503937007874" top="0.5905511811023623" bottom="0.1968503937007874" header="0" footer="0"/>
  <pageSetup fitToHeight="0"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N81"/>
  <sheetViews>
    <sheetView tabSelected="1" zoomScale="115" zoomScaleNormal="115" zoomScalePageLayoutView="0" workbookViewId="0" topLeftCell="A52">
      <selection activeCell="K58" sqref="K58:K60"/>
    </sheetView>
  </sheetViews>
  <sheetFormatPr defaultColWidth="9.140625" defaultRowHeight="12.75"/>
  <cols>
    <col min="1" max="1" width="3.140625" style="126" customWidth="1"/>
    <col min="2" max="2" width="4.140625" style="126" customWidth="1"/>
    <col min="3" max="3" width="3.421875" style="126" customWidth="1"/>
    <col min="4" max="4" width="29.421875" style="4" customWidth="1"/>
    <col min="5" max="5" width="7.140625" style="51" customWidth="1"/>
    <col min="6" max="6" width="11.00390625" style="35" customWidth="1"/>
    <col min="7" max="7" width="11.7109375" style="35" customWidth="1"/>
    <col min="8" max="8" width="11.28125" style="35" customWidth="1"/>
    <col min="9" max="9" width="23.140625" style="51" customWidth="1"/>
    <col min="10" max="11" width="4.7109375" style="321" customWidth="1"/>
    <col min="12" max="12" width="42.421875" style="126" customWidth="1"/>
    <col min="13" max="13" width="9.140625" style="4" customWidth="1"/>
    <col min="14" max="14" width="9.140625" style="35" customWidth="1"/>
    <col min="15" max="16384" width="9.140625" style="4" customWidth="1"/>
  </cols>
  <sheetData>
    <row r="1" spans="1:12" ht="26.25" customHeight="1">
      <c r="A1" s="848" t="s">
        <v>904</v>
      </c>
      <c r="B1" s="848"/>
      <c r="C1" s="848"/>
      <c r="D1" s="848"/>
      <c r="E1" s="848"/>
      <c r="F1" s="848"/>
      <c r="G1" s="848"/>
      <c r="H1" s="848"/>
      <c r="I1" s="848"/>
      <c r="J1" s="848"/>
      <c r="K1" s="848"/>
      <c r="L1" s="848"/>
    </row>
    <row r="2" spans="1:12" ht="12.75">
      <c r="A2" s="199"/>
      <c r="B2" s="199"/>
      <c r="C2" s="199"/>
      <c r="D2" s="200"/>
      <c r="E2" s="201"/>
      <c r="F2" s="202"/>
      <c r="G2" s="202"/>
      <c r="H2" s="202"/>
      <c r="I2" s="201"/>
      <c r="J2" s="318"/>
      <c r="K2" s="318"/>
      <c r="L2" s="203"/>
    </row>
    <row r="3" spans="1:12" ht="12.75" customHeight="1">
      <c r="A3" s="852" t="s">
        <v>445</v>
      </c>
      <c r="B3" s="852" t="s">
        <v>446</v>
      </c>
      <c r="C3" s="852" t="s">
        <v>447</v>
      </c>
      <c r="D3" s="528" t="s">
        <v>448</v>
      </c>
      <c r="E3" s="624" t="s">
        <v>444</v>
      </c>
      <c r="F3" s="515" t="s">
        <v>714</v>
      </c>
      <c r="G3" s="515" t="s">
        <v>715</v>
      </c>
      <c r="H3" s="616" t="s">
        <v>112</v>
      </c>
      <c r="I3" s="795" t="s">
        <v>449</v>
      </c>
      <c r="J3" s="795"/>
      <c r="K3" s="795"/>
      <c r="L3" s="795"/>
    </row>
    <row r="4" spans="1:12" ht="12.75" customHeight="1">
      <c r="A4" s="852"/>
      <c r="B4" s="852"/>
      <c r="C4" s="852"/>
      <c r="D4" s="528"/>
      <c r="E4" s="625"/>
      <c r="F4" s="515"/>
      <c r="G4" s="515"/>
      <c r="H4" s="513"/>
      <c r="I4" s="515" t="s">
        <v>450</v>
      </c>
      <c r="J4" s="511" t="s">
        <v>109</v>
      </c>
      <c r="K4" s="511" t="s">
        <v>110</v>
      </c>
      <c r="L4" s="515" t="s">
        <v>111</v>
      </c>
    </row>
    <row r="5" spans="1:12" ht="30" customHeight="1">
      <c r="A5" s="852"/>
      <c r="B5" s="852"/>
      <c r="C5" s="852"/>
      <c r="D5" s="528"/>
      <c r="E5" s="625"/>
      <c r="F5" s="515"/>
      <c r="G5" s="515"/>
      <c r="H5" s="513"/>
      <c r="I5" s="515"/>
      <c r="J5" s="511"/>
      <c r="K5" s="511"/>
      <c r="L5" s="515"/>
    </row>
    <row r="6" spans="1:12" ht="68.25" customHeight="1">
      <c r="A6" s="852"/>
      <c r="B6" s="852"/>
      <c r="C6" s="852"/>
      <c r="D6" s="528"/>
      <c r="E6" s="626"/>
      <c r="F6" s="515"/>
      <c r="G6" s="515"/>
      <c r="H6" s="514"/>
      <c r="I6" s="515"/>
      <c r="J6" s="511"/>
      <c r="K6" s="511"/>
      <c r="L6" s="515"/>
    </row>
    <row r="7" spans="1:12" ht="15" customHeight="1">
      <c r="A7" s="204" t="s">
        <v>462</v>
      </c>
      <c r="B7" s="841" t="s">
        <v>326</v>
      </c>
      <c r="C7" s="841"/>
      <c r="D7" s="841"/>
      <c r="E7" s="841"/>
      <c r="F7" s="841"/>
      <c r="G7" s="841"/>
      <c r="H7" s="841"/>
      <c r="I7" s="841"/>
      <c r="J7" s="841"/>
      <c r="K7" s="841"/>
      <c r="L7" s="841"/>
    </row>
    <row r="8" spans="1:12" ht="18" customHeight="1">
      <c r="A8" s="204" t="s">
        <v>462</v>
      </c>
      <c r="B8" s="205" t="s">
        <v>462</v>
      </c>
      <c r="C8" s="842" t="s">
        <v>327</v>
      </c>
      <c r="D8" s="842"/>
      <c r="E8" s="842"/>
      <c r="F8" s="842"/>
      <c r="G8" s="842"/>
      <c r="H8" s="842"/>
      <c r="I8" s="842"/>
      <c r="J8" s="842"/>
      <c r="K8" s="842"/>
      <c r="L8" s="842"/>
    </row>
    <row r="9" spans="1:14" s="22" customFormat="1" ht="33.75" customHeight="1">
      <c r="A9" s="853" t="s">
        <v>462</v>
      </c>
      <c r="B9" s="853" t="s">
        <v>462</v>
      </c>
      <c r="C9" s="853" t="s">
        <v>462</v>
      </c>
      <c r="D9" s="849" t="s">
        <v>302</v>
      </c>
      <c r="E9" s="833" t="s">
        <v>131</v>
      </c>
      <c r="F9" s="596">
        <v>1734900</v>
      </c>
      <c r="G9" s="596">
        <v>1615400</v>
      </c>
      <c r="H9" s="596">
        <v>1476100</v>
      </c>
      <c r="I9" s="206" t="s">
        <v>328</v>
      </c>
      <c r="J9" s="216">
        <v>330</v>
      </c>
      <c r="K9" s="216">
        <v>270</v>
      </c>
      <c r="L9" s="833" t="s">
        <v>781</v>
      </c>
      <c r="M9" s="128"/>
      <c r="N9" s="54"/>
    </row>
    <row r="10" spans="1:14" s="22" customFormat="1" ht="35.25" customHeight="1">
      <c r="A10" s="854"/>
      <c r="B10" s="854"/>
      <c r="C10" s="854"/>
      <c r="D10" s="850"/>
      <c r="E10" s="834"/>
      <c r="F10" s="840"/>
      <c r="G10" s="840"/>
      <c r="H10" s="840"/>
      <c r="I10" s="208" t="s">
        <v>660</v>
      </c>
      <c r="J10" s="216">
        <v>65</v>
      </c>
      <c r="K10" s="216">
        <v>65</v>
      </c>
      <c r="L10" s="834"/>
      <c r="M10" s="128"/>
      <c r="N10" s="54"/>
    </row>
    <row r="11" spans="1:14" s="22" customFormat="1" ht="60" customHeight="1">
      <c r="A11" s="854"/>
      <c r="B11" s="854"/>
      <c r="C11" s="854"/>
      <c r="D11" s="850"/>
      <c r="E11" s="835"/>
      <c r="F11" s="597"/>
      <c r="G11" s="597"/>
      <c r="H11" s="597"/>
      <c r="I11" s="208" t="s">
        <v>661</v>
      </c>
      <c r="J11" s="216">
        <v>19</v>
      </c>
      <c r="K11" s="216">
        <v>19</v>
      </c>
      <c r="L11" s="834"/>
      <c r="M11" s="128"/>
      <c r="N11" s="54"/>
    </row>
    <row r="12" spans="1:14" s="22" customFormat="1" ht="29.25" customHeight="1">
      <c r="A12" s="875"/>
      <c r="B12" s="875"/>
      <c r="C12" s="875"/>
      <c r="D12" s="851"/>
      <c r="E12" s="206" t="s">
        <v>151</v>
      </c>
      <c r="F12" s="50">
        <v>20000</v>
      </c>
      <c r="G12" s="50">
        <v>20000</v>
      </c>
      <c r="H12" s="50">
        <v>6000</v>
      </c>
      <c r="I12" s="206" t="s">
        <v>329</v>
      </c>
      <c r="J12" s="216">
        <v>100</v>
      </c>
      <c r="K12" s="216">
        <v>100</v>
      </c>
      <c r="L12" s="835"/>
      <c r="M12" s="128"/>
      <c r="N12" s="54"/>
    </row>
    <row r="13" spans="1:14" ht="150" customHeight="1">
      <c r="A13" s="209" t="s">
        <v>462</v>
      </c>
      <c r="B13" s="209" t="s">
        <v>462</v>
      </c>
      <c r="C13" s="209" t="s">
        <v>463</v>
      </c>
      <c r="D13" s="65" t="s">
        <v>303</v>
      </c>
      <c r="E13" s="206" t="s">
        <v>131</v>
      </c>
      <c r="F13" s="50">
        <v>89400</v>
      </c>
      <c r="G13" s="50">
        <v>84000</v>
      </c>
      <c r="H13" s="50">
        <v>87100</v>
      </c>
      <c r="I13" s="210" t="s">
        <v>330</v>
      </c>
      <c r="J13" s="275">
        <v>100</v>
      </c>
      <c r="K13" s="275">
        <v>100</v>
      </c>
      <c r="L13" s="210" t="s">
        <v>780</v>
      </c>
      <c r="N13" s="54"/>
    </row>
    <row r="14" spans="1:14" ht="33.75" customHeight="1">
      <c r="A14" s="853" t="s">
        <v>462</v>
      </c>
      <c r="B14" s="853" t="s">
        <v>462</v>
      </c>
      <c r="C14" s="853" t="s">
        <v>464</v>
      </c>
      <c r="D14" s="849" t="s">
        <v>304</v>
      </c>
      <c r="E14" s="168" t="s">
        <v>131</v>
      </c>
      <c r="F14" s="46">
        <v>820000</v>
      </c>
      <c r="G14" s="46">
        <v>755800</v>
      </c>
      <c r="H14" s="46">
        <v>814200</v>
      </c>
      <c r="I14" s="870" t="s">
        <v>898</v>
      </c>
      <c r="J14" s="868">
        <v>11</v>
      </c>
      <c r="K14" s="868">
        <v>11</v>
      </c>
      <c r="L14" s="833" t="s">
        <v>897</v>
      </c>
      <c r="N14" s="54"/>
    </row>
    <row r="15" spans="1:14" ht="30.75" customHeight="1">
      <c r="A15" s="854"/>
      <c r="B15" s="854"/>
      <c r="C15" s="854"/>
      <c r="D15" s="850"/>
      <c r="E15" s="168" t="s">
        <v>151</v>
      </c>
      <c r="F15" s="46">
        <v>18500</v>
      </c>
      <c r="G15" s="46">
        <v>20200</v>
      </c>
      <c r="H15" s="46">
        <v>12200</v>
      </c>
      <c r="I15" s="871"/>
      <c r="J15" s="869"/>
      <c r="K15" s="869"/>
      <c r="L15" s="835"/>
      <c r="M15" s="128"/>
      <c r="N15" s="54"/>
    </row>
    <row r="16" spans="1:14" ht="18" customHeight="1">
      <c r="A16" s="205" t="s">
        <v>462</v>
      </c>
      <c r="B16" s="205" t="s">
        <v>462</v>
      </c>
      <c r="C16" s="858" t="s">
        <v>451</v>
      </c>
      <c r="D16" s="858"/>
      <c r="E16" s="858"/>
      <c r="F16" s="212">
        <f>SUM(F9:F15)</f>
        <v>2682800</v>
      </c>
      <c r="G16" s="212">
        <f>SUM(G9:G15)</f>
        <v>2495400</v>
      </c>
      <c r="H16" s="212">
        <f>SUM(H9:H15)</f>
        <v>2395600</v>
      </c>
      <c r="I16" s="213"/>
      <c r="J16" s="319"/>
      <c r="K16" s="319"/>
      <c r="L16" s="214"/>
      <c r="N16" s="54"/>
    </row>
    <row r="17" spans="1:14" ht="17.25" customHeight="1">
      <c r="A17" s="204" t="s">
        <v>462</v>
      </c>
      <c r="B17" s="204" t="s">
        <v>463</v>
      </c>
      <c r="C17" s="842" t="s">
        <v>331</v>
      </c>
      <c r="D17" s="842"/>
      <c r="E17" s="842"/>
      <c r="F17" s="842"/>
      <c r="G17" s="842"/>
      <c r="H17" s="842"/>
      <c r="I17" s="842"/>
      <c r="J17" s="842"/>
      <c r="K17" s="842"/>
      <c r="L17" s="842"/>
      <c r="N17" s="54"/>
    </row>
    <row r="18" spans="1:14" ht="42.75" customHeight="1">
      <c r="A18" s="209" t="s">
        <v>462</v>
      </c>
      <c r="B18" s="209" t="s">
        <v>463</v>
      </c>
      <c r="C18" s="209" t="s">
        <v>462</v>
      </c>
      <c r="D18" s="215" t="s">
        <v>305</v>
      </c>
      <c r="E18" s="215" t="s">
        <v>146</v>
      </c>
      <c r="F18" s="50">
        <v>811</v>
      </c>
      <c r="G18" s="50">
        <v>900</v>
      </c>
      <c r="H18" s="50">
        <v>900</v>
      </c>
      <c r="I18" s="206" t="s">
        <v>332</v>
      </c>
      <c r="J18" s="216">
        <v>3100</v>
      </c>
      <c r="K18" s="86">
        <v>3100</v>
      </c>
      <c r="L18" s="65" t="s">
        <v>899</v>
      </c>
      <c r="N18" s="54"/>
    </row>
    <row r="19" spans="1:14" ht="39" customHeight="1">
      <c r="A19" s="209" t="s">
        <v>462</v>
      </c>
      <c r="B19" s="209" t="s">
        <v>463</v>
      </c>
      <c r="C19" s="209" t="s">
        <v>463</v>
      </c>
      <c r="D19" s="215" t="s">
        <v>306</v>
      </c>
      <c r="E19" s="215" t="s">
        <v>146</v>
      </c>
      <c r="F19" s="50">
        <v>40823</v>
      </c>
      <c r="G19" s="50">
        <v>40900</v>
      </c>
      <c r="H19" s="50">
        <v>40900</v>
      </c>
      <c r="I19" s="206" t="s">
        <v>333</v>
      </c>
      <c r="J19" s="216">
        <v>7500</v>
      </c>
      <c r="K19" s="86">
        <v>6763</v>
      </c>
      <c r="L19" s="65" t="s">
        <v>782</v>
      </c>
      <c r="N19" s="54"/>
    </row>
    <row r="20" spans="1:14" ht="34.5" customHeight="1">
      <c r="A20" s="209" t="s">
        <v>462</v>
      </c>
      <c r="B20" s="209" t="s">
        <v>463</v>
      </c>
      <c r="C20" s="209" t="s">
        <v>464</v>
      </c>
      <c r="D20" s="215" t="s">
        <v>307</v>
      </c>
      <c r="E20" s="215" t="s">
        <v>146</v>
      </c>
      <c r="F20" s="50">
        <v>35450</v>
      </c>
      <c r="G20" s="50">
        <v>35200</v>
      </c>
      <c r="H20" s="50">
        <v>35200</v>
      </c>
      <c r="I20" s="206" t="s">
        <v>334</v>
      </c>
      <c r="J20" s="216">
        <v>2400</v>
      </c>
      <c r="K20" s="86">
        <v>2263</v>
      </c>
      <c r="L20" s="65" t="s">
        <v>783</v>
      </c>
      <c r="N20" s="54"/>
    </row>
    <row r="21" spans="1:14" ht="138.75" customHeight="1">
      <c r="A21" s="209" t="s">
        <v>462</v>
      </c>
      <c r="B21" s="209" t="s">
        <v>463</v>
      </c>
      <c r="C21" s="209" t="s">
        <v>465</v>
      </c>
      <c r="D21" s="215" t="s">
        <v>308</v>
      </c>
      <c r="E21" s="215" t="s">
        <v>146</v>
      </c>
      <c r="F21" s="50">
        <v>34195</v>
      </c>
      <c r="G21" s="50">
        <v>35200</v>
      </c>
      <c r="H21" s="50">
        <v>35000</v>
      </c>
      <c r="I21" s="206" t="s">
        <v>335</v>
      </c>
      <c r="J21" s="216">
        <v>100</v>
      </c>
      <c r="K21" s="216">
        <v>100</v>
      </c>
      <c r="L21" s="206" t="s">
        <v>784</v>
      </c>
      <c r="N21" s="54"/>
    </row>
    <row r="22" spans="1:14" ht="137.25" customHeight="1">
      <c r="A22" s="209" t="s">
        <v>462</v>
      </c>
      <c r="B22" s="209" t="s">
        <v>463</v>
      </c>
      <c r="C22" s="209" t="s">
        <v>466</v>
      </c>
      <c r="D22" s="215" t="s">
        <v>309</v>
      </c>
      <c r="E22" s="215" t="s">
        <v>146</v>
      </c>
      <c r="F22" s="50">
        <v>9294</v>
      </c>
      <c r="G22" s="50">
        <v>8800</v>
      </c>
      <c r="H22" s="50">
        <v>8800</v>
      </c>
      <c r="I22" s="206" t="s">
        <v>336</v>
      </c>
      <c r="J22" s="216">
        <v>30</v>
      </c>
      <c r="K22" s="216">
        <v>47</v>
      </c>
      <c r="L22" s="206" t="s">
        <v>785</v>
      </c>
      <c r="N22" s="54"/>
    </row>
    <row r="23" spans="1:14" s="23" customFormat="1" ht="59.25" customHeight="1">
      <c r="A23" s="209" t="s">
        <v>462</v>
      </c>
      <c r="B23" s="209" t="s">
        <v>463</v>
      </c>
      <c r="C23" s="209" t="s">
        <v>467</v>
      </c>
      <c r="D23" s="215" t="s">
        <v>214</v>
      </c>
      <c r="E23" s="215" t="s">
        <v>146</v>
      </c>
      <c r="F23" s="50">
        <v>7645</v>
      </c>
      <c r="G23" s="50">
        <v>8500</v>
      </c>
      <c r="H23" s="50">
        <v>8000</v>
      </c>
      <c r="I23" s="206" t="s">
        <v>337</v>
      </c>
      <c r="J23" s="216">
        <v>1</v>
      </c>
      <c r="K23" s="216">
        <v>1</v>
      </c>
      <c r="L23" s="206" t="s">
        <v>786</v>
      </c>
      <c r="N23" s="54"/>
    </row>
    <row r="24" spans="1:14" ht="191.25" customHeight="1">
      <c r="A24" s="209" t="s">
        <v>462</v>
      </c>
      <c r="B24" s="209" t="s">
        <v>463</v>
      </c>
      <c r="C24" s="209" t="s">
        <v>468</v>
      </c>
      <c r="D24" s="215" t="s">
        <v>461</v>
      </c>
      <c r="E24" s="215" t="s">
        <v>146</v>
      </c>
      <c r="F24" s="50">
        <v>109277</v>
      </c>
      <c r="G24" s="50">
        <v>109500</v>
      </c>
      <c r="H24" s="50">
        <v>107900</v>
      </c>
      <c r="I24" s="206" t="s">
        <v>338</v>
      </c>
      <c r="J24" s="216">
        <v>15</v>
      </c>
      <c r="K24" s="216">
        <v>15</v>
      </c>
      <c r="L24" s="206" t="s">
        <v>900</v>
      </c>
      <c r="N24" s="54"/>
    </row>
    <row r="25" spans="1:14" ht="149.25" customHeight="1">
      <c r="A25" s="209" t="s">
        <v>462</v>
      </c>
      <c r="B25" s="209" t="s">
        <v>463</v>
      </c>
      <c r="C25" s="209" t="s">
        <v>469</v>
      </c>
      <c r="D25" s="215" t="s">
        <v>339</v>
      </c>
      <c r="E25" s="215" t="s">
        <v>146</v>
      </c>
      <c r="F25" s="169">
        <v>14360</v>
      </c>
      <c r="G25" s="169">
        <v>14300</v>
      </c>
      <c r="H25" s="169">
        <v>14300</v>
      </c>
      <c r="I25" s="206" t="s">
        <v>340</v>
      </c>
      <c r="J25" s="216">
        <v>10</v>
      </c>
      <c r="K25" s="216">
        <v>10</v>
      </c>
      <c r="L25" s="206" t="s">
        <v>901</v>
      </c>
      <c r="N25" s="54"/>
    </row>
    <row r="26" spans="1:14" ht="84.75" customHeight="1">
      <c r="A26" s="209" t="s">
        <v>462</v>
      </c>
      <c r="B26" s="209" t="s">
        <v>463</v>
      </c>
      <c r="C26" s="209" t="s">
        <v>470</v>
      </c>
      <c r="D26" s="215" t="s">
        <v>310</v>
      </c>
      <c r="E26" s="215" t="s">
        <v>146</v>
      </c>
      <c r="F26" s="50">
        <v>13149</v>
      </c>
      <c r="G26" s="50">
        <v>14300</v>
      </c>
      <c r="H26" s="50">
        <v>14300</v>
      </c>
      <c r="I26" s="206" t="s">
        <v>341</v>
      </c>
      <c r="J26" s="216">
        <v>1000</v>
      </c>
      <c r="K26" s="216">
        <v>1171</v>
      </c>
      <c r="L26" s="206" t="s">
        <v>787</v>
      </c>
      <c r="N26" s="54"/>
    </row>
    <row r="27" spans="1:14" ht="30" customHeight="1">
      <c r="A27" s="209" t="s">
        <v>462</v>
      </c>
      <c r="B27" s="209" t="s">
        <v>463</v>
      </c>
      <c r="C27" s="209" t="s">
        <v>471</v>
      </c>
      <c r="D27" s="215" t="s">
        <v>311</v>
      </c>
      <c r="E27" s="215" t="s">
        <v>146</v>
      </c>
      <c r="F27" s="50">
        <v>579</v>
      </c>
      <c r="G27" s="50">
        <v>600</v>
      </c>
      <c r="H27" s="50">
        <v>600</v>
      </c>
      <c r="I27" s="206" t="s">
        <v>332</v>
      </c>
      <c r="J27" s="216">
        <v>12</v>
      </c>
      <c r="K27" s="216">
        <v>12</v>
      </c>
      <c r="L27" s="206" t="s">
        <v>788</v>
      </c>
      <c r="N27" s="54"/>
    </row>
    <row r="28" spans="1:14" ht="54.75" customHeight="1">
      <c r="A28" s="209" t="s">
        <v>462</v>
      </c>
      <c r="B28" s="209" t="s">
        <v>463</v>
      </c>
      <c r="C28" s="209" t="s">
        <v>472</v>
      </c>
      <c r="D28" s="215" t="s">
        <v>312</v>
      </c>
      <c r="E28" s="2" t="s">
        <v>146</v>
      </c>
      <c r="F28" s="47">
        <v>232</v>
      </c>
      <c r="G28" s="47">
        <v>300</v>
      </c>
      <c r="H28" s="47">
        <v>0</v>
      </c>
      <c r="I28" s="210" t="s">
        <v>630</v>
      </c>
      <c r="J28" s="275">
        <v>3</v>
      </c>
      <c r="K28" s="275">
        <v>0</v>
      </c>
      <c r="L28" s="261" t="s">
        <v>790</v>
      </c>
      <c r="N28" s="54"/>
    </row>
    <row r="29" spans="1:14" s="34" customFormat="1" ht="33" customHeight="1">
      <c r="A29" s="218" t="s">
        <v>462</v>
      </c>
      <c r="B29" s="218" t="s">
        <v>463</v>
      </c>
      <c r="C29" s="218" t="s">
        <v>473</v>
      </c>
      <c r="D29" s="215" t="s">
        <v>313</v>
      </c>
      <c r="E29" s="215" t="s">
        <v>146</v>
      </c>
      <c r="F29" s="50">
        <v>13091</v>
      </c>
      <c r="G29" s="50">
        <v>12900</v>
      </c>
      <c r="H29" s="50">
        <v>12300</v>
      </c>
      <c r="I29" s="206" t="s">
        <v>342</v>
      </c>
      <c r="J29" s="216">
        <v>2</v>
      </c>
      <c r="K29" s="217">
        <v>2</v>
      </c>
      <c r="L29" s="254" t="s">
        <v>789</v>
      </c>
      <c r="N29" s="54"/>
    </row>
    <row r="30" spans="1:14" ht="20.25" customHeight="1">
      <c r="A30" s="843" t="s">
        <v>462</v>
      </c>
      <c r="B30" s="843" t="s">
        <v>463</v>
      </c>
      <c r="C30" s="843" t="s">
        <v>149</v>
      </c>
      <c r="D30" s="857" t="s">
        <v>343</v>
      </c>
      <c r="E30" s="215" t="s">
        <v>146</v>
      </c>
      <c r="F30" s="50">
        <v>21600</v>
      </c>
      <c r="G30" s="50">
        <v>20000</v>
      </c>
      <c r="H30" s="50">
        <v>19800</v>
      </c>
      <c r="I30" s="855" t="s">
        <v>342</v>
      </c>
      <c r="J30" s="856">
        <v>11</v>
      </c>
      <c r="K30" s="846">
        <v>11</v>
      </c>
      <c r="L30" s="838" t="s">
        <v>791</v>
      </c>
      <c r="M30" s="128"/>
      <c r="N30" s="54"/>
    </row>
    <row r="31" spans="1:14" ht="24" customHeight="1">
      <c r="A31" s="844"/>
      <c r="B31" s="844"/>
      <c r="C31" s="844"/>
      <c r="D31" s="857"/>
      <c r="E31" s="215" t="s">
        <v>131</v>
      </c>
      <c r="F31" s="50">
        <v>60000</v>
      </c>
      <c r="G31" s="50">
        <v>71300</v>
      </c>
      <c r="H31" s="50">
        <v>70900</v>
      </c>
      <c r="I31" s="855"/>
      <c r="J31" s="856"/>
      <c r="K31" s="847"/>
      <c r="L31" s="839"/>
      <c r="N31" s="54"/>
    </row>
    <row r="32" spans="1:14" ht="18" customHeight="1">
      <c r="A32" s="209" t="s">
        <v>462</v>
      </c>
      <c r="B32" s="209" t="s">
        <v>463</v>
      </c>
      <c r="C32" s="859" t="s">
        <v>451</v>
      </c>
      <c r="D32" s="859"/>
      <c r="E32" s="859"/>
      <c r="F32" s="221">
        <f>SUM(F18:F31)</f>
        <v>360506</v>
      </c>
      <c r="G32" s="221">
        <f>SUM(G18:G31)</f>
        <v>372700</v>
      </c>
      <c r="H32" s="221">
        <f>SUM(H18:H31)</f>
        <v>368900</v>
      </c>
      <c r="I32" s="206"/>
      <c r="J32" s="255"/>
      <c r="K32" s="255"/>
      <c r="L32" s="219"/>
      <c r="N32" s="54"/>
    </row>
    <row r="33" spans="1:14" ht="15.75" customHeight="1">
      <c r="A33" s="220" t="s">
        <v>462</v>
      </c>
      <c r="B33" s="220" t="s">
        <v>464</v>
      </c>
      <c r="C33" s="862" t="s">
        <v>344</v>
      </c>
      <c r="D33" s="862"/>
      <c r="E33" s="862"/>
      <c r="F33" s="862"/>
      <c r="G33" s="862"/>
      <c r="H33" s="862"/>
      <c r="I33" s="862"/>
      <c r="J33" s="862"/>
      <c r="K33" s="862"/>
      <c r="L33" s="862"/>
      <c r="N33" s="54"/>
    </row>
    <row r="34" spans="1:14" ht="54" customHeight="1">
      <c r="A34" s="209" t="s">
        <v>462</v>
      </c>
      <c r="B34" s="209" t="s">
        <v>464</v>
      </c>
      <c r="C34" s="209" t="s">
        <v>462</v>
      </c>
      <c r="D34" s="215" t="s">
        <v>440</v>
      </c>
      <c r="E34" s="215" t="s">
        <v>131</v>
      </c>
      <c r="F34" s="50">
        <v>11585</v>
      </c>
      <c r="G34" s="50">
        <v>11600</v>
      </c>
      <c r="H34" s="50">
        <v>9900</v>
      </c>
      <c r="I34" s="276" t="s">
        <v>345</v>
      </c>
      <c r="J34" s="277">
        <v>100</v>
      </c>
      <c r="K34" s="277">
        <v>85.3</v>
      </c>
      <c r="L34" s="276" t="s">
        <v>792</v>
      </c>
      <c r="N34" s="54"/>
    </row>
    <row r="35" spans="1:14" ht="40.5" customHeight="1">
      <c r="A35" s="209" t="s">
        <v>462</v>
      </c>
      <c r="B35" s="209" t="s">
        <v>464</v>
      </c>
      <c r="C35" s="209" t="s">
        <v>463</v>
      </c>
      <c r="D35" s="168" t="s">
        <v>441</v>
      </c>
      <c r="E35" s="215" t="s">
        <v>131</v>
      </c>
      <c r="F35" s="50">
        <v>17100</v>
      </c>
      <c r="G35" s="50">
        <v>17100</v>
      </c>
      <c r="H35" s="50">
        <v>17100</v>
      </c>
      <c r="I35" s="206" t="s">
        <v>346</v>
      </c>
      <c r="J35" s="255">
        <v>100</v>
      </c>
      <c r="K35" s="255">
        <v>100</v>
      </c>
      <c r="L35" s="278" t="s">
        <v>793</v>
      </c>
      <c r="N35" s="54"/>
    </row>
    <row r="36" spans="1:14" ht="31.5" customHeight="1">
      <c r="A36" s="843" t="s">
        <v>462</v>
      </c>
      <c r="B36" s="843" t="s">
        <v>464</v>
      </c>
      <c r="C36" s="843" t="s">
        <v>465</v>
      </c>
      <c r="D36" s="744" t="s">
        <v>314</v>
      </c>
      <c r="E36" s="215" t="s">
        <v>131</v>
      </c>
      <c r="F36" s="50">
        <v>2019500</v>
      </c>
      <c r="G36" s="50">
        <v>40000</v>
      </c>
      <c r="H36" s="50">
        <v>37400</v>
      </c>
      <c r="I36" s="833" t="s">
        <v>592</v>
      </c>
      <c r="J36" s="846">
        <v>100</v>
      </c>
      <c r="K36" s="836">
        <v>100</v>
      </c>
      <c r="L36" s="838" t="s">
        <v>794</v>
      </c>
      <c r="N36" s="54"/>
    </row>
    <row r="37" spans="1:14" ht="27.75" customHeight="1">
      <c r="A37" s="845"/>
      <c r="B37" s="845"/>
      <c r="C37" s="845"/>
      <c r="D37" s="745"/>
      <c r="E37" s="215" t="s">
        <v>143</v>
      </c>
      <c r="F37" s="50">
        <v>0</v>
      </c>
      <c r="G37" s="50">
        <v>1282100</v>
      </c>
      <c r="H37" s="50">
        <v>1282100</v>
      </c>
      <c r="I37" s="835"/>
      <c r="J37" s="847"/>
      <c r="K37" s="837"/>
      <c r="L37" s="839"/>
      <c r="N37" s="54"/>
    </row>
    <row r="38" spans="1:14" ht="60" customHeight="1">
      <c r="A38" s="209" t="s">
        <v>462</v>
      </c>
      <c r="B38" s="209" t="s">
        <v>464</v>
      </c>
      <c r="C38" s="209" t="s">
        <v>466</v>
      </c>
      <c r="D38" s="215" t="s">
        <v>347</v>
      </c>
      <c r="E38" s="215" t="s">
        <v>131</v>
      </c>
      <c r="F38" s="50">
        <v>193000</v>
      </c>
      <c r="G38" s="50">
        <v>193000</v>
      </c>
      <c r="H38" s="50">
        <v>193000</v>
      </c>
      <c r="I38" s="206" t="s">
        <v>348</v>
      </c>
      <c r="J38" s="255">
        <v>100</v>
      </c>
      <c r="K38" s="255">
        <v>100</v>
      </c>
      <c r="L38" s="278" t="s">
        <v>795</v>
      </c>
      <c r="N38" s="54"/>
    </row>
    <row r="39" spans="1:14" ht="16.5" customHeight="1">
      <c r="A39" s="209" t="s">
        <v>462</v>
      </c>
      <c r="B39" s="209" t="s">
        <v>464</v>
      </c>
      <c r="C39" s="859" t="s">
        <v>451</v>
      </c>
      <c r="D39" s="859"/>
      <c r="E39" s="859"/>
      <c r="F39" s="221">
        <f>SUM(F34:F38)</f>
        <v>2241185</v>
      </c>
      <c r="G39" s="221">
        <f>SUM(G34:G38)</f>
        <v>1543800</v>
      </c>
      <c r="H39" s="221">
        <f>SUM(H34:H38)</f>
        <v>1539500</v>
      </c>
      <c r="I39" s="206"/>
      <c r="J39" s="216"/>
      <c r="K39" s="216"/>
      <c r="L39" s="207"/>
      <c r="N39" s="54"/>
    </row>
    <row r="40" spans="1:14" ht="14.25">
      <c r="A40" s="209" t="s">
        <v>462</v>
      </c>
      <c r="B40" s="858" t="s">
        <v>452</v>
      </c>
      <c r="C40" s="858"/>
      <c r="D40" s="858"/>
      <c r="E40" s="858"/>
      <c r="F40" s="222">
        <f>+F39+F32+F16</f>
        <v>5284491</v>
      </c>
      <c r="G40" s="222">
        <f>+G39+G32+G16</f>
        <v>4411900</v>
      </c>
      <c r="H40" s="222">
        <f>+H39+H32+H16</f>
        <v>4304000</v>
      </c>
      <c r="I40" s="206"/>
      <c r="J40" s="255"/>
      <c r="K40" s="255"/>
      <c r="L40" s="219"/>
      <c r="N40" s="54"/>
    </row>
    <row r="41" spans="1:14" ht="15" customHeight="1">
      <c r="A41" s="220" t="s">
        <v>463</v>
      </c>
      <c r="B41" s="862" t="s">
        <v>349</v>
      </c>
      <c r="C41" s="862"/>
      <c r="D41" s="862"/>
      <c r="E41" s="862"/>
      <c r="F41" s="862"/>
      <c r="G41" s="862"/>
      <c r="H41" s="862"/>
      <c r="I41" s="862"/>
      <c r="J41" s="862"/>
      <c r="K41" s="862"/>
      <c r="L41" s="862"/>
      <c r="N41" s="54"/>
    </row>
    <row r="42" spans="1:14" ht="14.25" customHeight="1">
      <c r="A42" s="220" t="s">
        <v>463</v>
      </c>
      <c r="B42" s="211" t="s">
        <v>462</v>
      </c>
      <c r="C42" s="862" t="s">
        <v>350</v>
      </c>
      <c r="D42" s="862"/>
      <c r="E42" s="862"/>
      <c r="F42" s="862"/>
      <c r="G42" s="862"/>
      <c r="H42" s="862"/>
      <c r="I42" s="862"/>
      <c r="J42" s="862"/>
      <c r="K42" s="862"/>
      <c r="L42" s="862"/>
      <c r="N42" s="54"/>
    </row>
    <row r="43" spans="1:14" s="24" customFormat="1" ht="57" customHeight="1">
      <c r="A43" s="209" t="s">
        <v>463</v>
      </c>
      <c r="B43" s="209" t="s">
        <v>462</v>
      </c>
      <c r="C43" s="209" t="s">
        <v>462</v>
      </c>
      <c r="D43" s="215" t="s">
        <v>315</v>
      </c>
      <c r="E43" s="215" t="s">
        <v>131</v>
      </c>
      <c r="F43" s="50">
        <v>13900</v>
      </c>
      <c r="G43" s="50">
        <v>10600</v>
      </c>
      <c r="H43" s="50">
        <v>9300</v>
      </c>
      <c r="I43" s="210" t="s">
        <v>651</v>
      </c>
      <c r="J43" s="279">
        <v>10000</v>
      </c>
      <c r="K43" s="279">
        <v>9800</v>
      </c>
      <c r="L43" s="210" t="s">
        <v>796</v>
      </c>
      <c r="N43" s="54"/>
    </row>
    <row r="44" spans="1:14" ht="17.25" customHeight="1">
      <c r="A44" s="209" t="s">
        <v>463</v>
      </c>
      <c r="B44" s="209" t="s">
        <v>462</v>
      </c>
      <c r="C44" s="859" t="s">
        <v>451</v>
      </c>
      <c r="D44" s="859"/>
      <c r="E44" s="859"/>
      <c r="F44" s="221">
        <f>+F43</f>
        <v>13900</v>
      </c>
      <c r="G44" s="221">
        <f>+G43</f>
        <v>10600</v>
      </c>
      <c r="H44" s="221">
        <f>+H43</f>
        <v>9300</v>
      </c>
      <c r="I44" s="206"/>
      <c r="J44" s="255"/>
      <c r="K44" s="255"/>
      <c r="L44" s="219"/>
      <c r="N44" s="54"/>
    </row>
    <row r="45" spans="1:14" ht="17.25" customHeight="1">
      <c r="A45" s="220" t="s">
        <v>463</v>
      </c>
      <c r="B45" s="220" t="s">
        <v>463</v>
      </c>
      <c r="C45" s="862" t="s">
        <v>351</v>
      </c>
      <c r="D45" s="862"/>
      <c r="E45" s="862"/>
      <c r="F45" s="862"/>
      <c r="G45" s="862"/>
      <c r="H45" s="862"/>
      <c r="I45" s="862"/>
      <c r="J45" s="862"/>
      <c r="K45" s="862"/>
      <c r="L45" s="862"/>
      <c r="N45" s="54"/>
    </row>
    <row r="46" spans="1:14" s="24" customFormat="1" ht="29.25" customHeight="1">
      <c r="A46" s="209" t="s">
        <v>463</v>
      </c>
      <c r="B46" s="209" t="s">
        <v>463</v>
      </c>
      <c r="C46" s="209" t="s">
        <v>462</v>
      </c>
      <c r="D46" s="215" t="s">
        <v>316</v>
      </c>
      <c r="E46" s="215" t="s">
        <v>131</v>
      </c>
      <c r="F46" s="50">
        <v>13700</v>
      </c>
      <c r="G46" s="50">
        <v>13700</v>
      </c>
      <c r="H46" s="50">
        <v>12300</v>
      </c>
      <c r="I46" s="206" t="s">
        <v>352</v>
      </c>
      <c r="J46" s="275">
        <v>12</v>
      </c>
      <c r="K46" s="216">
        <v>12</v>
      </c>
      <c r="L46" s="860" t="s">
        <v>797</v>
      </c>
      <c r="N46" s="54"/>
    </row>
    <row r="47" spans="1:14" ht="28.5" customHeight="1">
      <c r="A47" s="209" t="s">
        <v>463</v>
      </c>
      <c r="B47" s="209" t="s">
        <v>463</v>
      </c>
      <c r="C47" s="209" t="s">
        <v>463</v>
      </c>
      <c r="D47" s="223" t="s">
        <v>317</v>
      </c>
      <c r="E47" s="215" t="s">
        <v>131</v>
      </c>
      <c r="F47" s="50">
        <v>15033</v>
      </c>
      <c r="G47" s="50">
        <v>15000</v>
      </c>
      <c r="H47" s="50">
        <v>15000</v>
      </c>
      <c r="I47" s="210" t="s">
        <v>646</v>
      </c>
      <c r="J47" s="275">
        <v>5</v>
      </c>
      <c r="K47" s="275">
        <v>5</v>
      </c>
      <c r="L47" s="861"/>
      <c r="N47" s="54"/>
    </row>
    <row r="48" spans="1:14" ht="15.75" customHeight="1">
      <c r="A48" s="220" t="s">
        <v>463</v>
      </c>
      <c r="B48" s="220" t="s">
        <v>463</v>
      </c>
      <c r="C48" s="859" t="s">
        <v>451</v>
      </c>
      <c r="D48" s="859"/>
      <c r="E48" s="859"/>
      <c r="F48" s="224">
        <f>SUM(F46:F47)</f>
        <v>28733</v>
      </c>
      <c r="G48" s="224">
        <f>SUM(G46:G47)</f>
        <v>28700</v>
      </c>
      <c r="H48" s="224">
        <f>SUM(H46:H47)</f>
        <v>27300</v>
      </c>
      <c r="I48" s="206"/>
      <c r="J48" s="255"/>
      <c r="K48" s="255"/>
      <c r="L48" s="219"/>
      <c r="N48" s="54"/>
    </row>
    <row r="49" spans="1:14" ht="14.25">
      <c r="A49" s="220" t="s">
        <v>463</v>
      </c>
      <c r="B49" s="858" t="s">
        <v>452</v>
      </c>
      <c r="C49" s="858"/>
      <c r="D49" s="858"/>
      <c r="E49" s="858"/>
      <c r="F49" s="212">
        <f>+F48+F44</f>
        <v>42633</v>
      </c>
      <c r="G49" s="212">
        <f>+G48+G44</f>
        <v>39300</v>
      </c>
      <c r="H49" s="212">
        <f>+H48+H44</f>
        <v>36600</v>
      </c>
      <c r="I49" s="206"/>
      <c r="J49" s="255"/>
      <c r="K49" s="255"/>
      <c r="L49" s="219"/>
      <c r="N49" s="54"/>
    </row>
    <row r="50" spans="1:14" ht="14.25">
      <c r="A50" s="220" t="s">
        <v>464</v>
      </c>
      <c r="B50" s="862" t="s">
        <v>353</v>
      </c>
      <c r="C50" s="862"/>
      <c r="D50" s="862"/>
      <c r="E50" s="862"/>
      <c r="F50" s="862"/>
      <c r="G50" s="862"/>
      <c r="H50" s="862"/>
      <c r="I50" s="862"/>
      <c r="J50" s="862"/>
      <c r="K50" s="862"/>
      <c r="L50" s="862"/>
      <c r="N50" s="54"/>
    </row>
    <row r="51" spans="1:14" ht="14.25">
      <c r="A51" s="220" t="s">
        <v>464</v>
      </c>
      <c r="B51" s="211" t="s">
        <v>462</v>
      </c>
      <c r="C51" s="862" t="s">
        <v>593</v>
      </c>
      <c r="D51" s="862"/>
      <c r="E51" s="862"/>
      <c r="F51" s="862"/>
      <c r="G51" s="862"/>
      <c r="H51" s="862"/>
      <c r="I51" s="862"/>
      <c r="J51" s="862"/>
      <c r="K51" s="862"/>
      <c r="L51" s="862"/>
      <c r="N51" s="54"/>
    </row>
    <row r="52" spans="1:14" ht="41.25" customHeight="1">
      <c r="A52" s="209" t="s">
        <v>464</v>
      </c>
      <c r="B52" s="209" t="s">
        <v>462</v>
      </c>
      <c r="C52" s="209" t="s">
        <v>462</v>
      </c>
      <c r="D52" s="168" t="s">
        <v>318</v>
      </c>
      <c r="E52" s="215" t="s">
        <v>131</v>
      </c>
      <c r="F52" s="170">
        <v>149600</v>
      </c>
      <c r="G52" s="170">
        <v>139800</v>
      </c>
      <c r="H52" s="170">
        <v>138600</v>
      </c>
      <c r="I52" s="210" t="s">
        <v>594</v>
      </c>
      <c r="J52" s="275">
        <v>77</v>
      </c>
      <c r="K52" s="275">
        <v>76</v>
      </c>
      <c r="L52" s="65" t="s">
        <v>903</v>
      </c>
      <c r="N52" s="54"/>
    </row>
    <row r="53" spans="1:14" ht="12.75">
      <c r="A53" s="220" t="s">
        <v>464</v>
      </c>
      <c r="B53" s="220" t="s">
        <v>463</v>
      </c>
      <c r="C53" s="859" t="s">
        <v>451</v>
      </c>
      <c r="D53" s="859"/>
      <c r="E53" s="859"/>
      <c r="F53" s="221">
        <f>SUM(F52:F52)</f>
        <v>149600</v>
      </c>
      <c r="G53" s="221">
        <f>SUM(G52:G52)</f>
        <v>139800</v>
      </c>
      <c r="H53" s="221">
        <f>SUM(H52:H52)</f>
        <v>138600</v>
      </c>
      <c r="I53" s="206"/>
      <c r="J53" s="255"/>
      <c r="K53" s="255"/>
      <c r="L53" s="219"/>
      <c r="N53" s="54"/>
    </row>
    <row r="54" spans="1:14" ht="14.25">
      <c r="A54" s="220" t="s">
        <v>464</v>
      </c>
      <c r="B54" s="858" t="s">
        <v>452</v>
      </c>
      <c r="C54" s="858"/>
      <c r="D54" s="858"/>
      <c r="E54" s="858"/>
      <c r="F54" s="222">
        <f>+F53</f>
        <v>149600</v>
      </c>
      <c r="G54" s="222">
        <f>+G53</f>
        <v>139800</v>
      </c>
      <c r="H54" s="222">
        <f>+H53</f>
        <v>138600</v>
      </c>
      <c r="I54" s="206"/>
      <c r="J54" s="255"/>
      <c r="K54" s="255"/>
      <c r="L54" s="219"/>
      <c r="N54" s="54"/>
    </row>
    <row r="55" spans="1:14" ht="14.25">
      <c r="A55" s="220" t="s">
        <v>465</v>
      </c>
      <c r="B55" s="862" t="s">
        <v>213</v>
      </c>
      <c r="C55" s="862"/>
      <c r="D55" s="862"/>
      <c r="E55" s="862"/>
      <c r="F55" s="862"/>
      <c r="G55" s="862"/>
      <c r="H55" s="862"/>
      <c r="I55" s="862"/>
      <c r="J55" s="862"/>
      <c r="K55" s="862"/>
      <c r="L55" s="862"/>
      <c r="N55" s="54"/>
    </row>
    <row r="56" spans="1:14" ht="18" customHeight="1">
      <c r="A56" s="220" t="s">
        <v>465</v>
      </c>
      <c r="B56" s="211" t="s">
        <v>462</v>
      </c>
      <c r="C56" s="862" t="s">
        <v>354</v>
      </c>
      <c r="D56" s="862"/>
      <c r="E56" s="862"/>
      <c r="F56" s="862"/>
      <c r="G56" s="862"/>
      <c r="H56" s="862"/>
      <c r="I56" s="862"/>
      <c r="J56" s="862"/>
      <c r="K56" s="862"/>
      <c r="L56" s="862"/>
      <c r="N56" s="54"/>
    </row>
    <row r="57" spans="1:14" ht="57" customHeight="1">
      <c r="A57" s="209" t="s">
        <v>465</v>
      </c>
      <c r="B57" s="209" t="s">
        <v>462</v>
      </c>
      <c r="C57" s="209" t="s">
        <v>462</v>
      </c>
      <c r="D57" s="67" t="s">
        <v>455</v>
      </c>
      <c r="E57" s="215" t="s">
        <v>131</v>
      </c>
      <c r="F57" s="169">
        <v>10137</v>
      </c>
      <c r="G57" s="169">
        <v>10200</v>
      </c>
      <c r="H57" s="169">
        <v>10200</v>
      </c>
      <c r="I57" s="206" t="s">
        <v>228</v>
      </c>
      <c r="J57" s="255">
        <v>30</v>
      </c>
      <c r="K57" s="268">
        <v>30</v>
      </c>
      <c r="L57" s="2" t="s">
        <v>798</v>
      </c>
      <c r="N57" s="54"/>
    </row>
    <row r="58" spans="1:14" ht="24" customHeight="1">
      <c r="A58" s="863" t="s">
        <v>465</v>
      </c>
      <c r="B58" s="863" t="s">
        <v>462</v>
      </c>
      <c r="C58" s="863" t="s">
        <v>463</v>
      </c>
      <c r="D58" s="866" t="s">
        <v>456</v>
      </c>
      <c r="E58" s="206" t="s">
        <v>131</v>
      </c>
      <c r="F58" s="169">
        <v>12381</v>
      </c>
      <c r="G58" s="280">
        <v>46000</v>
      </c>
      <c r="H58" s="280">
        <v>48100</v>
      </c>
      <c r="I58" s="860" t="s">
        <v>905</v>
      </c>
      <c r="J58" s="836">
        <v>30</v>
      </c>
      <c r="K58" s="611">
        <v>28</v>
      </c>
      <c r="L58" s="562" t="s">
        <v>799</v>
      </c>
      <c r="N58" s="54"/>
    </row>
    <row r="59" spans="1:14" ht="15.75" customHeight="1">
      <c r="A59" s="863"/>
      <c r="B59" s="863"/>
      <c r="C59" s="863"/>
      <c r="D59" s="866"/>
      <c r="E59" s="206" t="s">
        <v>146</v>
      </c>
      <c r="F59" s="169">
        <v>565358</v>
      </c>
      <c r="G59" s="169">
        <v>611900</v>
      </c>
      <c r="H59" s="169">
        <v>635300</v>
      </c>
      <c r="I59" s="867"/>
      <c r="J59" s="865"/>
      <c r="K59" s="881"/>
      <c r="L59" s="563"/>
      <c r="N59" s="54"/>
    </row>
    <row r="60" spans="1:14" ht="22.5" customHeight="1">
      <c r="A60" s="863"/>
      <c r="B60" s="863"/>
      <c r="C60" s="863"/>
      <c r="D60" s="866"/>
      <c r="E60" s="206" t="s">
        <v>151</v>
      </c>
      <c r="F60" s="169">
        <v>1000</v>
      </c>
      <c r="G60" s="169">
        <v>1000</v>
      </c>
      <c r="H60" s="169">
        <v>600</v>
      </c>
      <c r="I60" s="861"/>
      <c r="J60" s="837"/>
      <c r="K60" s="612"/>
      <c r="L60" s="564"/>
      <c r="N60" s="54"/>
    </row>
    <row r="61" spans="1:14" ht="45.75" customHeight="1">
      <c r="A61" s="209" t="s">
        <v>465</v>
      </c>
      <c r="B61" s="209" t="s">
        <v>462</v>
      </c>
      <c r="C61" s="209" t="s">
        <v>464</v>
      </c>
      <c r="D61" s="168" t="s">
        <v>12</v>
      </c>
      <c r="E61" s="215" t="s">
        <v>131</v>
      </c>
      <c r="F61" s="169">
        <v>41000</v>
      </c>
      <c r="G61" s="169">
        <v>49100</v>
      </c>
      <c r="H61" s="169">
        <v>24100</v>
      </c>
      <c r="I61" s="206" t="s">
        <v>595</v>
      </c>
      <c r="J61" s="216">
        <v>12</v>
      </c>
      <c r="K61" s="268">
        <v>12</v>
      </c>
      <c r="L61" s="2" t="s">
        <v>902</v>
      </c>
      <c r="N61" s="54"/>
    </row>
    <row r="62" spans="1:14" ht="17.25" customHeight="1">
      <c r="A62" s="220" t="s">
        <v>465</v>
      </c>
      <c r="B62" s="220" t="s">
        <v>463</v>
      </c>
      <c r="C62" s="859" t="s">
        <v>451</v>
      </c>
      <c r="D62" s="859"/>
      <c r="E62" s="859"/>
      <c r="F62" s="224">
        <f>SUM(F57:F61)</f>
        <v>629876</v>
      </c>
      <c r="G62" s="224">
        <f>SUM(G57:G61)</f>
        <v>718200</v>
      </c>
      <c r="H62" s="224">
        <f>SUM(H57:H61)</f>
        <v>718300</v>
      </c>
      <c r="I62" s="206"/>
      <c r="J62" s="255"/>
      <c r="K62" s="255"/>
      <c r="L62" s="219"/>
      <c r="N62" s="54"/>
    </row>
    <row r="63" spans="1:14" ht="15.75" customHeight="1">
      <c r="A63" s="220" t="s">
        <v>465</v>
      </c>
      <c r="B63" s="858" t="s">
        <v>452</v>
      </c>
      <c r="C63" s="858"/>
      <c r="D63" s="858"/>
      <c r="E63" s="858"/>
      <c r="F63" s="212">
        <f>+F62</f>
        <v>629876</v>
      </c>
      <c r="G63" s="212">
        <f>+G62</f>
        <v>718200</v>
      </c>
      <c r="H63" s="212">
        <f>+H62</f>
        <v>718300</v>
      </c>
      <c r="I63" s="206"/>
      <c r="J63" s="255"/>
      <c r="K63" s="255"/>
      <c r="L63" s="219"/>
      <c r="N63" s="54"/>
    </row>
    <row r="64" spans="1:14" ht="21.75" customHeight="1">
      <c r="A64" s="864" t="s">
        <v>453</v>
      </c>
      <c r="B64" s="864"/>
      <c r="C64" s="864"/>
      <c r="D64" s="864"/>
      <c r="E64" s="864"/>
      <c r="F64" s="225">
        <f>+F63+F54+F49+F40</f>
        <v>6106600</v>
      </c>
      <c r="G64" s="225">
        <f>+G63+G54+G49+G40</f>
        <v>5309200</v>
      </c>
      <c r="H64" s="225">
        <f>+H63+H54+H49+H40</f>
        <v>5197500</v>
      </c>
      <c r="I64" s="831"/>
      <c r="J64" s="832"/>
      <c r="K64" s="832"/>
      <c r="L64" s="832"/>
      <c r="N64" s="54"/>
    </row>
    <row r="65" spans="1:14" ht="16.5" customHeight="1">
      <c r="A65" s="872" t="s">
        <v>454</v>
      </c>
      <c r="B65" s="873"/>
      <c r="C65" s="873"/>
      <c r="D65" s="873"/>
      <c r="E65" s="874"/>
      <c r="F65" s="281"/>
      <c r="G65" s="281"/>
      <c r="H65" s="282"/>
      <c r="I65" s="831"/>
      <c r="J65" s="832"/>
      <c r="K65" s="832"/>
      <c r="L65" s="832"/>
      <c r="N65" s="54"/>
    </row>
    <row r="66" spans="1:14" ht="15.75" customHeight="1">
      <c r="A66" s="637" t="s">
        <v>148</v>
      </c>
      <c r="B66" s="638"/>
      <c r="C66" s="638"/>
      <c r="D66" s="638"/>
      <c r="E66" s="639"/>
      <c r="F66" s="226">
        <f>SUM(F67:F73)</f>
        <v>6106600</v>
      </c>
      <c r="G66" s="226">
        <f>SUM(G67:G73)</f>
        <v>5309200</v>
      </c>
      <c r="H66" s="226">
        <f>SUM(H67:H73)</f>
        <v>5197500</v>
      </c>
      <c r="I66" s="831"/>
      <c r="J66" s="832"/>
      <c r="K66" s="832"/>
      <c r="L66" s="832"/>
      <c r="N66" s="54"/>
    </row>
    <row r="67" spans="1:14" ht="15" customHeight="1">
      <c r="A67" s="806" t="s">
        <v>610</v>
      </c>
      <c r="B67" s="807"/>
      <c r="C67" s="807"/>
      <c r="D67" s="807"/>
      <c r="E67" s="808"/>
      <c r="F67" s="169">
        <f>+F61+F58+F57+F52+F47+F46+F43+F38+F36+F35+F34+F31+F14+F13+F9</f>
        <v>5201236</v>
      </c>
      <c r="G67" s="169">
        <f>+G61+G58+G57+G52+G47+G46+G43+G38+G36+G35+G34+G31+G14+G13+G9</f>
        <v>3072600</v>
      </c>
      <c r="H67" s="169">
        <f>+H61+H58+H57+H52+H47+H46+H43+H38+H36+H35+H34+H31+H14+H13+H9</f>
        <v>2963300</v>
      </c>
      <c r="I67" s="831"/>
      <c r="J67" s="832"/>
      <c r="K67" s="832"/>
      <c r="L67" s="832"/>
      <c r="N67" s="54"/>
    </row>
    <row r="68" spans="1:14" ht="25.5" customHeight="1">
      <c r="A68" s="806" t="s">
        <v>611</v>
      </c>
      <c r="B68" s="807"/>
      <c r="C68" s="807"/>
      <c r="D68" s="807"/>
      <c r="E68" s="808"/>
      <c r="F68" s="169">
        <f>+F59+F30+F29+F28+F27+F26+F25+F24+F23+F22+F21+F20+F19+F18</f>
        <v>865864</v>
      </c>
      <c r="G68" s="169">
        <f>+G59+G30+G29+G28+G27+G26+G25+G24+G23+G22+G21+G20+G19+G18</f>
        <v>913300</v>
      </c>
      <c r="H68" s="169">
        <f>+H59+H30+H29+H28+H27+H26+H25+H24+H23+H22+H21+H20+H19+H18</f>
        <v>933300</v>
      </c>
      <c r="I68" s="831"/>
      <c r="J68" s="832"/>
      <c r="K68" s="832"/>
      <c r="L68" s="832"/>
      <c r="N68" s="54"/>
    </row>
    <row r="69" spans="1:14" ht="12.75" customHeight="1">
      <c r="A69" s="806" t="s">
        <v>612</v>
      </c>
      <c r="B69" s="807"/>
      <c r="C69" s="807"/>
      <c r="D69" s="807"/>
      <c r="E69" s="808"/>
      <c r="F69" s="169"/>
      <c r="G69" s="169"/>
      <c r="H69" s="169"/>
      <c r="I69" s="831"/>
      <c r="J69" s="832"/>
      <c r="K69" s="832"/>
      <c r="L69" s="832"/>
      <c r="N69" s="54"/>
    </row>
    <row r="70" spans="1:14" ht="12.75" customHeight="1">
      <c r="A70" s="806" t="s">
        <v>613</v>
      </c>
      <c r="B70" s="807"/>
      <c r="C70" s="807"/>
      <c r="D70" s="807"/>
      <c r="E70" s="808"/>
      <c r="F70" s="169">
        <f>+F15+F12+F60</f>
        <v>39500</v>
      </c>
      <c r="G70" s="169">
        <f>+G15+G12+G60</f>
        <v>41200</v>
      </c>
      <c r="H70" s="169">
        <f>+H15+H12+H60</f>
        <v>18800</v>
      </c>
      <c r="I70" s="831"/>
      <c r="J70" s="832"/>
      <c r="K70" s="832"/>
      <c r="L70" s="832"/>
      <c r="N70" s="54"/>
    </row>
    <row r="71" spans="1:14" ht="12.75" customHeight="1">
      <c r="A71" s="806" t="s">
        <v>614</v>
      </c>
      <c r="B71" s="807"/>
      <c r="C71" s="807"/>
      <c r="D71" s="807"/>
      <c r="E71" s="808"/>
      <c r="F71" s="169"/>
      <c r="G71" s="169"/>
      <c r="H71" s="169"/>
      <c r="I71" s="831"/>
      <c r="J71" s="832"/>
      <c r="K71" s="832"/>
      <c r="L71" s="832"/>
      <c r="N71" s="54"/>
    </row>
    <row r="72" spans="1:14" ht="14.25" customHeight="1">
      <c r="A72" s="806" t="s">
        <v>615</v>
      </c>
      <c r="B72" s="807"/>
      <c r="C72" s="807"/>
      <c r="D72" s="807"/>
      <c r="E72" s="808"/>
      <c r="F72" s="169">
        <f>+F37</f>
        <v>0</v>
      </c>
      <c r="G72" s="169">
        <f>+G37</f>
        <v>1282100</v>
      </c>
      <c r="H72" s="169">
        <f>+H37</f>
        <v>1282100</v>
      </c>
      <c r="I72" s="831"/>
      <c r="J72" s="832"/>
      <c r="K72" s="832"/>
      <c r="L72" s="832"/>
      <c r="N72" s="54"/>
    </row>
    <row r="73" spans="1:14" ht="12.75" customHeight="1">
      <c r="A73" s="806" t="s">
        <v>616</v>
      </c>
      <c r="B73" s="807"/>
      <c r="C73" s="807"/>
      <c r="D73" s="807"/>
      <c r="E73" s="808"/>
      <c r="F73" s="169"/>
      <c r="G73" s="169"/>
      <c r="H73" s="169"/>
      <c r="I73" s="831"/>
      <c r="J73" s="832"/>
      <c r="K73" s="832"/>
      <c r="L73" s="832"/>
      <c r="N73" s="54"/>
    </row>
    <row r="74" spans="1:14" ht="15" customHeight="1">
      <c r="A74" s="640" t="s">
        <v>147</v>
      </c>
      <c r="B74" s="641"/>
      <c r="C74" s="641"/>
      <c r="D74" s="641"/>
      <c r="E74" s="642"/>
      <c r="F74" s="227">
        <f>SUM(F75:F78)</f>
        <v>0</v>
      </c>
      <c r="G74" s="227">
        <f>SUM(G75:G78)</f>
        <v>0</v>
      </c>
      <c r="H74" s="227">
        <f>SUM(H75:H78)</f>
        <v>0</v>
      </c>
      <c r="I74" s="831"/>
      <c r="J74" s="832"/>
      <c r="K74" s="832"/>
      <c r="L74" s="832"/>
      <c r="N74" s="54"/>
    </row>
    <row r="75" spans="1:14" ht="14.25" customHeight="1">
      <c r="A75" s="806" t="s">
        <v>617</v>
      </c>
      <c r="B75" s="807"/>
      <c r="C75" s="807"/>
      <c r="D75" s="807"/>
      <c r="E75" s="808"/>
      <c r="F75" s="169"/>
      <c r="G75" s="169"/>
      <c r="H75" s="169"/>
      <c r="I75" s="831"/>
      <c r="J75" s="832"/>
      <c r="K75" s="832"/>
      <c r="L75" s="832"/>
      <c r="N75" s="54"/>
    </row>
    <row r="76" spans="1:14" ht="12.75" customHeight="1">
      <c r="A76" s="806" t="s">
        <v>618</v>
      </c>
      <c r="B76" s="807"/>
      <c r="C76" s="807"/>
      <c r="D76" s="807"/>
      <c r="E76" s="808"/>
      <c r="F76" s="169"/>
      <c r="G76" s="169"/>
      <c r="H76" s="169"/>
      <c r="I76" s="831"/>
      <c r="J76" s="832"/>
      <c r="K76" s="832"/>
      <c r="L76" s="832"/>
      <c r="N76" s="54"/>
    </row>
    <row r="77" spans="1:14" ht="12.75" customHeight="1">
      <c r="A77" s="806" t="s">
        <v>619</v>
      </c>
      <c r="B77" s="807"/>
      <c r="C77" s="807"/>
      <c r="D77" s="807"/>
      <c r="E77" s="808"/>
      <c r="F77" s="169"/>
      <c r="G77" s="169"/>
      <c r="H77" s="169"/>
      <c r="I77" s="831"/>
      <c r="J77" s="832"/>
      <c r="K77" s="832"/>
      <c r="L77" s="832"/>
      <c r="N77" s="54"/>
    </row>
    <row r="78" spans="1:14" ht="12.75" customHeight="1">
      <c r="A78" s="806" t="s">
        <v>620</v>
      </c>
      <c r="B78" s="807"/>
      <c r="C78" s="807"/>
      <c r="D78" s="807"/>
      <c r="E78" s="808"/>
      <c r="F78" s="169"/>
      <c r="G78" s="169"/>
      <c r="H78" s="169"/>
      <c r="I78" s="831"/>
      <c r="J78" s="832"/>
      <c r="K78" s="832"/>
      <c r="L78" s="832"/>
      <c r="N78" s="54"/>
    </row>
    <row r="79" spans="1:14" ht="12.75" customHeight="1">
      <c r="A79" s="585" t="s">
        <v>713</v>
      </c>
      <c r="B79" s="585"/>
      <c r="C79" s="585"/>
      <c r="D79" s="585"/>
      <c r="E79" s="585"/>
      <c r="F79" s="585"/>
      <c r="G79" s="585"/>
      <c r="H79" s="231"/>
      <c r="I79" s="154"/>
      <c r="J79" s="244"/>
      <c r="K79" s="244"/>
      <c r="L79" s="154"/>
      <c r="M79" s="154"/>
      <c r="N79" s="154"/>
    </row>
    <row r="80" spans="1:13" ht="12.75">
      <c r="A80" s="530" t="s">
        <v>925</v>
      </c>
      <c r="B80" s="530"/>
      <c r="C80" s="530"/>
      <c r="D80" s="530"/>
      <c r="E80" s="530"/>
      <c r="F80" s="530"/>
      <c r="G80" s="530"/>
      <c r="H80" s="64"/>
      <c r="I80" s="35"/>
      <c r="J80" s="37"/>
      <c r="K80" s="37"/>
      <c r="L80" s="137"/>
      <c r="M80" s="35"/>
    </row>
    <row r="81" spans="1:12" ht="12.75">
      <c r="A81" s="125"/>
      <c r="B81" s="125"/>
      <c r="C81" s="125"/>
      <c r="D81" s="25"/>
      <c r="E81" s="26"/>
      <c r="F81" s="27"/>
      <c r="G81" s="27"/>
      <c r="H81" s="27"/>
      <c r="I81" s="26"/>
      <c r="J81" s="320"/>
      <c r="K81" s="320"/>
      <c r="L81" s="125"/>
    </row>
  </sheetData>
  <sheetProtection/>
  <mergeCells count="110">
    <mergeCell ref="A80:G80"/>
    <mergeCell ref="E9:E11"/>
    <mergeCell ref="C9:C12"/>
    <mergeCell ref="B9:B12"/>
    <mergeCell ref="A9:A12"/>
    <mergeCell ref="A77:E77"/>
    <mergeCell ref="A72:E72"/>
    <mergeCell ref="A75:E75"/>
    <mergeCell ref="A76:E76"/>
    <mergeCell ref="A79:G79"/>
    <mergeCell ref="L14:L15"/>
    <mergeCell ref="K14:K15"/>
    <mergeCell ref="J14:J15"/>
    <mergeCell ref="I14:I15"/>
    <mergeCell ref="I71:L71"/>
    <mergeCell ref="A65:E65"/>
    <mergeCell ref="A58:A60"/>
    <mergeCell ref="A68:E68"/>
    <mergeCell ref="C62:E62"/>
    <mergeCell ref="B63:E63"/>
    <mergeCell ref="A78:E78"/>
    <mergeCell ref="A73:E73"/>
    <mergeCell ref="A74:E74"/>
    <mergeCell ref="J58:J60"/>
    <mergeCell ref="C58:C60"/>
    <mergeCell ref="D58:D60"/>
    <mergeCell ref="I58:I60"/>
    <mergeCell ref="A69:E69"/>
    <mergeCell ref="A71:E71"/>
    <mergeCell ref="A66:E66"/>
    <mergeCell ref="I69:L69"/>
    <mergeCell ref="A64:E64"/>
    <mergeCell ref="L58:L60"/>
    <mergeCell ref="I65:L65"/>
    <mergeCell ref="I66:L66"/>
    <mergeCell ref="I67:L67"/>
    <mergeCell ref="A70:E70"/>
    <mergeCell ref="B58:B60"/>
    <mergeCell ref="I70:L70"/>
    <mergeCell ref="I68:L68"/>
    <mergeCell ref="B49:E49"/>
    <mergeCell ref="B50:L50"/>
    <mergeCell ref="C51:L51"/>
    <mergeCell ref="C53:E53"/>
    <mergeCell ref="B54:E54"/>
    <mergeCell ref="B55:L55"/>
    <mergeCell ref="C44:E44"/>
    <mergeCell ref="C45:L45"/>
    <mergeCell ref="C48:E48"/>
    <mergeCell ref="I64:L64"/>
    <mergeCell ref="K58:K60"/>
    <mergeCell ref="A67:E67"/>
    <mergeCell ref="C56:L56"/>
    <mergeCell ref="C39:E39"/>
    <mergeCell ref="B40:E40"/>
    <mergeCell ref="L46:L47"/>
    <mergeCell ref="B41:L41"/>
    <mergeCell ref="C32:E32"/>
    <mergeCell ref="C33:L33"/>
    <mergeCell ref="D36:D37"/>
    <mergeCell ref="C36:C37"/>
    <mergeCell ref="B36:B37"/>
    <mergeCell ref="C42:L42"/>
    <mergeCell ref="B14:B15"/>
    <mergeCell ref="A14:A15"/>
    <mergeCell ref="J4:J6"/>
    <mergeCell ref="I30:I31"/>
    <mergeCell ref="J30:J31"/>
    <mergeCell ref="G3:G6"/>
    <mergeCell ref="D30:D31"/>
    <mergeCell ref="C17:L17"/>
    <mergeCell ref="C16:E16"/>
    <mergeCell ref="C30:C31"/>
    <mergeCell ref="A3:A6"/>
    <mergeCell ref="B3:B6"/>
    <mergeCell ref="C3:C6"/>
    <mergeCell ref="D3:D6"/>
    <mergeCell ref="E3:E6"/>
    <mergeCell ref="K30:K31"/>
    <mergeCell ref="I3:L3"/>
    <mergeCell ref="A30:A31"/>
    <mergeCell ref="D14:D15"/>
    <mergeCell ref="C14:C15"/>
    <mergeCell ref="A36:A37"/>
    <mergeCell ref="I36:I37"/>
    <mergeCell ref="J36:J37"/>
    <mergeCell ref="A1:L1"/>
    <mergeCell ref="D9:D12"/>
    <mergeCell ref="I4:I6"/>
    <mergeCell ref="F3:F6"/>
    <mergeCell ref="F9:F11"/>
    <mergeCell ref="G9:G11"/>
    <mergeCell ref="L30:L31"/>
    <mergeCell ref="H3:H6"/>
    <mergeCell ref="K4:K6"/>
    <mergeCell ref="L4:L6"/>
    <mergeCell ref="L9:L12"/>
    <mergeCell ref="K36:K37"/>
    <mergeCell ref="L36:L37"/>
    <mergeCell ref="H9:H11"/>
    <mergeCell ref="B7:L7"/>
    <mergeCell ref="C8:L8"/>
    <mergeCell ref="B30:B31"/>
    <mergeCell ref="I78:L78"/>
    <mergeCell ref="I72:L72"/>
    <mergeCell ref="I73:L73"/>
    <mergeCell ref="I74:L74"/>
    <mergeCell ref="I75:L75"/>
    <mergeCell ref="I76:L76"/>
    <mergeCell ref="I77:L77"/>
  </mergeCells>
  <printOptions/>
  <pageMargins left="0.1968503937007874" right="0.1968503937007874" top="0.5118110236220472" bottom="0.1968503937007874" header="0" footer="0"/>
  <pageSetup fitToHeight="0"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H20"/>
  <sheetViews>
    <sheetView zoomScale="115" zoomScaleNormal="115" zoomScalePageLayoutView="0" workbookViewId="0" topLeftCell="A1">
      <selection activeCell="K28" sqref="K28"/>
    </sheetView>
  </sheetViews>
  <sheetFormatPr defaultColWidth="9.140625" defaultRowHeight="12.75"/>
  <cols>
    <col min="1" max="5" width="9.140625" style="286" customWidth="1"/>
    <col min="6" max="6" width="14.8515625" style="286" customWidth="1"/>
    <col min="7" max="8" width="15.00390625" style="286" customWidth="1"/>
    <col min="9" max="16384" width="9.140625" style="286" customWidth="1"/>
  </cols>
  <sheetData>
    <row r="1" spans="1:8" s="507" customFormat="1" ht="22.5" customHeight="1">
      <c r="A1" s="685" t="s">
        <v>924</v>
      </c>
      <c r="B1" s="685"/>
      <c r="C1" s="685"/>
      <c r="D1" s="685"/>
      <c r="E1" s="685"/>
      <c r="F1" s="685"/>
      <c r="G1" s="685"/>
      <c r="H1" s="685"/>
    </row>
    <row r="2" spans="1:8" s="507" customFormat="1" ht="14.25" customHeight="1">
      <c r="A2" s="508"/>
      <c r="B2" s="508"/>
      <c r="C2" s="508"/>
      <c r="D2" s="508"/>
      <c r="E2" s="508"/>
      <c r="F2" s="508"/>
      <c r="G2" s="508"/>
      <c r="H2" s="509" t="s">
        <v>479</v>
      </c>
    </row>
    <row r="3" spans="1:8" ht="38.25">
      <c r="A3" s="876" t="s">
        <v>454</v>
      </c>
      <c r="B3" s="876"/>
      <c r="C3" s="876"/>
      <c r="D3" s="876"/>
      <c r="E3" s="876"/>
      <c r="F3" s="506" t="s">
        <v>802</v>
      </c>
      <c r="G3" s="506" t="s">
        <v>804</v>
      </c>
      <c r="H3" s="506" t="s">
        <v>803</v>
      </c>
    </row>
    <row r="4" spans="1:8" ht="15.75">
      <c r="A4" s="864" t="s">
        <v>805</v>
      </c>
      <c r="B4" s="864"/>
      <c r="C4" s="864"/>
      <c r="D4" s="864"/>
      <c r="E4" s="864"/>
      <c r="F4" s="288">
        <f>+'01šviet.'!F59+'02sveikat.'!F49+'03social.'!F67+'04sport.'!F40+'05kultura'!F81+'06turizm_paveld'!F50+'07Infrastr.'!F105+'08aplinkosauga'!F33+'09ž.ū.'!F23+'10verslas'!F21+'11valdym.'!F64</f>
        <v>51808880</v>
      </c>
      <c r="G4" s="288">
        <f>+'01šviet.'!G59+'02sveikat.'!G49+'03social.'!G67+'04sport.'!G40+'05kultura'!G81+'06turizm_paveld'!G50+'07Infrastr.'!G105+'08aplinkosauga'!G33+'09ž.ū.'!G23+'10verslas'!G21+'11valdym.'!G64</f>
        <v>49727334</v>
      </c>
      <c r="H4" s="288">
        <f>+'01šviet.'!H59+'02sveikat.'!H49+'03social.'!H67+'04sport.'!H40+'05kultura'!H81+'06turizm_paveld'!H50+'07Infrastr.'!H105+'08aplinkosauga'!H33+'09ž.ū.'!H23+'10verslas'!H21+'11valdym.'!H64</f>
        <v>47798088</v>
      </c>
    </row>
    <row r="5" spans="1:8" ht="12.75">
      <c r="A5" s="877"/>
      <c r="B5" s="877"/>
      <c r="C5" s="877"/>
      <c r="D5" s="877"/>
      <c r="E5" s="877"/>
      <c r="F5" s="287"/>
      <c r="G5" s="287"/>
      <c r="H5" s="287"/>
    </row>
    <row r="6" spans="1:8" ht="14.25">
      <c r="A6" s="880" t="s">
        <v>148</v>
      </c>
      <c r="B6" s="880"/>
      <c r="C6" s="880"/>
      <c r="D6" s="880"/>
      <c r="E6" s="880"/>
      <c r="F6" s="283">
        <f>+'01šviet.'!F61+'02sveikat.'!F51+'03social.'!F69+'04sport.'!F42+'05kultura'!F83+'06turizm_paveld'!F52+'07Infrastr.'!F107+'08aplinkosauga'!F35+'09ž.ū.'!F25+'10verslas'!F23+'11valdym.'!F66</f>
        <v>44831618</v>
      </c>
      <c r="G6" s="283">
        <f>+'01šviet.'!G61+'02sveikat.'!G51+'03social.'!G69+'04sport.'!G42+'05kultura'!G83+'06turizm_paveld'!G52+'07Infrastr.'!G107+'08aplinkosauga'!G35+'09ž.ū.'!G25+'10verslas'!G23+'11valdym.'!G66</f>
        <v>42105900</v>
      </c>
      <c r="H6" s="283">
        <f>+'01šviet.'!H61+'02sveikat.'!H51+'03social.'!H69+'04sport.'!H42+'05kultura'!H83+'06turizm_paveld'!H52+'07Infrastr.'!H107+'08aplinkosauga'!H35+'09ž.ū.'!H25+'10verslas'!H23+'11valdym.'!H66</f>
        <v>41253161</v>
      </c>
    </row>
    <row r="7" spans="1:8" ht="12.75">
      <c r="A7" s="878" t="s">
        <v>383</v>
      </c>
      <c r="B7" s="878"/>
      <c r="C7" s="878"/>
      <c r="D7" s="878"/>
      <c r="E7" s="878"/>
      <c r="F7" s="284">
        <f>+'01šviet.'!F62+'02sveikat.'!F52+'03social.'!F70+'04sport.'!F43+'05kultura'!F84+'06turizm_paveld'!F53+'07Infrastr.'!F108+'08aplinkosauga'!F36+'09ž.ū.'!F26+'10verslas'!F24+'11valdym.'!F67</f>
        <v>23552066</v>
      </c>
      <c r="G7" s="284">
        <f>+'01šviet.'!G62+'02sveikat.'!G52+'03social.'!G70+'04sport.'!G43+'05kultura'!G84+'06turizm_paveld'!G53+'07Infrastr.'!G108+'08aplinkosauga'!G36+'09ž.ū.'!G26+'10verslas'!G24+'11valdym.'!G67</f>
        <v>21425100</v>
      </c>
      <c r="H7" s="284">
        <f>+'01šviet.'!H62+'02sveikat.'!H52+'03social.'!H70+'04sport.'!H43+'05kultura'!H84+'06turizm_paveld'!H53+'07Infrastr.'!H108+'08aplinkosauga'!H36+'09ž.ū.'!H26+'10verslas'!H24+'11valdym.'!H67</f>
        <v>20870589</v>
      </c>
    </row>
    <row r="8" spans="1:8" ht="28.5" customHeight="1">
      <c r="A8" s="878" t="s">
        <v>53</v>
      </c>
      <c r="B8" s="878"/>
      <c r="C8" s="878"/>
      <c r="D8" s="878"/>
      <c r="E8" s="878"/>
      <c r="F8" s="284">
        <f>+'01šviet.'!F63+'02sveikat.'!F53+'03social.'!F71+'04sport.'!F44+'05kultura'!F85+'06turizm_paveld'!F54+'07Infrastr.'!F109+'08aplinkosauga'!F37+'09ž.ū.'!F27+'10verslas'!F25+'11valdym.'!F68</f>
        <v>15714575</v>
      </c>
      <c r="G8" s="284">
        <f>+'01šviet.'!G63+'02sveikat.'!G53+'03social.'!G71+'04sport.'!G44+'05kultura'!G85+'06turizm_paveld'!G54+'07Infrastr.'!G109+'08aplinkosauga'!G37+'09ž.ū.'!G27+'10verslas'!G25+'11valdym.'!G68</f>
        <v>15345600</v>
      </c>
      <c r="H8" s="284">
        <f>+'01šviet.'!H63+'02sveikat.'!H53+'03social.'!H71+'04sport.'!H44+'05kultura'!H85+'06turizm_paveld'!H54+'07Infrastr.'!H109+'08aplinkosauga'!H37+'09ž.ū.'!H27+'10verslas'!H25+'11valdym.'!H68</f>
        <v>14867300</v>
      </c>
    </row>
    <row r="9" spans="1:8" ht="12.75">
      <c r="A9" s="878" t="s">
        <v>384</v>
      </c>
      <c r="B9" s="878"/>
      <c r="C9" s="878"/>
      <c r="D9" s="878"/>
      <c r="E9" s="878"/>
      <c r="F9" s="284">
        <f>+'01šviet.'!F64+'02sveikat.'!F54+'03social.'!F72+'04sport.'!F45+'05kultura'!F86+'06turizm_paveld'!F55+'07Infrastr.'!F110+'08aplinkosauga'!F38+'09ž.ū.'!F28+'10verslas'!F26+'11valdym.'!F69</f>
        <v>366975</v>
      </c>
      <c r="G9" s="284">
        <f>+'01šviet.'!G64+'02sveikat.'!G54+'03social.'!G72+'04sport.'!G45+'05kultura'!G86+'06turizm_paveld'!G55+'07Infrastr.'!G110+'08aplinkosauga'!G38+'09ž.ū.'!G28+'10verslas'!G26+'11valdym.'!G69</f>
        <v>367400</v>
      </c>
      <c r="H9" s="284">
        <f>+'01šviet.'!H64+'02sveikat.'!H54+'03social.'!H72+'04sport.'!H45+'05kultura'!H86+'06turizm_paveld'!H55+'07Infrastr.'!H110+'08aplinkosauga'!H38+'09ž.ū.'!H28+'10verslas'!H26+'11valdym.'!H69</f>
        <v>296600</v>
      </c>
    </row>
    <row r="10" spans="1:8" ht="12.75">
      <c r="A10" s="878" t="s">
        <v>385</v>
      </c>
      <c r="B10" s="878"/>
      <c r="C10" s="878"/>
      <c r="D10" s="878"/>
      <c r="E10" s="878"/>
      <c r="F10" s="284">
        <f>+'01šviet.'!F65+'02sveikat.'!F55+'03social.'!F73+'04sport.'!F46+'05kultura'!F87+'06turizm_paveld'!F56+'07Infrastr.'!F111+'08aplinkosauga'!F39+'09ž.ū.'!F29+'10verslas'!F27+'11valdym.'!F70</f>
        <v>1261960</v>
      </c>
      <c r="G10" s="284">
        <f>+'01šviet.'!G65+'02sveikat.'!G55+'03social.'!G73+'04sport.'!G46+'05kultura'!G87+'06turizm_paveld'!G56+'07Infrastr.'!G111+'08aplinkosauga'!G39+'09ž.ū.'!G29+'10verslas'!G27+'11valdym.'!G70</f>
        <v>1322200</v>
      </c>
      <c r="H10" s="284">
        <f>+'01šviet.'!H65+'02sveikat.'!H55+'03social.'!H73+'04sport.'!H46+'05kultura'!H87+'06turizm_paveld'!H56+'07Infrastr.'!H111+'08aplinkosauga'!H39+'09ž.ū.'!H29+'10verslas'!H27+'11valdym.'!H70</f>
        <v>1245200</v>
      </c>
    </row>
    <row r="11" spans="1:8" ht="12.75">
      <c r="A11" s="878" t="s">
        <v>386</v>
      </c>
      <c r="B11" s="878"/>
      <c r="C11" s="878"/>
      <c r="D11" s="878"/>
      <c r="E11" s="878"/>
      <c r="F11" s="284">
        <f>+'01šviet.'!F66+'02sveikat.'!F56+'03social.'!F74+'04sport.'!F47+'05kultura'!F88+'06turizm_paveld'!F57+'07Infrastr.'!F112+'08aplinkosauga'!F40+'09ž.ū.'!F30+'10verslas'!F28+'11valdym.'!F71</f>
        <v>32900</v>
      </c>
      <c r="G11" s="284">
        <f>+'01šviet.'!G66+'02sveikat.'!G56+'03social.'!G74+'04sport.'!G47+'05kultura'!G88+'06turizm_paveld'!G57+'07Infrastr.'!G112+'08aplinkosauga'!G40+'09ž.ū.'!G30+'10verslas'!G28+'11valdym.'!G71</f>
        <v>0</v>
      </c>
      <c r="H11" s="284">
        <f>+'01šviet.'!H66+'02sveikat.'!H56+'03social.'!H74+'04sport.'!H47+'05kultura'!H88+'06turizm_paveld'!H57+'07Infrastr.'!H112+'08aplinkosauga'!H40+'09ž.ū.'!H30+'10verslas'!H28+'11valdym.'!H71</f>
        <v>0</v>
      </c>
    </row>
    <row r="12" spans="1:8" ht="12.75">
      <c r="A12" s="878" t="s">
        <v>389</v>
      </c>
      <c r="B12" s="878"/>
      <c r="C12" s="878"/>
      <c r="D12" s="878"/>
      <c r="E12" s="878"/>
      <c r="F12" s="284">
        <f>+'01šviet.'!F67+'02sveikat.'!F57+'03social.'!F75+'04sport.'!F48+'05kultura'!F89+'06turizm_paveld'!F58+'07Infrastr.'!F113+'08aplinkosauga'!F41+'09ž.ū.'!F31+'10verslas'!F29+'11valdym.'!F72</f>
        <v>1094624</v>
      </c>
      <c r="G12" s="284">
        <f>+'01šviet.'!G67+'02sveikat.'!G57+'03social.'!G75+'04sport.'!G48+'05kultura'!G89+'06turizm_paveld'!G58+'07Infrastr.'!G113+'08aplinkosauga'!G41+'09ž.ū.'!G31+'10verslas'!G29+'11valdym.'!G72</f>
        <v>1535800</v>
      </c>
      <c r="H12" s="284">
        <f>+'01šviet.'!H67+'02sveikat.'!H57+'03social.'!H75+'04sport.'!H48+'05kultura'!H89+'06turizm_paveld'!H58+'07Infrastr.'!H113+'08aplinkosauga'!H41+'09ž.ū.'!H31+'10verslas'!H29+'11valdym.'!H72</f>
        <v>1871900</v>
      </c>
    </row>
    <row r="13" spans="1:8" ht="12.75">
      <c r="A13" s="878" t="s">
        <v>390</v>
      </c>
      <c r="B13" s="878"/>
      <c r="C13" s="878"/>
      <c r="D13" s="878"/>
      <c r="E13" s="878"/>
      <c r="F13" s="284">
        <f>+'01šviet.'!F68+'02sveikat.'!F58+'03social.'!F76+'04sport.'!F49+'05kultura'!F90+'06turizm_paveld'!F59+'07Infrastr.'!F114+'08aplinkosauga'!F42+'09ž.ū.'!F32+'10verslas'!F30+'11valdym.'!F73</f>
        <v>2808518</v>
      </c>
      <c r="G13" s="284">
        <f>+'01šviet.'!G68+'02sveikat.'!G58+'03social.'!G76+'04sport.'!G49+'05kultura'!G90+'06turizm_paveld'!G59+'07Infrastr.'!G114+'08aplinkosauga'!G42+'09ž.ū.'!G32+'10verslas'!G30+'11valdym.'!G73</f>
        <v>2109800</v>
      </c>
      <c r="H13" s="284">
        <f>+'01šviet.'!H68+'02sveikat.'!H58+'03social.'!H76+'04sport.'!H49+'05kultura'!H90+'06turizm_paveld'!H59+'07Infrastr.'!H114+'08aplinkosauga'!H42+'09ž.ū.'!H32+'10verslas'!H30+'11valdym.'!H73</f>
        <v>2101572</v>
      </c>
    </row>
    <row r="14" spans="1:8" ht="14.25">
      <c r="A14" s="879" t="s">
        <v>147</v>
      </c>
      <c r="B14" s="879"/>
      <c r="C14" s="879"/>
      <c r="D14" s="879"/>
      <c r="E14" s="879"/>
      <c r="F14" s="290">
        <f>+'01šviet.'!F69+'02sveikat.'!F59+'03social.'!F77+'04sport.'!F50+'05kultura'!F91+'06turizm_paveld'!F60+'07Infrastr.'!F115+'08aplinkosauga'!F43+'09ž.ū.'!F33+'10verslas'!F31+'11valdym.'!F74</f>
        <v>6977262</v>
      </c>
      <c r="G14" s="290">
        <f>+'01šviet.'!G69+'02sveikat.'!G59+'03social.'!G77+'04sport.'!G50+'05kultura'!G91+'06turizm_paveld'!G60+'07Infrastr.'!G115+'08aplinkosauga'!G43+'09ž.ū.'!G33+'10verslas'!G31+'11valdym.'!G74</f>
        <v>7621434</v>
      </c>
      <c r="H14" s="290">
        <f>+'01šviet.'!H69+'02sveikat.'!H59+'03social.'!H77+'04sport.'!H50+'05kultura'!H91+'06turizm_paveld'!H60+'07Infrastr.'!H115+'08aplinkosauga'!H43+'09ž.ū.'!H33+'10verslas'!H31+'11valdym.'!H74</f>
        <v>6544927</v>
      </c>
    </row>
    <row r="15" spans="1:8" ht="12.75">
      <c r="A15" s="878" t="s">
        <v>387</v>
      </c>
      <c r="B15" s="878"/>
      <c r="C15" s="878"/>
      <c r="D15" s="878"/>
      <c r="E15" s="878"/>
      <c r="F15" s="284">
        <f>+'01šviet.'!F70+'02sveikat.'!F60+'03social.'!F78+'04sport.'!F51+'05kultura'!F92+'06turizm_paveld'!F61+'07Infrastr.'!F116+'08aplinkosauga'!F44+'09ž.ū.'!F34+'10verslas'!F32+'11valdym.'!F75</f>
        <v>262176</v>
      </c>
      <c r="G15" s="284">
        <f>+'01šviet.'!G70+'02sveikat.'!G60+'03social.'!G78+'04sport.'!G51+'05kultura'!G92+'06turizm_paveld'!G61+'07Infrastr.'!G116+'08aplinkosauga'!G44+'09ž.ū.'!G34+'10verslas'!G32+'11valdym.'!G75</f>
        <v>393176</v>
      </c>
      <c r="H15" s="284">
        <f>+'01šviet.'!H70+'02sveikat.'!H60+'03social.'!H78+'04sport.'!H51+'05kultura'!H92+'06turizm_paveld'!H61+'07Infrastr.'!H116+'08aplinkosauga'!H44+'09ž.ū.'!H34+'10verslas'!H32+'11valdym.'!H75</f>
        <v>115776</v>
      </c>
    </row>
    <row r="16" spans="1:8" ht="12.75">
      <c r="A16" s="878" t="s">
        <v>388</v>
      </c>
      <c r="B16" s="878"/>
      <c r="C16" s="878"/>
      <c r="D16" s="878"/>
      <c r="E16" s="878"/>
      <c r="F16" s="284">
        <f>+'01šviet.'!F71+'02sveikat.'!F61+'03social.'!F79+'04sport.'!F52+'05kultura'!F93+'06turizm_paveld'!F62+'07Infrastr.'!F117+'08aplinkosauga'!F45+'09ž.ū.'!F35+'10verslas'!F33+'11valdym.'!F76</f>
        <v>6407063</v>
      </c>
      <c r="G16" s="284">
        <f>+'01šviet.'!G71+'02sveikat.'!G61+'03social.'!G79+'04sport.'!G52+'05kultura'!G93+'06turizm_paveld'!G62+'07Infrastr.'!G117+'08aplinkosauga'!G45+'09ž.ū.'!G35+'10verslas'!G33+'11valdym.'!G76</f>
        <v>6905995</v>
      </c>
      <c r="H16" s="284">
        <f>+'01šviet.'!H71+'02sveikat.'!H61+'03social.'!H79+'04sport.'!H52+'05kultura'!H93+'06turizm_paveld'!H62+'07Infrastr.'!H117+'08aplinkosauga'!H45+'09ž.ū.'!H35+'10verslas'!H33+'11valdym.'!H76</f>
        <v>6188819</v>
      </c>
    </row>
    <row r="17" spans="1:8" ht="12.75">
      <c r="A17" s="878" t="s">
        <v>391</v>
      </c>
      <c r="B17" s="878"/>
      <c r="C17" s="878"/>
      <c r="D17" s="878"/>
      <c r="E17" s="878"/>
      <c r="F17" s="284">
        <f>+'01šviet.'!F72+'02sveikat.'!F62+'03social.'!F80+'04sport.'!F53+'05kultura'!F94+'06turizm_paveld'!F63+'07Infrastr.'!F118+'08aplinkosauga'!F46+'09ž.ū.'!F36+'10verslas'!F34+'11valdym.'!F77</f>
        <v>118023</v>
      </c>
      <c r="G17" s="284">
        <f>+'01šviet.'!G72+'02sveikat.'!G62+'03social.'!G80+'04sport.'!G53+'05kultura'!G94+'06turizm_paveld'!G63+'07Infrastr.'!G118+'08aplinkosauga'!G46+'09ž.ū.'!G36+'10verslas'!G34+'11valdym.'!G77</f>
        <v>132263</v>
      </c>
      <c r="H17" s="284">
        <f>+'01šviet.'!H72+'02sveikat.'!H62+'03social.'!H80+'04sport.'!H53+'05kultura'!H94+'06turizm_paveld'!H63+'07Infrastr.'!H118+'08aplinkosauga'!H46+'09ž.ū.'!H36+'10verslas'!H34+'11valdym.'!H77</f>
        <v>163732</v>
      </c>
    </row>
    <row r="18" spans="1:8" ht="12.75">
      <c r="A18" s="878" t="s">
        <v>392</v>
      </c>
      <c r="B18" s="878"/>
      <c r="C18" s="878"/>
      <c r="D18" s="878"/>
      <c r="E18" s="878"/>
      <c r="F18" s="284">
        <f>+'01šviet.'!F73+'02sveikat.'!F63+'03social.'!F81+'04sport.'!F54+'05kultura'!F95+'06turizm_paveld'!F64+'07Infrastr.'!F119+'08aplinkosauga'!F47+'09ž.ū.'!F37+'10verslas'!F35+'11valdym.'!F78</f>
        <v>190000</v>
      </c>
      <c r="G18" s="284">
        <f>+'01šviet.'!G73+'02sveikat.'!G63+'03social.'!G81+'04sport.'!G54+'05kultura'!G95+'06turizm_paveld'!G64+'07Infrastr.'!G119+'08aplinkosauga'!G47+'09ž.ū.'!G37+'10verslas'!G35+'11valdym.'!G78</f>
        <v>190000</v>
      </c>
      <c r="H18" s="284">
        <f>+'01šviet.'!H73+'02sveikat.'!H63+'03social.'!H81+'04sport.'!H54+'05kultura'!H95+'06turizm_paveld'!H64+'07Infrastr.'!H119+'08aplinkosauga'!H47+'09ž.ū.'!H37+'10verslas'!H35+'11valdym.'!H78</f>
        <v>76600</v>
      </c>
    </row>
    <row r="19" spans="1:7" ht="12.75">
      <c r="A19" s="530" t="s">
        <v>713</v>
      </c>
      <c r="B19" s="530"/>
      <c r="C19" s="530"/>
      <c r="D19" s="530"/>
      <c r="E19" s="530"/>
      <c r="F19" s="530"/>
      <c r="G19" s="530"/>
    </row>
    <row r="20" spans="1:7" ht="12.75">
      <c r="A20" s="530" t="s">
        <v>925</v>
      </c>
      <c r="B20" s="530"/>
      <c r="C20" s="530"/>
      <c r="D20" s="530"/>
      <c r="E20" s="530"/>
      <c r="F20" s="530"/>
      <c r="G20" s="530"/>
    </row>
  </sheetData>
  <sheetProtection/>
  <mergeCells count="19">
    <mergeCell ref="A17:E17"/>
    <mergeCell ref="A18:E18"/>
    <mergeCell ref="A20:G20"/>
    <mergeCell ref="A7:E7"/>
    <mergeCell ref="A8:E8"/>
    <mergeCell ref="A9:E9"/>
    <mergeCell ref="A10:E10"/>
    <mergeCell ref="A11:E11"/>
    <mergeCell ref="A16:E16"/>
    <mergeCell ref="A1:H1"/>
    <mergeCell ref="A3:E3"/>
    <mergeCell ref="A19:G19"/>
    <mergeCell ref="A4:E4"/>
    <mergeCell ref="A5:E5"/>
    <mergeCell ref="A12:E12"/>
    <mergeCell ref="A13:E13"/>
    <mergeCell ref="A14:E14"/>
    <mergeCell ref="A15:E15"/>
    <mergeCell ref="A6:E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N65"/>
  <sheetViews>
    <sheetView zoomScale="115" zoomScaleNormal="115" zoomScalePageLayoutView="0" workbookViewId="0" topLeftCell="A1">
      <selection activeCell="L21" sqref="L21:L22"/>
    </sheetView>
  </sheetViews>
  <sheetFormatPr defaultColWidth="9.140625" defaultRowHeight="30" customHeight="1"/>
  <cols>
    <col min="1" max="1" width="3.57421875" style="51" customWidth="1"/>
    <col min="2" max="2" width="3.28125" style="4" customWidth="1"/>
    <col min="3" max="3" width="3.421875" style="4" customWidth="1"/>
    <col min="4" max="4" width="38.140625" style="4" customWidth="1"/>
    <col min="5" max="5" width="6.421875" style="4" customWidth="1"/>
    <col min="6" max="8" width="13.140625" style="141" customWidth="1"/>
    <col min="9" max="9" width="26.140625" style="5" customWidth="1"/>
    <col min="10" max="11" width="5.140625" style="305" customWidth="1"/>
    <col min="12" max="12" width="37.140625" style="238" customWidth="1"/>
    <col min="13" max="13" width="50.7109375" style="235" customWidth="1"/>
    <col min="14" max="14" width="7.140625" style="4" customWidth="1"/>
    <col min="15" max="16384" width="9.140625" style="4" customWidth="1"/>
  </cols>
  <sheetData>
    <row r="1" spans="1:12" ht="23.25" customHeight="1">
      <c r="A1" s="578" t="s">
        <v>823</v>
      </c>
      <c r="B1" s="578"/>
      <c r="C1" s="578"/>
      <c r="D1" s="578"/>
      <c r="E1" s="578"/>
      <c r="F1" s="578"/>
      <c r="G1" s="578"/>
      <c r="H1" s="578"/>
      <c r="I1" s="578"/>
      <c r="J1" s="578"/>
      <c r="K1" s="578"/>
      <c r="L1" s="578"/>
    </row>
    <row r="2" spans="1:12" ht="15" customHeight="1">
      <c r="A2" s="364"/>
      <c r="B2" s="364"/>
      <c r="C2" s="364"/>
      <c r="D2" s="364"/>
      <c r="E2" s="364"/>
      <c r="F2" s="364"/>
      <c r="G2" s="364"/>
      <c r="H2" s="364"/>
      <c r="I2" s="364"/>
      <c r="J2" s="576" t="s">
        <v>479</v>
      </c>
      <c r="K2" s="576"/>
      <c r="L2" s="576"/>
    </row>
    <row r="3" spans="1:12" ht="21" customHeight="1">
      <c r="A3" s="510" t="s">
        <v>445</v>
      </c>
      <c r="B3" s="510" t="s">
        <v>446</v>
      </c>
      <c r="C3" s="510" t="s">
        <v>447</v>
      </c>
      <c r="D3" s="528" t="s">
        <v>448</v>
      </c>
      <c r="E3" s="510" t="s">
        <v>444</v>
      </c>
      <c r="F3" s="515" t="s">
        <v>714</v>
      </c>
      <c r="G3" s="515" t="s">
        <v>715</v>
      </c>
      <c r="H3" s="515" t="s">
        <v>112</v>
      </c>
      <c r="I3" s="515" t="s">
        <v>449</v>
      </c>
      <c r="J3" s="515"/>
      <c r="K3" s="515"/>
      <c r="L3" s="515"/>
    </row>
    <row r="4" spans="1:12" ht="30" customHeight="1">
      <c r="A4" s="510"/>
      <c r="B4" s="510"/>
      <c r="C4" s="510"/>
      <c r="D4" s="528"/>
      <c r="E4" s="510"/>
      <c r="F4" s="515"/>
      <c r="G4" s="515"/>
      <c r="H4" s="515"/>
      <c r="I4" s="513" t="s">
        <v>450</v>
      </c>
      <c r="J4" s="511" t="s">
        <v>109</v>
      </c>
      <c r="K4" s="516" t="s">
        <v>110</v>
      </c>
      <c r="L4" s="515" t="s">
        <v>111</v>
      </c>
    </row>
    <row r="5" spans="1:12" ht="21.75" customHeight="1">
      <c r="A5" s="510"/>
      <c r="B5" s="510"/>
      <c r="C5" s="510"/>
      <c r="D5" s="528"/>
      <c r="E5" s="510"/>
      <c r="F5" s="515"/>
      <c r="G5" s="515"/>
      <c r="H5" s="515"/>
      <c r="I5" s="513"/>
      <c r="J5" s="511"/>
      <c r="K5" s="516"/>
      <c r="L5" s="515"/>
    </row>
    <row r="6" spans="1:12" ht="45" customHeight="1">
      <c r="A6" s="510"/>
      <c r="B6" s="510"/>
      <c r="C6" s="510"/>
      <c r="D6" s="528"/>
      <c r="E6" s="510"/>
      <c r="F6" s="515"/>
      <c r="G6" s="515"/>
      <c r="H6" s="515"/>
      <c r="I6" s="514"/>
      <c r="J6" s="511"/>
      <c r="K6" s="516"/>
      <c r="L6" s="515"/>
    </row>
    <row r="7" spans="1:12" ht="16.5" customHeight="1">
      <c r="A7" s="331" t="s">
        <v>462</v>
      </c>
      <c r="B7" s="571" t="s">
        <v>393</v>
      </c>
      <c r="C7" s="571"/>
      <c r="D7" s="571"/>
      <c r="E7" s="571"/>
      <c r="F7" s="571"/>
      <c r="G7" s="571"/>
      <c r="H7" s="571"/>
      <c r="I7" s="571"/>
      <c r="J7" s="571"/>
      <c r="K7" s="571"/>
      <c r="L7" s="571"/>
    </row>
    <row r="8" spans="1:12" ht="17.25" customHeight="1">
      <c r="A8" s="331" t="s">
        <v>462</v>
      </c>
      <c r="B8" s="331" t="s">
        <v>462</v>
      </c>
      <c r="C8" s="571" t="s">
        <v>394</v>
      </c>
      <c r="D8" s="571"/>
      <c r="E8" s="571"/>
      <c r="F8" s="571"/>
      <c r="G8" s="571"/>
      <c r="H8" s="571"/>
      <c r="I8" s="571"/>
      <c r="J8" s="571"/>
      <c r="K8" s="571"/>
      <c r="L8" s="571"/>
    </row>
    <row r="9" spans="1:12" ht="48.75" customHeight="1">
      <c r="A9" s="533" t="s">
        <v>462</v>
      </c>
      <c r="B9" s="533" t="s">
        <v>462</v>
      </c>
      <c r="C9" s="533" t="s">
        <v>462</v>
      </c>
      <c r="D9" s="525" t="s">
        <v>395</v>
      </c>
      <c r="E9" s="300" t="s">
        <v>474</v>
      </c>
      <c r="F9" s="365">
        <v>56380</v>
      </c>
      <c r="G9" s="365">
        <v>59300</v>
      </c>
      <c r="H9" s="365">
        <v>50300</v>
      </c>
      <c r="I9" s="525" t="s">
        <v>363</v>
      </c>
      <c r="J9" s="557">
        <v>45</v>
      </c>
      <c r="K9" s="557">
        <v>51</v>
      </c>
      <c r="L9" s="562" t="s">
        <v>499</v>
      </c>
    </row>
    <row r="10" spans="1:12" ht="45" customHeight="1">
      <c r="A10" s="534"/>
      <c r="B10" s="534"/>
      <c r="C10" s="534"/>
      <c r="D10" s="527"/>
      <c r="E10" s="300" t="s">
        <v>131</v>
      </c>
      <c r="F10" s="365">
        <v>0</v>
      </c>
      <c r="G10" s="365">
        <v>0</v>
      </c>
      <c r="H10" s="365">
        <v>8900</v>
      </c>
      <c r="I10" s="527"/>
      <c r="J10" s="558"/>
      <c r="K10" s="558"/>
      <c r="L10" s="564"/>
    </row>
    <row r="11" spans="1:12" ht="18.75" customHeight="1">
      <c r="A11" s="300" t="s">
        <v>462</v>
      </c>
      <c r="B11" s="309" t="s">
        <v>462</v>
      </c>
      <c r="C11" s="575" t="s">
        <v>398</v>
      </c>
      <c r="D11" s="575"/>
      <c r="E11" s="575"/>
      <c r="F11" s="339">
        <f>SUM(F9:F10)</f>
        <v>56380</v>
      </c>
      <c r="G11" s="339">
        <f>SUM(G9:G10)</f>
        <v>59300</v>
      </c>
      <c r="H11" s="339">
        <f>SUM(H9:H10)</f>
        <v>59200</v>
      </c>
      <c r="I11" s="561"/>
      <c r="J11" s="561"/>
      <c r="K11" s="561"/>
      <c r="L11" s="561"/>
    </row>
    <row r="12" spans="1:12" ht="19.5" customHeight="1">
      <c r="A12" s="331" t="s">
        <v>462</v>
      </c>
      <c r="B12" s="331" t="s">
        <v>463</v>
      </c>
      <c r="C12" s="571" t="s">
        <v>396</v>
      </c>
      <c r="D12" s="571"/>
      <c r="E12" s="571"/>
      <c r="F12" s="571"/>
      <c r="G12" s="571"/>
      <c r="H12" s="571"/>
      <c r="I12" s="571"/>
      <c r="J12" s="571"/>
      <c r="K12" s="571"/>
      <c r="L12" s="571"/>
    </row>
    <row r="13" spans="1:12" ht="25.5" customHeight="1">
      <c r="A13" s="577" t="s">
        <v>462</v>
      </c>
      <c r="B13" s="570" t="s">
        <v>463</v>
      </c>
      <c r="C13" s="570" t="s">
        <v>462</v>
      </c>
      <c r="D13" s="577" t="s">
        <v>212</v>
      </c>
      <c r="E13" s="309" t="s">
        <v>131</v>
      </c>
      <c r="F13" s="257">
        <v>25970</v>
      </c>
      <c r="G13" s="257">
        <v>26500</v>
      </c>
      <c r="H13" s="257">
        <v>26800</v>
      </c>
      <c r="I13" s="543" t="s">
        <v>397</v>
      </c>
      <c r="J13" s="561" t="s">
        <v>20</v>
      </c>
      <c r="K13" s="584" t="s">
        <v>717</v>
      </c>
      <c r="L13" s="581" t="s">
        <v>907</v>
      </c>
    </row>
    <row r="14" spans="1:12" ht="23.25" customHeight="1">
      <c r="A14" s="577"/>
      <c r="B14" s="570"/>
      <c r="C14" s="570"/>
      <c r="D14" s="577"/>
      <c r="E14" s="309" t="s">
        <v>146</v>
      </c>
      <c r="F14" s="257">
        <v>182000</v>
      </c>
      <c r="G14" s="257">
        <v>181400</v>
      </c>
      <c r="H14" s="257">
        <v>184400</v>
      </c>
      <c r="I14" s="543"/>
      <c r="J14" s="561"/>
      <c r="K14" s="584"/>
      <c r="L14" s="582"/>
    </row>
    <row r="15" spans="1:12" ht="18" customHeight="1">
      <c r="A15" s="577"/>
      <c r="B15" s="570"/>
      <c r="C15" s="570"/>
      <c r="D15" s="577"/>
      <c r="E15" s="309" t="s">
        <v>151</v>
      </c>
      <c r="F15" s="257">
        <v>9700</v>
      </c>
      <c r="G15" s="257">
        <v>10300</v>
      </c>
      <c r="H15" s="257">
        <v>6100</v>
      </c>
      <c r="I15" s="543"/>
      <c r="J15" s="561"/>
      <c r="K15" s="584"/>
      <c r="L15" s="583"/>
    </row>
    <row r="16" spans="1:12" ht="81.75" customHeight="1">
      <c r="A16" s="300" t="s">
        <v>462</v>
      </c>
      <c r="B16" s="306" t="s">
        <v>463</v>
      </c>
      <c r="C16" s="306" t="s">
        <v>463</v>
      </c>
      <c r="D16" s="300" t="s">
        <v>18</v>
      </c>
      <c r="E16" s="309" t="s">
        <v>131</v>
      </c>
      <c r="F16" s="257">
        <v>12500</v>
      </c>
      <c r="G16" s="257">
        <v>12500</v>
      </c>
      <c r="H16" s="257">
        <v>12500</v>
      </c>
      <c r="I16" s="294" t="s">
        <v>92</v>
      </c>
      <c r="J16" s="295">
        <v>1</v>
      </c>
      <c r="K16" s="295">
        <v>1</v>
      </c>
      <c r="L16" s="311" t="s">
        <v>911</v>
      </c>
    </row>
    <row r="17" spans="1:12" ht="15.75" customHeight="1">
      <c r="A17" s="300" t="s">
        <v>462</v>
      </c>
      <c r="B17" s="366" t="s">
        <v>463</v>
      </c>
      <c r="C17" s="575" t="s">
        <v>451</v>
      </c>
      <c r="D17" s="575"/>
      <c r="E17" s="575"/>
      <c r="F17" s="367">
        <f>SUM(F13:F16)</f>
        <v>230170</v>
      </c>
      <c r="G17" s="367">
        <f>SUM(G13:G16)</f>
        <v>230700</v>
      </c>
      <c r="H17" s="367">
        <f>SUM(H13:H16)</f>
        <v>229800</v>
      </c>
      <c r="I17" s="561"/>
      <c r="J17" s="561"/>
      <c r="K17" s="561"/>
      <c r="L17" s="561"/>
    </row>
    <row r="18" spans="1:12" ht="15.75" customHeight="1">
      <c r="A18" s="300" t="s">
        <v>462</v>
      </c>
      <c r="B18" s="572" t="s">
        <v>452</v>
      </c>
      <c r="C18" s="572"/>
      <c r="D18" s="572"/>
      <c r="E18" s="572"/>
      <c r="F18" s="368">
        <f>+F17+F11</f>
        <v>286550</v>
      </c>
      <c r="G18" s="368">
        <f>+G17+G11</f>
        <v>290000</v>
      </c>
      <c r="H18" s="368">
        <f>+H17+H11</f>
        <v>289000</v>
      </c>
      <c r="I18" s="561"/>
      <c r="J18" s="561"/>
      <c r="K18" s="561"/>
      <c r="L18" s="561"/>
    </row>
    <row r="19" spans="1:12" ht="16.5" customHeight="1">
      <c r="A19" s="331" t="s">
        <v>463</v>
      </c>
      <c r="B19" s="571" t="s">
        <v>399</v>
      </c>
      <c r="C19" s="571"/>
      <c r="D19" s="571"/>
      <c r="E19" s="571"/>
      <c r="F19" s="571"/>
      <c r="G19" s="571"/>
      <c r="H19" s="571"/>
      <c r="I19" s="571"/>
      <c r="J19" s="571"/>
      <c r="K19" s="571"/>
      <c r="L19" s="571"/>
    </row>
    <row r="20" spans="1:12" ht="17.25" customHeight="1">
      <c r="A20" s="331" t="s">
        <v>463</v>
      </c>
      <c r="B20" s="331" t="s">
        <v>462</v>
      </c>
      <c r="C20" s="571" t="s">
        <v>400</v>
      </c>
      <c r="D20" s="571"/>
      <c r="E20" s="571"/>
      <c r="F20" s="571"/>
      <c r="G20" s="571"/>
      <c r="H20" s="571"/>
      <c r="I20" s="571"/>
      <c r="J20" s="571"/>
      <c r="K20" s="571"/>
      <c r="L20" s="571"/>
    </row>
    <row r="21" spans="1:12" ht="90.75" customHeight="1">
      <c r="A21" s="533" t="s">
        <v>463</v>
      </c>
      <c r="B21" s="533" t="s">
        <v>462</v>
      </c>
      <c r="C21" s="533" t="s">
        <v>462</v>
      </c>
      <c r="D21" s="525" t="s">
        <v>653</v>
      </c>
      <c r="E21" s="309" t="s">
        <v>131</v>
      </c>
      <c r="F21" s="257">
        <v>10000</v>
      </c>
      <c r="G21" s="257">
        <v>20000</v>
      </c>
      <c r="H21" s="256">
        <v>20000</v>
      </c>
      <c r="I21" s="562" t="s">
        <v>831</v>
      </c>
      <c r="J21" s="557">
        <v>19</v>
      </c>
      <c r="K21" s="297">
        <v>19</v>
      </c>
      <c r="L21" s="562" t="s">
        <v>824</v>
      </c>
    </row>
    <row r="22" spans="1:12" ht="73.5" customHeight="1">
      <c r="A22" s="534"/>
      <c r="B22" s="534"/>
      <c r="C22" s="534"/>
      <c r="D22" s="527"/>
      <c r="E22" s="309" t="s">
        <v>142</v>
      </c>
      <c r="F22" s="257">
        <v>5000</v>
      </c>
      <c r="G22" s="257">
        <v>5000</v>
      </c>
      <c r="H22" s="256">
        <v>6300</v>
      </c>
      <c r="I22" s="564"/>
      <c r="J22" s="558"/>
      <c r="K22" s="299"/>
      <c r="L22" s="564"/>
    </row>
    <row r="23" spans="1:12" ht="21.75" customHeight="1">
      <c r="A23" s="300" t="s">
        <v>463</v>
      </c>
      <c r="B23" s="300" t="s">
        <v>462</v>
      </c>
      <c r="C23" s="575" t="s">
        <v>451</v>
      </c>
      <c r="D23" s="575"/>
      <c r="E23" s="575"/>
      <c r="F23" s="339">
        <f>SUM(F21:F22)</f>
        <v>15000</v>
      </c>
      <c r="G23" s="339">
        <f>SUM(G21:G22)</f>
        <v>25000</v>
      </c>
      <c r="H23" s="339">
        <f>SUM(H21:H22)</f>
        <v>26300</v>
      </c>
      <c r="I23" s="331"/>
      <c r="J23" s="369"/>
      <c r="K23" s="369"/>
      <c r="L23" s="331"/>
    </row>
    <row r="24" spans="1:12" ht="24" customHeight="1">
      <c r="A24" s="331" t="s">
        <v>463</v>
      </c>
      <c r="B24" s="331" t="s">
        <v>463</v>
      </c>
      <c r="C24" s="571" t="s">
        <v>401</v>
      </c>
      <c r="D24" s="571"/>
      <c r="E24" s="571"/>
      <c r="F24" s="571"/>
      <c r="G24" s="571"/>
      <c r="H24" s="571"/>
      <c r="I24" s="571"/>
      <c r="J24" s="571"/>
      <c r="K24" s="571"/>
      <c r="L24" s="571"/>
    </row>
    <row r="25" spans="1:12" ht="162" customHeight="1">
      <c r="A25" s="300" t="s">
        <v>463</v>
      </c>
      <c r="B25" s="300" t="s">
        <v>463</v>
      </c>
      <c r="C25" s="306" t="s">
        <v>462</v>
      </c>
      <c r="D25" s="300" t="s">
        <v>636</v>
      </c>
      <c r="E25" s="309" t="s">
        <v>131</v>
      </c>
      <c r="F25" s="365">
        <v>16000</v>
      </c>
      <c r="G25" s="365">
        <v>16000</v>
      </c>
      <c r="H25" s="365">
        <v>14600</v>
      </c>
      <c r="I25" s="294" t="s">
        <v>637</v>
      </c>
      <c r="J25" s="295" t="s">
        <v>638</v>
      </c>
      <c r="K25" s="295" t="s">
        <v>500</v>
      </c>
      <c r="L25" s="294" t="s">
        <v>501</v>
      </c>
    </row>
    <row r="26" spans="1:12" ht="47.25" customHeight="1">
      <c r="A26" s="533" t="s">
        <v>463</v>
      </c>
      <c r="B26" s="533" t="s">
        <v>463</v>
      </c>
      <c r="C26" s="533" t="s">
        <v>463</v>
      </c>
      <c r="D26" s="525" t="s">
        <v>243</v>
      </c>
      <c r="E26" s="300" t="s">
        <v>131</v>
      </c>
      <c r="F26" s="365">
        <v>10000</v>
      </c>
      <c r="G26" s="365">
        <v>10000</v>
      </c>
      <c r="H26" s="365">
        <v>10000</v>
      </c>
      <c r="I26" s="562" t="s">
        <v>86</v>
      </c>
      <c r="J26" s="557">
        <v>40</v>
      </c>
      <c r="K26" s="557">
        <v>29</v>
      </c>
      <c r="L26" s="581" t="s">
        <v>825</v>
      </c>
    </row>
    <row r="27" spans="1:12" ht="39" customHeight="1">
      <c r="A27" s="534"/>
      <c r="B27" s="534"/>
      <c r="C27" s="534"/>
      <c r="D27" s="527"/>
      <c r="E27" s="300" t="s">
        <v>135</v>
      </c>
      <c r="F27" s="365">
        <v>20000</v>
      </c>
      <c r="G27" s="365">
        <v>20000</v>
      </c>
      <c r="H27" s="365">
        <v>33449</v>
      </c>
      <c r="I27" s="564"/>
      <c r="J27" s="558"/>
      <c r="K27" s="558"/>
      <c r="L27" s="583"/>
    </row>
    <row r="28" spans="1:12" ht="42.75" customHeight="1">
      <c r="A28" s="300" t="s">
        <v>463</v>
      </c>
      <c r="B28" s="300" t="s">
        <v>463</v>
      </c>
      <c r="C28" s="306" t="s">
        <v>464</v>
      </c>
      <c r="D28" s="309" t="s">
        <v>242</v>
      </c>
      <c r="E28" s="300" t="s">
        <v>131</v>
      </c>
      <c r="F28" s="365">
        <v>9840</v>
      </c>
      <c r="G28" s="365">
        <v>9800</v>
      </c>
      <c r="H28" s="365">
        <v>9800</v>
      </c>
      <c r="I28" s="294" t="s">
        <v>402</v>
      </c>
      <c r="J28" s="295">
        <v>300</v>
      </c>
      <c r="K28" s="370">
        <v>395</v>
      </c>
      <c r="L28" s="371" t="s">
        <v>502</v>
      </c>
    </row>
    <row r="29" spans="1:12" ht="48" customHeight="1">
      <c r="A29" s="533" t="s">
        <v>463</v>
      </c>
      <c r="B29" s="533" t="s">
        <v>463</v>
      </c>
      <c r="C29" s="533" t="s">
        <v>465</v>
      </c>
      <c r="D29" s="525" t="s">
        <v>192</v>
      </c>
      <c r="E29" s="300" t="s">
        <v>131</v>
      </c>
      <c r="F29" s="365">
        <v>20000</v>
      </c>
      <c r="G29" s="365">
        <v>20000</v>
      </c>
      <c r="H29" s="365">
        <v>20000</v>
      </c>
      <c r="I29" s="562" t="s">
        <v>403</v>
      </c>
      <c r="J29" s="573">
        <v>5</v>
      </c>
      <c r="K29" s="573">
        <v>22</v>
      </c>
      <c r="L29" s="579" t="s">
        <v>826</v>
      </c>
    </row>
    <row r="30" spans="1:12" ht="62.25" customHeight="1">
      <c r="A30" s="534"/>
      <c r="B30" s="534"/>
      <c r="C30" s="534"/>
      <c r="D30" s="527"/>
      <c r="E30" s="300" t="s">
        <v>142</v>
      </c>
      <c r="F30" s="365">
        <v>1448</v>
      </c>
      <c r="G30" s="365">
        <v>1488</v>
      </c>
      <c r="H30" s="365">
        <v>1992</v>
      </c>
      <c r="I30" s="564"/>
      <c r="J30" s="574"/>
      <c r="K30" s="574"/>
      <c r="L30" s="580"/>
    </row>
    <row r="31" spans="1:12" ht="84.75" customHeight="1">
      <c r="A31" s="300" t="s">
        <v>463</v>
      </c>
      <c r="B31" s="300" t="s">
        <v>463</v>
      </c>
      <c r="C31" s="306" t="s">
        <v>466</v>
      </c>
      <c r="D31" s="309" t="s">
        <v>293</v>
      </c>
      <c r="E31" s="300" t="s">
        <v>131</v>
      </c>
      <c r="F31" s="365">
        <v>5620</v>
      </c>
      <c r="G31" s="365">
        <v>5600</v>
      </c>
      <c r="H31" s="365">
        <v>5600</v>
      </c>
      <c r="I31" s="294" t="s">
        <v>404</v>
      </c>
      <c r="J31" s="295">
        <v>4000</v>
      </c>
      <c r="K31" s="370">
        <v>5148</v>
      </c>
      <c r="L31" s="371" t="s">
        <v>827</v>
      </c>
    </row>
    <row r="32" spans="1:12" ht="105.75" customHeight="1">
      <c r="A32" s="300" t="s">
        <v>463</v>
      </c>
      <c r="B32" s="300" t="s">
        <v>463</v>
      </c>
      <c r="C32" s="306" t="s">
        <v>467</v>
      </c>
      <c r="D32" s="309" t="s">
        <v>294</v>
      </c>
      <c r="E32" s="300" t="s">
        <v>131</v>
      </c>
      <c r="F32" s="365">
        <v>12020</v>
      </c>
      <c r="G32" s="365">
        <v>12000</v>
      </c>
      <c r="H32" s="365">
        <v>12000</v>
      </c>
      <c r="I32" s="294" t="s">
        <v>662</v>
      </c>
      <c r="J32" s="372">
        <v>2</v>
      </c>
      <c r="K32" s="373">
        <v>2.1</v>
      </c>
      <c r="L32" s="371" t="s">
        <v>828</v>
      </c>
    </row>
    <row r="33" spans="1:12" ht="55.5" customHeight="1">
      <c r="A33" s="349" t="s">
        <v>463</v>
      </c>
      <c r="B33" s="300" t="s">
        <v>463</v>
      </c>
      <c r="C33" s="306" t="s">
        <v>468</v>
      </c>
      <c r="D33" s="309" t="s">
        <v>252</v>
      </c>
      <c r="E33" s="300" t="s">
        <v>131</v>
      </c>
      <c r="F33" s="365">
        <v>5863</v>
      </c>
      <c r="G33" s="365">
        <v>5900</v>
      </c>
      <c r="H33" s="365">
        <v>5900</v>
      </c>
      <c r="I33" s="294" t="s">
        <v>31</v>
      </c>
      <c r="J33" s="372">
        <v>70</v>
      </c>
      <c r="K33" s="372">
        <v>146</v>
      </c>
      <c r="L33" s="371" t="s">
        <v>503</v>
      </c>
    </row>
    <row r="34" spans="1:12" ht="54.75" customHeight="1">
      <c r="A34" s="349" t="s">
        <v>463</v>
      </c>
      <c r="B34" s="349" t="s">
        <v>463</v>
      </c>
      <c r="C34" s="306" t="s">
        <v>469</v>
      </c>
      <c r="D34" s="309" t="s">
        <v>174</v>
      </c>
      <c r="E34" s="300" t="s">
        <v>131</v>
      </c>
      <c r="F34" s="365">
        <v>13122</v>
      </c>
      <c r="G34" s="365">
        <v>13100</v>
      </c>
      <c r="H34" s="365">
        <v>13100</v>
      </c>
      <c r="I34" s="294" t="s">
        <v>32</v>
      </c>
      <c r="J34" s="297">
        <v>392</v>
      </c>
      <c r="K34" s="370">
        <v>421</v>
      </c>
      <c r="L34" s="371" t="s">
        <v>829</v>
      </c>
    </row>
    <row r="35" spans="1:12" ht="51" customHeight="1">
      <c r="A35" s="300" t="s">
        <v>463</v>
      </c>
      <c r="B35" s="300" t="s">
        <v>463</v>
      </c>
      <c r="C35" s="306" t="s">
        <v>470</v>
      </c>
      <c r="D35" s="309" t="s">
        <v>254</v>
      </c>
      <c r="E35" s="300" t="s">
        <v>131</v>
      </c>
      <c r="F35" s="365">
        <v>1500</v>
      </c>
      <c r="G35" s="365">
        <v>1500</v>
      </c>
      <c r="H35" s="365">
        <v>1500</v>
      </c>
      <c r="I35" s="294" t="s">
        <v>262</v>
      </c>
      <c r="J35" s="295">
        <v>40</v>
      </c>
      <c r="K35" s="370">
        <v>67</v>
      </c>
      <c r="L35" s="371" t="s">
        <v>507</v>
      </c>
    </row>
    <row r="36" spans="1:12" ht="56.25" customHeight="1">
      <c r="A36" s="349" t="s">
        <v>463</v>
      </c>
      <c r="B36" s="349" t="s">
        <v>463</v>
      </c>
      <c r="C36" s="306" t="s">
        <v>471</v>
      </c>
      <c r="D36" s="309" t="s">
        <v>484</v>
      </c>
      <c r="E36" s="300" t="s">
        <v>131</v>
      </c>
      <c r="F36" s="365">
        <v>32050</v>
      </c>
      <c r="G36" s="365">
        <v>32000</v>
      </c>
      <c r="H36" s="365">
        <v>32000</v>
      </c>
      <c r="I36" s="294" t="s">
        <v>641</v>
      </c>
      <c r="J36" s="295" t="s">
        <v>33</v>
      </c>
      <c r="K36" s="370" t="s">
        <v>504</v>
      </c>
      <c r="L36" s="371" t="s">
        <v>506</v>
      </c>
    </row>
    <row r="37" spans="1:12" ht="64.5" customHeight="1">
      <c r="A37" s="349" t="s">
        <v>463</v>
      </c>
      <c r="B37" s="349" t="s">
        <v>463</v>
      </c>
      <c r="C37" s="306" t="s">
        <v>472</v>
      </c>
      <c r="D37" s="309" t="s">
        <v>695</v>
      </c>
      <c r="E37" s="300" t="s">
        <v>131</v>
      </c>
      <c r="F37" s="365">
        <v>1000</v>
      </c>
      <c r="G37" s="365">
        <v>1000</v>
      </c>
      <c r="H37" s="365">
        <v>1000</v>
      </c>
      <c r="I37" s="294" t="s">
        <v>255</v>
      </c>
      <c r="J37" s="295">
        <v>1</v>
      </c>
      <c r="K37" s="374">
        <v>1</v>
      </c>
      <c r="L37" s="371" t="s">
        <v>505</v>
      </c>
    </row>
    <row r="38" spans="1:12" ht="15.75" customHeight="1">
      <c r="A38" s="331" t="s">
        <v>463</v>
      </c>
      <c r="B38" s="375" t="s">
        <v>463</v>
      </c>
      <c r="C38" s="575" t="s">
        <v>451</v>
      </c>
      <c r="D38" s="575"/>
      <c r="E38" s="575"/>
      <c r="F38" s="367">
        <f>SUM(F25:F37)</f>
        <v>148463</v>
      </c>
      <c r="G38" s="367">
        <f>SUM(G25:G37)</f>
        <v>148388</v>
      </c>
      <c r="H38" s="367">
        <f>SUM(H25:H37)</f>
        <v>160941</v>
      </c>
      <c r="I38" s="561"/>
      <c r="J38" s="561"/>
      <c r="K38" s="561"/>
      <c r="L38" s="561"/>
    </row>
    <row r="39" spans="1:12" ht="15.75" customHeight="1">
      <c r="A39" s="331" t="s">
        <v>463</v>
      </c>
      <c r="B39" s="572" t="s">
        <v>382</v>
      </c>
      <c r="C39" s="572"/>
      <c r="D39" s="572"/>
      <c r="E39" s="572"/>
      <c r="F39" s="368">
        <f>+F38+F23</f>
        <v>163463</v>
      </c>
      <c r="G39" s="368">
        <f>+G38+G23</f>
        <v>173388</v>
      </c>
      <c r="H39" s="368">
        <f>+H38+H23</f>
        <v>187241</v>
      </c>
      <c r="I39" s="561"/>
      <c r="J39" s="561"/>
      <c r="K39" s="561"/>
      <c r="L39" s="561"/>
    </row>
    <row r="40" spans="1:12" ht="17.25" customHeight="1">
      <c r="A40" s="331" t="s">
        <v>464</v>
      </c>
      <c r="B40" s="571" t="s">
        <v>175</v>
      </c>
      <c r="C40" s="571"/>
      <c r="D40" s="571"/>
      <c r="E40" s="571"/>
      <c r="F40" s="571"/>
      <c r="G40" s="571"/>
      <c r="H40" s="571"/>
      <c r="I40" s="571"/>
      <c r="J40" s="571"/>
      <c r="K40" s="571"/>
      <c r="L40" s="571"/>
    </row>
    <row r="41" spans="1:12" ht="15.75" customHeight="1">
      <c r="A41" s="331" t="s">
        <v>464</v>
      </c>
      <c r="B41" s="331" t="s">
        <v>462</v>
      </c>
      <c r="C41" s="571" t="s">
        <v>176</v>
      </c>
      <c r="D41" s="571"/>
      <c r="E41" s="571"/>
      <c r="F41" s="571"/>
      <c r="G41" s="571"/>
      <c r="H41" s="571"/>
      <c r="I41" s="571"/>
      <c r="J41" s="571"/>
      <c r="K41" s="571"/>
      <c r="L41" s="571"/>
    </row>
    <row r="42" spans="1:12" ht="19.5" customHeight="1">
      <c r="A42" s="533" t="s">
        <v>464</v>
      </c>
      <c r="B42" s="533" t="s">
        <v>462</v>
      </c>
      <c r="C42" s="533" t="s">
        <v>462</v>
      </c>
      <c r="D42" s="543" t="s">
        <v>438</v>
      </c>
      <c r="E42" s="294" t="s">
        <v>143</v>
      </c>
      <c r="F42" s="256">
        <v>8700</v>
      </c>
      <c r="G42" s="256">
        <v>0</v>
      </c>
      <c r="H42" s="256">
        <v>0</v>
      </c>
      <c r="I42" s="543" t="s">
        <v>600</v>
      </c>
      <c r="J42" s="561">
        <v>100</v>
      </c>
      <c r="K42" s="561">
        <v>79</v>
      </c>
      <c r="L42" s="543" t="s">
        <v>839</v>
      </c>
    </row>
    <row r="43" spans="1:12" ht="20.25" customHeight="1">
      <c r="A43" s="560"/>
      <c r="B43" s="560"/>
      <c r="C43" s="560"/>
      <c r="D43" s="543"/>
      <c r="E43" s="294" t="s">
        <v>131</v>
      </c>
      <c r="F43" s="256">
        <v>0</v>
      </c>
      <c r="G43" s="256">
        <v>8700</v>
      </c>
      <c r="H43" s="256">
        <v>5600</v>
      </c>
      <c r="I43" s="543"/>
      <c r="J43" s="561"/>
      <c r="K43" s="561"/>
      <c r="L43" s="543"/>
    </row>
    <row r="44" spans="1:12" ht="29.25" customHeight="1">
      <c r="A44" s="534"/>
      <c r="B44" s="534"/>
      <c r="C44" s="534"/>
      <c r="D44" s="543"/>
      <c r="E44" s="294" t="s">
        <v>146</v>
      </c>
      <c r="F44" s="256">
        <v>100000</v>
      </c>
      <c r="G44" s="256">
        <v>165000</v>
      </c>
      <c r="H44" s="256">
        <v>129300</v>
      </c>
      <c r="I44" s="543"/>
      <c r="J44" s="561"/>
      <c r="K44" s="561"/>
      <c r="L44" s="543"/>
    </row>
    <row r="45" spans="1:12" ht="63.75" customHeight="1">
      <c r="A45" s="349" t="s">
        <v>464</v>
      </c>
      <c r="B45" s="349" t="s">
        <v>462</v>
      </c>
      <c r="C45" s="349" t="s">
        <v>463</v>
      </c>
      <c r="D45" s="296" t="s">
        <v>439</v>
      </c>
      <c r="E45" s="294" t="s">
        <v>146</v>
      </c>
      <c r="F45" s="256">
        <v>60000</v>
      </c>
      <c r="G45" s="256">
        <v>0</v>
      </c>
      <c r="H45" s="256">
        <v>0</v>
      </c>
      <c r="I45" s="296" t="s">
        <v>600</v>
      </c>
      <c r="J45" s="297">
        <v>100</v>
      </c>
      <c r="K45" s="297">
        <v>0</v>
      </c>
      <c r="L45" s="296" t="s">
        <v>832</v>
      </c>
    </row>
    <row r="46" spans="1:12" ht="92.25" customHeight="1">
      <c r="A46" s="306" t="s">
        <v>464</v>
      </c>
      <c r="B46" s="306" t="s">
        <v>462</v>
      </c>
      <c r="C46" s="306" t="s">
        <v>464</v>
      </c>
      <c r="D46" s="294" t="s">
        <v>487</v>
      </c>
      <c r="E46" s="294" t="s">
        <v>143</v>
      </c>
      <c r="F46" s="256">
        <v>50000</v>
      </c>
      <c r="G46" s="256">
        <v>48300</v>
      </c>
      <c r="H46" s="256">
        <v>48200</v>
      </c>
      <c r="I46" s="294" t="s">
        <v>606</v>
      </c>
      <c r="J46" s="295">
        <v>1</v>
      </c>
      <c r="K46" s="295">
        <v>1</v>
      </c>
      <c r="L46" s="294" t="s">
        <v>830</v>
      </c>
    </row>
    <row r="47" spans="1:12" ht="15" customHeight="1">
      <c r="A47" s="331" t="s">
        <v>464</v>
      </c>
      <c r="B47" s="338" t="s">
        <v>462</v>
      </c>
      <c r="C47" s="575" t="s">
        <v>398</v>
      </c>
      <c r="D47" s="575"/>
      <c r="E47" s="575"/>
      <c r="F47" s="367">
        <f>SUM(F42:F46)</f>
        <v>218700</v>
      </c>
      <c r="G47" s="367">
        <f>SUM(G42:G46)</f>
        <v>222000</v>
      </c>
      <c r="H47" s="367">
        <f>SUM(H42:H46)</f>
        <v>183100</v>
      </c>
      <c r="I47" s="295"/>
      <c r="J47" s="295"/>
      <c r="K47" s="295"/>
      <c r="L47" s="294"/>
    </row>
    <row r="48" spans="1:12" ht="16.5" customHeight="1">
      <c r="A48" s="331" t="s">
        <v>464</v>
      </c>
      <c r="B48" s="572" t="s">
        <v>382</v>
      </c>
      <c r="C48" s="572"/>
      <c r="D48" s="572"/>
      <c r="E48" s="572"/>
      <c r="F48" s="368">
        <f>+F47</f>
        <v>218700</v>
      </c>
      <c r="G48" s="368">
        <f>+G47</f>
        <v>222000</v>
      </c>
      <c r="H48" s="376">
        <f>+H47</f>
        <v>183100</v>
      </c>
      <c r="I48" s="295"/>
      <c r="J48" s="295"/>
      <c r="K48" s="295"/>
      <c r="L48" s="294"/>
    </row>
    <row r="49" spans="1:12" ht="15.75">
      <c r="A49" s="550" t="s">
        <v>453</v>
      </c>
      <c r="B49" s="551"/>
      <c r="C49" s="551"/>
      <c r="D49" s="551"/>
      <c r="E49" s="552"/>
      <c r="F49" s="492">
        <f>+F48+F39+F18</f>
        <v>668713</v>
      </c>
      <c r="G49" s="498">
        <f>+G48+G39+G18</f>
        <v>685388</v>
      </c>
      <c r="H49" s="492">
        <f>+H48+H39+H18</f>
        <v>659341</v>
      </c>
      <c r="I49" s="529"/>
      <c r="J49" s="530"/>
      <c r="K49" s="530"/>
      <c r="L49" s="530"/>
    </row>
    <row r="50" spans="1:12" ht="12.75">
      <c r="A50" s="537" t="s">
        <v>480</v>
      </c>
      <c r="B50" s="538"/>
      <c r="C50" s="538"/>
      <c r="D50" s="538"/>
      <c r="E50" s="539"/>
      <c r="F50" s="354"/>
      <c r="G50" s="354"/>
      <c r="H50" s="354"/>
      <c r="I50" s="529"/>
      <c r="J50" s="530"/>
      <c r="K50" s="530"/>
      <c r="L50" s="530"/>
    </row>
    <row r="51" spans="1:12" ht="14.25">
      <c r="A51" s="547" t="s">
        <v>148</v>
      </c>
      <c r="B51" s="548"/>
      <c r="C51" s="548"/>
      <c r="D51" s="548"/>
      <c r="E51" s="549"/>
      <c r="F51" s="496">
        <f>SUM(F52:F58)</f>
        <v>642265</v>
      </c>
      <c r="G51" s="499">
        <f>SUM(G52:G58)</f>
        <v>658900</v>
      </c>
      <c r="H51" s="496">
        <f>SUM(H52:H58)</f>
        <v>617600</v>
      </c>
      <c r="I51" s="529"/>
      <c r="J51" s="530"/>
      <c r="K51" s="530"/>
      <c r="L51" s="530"/>
    </row>
    <row r="52" spans="1:12" ht="12.75">
      <c r="A52" s="544" t="s">
        <v>383</v>
      </c>
      <c r="B52" s="545"/>
      <c r="C52" s="545"/>
      <c r="D52" s="545"/>
      <c r="E52" s="546"/>
      <c r="F52" s="377">
        <f>+F43+F37+F36+F35+F34+F33+F32+F31+F29+F28+F26+F25+F21+F16+F13+F10</f>
        <v>175485</v>
      </c>
      <c r="G52" s="378">
        <f>+G43+G37+G36+G35+G34+G33+G32+G31+G29+G28+G26+G25+G21+G16+G13+G10</f>
        <v>194600</v>
      </c>
      <c r="H52" s="377">
        <f>+H43+H37+H36+H35+H34+H33+H32+H31+H29+H28+H26+H25+H21+H16+H13+H10</f>
        <v>199300</v>
      </c>
      <c r="I52" s="529"/>
      <c r="J52" s="530"/>
      <c r="K52" s="530"/>
      <c r="L52" s="530"/>
    </row>
    <row r="53" spans="1:12" ht="12.75">
      <c r="A53" s="544" t="s">
        <v>53</v>
      </c>
      <c r="B53" s="545"/>
      <c r="C53" s="545"/>
      <c r="D53" s="545"/>
      <c r="E53" s="546"/>
      <c r="F53" s="379">
        <f>+F14+F45+F44</f>
        <v>342000</v>
      </c>
      <c r="G53" s="380">
        <f>+G14+G45+G44</f>
        <v>346400</v>
      </c>
      <c r="H53" s="379">
        <f>+H14+H45+H44</f>
        <v>313700</v>
      </c>
      <c r="I53" s="529"/>
      <c r="J53" s="530"/>
      <c r="K53" s="530"/>
      <c r="L53" s="530"/>
    </row>
    <row r="54" spans="1:12" ht="12.75">
      <c r="A54" s="544" t="s">
        <v>384</v>
      </c>
      <c r="B54" s="545"/>
      <c r="C54" s="545"/>
      <c r="D54" s="545"/>
      <c r="E54" s="546"/>
      <c r="F54" s="379">
        <f>+F9</f>
        <v>56380</v>
      </c>
      <c r="G54" s="380">
        <f>+G9</f>
        <v>59300</v>
      </c>
      <c r="H54" s="379">
        <f>+H9</f>
        <v>50300</v>
      </c>
      <c r="I54" s="529"/>
      <c r="J54" s="530"/>
      <c r="K54" s="530"/>
      <c r="L54" s="530"/>
    </row>
    <row r="55" spans="1:12" ht="12.75">
      <c r="A55" s="544" t="s">
        <v>385</v>
      </c>
      <c r="B55" s="545"/>
      <c r="C55" s="545"/>
      <c r="D55" s="545"/>
      <c r="E55" s="546"/>
      <c r="F55" s="379">
        <f>+F15</f>
        <v>9700</v>
      </c>
      <c r="G55" s="380">
        <f>+G15</f>
        <v>10300</v>
      </c>
      <c r="H55" s="379">
        <f>+H15</f>
        <v>6100</v>
      </c>
      <c r="I55" s="529"/>
      <c r="J55" s="530"/>
      <c r="K55" s="530"/>
      <c r="L55" s="530"/>
    </row>
    <row r="56" spans="1:12" ht="12.75">
      <c r="A56" s="544" t="s">
        <v>386</v>
      </c>
      <c r="B56" s="545"/>
      <c r="C56" s="545"/>
      <c r="D56" s="545"/>
      <c r="E56" s="546"/>
      <c r="F56" s="379"/>
      <c r="G56" s="380"/>
      <c r="H56" s="379"/>
      <c r="I56" s="529"/>
      <c r="J56" s="530"/>
      <c r="K56" s="530"/>
      <c r="L56" s="530"/>
    </row>
    <row r="57" spans="1:12" ht="12.75">
      <c r="A57" s="544" t="s">
        <v>389</v>
      </c>
      <c r="B57" s="545"/>
      <c r="C57" s="545"/>
      <c r="D57" s="545"/>
      <c r="E57" s="546"/>
      <c r="F57" s="379">
        <f>+F46+F42</f>
        <v>58700</v>
      </c>
      <c r="G57" s="380">
        <f>+G46+G42</f>
        <v>48300</v>
      </c>
      <c r="H57" s="379">
        <f>+H46+H42</f>
        <v>48200</v>
      </c>
      <c r="I57" s="529"/>
      <c r="J57" s="530"/>
      <c r="K57" s="530"/>
      <c r="L57" s="530"/>
    </row>
    <row r="58" spans="1:12" ht="12.75">
      <c r="A58" s="544" t="s">
        <v>390</v>
      </c>
      <c r="B58" s="545"/>
      <c r="C58" s="545"/>
      <c r="D58" s="545"/>
      <c r="E58" s="546"/>
      <c r="F58" s="379"/>
      <c r="G58" s="380"/>
      <c r="H58" s="379"/>
      <c r="I58" s="529"/>
      <c r="J58" s="530"/>
      <c r="K58" s="530"/>
      <c r="L58" s="530"/>
    </row>
    <row r="59" spans="1:12" ht="14.25">
      <c r="A59" s="554" t="s">
        <v>147</v>
      </c>
      <c r="B59" s="555"/>
      <c r="C59" s="555"/>
      <c r="D59" s="555"/>
      <c r="E59" s="556"/>
      <c r="F59" s="496">
        <f>SUM(F60:F63)</f>
        <v>26448</v>
      </c>
      <c r="G59" s="499">
        <f>SUM(G60:G63)</f>
        <v>26488</v>
      </c>
      <c r="H59" s="496">
        <f>SUM(H60:H63)</f>
        <v>41741</v>
      </c>
      <c r="I59" s="529"/>
      <c r="J59" s="530"/>
      <c r="K59" s="530"/>
      <c r="L59" s="530"/>
    </row>
    <row r="60" spans="1:12" ht="12.75">
      <c r="A60" s="544" t="s">
        <v>387</v>
      </c>
      <c r="B60" s="545"/>
      <c r="C60" s="545"/>
      <c r="D60" s="545"/>
      <c r="E60" s="546"/>
      <c r="F60" s="379"/>
      <c r="G60" s="380"/>
      <c r="H60" s="379"/>
      <c r="I60" s="529"/>
      <c r="J60" s="530"/>
      <c r="K60" s="530"/>
      <c r="L60" s="530"/>
    </row>
    <row r="61" spans="1:12" ht="12.75">
      <c r="A61" s="544" t="s">
        <v>388</v>
      </c>
      <c r="B61" s="545"/>
      <c r="C61" s="545"/>
      <c r="D61" s="545"/>
      <c r="E61" s="546"/>
      <c r="F61" s="379">
        <f>+F27</f>
        <v>20000</v>
      </c>
      <c r="G61" s="380">
        <f>+G27</f>
        <v>20000</v>
      </c>
      <c r="H61" s="379">
        <f>+H27</f>
        <v>33449</v>
      </c>
      <c r="I61" s="529"/>
      <c r="J61" s="530"/>
      <c r="K61" s="530"/>
      <c r="L61" s="530"/>
    </row>
    <row r="62" spans="1:12" ht="12.75">
      <c r="A62" s="544" t="s">
        <v>391</v>
      </c>
      <c r="B62" s="545"/>
      <c r="C62" s="545"/>
      <c r="D62" s="545"/>
      <c r="E62" s="546"/>
      <c r="F62" s="379">
        <f>+F30+F22</f>
        <v>6448</v>
      </c>
      <c r="G62" s="380">
        <f>+G30+G22</f>
        <v>6488</v>
      </c>
      <c r="H62" s="379">
        <f>+H30+H22</f>
        <v>8292</v>
      </c>
      <c r="I62" s="529"/>
      <c r="J62" s="530"/>
      <c r="K62" s="530"/>
      <c r="L62" s="530"/>
    </row>
    <row r="63" spans="1:12" ht="12.75">
      <c r="A63" s="544" t="s">
        <v>392</v>
      </c>
      <c r="B63" s="545"/>
      <c r="C63" s="545"/>
      <c r="D63" s="545"/>
      <c r="E63" s="546"/>
      <c r="F63" s="379"/>
      <c r="G63" s="380"/>
      <c r="H63" s="379"/>
      <c r="I63" s="529"/>
      <c r="J63" s="530"/>
      <c r="K63" s="530"/>
      <c r="L63" s="530"/>
    </row>
    <row r="64" spans="1:14" ht="12.75" customHeight="1">
      <c r="A64" s="585" t="s">
        <v>713</v>
      </c>
      <c r="B64" s="585"/>
      <c r="C64" s="585"/>
      <c r="D64" s="585"/>
      <c r="E64" s="585"/>
      <c r="F64" s="585"/>
      <c r="G64" s="585"/>
      <c r="H64" s="530"/>
      <c r="I64" s="381"/>
      <c r="J64" s="382"/>
      <c r="K64" s="382"/>
      <c r="L64" s="383"/>
      <c r="M64" s="236"/>
      <c r="N64" s="154"/>
    </row>
    <row r="65" spans="1:14" ht="13.5" customHeight="1">
      <c r="A65" s="530" t="s">
        <v>925</v>
      </c>
      <c r="B65" s="530"/>
      <c r="C65" s="530"/>
      <c r="D65" s="530"/>
      <c r="E65" s="530"/>
      <c r="F65" s="530"/>
      <c r="G65" s="530"/>
      <c r="H65" s="360"/>
      <c r="I65" s="359"/>
      <c r="J65" s="361"/>
      <c r="K65" s="361"/>
      <c r="L65" s="363"/>
      <c r="M65" s="236"/>
      <c r="N65" s="35"/>
    </row>
  </sheetData>
  <sheetProtection/>
  <mergeCells count="115">
    <mergeCell ref="I59:L59"/>
    <mergeCell ref="A13:A15"/>
    <mergeCell ref="A65:G65"/>
    <mergeCell ref="A64:H64"/>
    <mergeCell ref="C8:L8"/>
    <mergeCell ref="C23:E23"/>
    <mergeCell ref="I54:L54"/>
    <mergeCell ref="I55:L55"/>
    <mergeCell ref="I56:L56"/>
    <mergeCell ref="I57:L57"/>
    <mergeCell ref="I58:L58"/>
    <mergeCell ref="K26:K27"/>
    <mergeCell ref="C20:L20"/>
    <mergeCell ref="L13:L15"/>
    <mergeCell ref="K13:K15"/>
    <mergeCell ref="L26:L27"/>
    <mergeCell ref="A53:E53"/>
    <mergeCell ref="C41:L41"/>
    <mergeCell ref="I42:I44"/>
    <mergeCell ref="A50:E50"/>
    <mergeCell ref="I51:L51"/>
    <mergeCell ref="I52:L52"/>
    <mergeCell ref="I3:L3"/>
    <mergeCell ref="F3:F6"/>
    <mergeCell ref="H3:H6"/>
    <mergeCell ref="C12:L12"/>
    <mergeCell ref="I53:L53"/>
    <mergeCell ref="I50:L50"/>
    <mergeCell ref="C24:L24"/>
    <mergeCell ref="C21:C22"/>
    <mergeCell ref="I29:I30"/>
    <mergeCell ref="C38:E38"/>
    <mergeCell ref="K29:K30"/>
    <mergeCell ref="I26:I27"/>
    <mergeCell ref="C26:C27"/>
    <mergeCell ref="I39:L39"/>
    <mergeCell ref="A1:L1"/>
    <mergeCell ref="C47:E47"/>
    <mergeCell ref="B48:E48"/>
    <mergeCell ref="A49:E49"/>
    <mergeCell ref="I49:L49"/>
    <mergeCell ref="L29:L30"/>
    <mergeCell ref="K42:K44"/>
    <mergeCell ref="L42:L44"/>
    <mergeCell ref="C11:E11"/>
    <mergeCell ref="B40:L40"/>
    <mergeCell ref="A56:E56"/>
    <mergeCell ref="A57:E57"/>
    <mergeCell ref="A51:E51"/>
    <mergeCell ref="A54:E54"/>
    <mergeCell ref="A52:E52"/>
    <mergeCell ref="A42:A44"/>
    <mergeCell ref="B42:B44"/>
    <mergeCell ref="C42:C44"/>
    <mergeCell ref="A55:E55"/>
    <mergeCell ref="A62:E62"/>
    <mergeCell ref="A63:E63"/>
    <mergeCell ref="A58:E58"/>
    <mergeCell ref="A59:E59"/>
    <mergeCell ref="A60:E60"/>
    <mergeCell ref="A61:E61"/>
    <mergeCell ref="I18:L18"/>
    <mergeCell ref="I13:I15"/>
    <mergeCell ref="I38:L38"/>
    <mergeCell ref="D13:D15"/>
    <mergeCell ref="A26:A27"/>
    <mergeCell ref="B26:B27"/>
    <mergeCell ref="C29:C30"/>
    <mergeCell ref="D21:D22"/>
    <mergeCell ref="J21:J22"/>
    <mergeCell ref="J26:J27"/>
    <mergeCell ref="E3:E6"/>
    <mergeCell ref="J4:J6"/>
    <mergeCell ref="K4:K6"/>
    <mergeCell ref="L4:L6"/>
    <mergeCell ref="A3:A6"/>
    <mergeCell ref="A9:A10"/>
    <mergeCell ref="B3:B6"/>
    <mergeCell ref="G3:G6"/>
    <mergeCell ref="I9:I10"/>
    <mergeCell ref="A21:A22"/>
    <mergeCell ref="B21:B22"/>
    <mergeCell ref="I11:L11"/>
    <mergeCell ref="K9:K10"/>
    <mergeCell ref="J2:L2"/>
    <mergeCell ref="I4:I6"/>
    <mergeCell ref="B7:L7"/>
    <mergeCell ref="C3:C6"/>
    <mergeCell ref="D3:D6"/>
    <mergeCell ref="B9:B10"/>
    <mergeCell ref="B29:B30"/>
    <mergeCell ref="A29:A30"/>
    <mergeCell ref="D29:D30"/>
    <mergeCell ref="C17:E17"/>
    <mergeCell ref="D9:D10"/>
    <mergeCell ref="I62:L62"/>
    <mergeCell ref="I63:L63"/>
    <mergeCell ref="L21:L22"/>
    <mergeCell ref="I17:L17"/>
    <mergeCell ref="B19:L19"/>
    <mergeCell ref="L9:L10"/>
    <mergeCell ref="J13:J15"/>
    <mergeCell ref="B18:E18"/>
    <mergeCell ref="J42:J44"/>
    <mergeCell ref="J29:J30"/>
    <mergeCell ref="J9:J10"/>
    <mergeCell ref="I60:L60"/>
    <mergeCell ref="D26:D27"/>
    <mergeCell ref="B13:B15"/>
    <mergeCell ref="C13:C15"/>
    <mergeCell ref="I61:L61"/>
    <mergeCell ref="C9:C10"/>
    <mergeCell ref="B39:E39"/>
    <mergeCell ref="I21:I22"/>
    <mergeCell ref="D42:D44"/>
  </mergeCells>
  <printOptions/>
  <pageMargins left="0.1968503937007874" right="0.1968503937007874" top="0.5118110236220472" bottom="0.1968503937007874" header="0" footer="0"/>
  <pageSetup fitToHeight="0"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AN84"/>
  <sheetViews>
    <sheetView zoomScale="115" zoomScaleNormal="115" zoomScalePageLayoutView="0" workbookViewId="0" topLeftCell="A1">
      <selection activeCell="D3" sqref="D3:D6"/>
    </sheetView>
  </sheetViews>
  <sheetFormatPr defaultColWidth="9.140625" defaultRowHeight="12.75"/>
  <cols>
    <col min="1" max="1" width="3.140625" style="82" customWidth="1"/>
    <col min="2" max="2" width="3.421875" style="82" customWidth="1"/>
    <col min="3" max="3" width="2.8515625" style="82" customWidth="1"/>
    <col min="4" max="4" width="38.140625" style="83" customWidth="1"/>
    <col min="5" max="5" width="8.7109375" style="16" customWidth="1"/>
    <col min="6" max="6" width="12.8515625" style="84" customWidth="1"/>
    <col min="7" max="7" width="11.7109375" style="84" customWidth="1"/>
    <col min="8" max="8" width="12.140625" style="84" customWidth="1"/>
    <col min="9" max="9" width="25.140625" style="84" customWidth="1"/>
    <col min="10" max="11" width="6.421875" style="241" customWidth="1"/>
    <col min="12" max="12" width="35.140625" style="239" customWidth="1"/>
    <col min="13" max="16384" width="9.140625" style="10" customWidth="1"/>
  </cols>
  <sheetData>
    <row r="1" spans="1:12" ht="27.75" customHeight="1">
      <c r="A1" s="598" t="s">
        <v>833</v>
      </c>
      <c r="B1" s="598"/>
      <c r="C1" s="598"/>
      <c r="D1" s="598"/>
      <c r="E1" s="598"/>
      <c r="F1" s="598"/>
      <c r="G1" s="598"/>
      <c r="H1" s="598"/>
      <c r="I1" s="598"/>
      <c r="J1" s="598"/>
      <c r="K1" s="598"/>
      <c r="L1" s="598"/>
    </row>
    <row r="2" spans="1:12" ht="18" customHeight="1">
      <c r="A2" s="384"/>
      <c r="B2" s="384"/>
      <c r="C2" s="384"/>
      <c r="D2" s="385"/>
      <c r="E2" s="386"/>
      <c r="F2" s="385"/>
      <c r="G2" s="385"/>
      <c r="H2" s="385"/>
      <c r="I2" s="385"/>
      <c r="J2" s="614" t="s">
        <v>479</v>
      </c>
      <c r="K2" s="614"/>
      <c r="L2" s="614"/>
    </row>
    <row r="3" spans="1:40" s="12" customFormat="1" ht="15.75" customHeight="1">
      <c r="A3" s="510" t="s">
        <v>445</v>
      </c>
      <c r="B3" s="510" t="s">
        <v>446</v>
      </c>
      <c r="C3" s="510" t="s">
        <v>447</v>
      </c>
      <c r="D3" s="528" t="s">
        <v>448</v>
      </c>
      <c r="E3" s="510" t="s">
        <v>444</v>
      </c>
      <c r="F3" s="515" t="s">
        <v>714</v>
      </c>
      <c r="G3" s="515" t="s">
        <v>715</v>
      </c>
      <c r="H3" s="616" t="s">
        <v>112</v>
      </c>
      <c r="I3" s="515" t="s">
        <v>449</v>
      </c>
      <c r="J3" s="515"/>
      <c r="K3" s="515"/>
      <c r="L3" s="515"/>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row>
    <row r="4" spans="1:40" s="12" customFormat="1" ht="15" customHeight="1">
      <c r="A4" s="510"/>
      <c r="B4" s="510"/>
      <c r="C4" s="510"/>
      <c r="D4" s="528"/>
      <c r="E4" s="510"/>
      <c r="F4" s="515"/>
      <c r="G4" s="515"/>
      <c r="H4" s="513"/>
      <c r="I4" s="513" t="s">
        <v>450</v>
      </c>
      <c r="J4" s="511" t="s">
        <v>109</v>
      </c>
      <c r="K4" s="511" t="s">
        <v>110</v>
      </c>
      <c r="L4" s="515" t="s">
        <v>111</v>
      </c>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row>
    <row r="5" spans="1:40" s="12" customFormat="1" ht="44.25" customHeight="1">
      <c r="A5" s="510"/>
      <c r="B5" s="510"/>
      <c r="C5" s="510"/>
      <c r="D5" s="528"/>
      <c r="E5" s="510"/>
      <c r="F5" s="515"/>
      <c r="G5" s="515"/>
      <c r="H5" s="513"/>
      <c r="I5" s="513"/>
      <c r="J5" s="511"/>
      <c r="K5" s="511"/>
      <c r="L5" s="515"/>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1:40" s="12" customFormat="1" ht="36.75" customHeight="1">
      <c r="A6" s="510"/>
      <c r="B6" s="510"/>
      <c r="C6" s="510"/>
      <c r="D6" s="528"/>
      <c r="E6" s="510"/>
      <c r="F6" s="515"/>
      <c r="G6" s="515"/>
      <c r="H6" s="514"/>
      <c r="I6" s="514"/>
      <c r="J6" s="511"/>
      <c r="K6" s="511"/>
      <c r="L6" s="515"/>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12" s="13" customFormat="1" ht="13.5" customHeight="1">
      <c r="A7" s="375" t="s">
        <v>462</v>
      </c>
      <c r="B7" s="571" t="s">
        <v>54</v>
      </c>
      <c r="C7" s="571"/>
      <c r="D7" s="571"/>
      <c r="E7" s="571"/>
      <c r="F7" s="571"/>
      <c r="G7" s="571"/>
      <c r="H7" s="571"/>
      <c r="I7" s="571"/>
      <c r="J7" s="571"/>
      <c r="K7" s="571"/>
      <c r="L7" s="571"/>
    </row>
    <row r="8" spans="1:12" s="13" customFormat="1" ht="16.5" customHeight="1">
      <c r="A8" s="375" t="s">
        <v>462</v>
      </c>
      <c r="B8" s="331" t="s">
        <v>462</v>
      </c>
      <c r="C8" s="571" t="s">
        <v>263</v>
      </c>
      <c r="D8" s="571"/>
      <c r="E8" s="571"/>
      <c r="F8" s="571"/>
      <c r="G8" s="571"/>
      <c r="H8" s="571"/>
      <c r="I8" s="571"/>
      <c r="J8" s="571"/>
      <c r="K8" s="571"/>
      <c r="L8" s="571"/>
    </row>
    <row r="9" spans="1:15" s="14" customFormat="1" ht="23.25" customHeight="1">
      <c r="A9" s="533" t="s">
        <v>462</v>
      </c>
      <c r="B9" s="533" t="s">
        <v>462</v>
      </c>
      <c r="C9" s="533" t="s">
        <v>462</v>
      </c>
      <c r="D9" s="525" t="s">
        <v>229</v>
      </c>
      <c r="E9" s="343" t="s">
        <v>146</v>
      </c>
      <c r="F9" s="387">
        <v>296600</v>
      </c>
      <c r="G9" s="387">
        <v>308100</v>
      </c>
      <c r="H9" s="387">
        <v>253300</v>
      </c>
      <c r="I9" s="577" t="s">
        <v>405</v>
      </c>
      <c r="J9" s="533" t="s">
        <v>26</v>
      </c>
      <c r="K9" s="533" t="s">
        <v>508</v>
      </c>
      <c r="L9" s="525" t="s">
        <v>834</v>
      </c>
      <c r="M9" s="52"/>
      <c r="N9" s="52"/>
      <c r="O9" s="52"/>
    </row>
    <row r="10" spans="1:15" s="14" customFormat="1" ht="21" customHeight="1">
      <c r="A10" s="560"/>
      <c r="B10" s="560"/>
      <c r="C10" s="560"/>
      <c r="D10" s="526"/>
      <c r="E10" s="343" t="s">
        <v>131</v>
      </c>
      <c r="F10" s="387">
        <v>2900000</v>
      </c>
      <c r="G10" s="387">
        <v>2430200</v>
      </c>
      <c r="H10" s="387">
        <v>1783400</v>
      </c>
      <c r="I10" s="577"/>
      <c r="J10" s="560"/>
      <c r="K10" s="560"/>
      <c r="L10" s="526"/>
      <c r="M10" s="52"/>
      <c r="N10" s="52"/>
      <c r="O10" s="52"/>
    </row>
    <row r="11" spans="1:17" s="14" customFormat="1" ht="23.25" customHeight="1">
      <c r="A11" s="534"/>
      <c r="B11" s="534"/>
      <c r="C11" s="534"/>
      <c r="D11" s="526"/>
      <c r="E11" s="343" t="s">
        <v>151</v>
      </c>
      <c r="F11" s="387">
        <v>600</v>
      </c>
      <c r="G11" s="387">
        <v>400</v>
      </c>
      <c r="H11" s="387">
        <v>200</v>
      </c>
      <c r="I11" s="577"/>
      <c r="J11" s="534"/>
      <c r="K11" s="534"/>
      <c r="L11" s="527"/>
      <c r="M11" s="52"/>
      <c r="N11" s="52"/>
      <c r="O11" s="52"/>
      <c r="P11" s="52"/>
      <c r="Q11" s="52"/>
    </row>
    <row r="12" spans="1:18" s="14" customFormat="1" ht="43.5" customHeight="1">
      <c r="A12" s="533" t="s">
        <v>462</v>
      </c>
      <c r="B12" s="533" t="s">
        <v>462</v>
      </c>
      <c r="C12" s="533" t="s">
        <v>463</v>
      </c>
      <c r="D12" s="525" t="s">
        <v>360</v>
      </c>
      <c r="E12" s="600" t="s">
        <v>146</v>
      </c>
      <c r="F12" s="592">
        <v>407730</v>
      </c>
      <c r="G12" s="596">
        <v>408500</v>
      </c>
      <c r="H12" s="596">
        <v>345000</v>
      </c>
      <c r="I12" s="293" t="s">
        <v>406</v>
      </c>
      <c r="J12" s="295">
        <v>1890</v>
      </c>
      <c r="K12" s="295">
        <v>1625</v>
      </c>
      <c r="L12" s="568" t="s">
        <v>511</v>
      </c>
      <c r="M12" s="15"/>
      <c r="N12" s="15"/>
      <c r="O12" s="15"/>
      <c r="P12" s="15"/>
      <c r="Q12" s="15"/>
      <c r="R12" s="15"/>
    </row>
    <row r="13" spans="1:12" s="14" customFormat="1" ht="42" customHeight="1">
      <c r="A13" s="534"/>
      <c r="B13" s="534"/>
      <c r="C13" s="534"/>
      <c r="D13" s="527"/>
      <c r="E13" s="601"/>
      <c r="F13" s="593"/>
      <c r="G13" s="597"/>
      <c r="H13" s="597"/>
      <c r="I13" s="293" t="s">
        <v>407</v>
      </c>
      <c r="J13" s="295">
        <v>1764</v>
      </c>
      <c r="K13" s="295">
        <v>1430</v>
      </c>
      <c r="L13" s="617"/>
    </row>
    <row r="14" spans="1:12" s="14" customFormat="1" ht="35.25" customHeight="1">
      <c r="A14" s="349" t="s">
        <v>462</v>
      </c>
      <c r="B14" s="349" t="s">
        <v>462</v>
      </c>
      <c r="C14" s="349" t="s">
        <v>464</v>
      </c>
      <c r="D14" s="300" t="s">
        <v>271</v>
      </c>
      <c r="E14" s="343" t="s">
        <v>146</v>
      </c>
      <c r="F14" s="388">
        <v>360000</v>
      </c>
      <c r="G14" s="388">
        <v>344800</v>
      </c>
      <c r="H14" s="388">
        <v>356300</v>
      </c>
      <c r="I14" s="345" t="s">
        <v>408</v>
      </c>
      <c r="J14" s="295">
        <v>107</v>
      </c>
      <c r="K14" s="295">
        <v>119</v>
      </c>
      <c r="L14" s="293" t="s">
        <v>512</v>
      </c>
    </row>
    <row r="15" spans="1:12" s="14" customFormat="1" ht="45.75" customHeight="1">
      <c r="A15" s="309" t="s">
        <v>462</v>
      </c>
      <c r="B15" s="300" t="s">
        <v>462</v>
      </c>
      <c r="C15" s="300" t="s">
        <v>465</v>
      </c>
      <c r="D15" s="389" t="s">
        <v>275</v>
      </c>
      <c r="E15" s="390" t="s">
        <v>146</v>
      </c>
      <c r="F15" s="391">
        <v>175000</v>
      </c>
      <c r="G15" s="391">
        <v>198800</v>
      </c>
      <c r="H15" s="391">
        <v>201000</v>
      </c>
      <c r="I15" s="345" t="s">
        <v>412</v>
      </c>
      <c r="J15" s="372">
        <v>19</v>
      </c>
      <c r="K15" s="306" t="s">
        <v>139</v>
      </c>
      <c r="L15" s="293" t="s">
        <v>836</v>
      </c>
    </row>
    <row r="16" spans="1:12" s="14" customFormat="1" ht="59.25" customHeight="1">
      <c r="A16" s="309" t="s">
        <v>462</v>
      </c>
      <c r="B16" s="300" t="s">
        <v>462</v>
      </c>
      <c r="C16" s="300" t="s">
        <v>466</v>
      </c>
      <c r="D16" s="309" t="s">
        <v>272</v>
      </c>
      <c r="E16" s="343" t="s">
        <v>131</v>
      </c>
      <c r="F16" s="257">
        <v>58000</v>
      </c>
      <c r="G16" s="257">
        <v>50000</v>
      </c>
      <c r="H16" s="257">
        <v>38000</v>
      </c>
      <c r="I16" s="345" t="s">
        <v>409</v>
      </c>
      <c r="J16" s="306" t="s">
        <v>185</v>
      </c>
      <c r="K16" s="306" t="s">
        <v>509</v>
      </c>
      <c r="L16" s="293" t="s">
        <v>513</v>
      </c>
    </row>
    <row r="17" spans="1:12" s="14" customFormat="1" ht="60" customHeight="1">
      <c r="A17" s="309" t="s">
        <v>462</v>
      </c>
      <c r="B17" s="300" t="s">
        <v>462</v>
      </c>
      <c r="C17" s="300" t="s">
        <v>467</v>
      </c>
      <c r="D17" s="309" t="s">
        <v>273</v>
      </c>
      <c r="E17" s="343" t="s">
        <v>131</v>
      </c>
      <c r="F17" s="257">
        <v>159290</v>
      </c>
      <c r="G17" s="257">
        <v>90000</v>
      </c>
      <c r="H17" s="257">
        <v>26300</v>
      </c>
      <c r="I17" s="293" t="s">
        <v>406</v>
      </c>
      <c r="J17" s="295">
        <v>1890</v>
      </c>
      <c r="K17" s="295">
        <v>1625</v>
      </c>
      <c r="L17" s="293" t="s">
        <v>513</v>
      </c>
    </row>
    <row r="18" spans="1:12" s="14" customFormat="1" ht="45.75" customHeight="1">
      <c r="A18" s="309" t="s">
        <v>462</v>
      </c>
      <c r="B18" s="300" t="s">
        <v>462</v>
      </c>
      <c r="C18" s="300" t="s">
        <v>468</v>
      </c>
      <c r="D18" s="309" t="s">
        <v>216</v>
      </c>
      <c r="E18" s="343" t="s">
        <v>135</v>
      </c>
      <c r="F18" s="257">
        <v>4600000</v>
      </c>
      <c r="G18" s="257">
        <v>5014300</v>
      </c>
      <c r="H18" s="257">
        <v>4586100</v>
      </c>
      <c r="I18" s="293" t="s">
        <v>186</v>
      </c>
      <c r="J18" s="295">
        <v>2861</v>
      </c>
      <c r="K18" s="295">
        <v>2670</v>
      </c>
      <c r="L18" s="293" t="s">
        <v>510</v>
      </c>
    </row>
    <row r="19" spans="1:12" s="14" customFormat="1" ht="56.25" customHeight="1">
      <c r="A19" s="309" t="s">
        <v>462</v>
      </c>
      <c r="B19" s="300" t="s">
        <v>462</v>
      </c>
      <c r="C19" s="300" t="s">
        <v>469</v>
      </c>
      <c r="D19" s="309" t="s">
        <v>164</v>
      </c>
      <c r="E19" s="343" t="s">
        <v>135</v>
      </c>
      <c r="F19" s="257">
        <v>1420000</v>
      </c>
      <c r="G19" s="257">
        <v>1637300</v>
      </c>
      <c r="H19" s="257">
        <v>1335100</v>
      </c>
      <c r="I19" s="293" t="s">
        <v>187</v>
      </c>
      <c r="J19" s="295">
        <v>3950</v>
      </c>
      <c r="K19" s="295">
        <v>3366</v>
      </c>
      <c r="L19" s="293" t="s">
        <v>837</v>
      </c>
    </row>
    <row r="20" spans="1:12" s="14" customFormat="1" ht="51.75" customHeight="1">
      <c r="A20" s="309" t="s">
        <v>462</v>
      </c>
      <c r="B20" s="300" t="s">
        <v>462</v>
      </c>
      <c r="C20" s="300" t="s">
        <v>470</v>
      </c>
      <c r="D20" s="309" t="s">
        <v>165</v>
      </c>
      <c r="E20" s="343" t="s">
        <v>135</v>
      </c>
      <c r="F20" s="257">
        <v>16000</v>
      </c>
      <c r="G20" s="257">
        <v>18100</v>
      </c>
      <c r="H20" s="257">
        <v>13600</v>
      </c>
      <c r="I20" s="293" t="s">
        <v>188</v>
      </c>
      <c r="J20" s="295">
        <v>117</v>
      </c>
      <c r="K20" s="295">
        <v>93</v>
      </c>
      <c r="L20" s="293" t="s">
        <v>514</v>
      </c>
    </row>
    <row r="21" spans="1:12" s="14" customFormat="1" ht="26.25" customHeight="1">
      <c r="A21" s="520" t="s">
        <v>462</v>
      </c>
      <c r="B21" s="520" t="s">
        <v>462</v>
      </c>
      <c r="C21" s="520" t="s">
        <v>471</v>
      </c>
      <c r="D21" s="525" t="s">
        <v>166</v>
      </c>
      <c r="E21" s="392" t="s">
        <v>135</v>
      </c>
      <c r="F21" s="257">
        <v>70466</v>
      </c>
      <c r="G21" s="257">
        <v>70500</v>
      </c>
      <c r="H21" s="257">
        <v>67100</v>
      </c>
      <c r="I21" s="565" t="s">
        <v>189</v>
      </c>
      <c r="J21" s="611">
        <v>480</v>
      </c>
      <c r="K21" s="613">
        <v>402</v>
      </c>
      <c r="L21" s="615" t="s">
        <v>515</v>
      </c>
    </row>
    <row r="22" spans="1:12" s="14" customFormat="1" ht="22.5" customHeight="1">
      <c r="A22" s="524"/>
      <c r="B22" s="524"/>
      <c r="C22" s="524"/>
      <c r="D22" s="527"/>
      <c r="E22" s="392" t="s">
        <v>131</v>
      </c>
      <c r="F22" s="257">
        <v>6711</v>
      </c>
      <c r="G22" s="257">
        <v>6700</v>
      </c>
      <c r="H22" s="257">
        <v>6700</v>
      </c>
      <c r="I22" s="567"/>
      <c r="J22" s="612"/>
      <c r="K22" s="613"/>
      <c r="L22" s="615"/>
    </row>
    <row r="23" spans="1:12" s="14" customFormat="1" ht="42.75" customHeight="1">
      <c r="A23" s="309" t="s">
        <v>462</v>
      </c>
      <c r="B23" s="309" t="s">
        <v>462</v>
      </c>
      <c r="C23" s="309" t="s">
        <v>472</v>
      </c>
      <c r="D23" s="303" t="s">
        <v>167</v>
      </c>
      <c r="E23" s="392" t="s">
        <v>135</v>
      </c>
      <c r="F23" s="257">
        <v>2800</v>
      </c>
      <c r="G23" s="257">
        <v>5800</v>
      </c>
      <c r="H23" s="257">
        <v>5800</v>
      </c>
      <c r="I23" s="345" t="s">
        <v>190</v>
      </c>
      <c r="J23" s="372">
        <v>4</v>
      </c>
      <c r="K23" s="372">
        <v>7</v>
      </c>
      <c r="L23" s="293" t="s">
        <v>516</v>
      </c>
    </row>
    <row r="24" spans="1:12" s="14" customFormat="1" ht="32.25" customHeight="1">
      <c r="A24" s="309" t="s">
        <v>462</v>
      </c>
      <c r="B24" s="309" t="s">
        <v>462</v>
      </c>
      <c r="C24" s="309" t="s">
        <v>473</v>
      </c>
      <c r="D24" s="303" t="s">
        <v>206</v>
      </c>
      <c r="E24" s="392" t="s">
        <v>135</v>
      </c>
      <c r="F24" s="257">
        <v>640</v>
      </c>
      <c r="G24" s="257">
        <v>500</v>
      </c>
      <c r="H24" s="257">
        <v>500</v>
      </c>
      <c r="I24" s="345" t="s">
        <v>208</v>
      </c>
      <c r="J24" s="372">
        <v>6</v>
      </c>
      <c r="K24" s="372">
        <v>5</v>
      </c>
      <c r="L24" s="347" t="s">
        <v>517</v>
      </c>
    </row>
    <row r="25" spans="1:12" s="14" customFormat="1" ht="50.25" customHeight="1">
      <c r="A25" s="309" t="s">
        <v>462</v>
      </c>
      <c r="B25" s="309" t="s">
        <v>462</v>
      </c>
      <c r="C25" s="309" t="s">
        <v>149</v>
      </c>
      <c r="D25" s="309" t="s">
        <v>209</v>
      </c>
      <c r="E25" s="392" t="s">
        <v>135</v>
      </c>
      <c r="F25" s="257">
        <v>2505</v>
      </c>
      <c r="G25" s="257">
        <v>2500</v>
      </c>
      <c r="H25" s="257">
        <v>7300</v>
      </c>
      <c r="I25" s="345" t="s">
        <v>210</v>
      </c>
      <c r="J25" s="372">
        <v>3</v>
      </c>
      <c r="K25" s="372">
        <v>2</v>
      </c>
      <c r="L25" s="293" t="s">
        <v>518</v>
      </c>
    </row>
    <row r="26" spans="1:12" s="14" customFormat="1" ht="105.75" customHeight="1">
      <c r="A26" s="309" t="s">
        <v>462</v>
      </c>
      <c r="B26" s="309" t="s">
        <v>462</v>
      </c>
      <c r="C26" s="309" t="s">
        <v>132</v>
      </c>
      <c r="D26" s="309" t="s">
        <v>489</v>
      </c>
      <c r="E26" s="392" t="s">
        <v>146</v>
      </c>
      <c r="F26" s="257">
        <v>28130</v>
      </c>
      <c r="G26" s="257">
        <v>27100</v>
      </c>
      <c r="H26" s="257">
        <v>0</v>
      </c>
      <c r="I26" s="345" t="s">
        <v>57</v>
      </c>
      <c r="J26" s="372">
        <v>4</v>
      </c>
      <c r="K26" s="372">
        <v>0</v>
      </c>
      <c r="L26" s="293" t="s">
        <v>862</v>
      </c>
    </row>
    <row r="27" spans="1:12" s="14" customFormat="1" ht="16.5" customHeight="1">
      <c r="A27" s="393" t="s">
        <v>462</v>
      </c>
      <c r="B27" s="393" t="s">
        <v>462</v>
      </c>
      <c r="C27" s="575" t="s">
        <v>451</v>
      </c>
      <c r="D27" s="575"/>
      <c r="E27" s="575"/>
      <c r="F27" s="367">
        <f>SUM(F9:F26)</f>
        <v>10504472</v>
      </c>
      <c r="G27" s="367">
        <f>SUM(G9:G26)</f>
        <v>10613600</v>
      </c>
      <c r="H27" s="367">
        <f>SUM(H9:H26)</f>
        <v>9025700</v>
      </c>
      <c r="I27" s="345"/>
      <c r="J27" s="394"/>
      <c r="K27" s="394"/>
      <c r="L27" s="345"/>
    </row>
    <row r="28" spans="1:12" s="14" customFormat="1" ht="18" customHeight="1">
      <c r="A28" s="309" t="s">
        <v>462</v>
      </c>
      <c r="B28" s="300" t="s">
        <v>463</v>
      </c>
      <c r="C28" s="571" t="s">
        <v>477</v>
      </c>
      <c r="D28" s="571"/>
      <c r="E28" s="571"/>
      <c r="F28" s="571"/>
      <c r="G28" s="571"/>
      <c r="H28" s="571"/>
      <c r="I28" s="571"/>
      <c r="J28" s="571"/>
      <c r="K28" s="571"/>
      <c r="L28" s="571"/>
    </row>
    <row r="29" spans="1:12" s="14" customFormat="1" ht="32.25" customHeight="1">
      <c r="A29" s="533" t="s">
        <v>462</v>
      </c>
      <c r="B29" s="533" t="s">
        <v>463</v>
      </c>
      <c r="C29" s="533" t="s">
        <v>462</v>
      </c>
      <c r="D29" s="525" t="s">
        <v>205</v>
      </c>
      <c r="E29" s="343" t="s">
        <v>131</v>
      </c>
      <c r="F29" s="257">
        <v>144500</v>
      </c>
      <c r="G29" s="257">
        <v>162600</v>
      </c>
      <c r="H29" s="257">
        <v>90100</v>
      </c>
      <c r="I29" s="577" t="s">
        <v>410</v>
      </c>
      <c r="J29" s="570" t="s">
        <v>191</v>
      </c>
      <c r="K29" s="570" t="s">
        <v>519</v>
      </c>
      <c r="L29" s="562" t="s">
        <v>835</v>
      </c>
    </row>
    <row r="30" spans="1:12" s="14" customFormat="1" ht="30.75" customHeight="1">
      <c r="A30" s="560"/>
      <c r="B30" s="560"/>
      <c r="C30" s="560"/>
      <c r="D30" s="526"/>
      <c r="E30" s="343" t="s">
        <v>131</v>
      </c>
      <c r="F30" s="257">
        <v>151900</v>
      </c>
      <c r="G30" s="257">
        <v>151900</v>
      </c>
      <c r="H30" s="257">
        <v>141800</v>
      </c>
      <c r="I30" s="543"/>
      <c r="J30" s="561"/>
      <c r="K30" s="561"/>
      <c r="L30" s="564"/>
    </row>
    <row r="31" spans="1:12" s="14" customFormat="1" ht="74.25" customHeight="1">
      <c r="A31" s="309" t="s">
        <v>462</v>
      </c>
      <c r="B31" s="300" t="s">
        <v>463</v>
      </c>
      <c r="C31" s="300" t="s">
        <v>463</v>
      </c>
      <c r="D31" s="345" t="s">
        <v>276</v>
      </c>
      <c r="E31" s="390" t="s">
        <v>131</v>
      </c>
      <c r="F31" s="395">
        <v>87000</v>
      </c>
      <c r="G31" s="395">
        <v>45000</v>
      </c>
      <c r="H31" s="395">
        <v>23000</v>
      </c>
      <c r="I31" s="345" t="s">
        <v>413</v>
      </c>
      <c r="J31" s="372">
        <v>1000</v>
      </c>
      <c r="K31" s="372">
        <v>970</v>
      </c>
      <c r="L31" s="294" t="s">
        <v>521</v>
      </c>
    </row>
    <row r="32" spans="1:12" s="14" customFormat="1" ht="39" customHeight="1">
      <c r="A32" s="309" t="s">
        <v>462</v>
      </c>
      <c r="B32" s="300" t="s">
        <v>463</v>
      </c>
      <c r="C32" s="300" t="s">
        <v>464</v>
      </c>
      <c r="D32" s="345" t="s">
        <v>277</v>
      </c>
      <c r="E32" s="390" t="s">
        <v>131</v>
      </c>
      <c r="F32" s="395">
        <v>136000</v>
      </c>
      <c r="G32" s="395">
        <v>136000</v>
      </c>
      <c r="H32" s="395">
        <v>114400</v>
      </c>
      <c r="I32" s="345" t="s">
        <v>414</v>
      </c>
      <c r="J32" s="372">
        <v>6600</v>
      </c>
      <c r="K32" s="372">
        <v>6700</v>
      </c>
      <c r="L32" s="301" t="s">
        <v>520</v>
      </c>
    </row>
    <row r="33" spans="1:12" s="14" customFormat="1" ht="43.5" customHeight="1">
      <c r="A33" s="309" t="s">
        <v>462</v>
      </c>
      <c r="B33" s="300" t="s">
        <v>463</v>
      </c>
      <c r="C33" s="300" t="s">
        <v>465</v>
      </c>
      <c r="D33" s="345" t="s">
        <v>696</v>
      </c>
      <c r="E33" s="390" t="s">
        <v>131</v>
      </c>
      <c r="F33" s="395">
        <v>0</v>
      </c>
      <c r="G33" s="395">
        <v>1000</v>
      </c>
      <c r="H33" s="395">
        <v>1000</v>
      </c>
      <c r="I33" s="345" t="s">
        <v>255</v>
      </c>
      <c r="J33" s="372">
        <v>1</v>
      </c>
      <c r="K33" s="372">
        <v>1</v>
      </c>
      <c r="L33" s="293" t="s">
        <v>522</v>
      </c>
    </row>
    <row r="34" spans="1:12" s="14" customFormat="1" ht="19.5" customHeight="1">
      <c r="A34" s="375" t="s">
        <v>462</v>
      </c>
      <c r="B34" s="375" t="s">
        <v>463</v>
      </c>
      <c r="C34" s="575" t="s">
        <v>451</v>
      </c>
      <c r="D34" s="575"/>
      <c r="E34" s="575"/>
      <c r="F34" s="367">
        <f>SUM(F29:F33)</f>
        <v>519400</v>
      </c>
      <c r="G34" s="367">
        <f>SUM(G29:G33)</f>
        <v>496500</v>
      </c>
      <c r="H34" s="367">
        <f>SUM(H29:H33)</f>
        <v>370300</v>
      </c>
      <c r="I34" s="345"/>
      <c r="J34" s="394"/>
      <c r="K34" s="394"/>
      <c r="L34" s="345"/>
    </row>
    <row r="35" spans="1:12" s="14" customFormat="1" ht="16.5" customHeight="1">
      <c r="A35" s="309" t="s">
        <v>462</v>
      </c>
      <c r="B35" s="300" t="s">
        <v>464</v>
      </c>
      <c r="C35" s="571" t="s">
        <v>207</v>
      </c>
      <c r="D35" s="571"/>
      <c r="E35" s="571"/>
      <c r="F35" s="571"/>
      <c r="G35" s="571"/>
      <c r="H35" s="571"/>
      <c r="I35" s="571"/>
      <c r="J35" s="571"/>
      <c r="K35" s="571"/>
      <c r="L35" s="571"/>
    </row>
    <row r="36" spans="1:12" s="14" customFormat="1" ht="71.25" customHeight="1">
      <c r="A36" s="306" t="s">
        <v>462</v>
      </c>
      <c r="B36" s="306" t="s">
        <v>464</v>
      </c>
      <c r="C36" s="306" t="s">
        <v>462</v>
      </c>
      <c r="D36" s="300" t="s">
        <v>274</v>
      </c>
      <c r="E36" s="345" t="s">
        <v>131</v>
      </c>
      <c r="F36" s="257">
        <v>680600</v>
      </c>
      <c r="G36" s="257">
        <v>620000</v>
      </c>
      <c r="H36" s="257">
        <v>598700</v>
      </c>
      <c r="I36" s="345" t="s">
        <v>411</v>
      </c>
      <c r="J36" s="372">
        <v>600</v>
      </c>
      <c r="K36" s="372">
        <v>656</v>
      </c>
      <c r="L36" s="335" t="s">
        <v>523</v>
      </c>
    </row>
    <row r="37" spans="1:12" s="14" customFormat="1" ht="15" customHeight="1">
      <c r="A37" s="309" t="s">
        <v>462</v>
      </c>
      <c r="B37" s="309" t="s">
        <v>464</v>
      </c>
      <c r="C37" s="575" t="s">
        <v>451</v>
      </c>
      <c r="D37" s="575"/>
      <c r="E37" s="575"/>
      <c r="F37" s="339">
        <f>+F36</f>
        <v>680600</v>
      </c>
      <c r="G37" s="339">
        <f>+G36</f>
        <v>620000</v>
      </c>
      <c r="H37" s="339">
        <f>+H36</f>
        <v>598700</v>
      </c>
      <c r="I37" s="345"/>
      <c r="J37" s="394"/>
      <c r="K37" s="394"/>
      <c r="L37" s="345"/>
    </row>
    <row r="38" spans="1:12" s="14" customFormat="1" ht="17.25" customHeight="1">
      <c r="A38" s="375" t="s">
        <v>462</v>
      </c>
      <c r="B38" s="572" t="s">
        <v>452</v>
      </c>
      <c r="C38" s="572"/>
      <c r="D38" s="572"/>
      <c r="E38" s="572"/>
      <c r="F38" s="368">
        <f>+F27+F34+F37</f>
        <v>11704472</v>
      </c>
      <c r="G38" s="368">
        <f>+G27+G34+G37</f>
        <v>11730100</v>
      </c>
      <c r="H38" s="368">
        <f>+H27+H34+H37</f>
        <v>9994700</v>
      </c>
      <c r="I38" s="396"/>
      <c r="J38" s="397"/>
      <c r="K38" s="397"/>
      <c r="L38" s="396"/>
    </row>
    <row r="39" spans="1:12" s="14" customFormat="1" ht="16.5" customHeight="1">
      <c r="A39" s="375" t="s">
        <v>463</v>
      </c>
      <c r="B39" s="599" t="s">
        <v>55</v>
      </c>
      <c r="C39" s="599"/>
      <c r="D39" s="599"/>
      <c r="E39" s="599"/>
      <c r="F39" s="599"/>
      <c r="G39" s="599"/>
      <c r="H39" s="599"/>
      <c r="I39" s="599"/>
      <c r="J39" s="599"/>
      <c r="K39" s="599"/>
      <c r="L39" s="599"/>
    </row>
    <row r="40" spans="1:12" s="14" customFormat="1" ht="16.5" customHeight="1">
      <c r="A40" s="375" t="s">
        <v>463</v>
      </c>
      <c r="B40" s="398" t="s">
        <v>462</v>
      </c>
      <c r="C40" s="599" t="s">
        <v>629</v>
      </c>
      <c r="D40" s="599"/>
      <c r="E40" s="599"/>
      <c r="F40" s="599"/>
      <c r="G40" s="599"/>
      <c r="H40" s="599"/>
      <c r="I40" s="599"/>
      <c r="J40" s="599"/>
      <c r="K40" s="599"/>
      <c r="L40" s="599"/>
    </row>
    <row r="41" spans="1:12" s="14" customFormat="1" ht="18.75" customHeight="1">
      <c r="A41" s="525" t="s">
        <v>463</v>
      </c>
      <c r="B41" s="608" t="s">
        <v>462</v>
      </c>
      <c r="C41" s="608" t="s">
        <v>462</v>
      </c>
      <c r="D41" s="590" t="s">
        <v>278</v>
      </c>
      <c r="E41" s="399" t="s">
        <v>131</v>
      </c>
      <c r="F41" s="256">
        <v>285000</v>
      </c>
      <c r="G41" s="256">
        <v>297900</v>
      </c>
      <c r="H41" s="256">
        <v>316900</v>
      </c>
      <c r="I41" s="602" t="s">
        <v>415</v>
      </c>
      <c r="J41" s="605">
        <v>560</v>
      </c>
      <c r="K41" s="557">
        <v>560</v>
      </c>
      <c r="L41" s="562" t="s">
        <v>524</v>
      </c>
    </row>
    <row r="42" spans="1:12" s="9" customFormat="1" ht="18" customHeight="1">
      <c r="A42" s="527"/>
      <c r="B42" s="609"/>
      <c r="C42" s="609"/>
      <c r="D42" s="591"/>
      <c r="E42" s="399" t="s">
        <v>151</v>
      </c>
      <c r="F42" s="256">
        <v>13500</v>
      </c>
      <c r="G42" s="256">
        <v>13300</v>
      </c>
      <c r="H42" s="256">
        <v>13100</v>
      </c>
      <c r="I42" s="603"/>
      <c r="J42" s="606"/>
      <c r="K42" s="559"/>
      <c r="L42" s="563"/>
    </row>
    <row r="43" spans="1:12" ht="18" customHeight="1">
      <c r="A43" s="533" t="s">
        <v>463</v>
      </c>
      <c r="B43" s="588" t="s">
        <v>462</v>
      </c>
      <c r="C43" s="588" t="s">
        <v>463</v>
      </c>
      <c r="D43" s="590" t="s">
        <v>279</v>
      </c>
      <c r="E43" s="400" t="s">
        <v>131</v>
      </c>
      <c r="F43" s="401">
        <v>134000</v>
      </c>
      <c r="G43" s="401">
        <v>124300</v>
      </c>
      <c r="H43" s="401">
        <v>134800</v>
      </c>
      <c r="I43" s="603"/>
      <c r="J43" s="606"/>
      <c r="K43" s="559"/>
      <c r="L43" s="563"/>
    </row>
    <row r="44" spans="1:12" ht="18" customHeight="1">
      <c r="A44" s="534"/>
      <c r="B44" s="589"/>
      <c r="C44" s="589"/>
      <c r="D44" s="591"/>
      <c r="E44" s="400" t="s">
        <v>151</v>
      </c>
      <c r="F44" s="401">
        <v>137000</v>
      </c>
      <c r="G44" s="401">
        <v>142300</v>
      </c>
      <c r="H44" s="401">
        <v>139100</v>
      </c>
      <c r="I44" s="603"/>
      <c r="J44" s="606"/>
      <c r="K44" s="559"/>
      <c r="L44" s="563"/>
    </row>
    <row r="45" spans="1:12" ht="21.75" customHeight="1">
      <c r="A45" s="533" t="s">
        <v>463</v>
      </c>
      <c r="B45" s="588" t="s">
        <v>462</v>
      </c>
      <c r="C45" s="588" t="s">
        <v>464</v>
      </c>
      <c r="D45" s="590" t="s">
        <v>204</v>
      </c>
      <c r="E45" s="400" t="s">
        <v>131</v>
      </c>
      <c r="F45" s="256">
        <v>422000</v>
      </c>
      <c r="G45" s="256">
        <v>428600</v>
      </c>
      <c r="H45" s="256">
        <v>453800</v>
      </c>
      <c r="I45" s="603"/>
      <c r="J45" s="606"/>
      <c r="K45" s="559"/>
      <c r="L45" s="563"/>
    </row>
    <row r="46" spans="1:12" ht="22.5" customHeight="1">
      <c r="A46" s="534"/>
      <c r="B46" s="589"/>
      <c r="C46" s="589"/>
      <c r="D46" s="591"/>
      <c r="E46" s="400" t="s">
        <v>151</v>
      </c>
      <c r="F46" s="256">
        <v>4800</v>
      </c>
      <c r="G46" s="256">
        <v>4800</v>
      </c>
      <c r="H46" s="256">
        <v>4600</v>
      </c>
      <c r="I46" s="603"/>
      <c r="J46" s="606"/>
      <c r="K46" s="559"/>
      <c r="L46" s="563"/>
    </row>
    <row r="47" spans="1:12" ht="20.25" customHeight="1">
      <c r="A47" s="577" t="s">
        <v>463</v>
      </c>
      <c r="B47" s="586" t="s">
        <v>462</v>
      </c>
      <c r="C47" s="586" t="s">
        <v>465</v>
      </c>
      <c r="D47" s="587" t="s">
        <v>280</v>
      </c>
      <c r="E47" s="400" t="s">
        <v>131</v>
      </c>
      <c r="F47" s="402">
        <v>95000</v>
      </c>
      <c r="G47" s="402">
        <v>79800</v>
      </c>
      <c r="H47" s="402">
        <v>86600</v>
      </c>
      <c r="I47" s="603"/>
      <c r="J47" s="606"/>
      <c r="K47" s="559"/>
      <c r="L47" s="563"/>
    </row>
    <row r="48" spans="1:12" ht="18" customHeight="1">
      <c r="A48" s="577"/>
      <c r="B48" s="586"/>
      <c r="C48" s="586"/>
      <c r="D48" s="587"/>
      <c r="E48" s="400" t="s">
        <v>151</v>
      </c>
      <c r="F48" s="402">
        <v>137000</v>
      </c>
      <c r="G48" s="402">
        <v>141000</v>
      </c>
      <c r="H48" s="402">
        <v>135700</v>
      </c>
      <c r="I48" s="603"/>
      <c r="J48" s="606"/>
      <c r="K48" s="559"/>
      <c r="L48" s="563"/>
    </row>
    <row r="49" spans="1:12" ht="18" customHeight="1">
      <c r="A49" s="533" t="s">
        <v>463</v>
      </c>
      <c r="B49" s="588" t="s">
        <v>462</v>
      </c>
      <c r="C49" s="588" t="s">
        <v>466</v>
      </c>
      <c r="D49" s="590" t="s">
        <v>281</v>
      </c>
      <c r="E49" s="400" t="s">
        <v>131</v>
      </c>
      <c r="F49" s="403">
        <v>125000</v>
      </c>
      <c r="G49" s="403">
        <v>109000</v>
      </c>
      <c r="H49" s="403">
        <v>114700</v>
      </c>
      <c r="I49" s="603"/>
      <c r="J49" s="606"/>
      <c r="K49" s="559"/>
      <c r="L49" s="563"/>
    </row>
    <row r="50" spans="1:12" ht="17.25" customHeight="1">
      <c r="A50" s="534"/>
      <c r="B50" s="589"/>
      <c r="C50" s="589"/>
      <c r="D50" s="591"/>
      <c r="E50" s="400" t="s">
        <v>151</v>
      </c>
      <c r="F50" s="403">
        <v>89000</v>
      </c>
      <c r="G50" s="403">
        <v>110200</v>
      </c>
      <c r="H50" s="403">
        <v>110200</v>
      </c>
      <c r="I50" s="603"/>
      <c r="J50" s="606"/>
      <c r="K50" s="559"/>
      <c r="L50" s="563"/>
    </row>
    <row r="51" spans="1:12" ht="37.5" customHeight="1">
      <c r="A51" s="309" t="s">
        <v>463</v>
      </c>
      <c r="B51" s="404" t="s">
        <v>462</v>
      </c>
      <c r="C51" s="309" t="s">
        <v>467</v>
      </c>
      <c r="D51" s="405" t="s">
        <v>416</v>
      </c>
      <c r="E51" s="406" t="s">
        <v>131</v>
      </c>
      <c r="F51" s="388">
        <v>40000</v>
      </c>
      <c r="G51" s="388">
        <v>40000</v>
      </c>
      <c r="H51" s="388">
        <v>40000</v>
      </c>
      <c r="I51" s="604"/>
      <c r="J51" s="607"/>
      <c r="K51" s="558"/>
      <c r="L51" s="564"/>
    </row>
    <row r="52" spans="1:12" ht="16.5" customHeight="1">
      <c r="A52" s="375" t="s">
        <v>463</v>
      </c>
      <c r="B52" s="375" t="s">
        <v>462</v>
      </c>
      <c r="C52" s="575" t="s">
        <v>451</v>
      </c>
      <c r="D52" s="575"/>
      <c r="E52" s="575"/>
      <c r="F52" s="339">
        <f>SUM(F41:F51)</f>
        <v>1482300</v>
      </c>
      <c r="G52" s="339">
        <f>SUM(G41:G51)</f>
        <v>1491200</v>
      </c>
      <c r="H52" s="339">
        <f>SUM(H41:H51)</f>
        <v>1549500</v>
      </c>
      <c r="I52" s="293"/>
      <c r="J52" s="295"/>
      <c r="K52" s="295"/>
      <c r="L52" s="294"/>
    </row>
    <row r="53" spans="1:12" ht="16.5" customHeight="1">
      <c r="A53" s="375" t="s">
        <v>463</v>
      </c>
      <c r="B53" s="572" t="s">
        <v>382</v>
      </c>
      <c r="C53" s="572"/>
      <c r="D53" s="572"/>
      <c r="E53" s="572"/>
      <c r="F53" s="353">
        <f>+F52</f>
        <v>1482300</v>
      </c>
      <c r="G53" s="353">
        <f>+G52</f>
        <v>1491200</v>
      </c>
      <c r="H53" s="353">
        <f>+H52</f>
        <v>1549500</v>
      </c>
      <c r="I53" s="293"/>
      <c r="J53" s="295"/>
      <c r="K53" s="295"/>
      <c r="L53" s="294"/>
    </row>
    <row r="54" spans="1:12" ht="15.75" customHeight="1">
      <c r="A54" s="375" t="s">
        <v>464</v>
      </c>
      <c r="B54" s="594" t="s">
        <v>478</v>
      </c>
      <c r="C54" s="595"/>
      <c r="D54" s="595"/>
      <c r="E54" s="595"/>
      <c r="F54" s="595"/>
      <c r="G54" s="595"/>
      <c r="H54" s="595"/>
      <c r="I54" s="295"/>
      <c r="J54" s="295"/>
      <c r="K54" s="295"/>
      <c r="L54" s="294"/>
    </row>
    <row r="55" spans="1:12" ht="19.5" customHeight="1">
      <c r="A55" s="375" t="s">
        <v>464</v>
      </c>
      <c r="B55" s="407" t="s">
        <v>462</v>
      </c>
      <c r="C55" s="595" t="s">
        <v>56</v>
      </c>
      <c r="D55" s="595"/>
      <c r="E55" s="595"/>
      <c r="F55" s="595"/>
      <c r="G55" s="595"/>
      <c r="H55" s="595"/>
      <c r="I55" s="295"/>
      <c r="J55" s="295"/>
      <c r="K55" s="295"/>
      <c r="L55" s="294"/>
    </row>
    <row r="56" spans="1:12" ht="76.5" customHeight="1">
      <c r="A56" s="533" t="s">
        <v>464</v>
      </c>
      <c r="B56" s="533" t="s">
        <v>462</v>
      </c>
      <c r="C56" s="533" t="s">
        <v>462</v>
      </c>
      <c r="D56" s="543" t="s">
        <v>649</v>
      </c>
      <c r="E56" s="294" t="s">
        <v>131</v>
      </c>
      <c r="F56" s="256">
        <v>36000</v>
      </c>
      <c r="G56" s="256">
        <v>36000</v>
      </c>
      <c r="H56" s="256">
        <v>126000</v>
      </c>
      <c r="I56" s="543" t="s">
        <v>650</v>
      </c>
      <c r="J56" s="561">
        <v>10</v>
      </c>
      <c r="K56" s="557">
        <v>6</v>
      </c>
      <c r="L56" s="532" t="s">
        <v>913</v>
      </c>
    </row>
    <row r="57" spans="1:12" ht="59.25" customHeight="1">
      <c r="A57" s="534"/>
      <c r="B57" s="534"/>
      <c r="C57" s="534"/>
      <c r="D57" s="543"/>
      <c r="E57" s="294" t="s">
        <v>133</v>
      </c>
      <c r="F57" s="256">
        <v>200000</v>
      </c>
      <c r="G57" s="256">
        <v>200000</v>
      </c>
      <c r="H57" s="256">
        <v>0</v>
      </c>
      <c r="I57" s="543"/>
      <c r="J57" s="561"/>
      <c r="K57" s="558"/>
      <c r="L57" s="532"/>
    </row>
    <row r="58" spans="1:12" ht="53.25" customHeight="1">
      <c r="A58" s="309" t="s">
        <v>464</v>
      </c>
      <c r="B58" s="408" t="s">
        <v>462</v>
      </c>
      <c r="C58" s="306" t="s">
        <v>464</v>
      </c>
      <c r="D58" s="294" t="s">
        <v>168</v>
      </c>
      <c r="E58" s="294" t="s">
        <v>146</v>
      </c>
      <c r="F58" s="256">
        <v>30000</v>
      </c>
      <c r="G58" s="256">
        <v>134000</v>
      </c>
      <c r="H58" s="256">
        <v>134000</v>
      </c>
      <c r="I58" s="294" t="s">
        <v>600</v>
      </c>
      <c r="J58" s="295">
        <v>100</v>
      </c>
      <c r="K58" s="295">
        <v>100</v>
      </c>
      <c r="L58" s="293" t="s">
        <v>914</v>
      </c>
    </row>
    <row r="59" spans="1:12" ht="29.25" customHeight="1">
      <c r="A59" s="309" t="s">
        <v>464</v>
      </c>
      <c r="B59" s="408" t="s">
        <v>462</v>
      </c>
      <c r="C59" s="306" t="s">
        <v>467</v>
      </c>
      <c r="D59" s="294" t="s">
        <v>150</v>
      </c>
      <c r="E59" s="294" t="s">
        <v>131</v>
      </c>
      <c r="F59" s="256">
        <v>12000</v>
      </c>
      <c r="G59" s="256">
        <v>12000</v>
      </c>
      <c r="H59" s="256">
        <v>12000</v>
      </c>
      <c r="I59" s="294" t="s">
        <v>607</v>
      </c>
      <c r="J59" s="295">
        <v>11</v>
      </c>
      <c r="K59" s="295">
        <v>19</v>
      </c>
      <c r="L59" s="294" t="s">
        <v>525</v>
      </c>
    </row>
    <row r="60" spans="1:12" ht="58.5" customHeight="1">
      <c r="A60" s="306" t="s">
        <v>464</v>
      </c>
      <c r="B60" s="306" t="s">
        <v>462</v>
      </c>
      <c r="C60" s="306" t="s">
        <v>468</v>
      </c>
      <c r="D60" s="294" t="s">
        <v>172</v>
      </c>
      <c r="E60" s="294" t="s">
        <v>131</v>
      </c>
      <c r="F60" s="256">
        <v>20000</v>
      </c>
      <c r="G60" s="256">
        <v>40000</v>
      </c>
      <c r="H60" s="256">
        <v>49000</v>
      </c>
      <c r="I60" s="294" t="s">
        <v>527</v>
      </c>
      <c r="J60" s="295">
        <v>100</v>
      </c>
      <c r="K60" s="295">
        <v>93</v>
      </c>
      <c r="L60" s="293" t="s">
        <v>526</v>
      </c>
    </row>
    <row r="61" spans="1:12" ht="67.5" customHeight="1">
      <c r="A61" s="306" t="s">
        <v>464</v>
      </c>
      <c r="B61" s="306" t="s">
        <v>462</v>
      </c>
      <c r="C61" s="306" t="s">
        <v>469</v>
      </c>
      <c r="D61" s="294" t="s">
        <v>642</v>
      </c>
      <c r="E61" s="294" t="s">
        <v>131</v>
      </c>
      <c r="F61" s="256">
        <v>30000</v>
      </c>
      <c r="G61" s="256">
        <v>30000</v>
      </c>
      <c r="H61" s="256">
        <v>29700</v>
      </c>
      <c r="I61" s="294" t="s">
        <v>647</v>
      </c>
      <c r="J61" s="295">
        <v>6</v>
      </c>
      <c r="K61" s="295">
        <v>6</v>
      </c>
      <c r="L61" s="293" t="s">
        <v>528</v>
      </c>
    </row>
    <row r="62" spans="1:12" s="142" customFormat="1" ht="43.5" customHeight="1">
      <c r="A62" s="351" t="s">
        <v>464</v>
      </c>
      <c r="B62" s="351" t="s">
        <v>462</v>
      </c>
      <c r="C62" s="351" t="s">
        <v>470</v>
      </c>
      <c r="D62" s="294" t="s">
        <v>690</v>
      </c>
      <c r="E62" s="294" t="s">
        <v>131</v>
      </c>
      <c r="F62" s="256">
        <v>0</v>
      </c>
      <c r="G62" s="256">
        <v>3000</v>
      </c>
      <c r="H62" s="256">
        <v>3000</v>
      </c>
      <c r="I62" s="294" t="s">
        <v>250</v>
      </c>
      <c r="J62" s="295">
        <v>100</v>
      </c>
      <c r="K62" s="295">
        <v>100</v>
      </c>
      <c r="L62" s="293" t="s">
        <v>529</v>
      </c>
    </row>
    <row r="63" spans="1:12" s="142" customFormat="1" ht="43.5" customHeight="1">
      <c r="A63" s="351" t="s">
        <v>464</v>
      </c>
      <c r="B63" s="351" t="s">
        <v>462</v>
      </c>
      <c r="C63" s="351" t="s">
        <v>471</v>
      </c>
      <c r="D63" s="294" t="s">
        <v>712</v>
      </c>
      <c r="E63" s="294" t="s">
        <v>143</v>
      </c>
      <c r="F63" s="256">
        <v>0</v>
      </c>
      <c r="G63" s="256">
        <v>12000</v>
      </c>
      <c r="H63" s="256">
        <v>11900</v>
      </c>
      <c r="I63" s="294" t="s">
        <v>250</v>
      </c>
      <c r="J63" s="295">
        <v>100</v>
      </c>
      <c r="K63" s="295">
        <v>100</v>
      </c>
      <c r="L63" s="293" t="s">
        <v>530</v>
      </c>
    </row>
    <row r="64" spans="1:12" s="142" customFormat="1" ht="43.5" customHeight="1">
      <c r="A64" s="351"/>
      <c r="B64" s="351"/>
      <c r="C64" s="351" t="s">
        <v>472</v>
      </c>
      <c r="D64" s="294" t="s">
        <v>845</v>
      </c>
      <c r="E64" s="294" t="s">
        <v>131</v>
      </c>
      <c r="F64" s="256">
        <v>0</v>
      </c>
      <c r="G64" s="256">
        <v>0</v>
      </c>
      <c r="H64" s="256">
        <v>3000</v>
      </c>
      <c r="I64" s="294" t="s">
        <v>250</v>
      </c>
      <c r="J64" s="295">
        <v>100</v>
      </c>
      <c r="K64" s="295">
        <v>100</v>
      </c>
      <c r="L64" s="293" t="s">
        <v>529</v>
      </c>
    </row>
    <row r="65" spans="1:12" ht="15.75" customHeight="1">
      <c r="A65" s="375" t="s">
        <v>464</v>
      </c>
      <c r="B65" s="375" t="s">
        <v>462</v>
      </c>
      <c r="C65" s="575" t="s">
        <v>451</v>
      </c>
      <c r="D65" s="575"/>
      <c r="E65" s="575"/>
      <c r="F65" s="339">
        <f>SUM(F56:F64)</f>
        <v>328000</v>
      </c>
      <c r="G65" s="339">
        <f>SUM(G56:G64)</f>
        <v>467000</v>
      </c>
      <c r="H65" s="339">
        <f>SUM(H56:H64)</f>
        <v>368600</v>
      </c>
      <c r="I65" s="295"/>
      <c r="J65" s="295"/>
      <c r="K65" s="295"/>
      <c r="L65" s="294"/>
    </row>
    <row r="66" spans="1:12" ht="16.5" customHeight="1">
      <c r="A66" s="375" t="s">
        <v>464</v>
      </c>
      <c r="B66" s="572" t="s">
        <v>382</v>
      </c>
      <c r="C66" s="572"/>
      <c r="D66" s="572"/>
      <c r="E66" s="572"/>
      <c r="F66" s="353">
        <f>+F65</f>
        <v>328000</v>
      </c>
      <c r="G66" s="353">
        <f>+G65</f>
        <v>467000</v>
      </c>
      <c r="H66" s="353">
        <f>+H65</f>
        <v>368600</v>
      </c>
      <c r="I66" s="295"/>
      <c r="J66" s="295"/>
      <c r="K66" s="295"/>
      <c r="L66" s="294"/>
    </row>
    <row r="67" spans="1:12" ht="23.25" customHeight="1">
      <c r="A67" s="610" t="s">
        <v>453</v>
      </c>
      <c r="B67" s="610"/>
      <c r="C67" s="610"/>
      <c r="D67" s="610"/>
      <c r="E67" s="610"/>
      <c r="F67" s="494">
        <f>+F66+F53+F38</f>
        <v>13514772</v>
      </c>
      <c r="G67" s="494">
        <f>+G66+G53+G38</f>
        <v>13688300</v>
      </c>
      <c r="H67" s="495">
        <f>+H66+H53+H38</f>
        <v>11912800</v>
      </c>
      <c r="I67" s="529"/>
      <c r="J67" s="530"/>
      <c r="K67" s="530"/>
      <c r="L67" s="530"/>
    </row>
    <row r="68" spans="1:12" ht="14.25" customHeight="1">
      <c r="A68" s="537" t="s">
        <v>480</v>
      </c>
      <c r="B68" s="538"/>
      <c r="C68" s="538"/>
      <c r="D68" s="538"/>
      <c r="E68" s="539"/>
      <c r="F68" s="409"/>
      <c r="G68" s="409"/>
      <c r="H68" s="409"/>
      <c r="I68" s="529"/>
      <c r="J68" s="530"/>
      <c r="K68" s="530"/>
      <c r="L68" s="530"/>
    </row>
    <row r="69" spans="1:12" ht="17.25" customHeight="1">
      <c r="A69" s="547" t="s">
        <v>148</v>
      </c>
      <c r="B69" s="548"/>
      <c r="C69" s="548"/>
      <c r="D69" s="548"/>
      <c r="E69" s="549"/>
      <c r="F69" s="496">
        <f>SUM(F70:F76)</f>
        <v>7202361</v>
      </c>
      <c r="G69" s="496">
        <f>SUM(G70:G76)</f>
        <v>6739300</v>
      </c>
      <c r="H69" s="496">
        <f>SUM(H70:H76)</f>
        <v>5897300</v>
      </c>
      <c r="I69" s="529"/>
      <c r="J69" s="530"/>
      <c r="K69" s="530"/>
      <c r="L69" s="530"/>
    </row>
    <row r="70" spans="1:12" ht="12.75" customHeight="1">
      <c r="A70" s="544" t="s">
        <v>383</v>
      </c>
      <c r="B70" s="545"/>
      <c r="C70" s="545"/>
      <c r="D70" s="545"/>
      <c r="E70" s="546"/>
      <c r="F70" s="377">
        <f>+F62+F61+F60+F59+F56+F51+F49+F47+F45+F43+F41+F36+F33+F32+F31+F30+F29+F22+F17+F16+F10+F64</f>
        <v>5523001</v>
      </c>
      <c r="G70" s="377">
        <f>+G62+G61+G60+G59+G56+G51+G49+G47+G45+G43+G41+G36+G33+G32+G31+G30+G29+G22+G17+G16+G10+G64</f>
        <v>4894000</v>
      </c>
      <c r="H70" s="377">
        <f>+H62+H61+H60+H59+H56+H51+H49+H47+H45+H43+H41+H36+H33+H32+H31+H30+H29+H22+H17+H16+H10+H64</f>
        <v>4192900</v>
      </c>
      <c r="I70" s="529"/>
      <c r="J70" s="530"/>
      <c r="K70" s="530"/>
      <c r="L70" s="530"/>
    </row>
    <row r="71" spans="1:12" ht="15" customHeight="1">
      <c r="A71" s="544" t="s">
        <v>53</v>
      </c>
      <c r="B71" s="545"/>
      <c r="C71" s="545"/>
      <c r="D71" s="545"/>
      <c r="E71" s="546"/>
      <c r="F71" s="377">
        <f>+F58+F26+F15+F14+F12+F9</f>
        <v>1297460</v>
      </c>
      <c r="G71" s="377">
        <f>+G58+G26+G15+G14+G12+G9</f>
        <v>1421300</v>
      </c>
      <c r="H71" s="377">
        <f>+H58+H26+H15+H14+H12+H9</f>
        <v>1289600</v>
      </c>
      <c r="I71" s="529"/>
      <c r="J71" s="530"/>
      <c r="K71" s="530"/>
      <c r="L71" s="530"/>
    </row>
    <row r="72" spans="1:12" ht="12.75" customHeight="1">
      <c r="A72" s="544" t="s">
        <v>384</v>
      </c>
      <c r="B72" s="545"/>
      <c r="C72" s="545"/>
      <c r="D72" s="545"/>
      <c r="E72" s="546"/>
      <c r="F72" s="377"/>
      <c r="G72" s="377"/>
      <c r="H72" s="377"/>
      <c r="I72" s="529"/>
      <c r="J72" s="530"/>
      <c r="K72" s="530"/>
      <c r="L72" s="530"/>
    </row>
    <row r="73" spans="1:12" ht="12.75" customHeight="1">
      <c r="A73" s="544" t="s">
        <v>385</v>
      </c>
      <c r="B73" s="545"/>
      <c r="C73" s="545"/>
      <c r="D73" s="545"/>
      <c r="E73" s="546"/>
      <c r="F73" s="377">
        <f>+F50+F48+F46+F44+F42+F11</f>
        <v>381900</v>
      </c>
      <c r="G73" s="377">
        <f>+G50+G48+G46+G44+G42+G11</f>
        <v>412000</v>
      </c>
      <c r="H73" s="377">
        <f>+H50+H48+H46+H44+H42+H11</f>
        <v>402900</v>
      </c>
      <c r="I73" s="529"/>
      <c r="J73" s="530"/>
      <c r="K73" s="530"/>
      <c r="L73" s="530"/>
    </row>
    <row r="74" spans="1:12" ht="12.75" customHeight="1">
      <c r="A74" s="544" t="s">
        <v>386</v>
      </c>
      <c r="B74" s="545"/>
      <c r="C74" s="545"/>
      <c r="D74" s="545"/>
      <c r="E74" s="546"/>
      <c r="F74" s="377"/>
      <c r="G74" s="377"/>
      <c r="H74" s="377"/>
      <c r="I74" s="529"/>
      <c r="J74" s="530"/>
      <c r="K74" s="530"/>
      <c r="L74" s="530"/>
    </row>
    <row r="75" spans="1:12" ht="12.75" customHeight="1">
      <c r="A75" s="544" t="s">
        <v>389</v>
      </c>
      <c r="B75" s="545"/>
      <c r="C75" s="545"/>
      <c r="D75" s="545"/>
      <c r="E75" s="546"/>
      <c r="F75" s="377">
        <f>+F63</f>
        <v>0</v>
      </c>
      <c r="G75" s="377">
        <f>+G63</f>
        <v>12000</v>
      </c>
      <c r="H75" s="377">
        <f>+H63</f>
        <v>11900</v>
      </c>
      <c r="I75" s="529"/>
      <c r="J75" s="530"/>
      <c r="K75" s="530"/>
      <c r="L75" s="530"/>
    </row>
    <row r="76" spans="1:12" ht="12.75" customHeight="1">
      <c r="A76" s="544" t="s">
        <v>390</v>
      </c>
      <c r="B76" s="545"/>
      <c r="C76" s="545"/>
      <c r="D76" s="545"/>
      <c r="E76" s="546"/>
      <c r="F76" s="377"/>
      <c r="G76" s="377"/>
      <c r="H76" s="377"/>
      <c r="I76" s="529"/>
      <c r="J76" s="530"/>
      <c r="K76" s="530"/>
      <c r="L76" s="530"/>
    </row>
    <row r="77" spans="1:12" ht="15.75" customHeight="1">
      <c r="A77" s="554" t="s">
        <v>147</v>
      </c>
      <c r="B77" s="555"/>
      <c r="C77" s="555"/>
      <c r="D77" s="555"/>
      <c r="E77" s="556"/>
      <c r="F77" s="497">
        <f>SUM(F78:F81)</f>
        <v>6312411</v>
      </c>
      <c r="G77" s="497">
        <f>SUM(G78:G81)</f>
        <v>6949000</v>
      </c>
      <c r="H77" s="497">
        <f>SUM(H78:H81)</f>
        <v>6015500</v>
      </c>
      <c r="I77" s="529"/>
      <c r="J77" s="530"/>
      <c r="K77" s="530"/>
      <c r="L77" s="530"/>
    </row>
    <row r="78" spans="1:12" ht="12.75" customHeight="1">
      <c r="A78" s="544" t="s">
        <v>387</v>
      </c>
      <c r="B78" s="545"/>
      <c r="C78" s="545"/>
      <c r="D78" s="545"/>
      <c r="E78" s="546"/>
      <c r="F78" s="377">
        <f>+F57</f>
        <v>200000</v>
      </c>
      <c r="G78" s="377">
        <f>+G57</f>
        <v>200000</v>
      </c>
      <c r="H78" s="377">
        <f>+H57</f>
        <v>0</v>
      </c>
      <c r="I78" s="529"/>
      <c r="J78" s="530"/>
      <c r="K78" s="530"/>
      <c r="L78" s="530"/>
    </row>
    <row r="79" spans="1:12" ht="12.75" customHeight="1">
      <c r="A79" s="544" t="s">
        <v>388</v>
      </c>
      <c r="B79" s="545"/>
      <c r="C79" s="545"/>
      <c r="D79" s="545"/>
      <c r="E79" s="546"/>
      <c r="F79" s="377">
        <f>+F25+F24+F23+F21+F20+F19+F18</f>
        <v>6112411</v>
      </c>
      <c r="G79" s="377">
        <f>+G25+G24+G23+G21+G20+G19+G18</f>
        <v>6749000</v>
      </c>
      <c r="H79" s="377">
        <f>+H25+H24+H23+H21+H20+H19+H18</f>
        <v>6015500</v>
      </c>
      <c r="I79" s="529"/>
      <c r="J79" s="530"/>
      <c r="K79" s="530"/>
      <c r="L79" s="530"/>
    </row>
    <row r="80" spans="1:12" ht="12.75" customHeight="1">
      <c r="A80" s="544" t="s">
        <v>391</v>
      </c>
      <c r="B80" s="545"/>
      <c r="C80" s="545"/>
      <c r="D80" s="545"/>
      <c r="E80" s="546"/>
      <c r="F80" s="377"/>
      <c r="G80" s="377"/>
      <c r="H80" s="377"/>
      <c r="I80" s="529"/>
      <c r="J80" s="530"/>
      <c r="K80" s="530"/>
      <c r="L80" s="530"/>
    </row>
    <row r="81" spans="1:12" ht="12.75" customHeight="1">
      <c r="A81" s="544" t="s">
        <v>392</v>
      </c>
      <c r="B81" s="545"/>
      <c r="C81" s="545"/>
      <c r="D81" s="545"/>
      <c r="E81" s="546"/>
      <c r="F81" s="377"/>
      <c r="G81" s="377"/>
      <c r="H81" s="377"/>
      <c r="I81" s="529"/>
      <c r="J81" s="530"/>
      <c r="K81" s="530"/>
      <c r="L81" s="530"/>
    </row>
    <row r="82" spans="1:14" ht="12.75" customHeight="1">
      <c r="A82" s="585" t="s">
        <v>713</v>
      </c>
      <c r="B82" s="585"/>
      <c r="C82" s="585"/>
      <c r="D82" s="585"/>
      <c r="E82" s="585"/>
      <c r="F82" s="585"/>
      <c r="G82" s="585"/>
      <c r="H82" s="585"/>
      <c r="I82" s="381"/>
      <c r="J82" s="382"/>
      <c r="K82" s="382"/>
      <c r="L82" s="383"/>
      <c r="M82" s="154"/>
      <c r="N82" s="154"/>
    </row>
    <row r="83" spans="1:14" ht="12.75">
      <c r="A83" s="530" t="s">
        <v>925</v>
      </c>
      <c r="B83" s="530"/>
      <c r="C83" s="530"/>
      <c r="D83" s="530"/>
      <c r="E83" s="530"/>
      <c r="F83" s="530"/>
      <c r="G83" s="530"/>
      <c r="H83" s="360"/>
      <c r="I83" s="359"/>
      <c r="J83" s="361"/>
      <c r="K83" s="361"/>
      <c r="L83" s="363"/>
      <c r="M83" s="35"/>
      <c r="N83" s="35"/>
    </row>
    <row r="84" spans="6:8" ht="12.75">
      <c r="F84" s="292"/>
      <c r="G84" s="292"/>
      <c r="H84" s="292"/>
    </row>
  </sheetData>
  <sheetProtection/>
  <mergeCells count="128">
    <mergeCell ref="A83:G83"/>
    <mergeCell ref="L29:L30"/>
    <mergeCell ref="C55:H55"/>
    <mergeCell ref="I69:L69"/>
    <mergeCell ref="K4:K6"/>
    <mergeCell ref="L4:L6"/>
    <mergeCell ref="K9:K11"/>
    <mergeCell ref="L9:L11"/>
    <mergeCell ref="L56:L57"/>
    <mergeCell ref="I21:I22"/>
    <mergeCell ref="A56:A57"/>
    <mergeCell ref="H3:H6"/>
    <mergeCell ref="H12:H13"/>
    <mergeCell ref="L12:L13"/>
    <mergeCell ref="C29:C30"/>
    <mergeCell ref="B43:B44"/>
    <mergeCell ref="B56:B57"/>
    <mergeCell ref="A29:A30"/>
    <mergeCell ref="K56:K57"/>
    <mergeCell ref="B29:B30"/>
    <mergeCell ref="A82:H82"/>
    <mergeCell ref="A78:E78"/>
    <mergeCell ref="A79:E79"/>
    <mergeCell ref="A80:E80"/>
    <mergeCell ref="A81:E81"/>
    <mergeCell ref="I68:L68"/>
    <mergeCell ref="I70:L70"/>
    <mergeCell ref="I71:L71"/>
    <mergeCell ref="I72:L72"/>
    <mergeCell ref="A72:E72"/>
    <mergeCell ref="A76:E76"/>
    <mergeCell ref="A77:E77"/>
    <mergeCell ref="J2:L2"/>
    <mergeCell ref="A43:A44"/>
    <mergeCell ref="A47:A48"/>
    <mergeCell ref="D45:D46"/>
    <mergeCell ref="D41:D42"/>
    <mergeCell ref="L21:L22"/>
    <mergeCell ref="K29:K30"/>
    <mergeCell ref="C56:C57"/>
    <mergeCell ref="I76:L76"/>
    <mergeCell ref="A49:A50"/>
    <mergeCell ref="A45:A46"/>
    <mergeCell ref="C45:C46"/>
    <mergeCell ref="B45:B46"/>
    <mergeCell ref="B49:B50"/>
    <mergeCell ref="A73:E73"/>
    <mergeCell ref="I67:L67"/>
    <mergeCell ref="I56:I57"/>
    <mergeCell ref="B66:E66"/>
    <mergeCell ref="C27:E27"/>
    <mergeCell ref="A21:A22"/>
    <mergeCell ref="C28:L28"/>
    <mergeCell ref="J21:J22"/>
    <mergeCell ref="D29:D30"/>
    <mergeCell ref="I29:I30"/>
    <mergeCell ref="K21:K22"/>
    <mergeCell ref="D21:D22"/>
    <mergeCell ref="B41:B42"/>
    <mergeCell ref="J29:J30"/>
    <mergeCell ref="A41:A42"/>
    <mergeCell ref="I73:L73"/>
    <mergeCell ref="I74:L74"/>
    <mergeCell ref="I75:L75"/>
    <mergeCell ref="A68:E68"/>
    <mergeCell ref="A69:E69"/>
    <mergeCell ref="A70:E70"/>
    <mergeCell ref="A71:E71"/>
    <mergeCell ref="A74:E74"/>
    <mergeCell ref="A75:E75"/>
    <mergeCell ref="D49:D50"/>
    <mergeCell ref="C34:E34"/>
    <mergeCell ref="C35:L35"/>
    <mergeCell ref="C37:E37"/>
    <mergeCell ref="I41:I51"/>
    <mergeCell ref="J41:J51"/>
    <mergeCell ref="C41:C42"/>
    <mergeCell ref="A67:E67"/>
    <mergeCell ref="C65:E65"/>
    <mergeCell ref="C8:L8"/>
    <mergeCell ref="C9:C11"/>
    <mergeCell ref="B9:B11"/>
    <mergeCell ref="D56:D57"/>
    <mergeCell ref="C49:C50"/>
    <mergeCell ref="B38:E38"/>
    <mergeCell ref="B39:L39"/>
    <mergeCell ref="B21:B22"/>
    <mergeCell ref="C21:C22"/>
    <mergeCell ref="I3:L3"/>
    <mergeCell ref="I4:I6"/>
    <mergeCell ref="I77:L77"/>
    <mergeCell ref="C40:L40"/>
    <mergeCell ref="J56:J57"/>
    <mergeCell ref="J9:J11"/>
    <mergeCell ref="I9:I11"/>
    <mergeCell ref="E12:E13"/>
    <mergeCell ref="J4:J6"/>
    <mergeCell ref="B7:L7"/>
    <mergeCell ref="D12:D13"/>
    <mergeCell ref="G12:G13"/>
    <mergeCell ref="A1:L1"/>
    <mergeCell ref="A3:A6"/>
    <mergeCell ref="B3:B6"/>
    <mergeCell ref="C3:C6"/>
    <mergeCell ref="D3:D6"/>
    <mergeCell ref="E3:E6"/>
    <mergeCell ref="F3:F6"/>
    <mergeCell ref="G3:G6"/>
    <mergeCell ref="F12:F13"/>
    <mergeCell ref="I79:L79"/>
    <mergeCell ref="I80:L80"/>
    <mergeCell ref="A9:A11"/>
    <mergeCell ref="B54:H54"/>
    <mergeCell ref="C52:E52"/>
    <mergeCell ref="B12:B13"/>
    <mergeCell ref="A12:A13"/>
    <mergeCell ref="C12:C13"/>
    <mergeCell ref="D9:D11"/>
    <mergeCell ref="I81:L81"/>
    <mergeCell ref="B47:B48"/>
    <mergeCell ref="C47:C48"/>
    <mergeCell ref="D47:D48"/>
    <mergeCell ref="B53:E53"/>
    <mergeCell ref="I78:L78"/>
    <mergeCell ref="K41:K51"/>
    <mergeCell ref="L41:L51"/>
    <mergeCell ref="C43:C44"/>
    <mergeCell ref="D43:D44"/>
  </mergeCells>
  <printOptions/>
  <pageMargins left="0.1968503937007874" right="0.1968503937007874" top="0.5118110236220472" bottom="0.1968503937007874" header="0" footer="0"/>
  <pageSetup fitToHeight="0"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zoomScale="115" zoomScaleNormal="115" zoomScalePageLayoutView="0" workbookViewId="0" topLeftCell="A1">
      <selection activeCell="D3" sqref="D3:D6"/>
    </sheetView>
  </sheetViews>
  <sheetFormatPr defaultColWidth="9.140625" defaultRowHeight="12.75"/>
  <cols>
    <col min="1" max="1" width="2.7109375" style="410" customWidth="1"/>
    <col min="2" max="2" width="2.8515625" style="410" customWidth="1"/>
    <col min="3" max="3" width="3.421875" style="410" customWidth="1"/>
    <col min="4" max="4" width="36.421875" style="410" customWidth="1"/>
    <col min="5" max="5" width="6.57421875" style="411" customWidth="1"/>
    <col min="6" max="8" width="14.421875" style="412" customWidth="1"/>
    <col min="9" max="9" width="27.8515625" style="412" customWidth="1"/>
    <col min="10" max="11" width="4.140625" style="412" customWidth="1"/>
    <col min="12" max="12" width="34.28125" style="412" customWidth="1"/>
    <col min="13" max="15" width="9.140625" style="413" customWidth="1"/>
    <col min="16" max="16384" width="9.140625" style="412" customWidth="1"/>
  </cols>
  <sheetData>
    <row r="1" spans="1:12" ht="21" customHeight="1">
      <c r="A1" s="598" t="s">
        <v>838</v>
      </c>
      <c r="B1" s="598"/>
      <c r="C1" s="598"/>
      <c r="D1" s="598"/>
      <c r="E1" s="598"/>
      <c r="F1" s="598"/>
      <c r="G1" s="598"/>
      <c r="H1" s="598"/>
      <c r="I1" s="598"/>
      <c r="J1" s="598"/>
      <c r="K1" s="598"/>
      <c r="L1" s="598"/>
    </row>
    <row r="2" spans="1:12" ht="20.25" customHeight="1">
      <c r="A2" s="385"/>
      <c r="B2" s="385"/>
      <c r="C2" s="385"/>
      <c r="D2" s="385"/>
      <c r="E2" s="414"/>
      <c r="F2" s="385"/>
      <c r="G2" s="385"/>
      <c r="H2" s="385"/>
      <c r="I2" s="386"/>
      <c r="J2" s="614" t="s">
        <v>479</v>
      </c>
      <c r="K2" s="614"/>
      <c r="L2" s="614"/>
    </row>
    <row r="3" spans="1:15" s="416" customFormat="1" ht="15" customHeight="1">
      <c r="A3" s="510" t="s">
        <v>445</v>
      </c>
      <c r="B3" s="510" t="s">
        <v>446</v>
      </c>
      <c r="C3" s="510" t="s">
        <v>447</v>
      </c>
      <c r="D3" s="528" t="s">
        <v>448</v>
      </c>
      <c r="E3" s="624" t="s">
        <v>444</v>
      </c>
      <c r="F3" s="515" t="s">
        <v>714</v>
      </c>
      <c r="G3" s="515" t="s">
        <v>715</v>
      </c>
      <c r="H3" s="616" t="s">
        <v>112</v>
      </c>
      <c r="I3" s="515" t="s">
        <v>449</v>
      </c>
      <c r="J3" s="515"/>
      <c r="K3" s="515"/>
      <c r="L3" s="515"/>
      <c r="M3" s="415"/>
      <c r="N3" s="415"/>
      <c r="O3" s="415"/>
    </row>
    <row r="4" spans="1:15" s="416" customFormat="1" ht="12" customHeight="1">
      <c r="A4" s="510"/>
      <c r="B4" s="510"/>
      <c r="C4" s="510"/>
      <c r="D4" s="528"/>
      <c r="E4" s="625"/>
      <c r="F4" s="515"/>
      <c r="G4" s="515"/>
      <c r="H4" s="513"/>
      <c r="I4" s="513" t="s">
        <v>450</v>
      </c>
      <c r="J4" s="511" t="s">
        <v>109</v>
      </c>
      <c r="K4" s="511" t="s">
        <v>110</v>
      </c>
      <c r="L4" s="515" t="s">
        <v>111</v>
      </c>
      <c r="M4" s="415"/>
      <c r="N4" s="415"/>
      <c r="O4" s="415"/>
    </row>
    <row r="5" spans="1:15" s="416" customFormat="1" ht="26.25" customHeight="1">
      <c r="A5" s="510"/>
      <c r="B5" s="510"/>
      <c r="C5" s="510"/>
      <c r="D5" s="528"/>
      <c r="E5" s="625"/>
      <c r="F5" s="515"/>
      <c r="G5" s="515"/>
      <c r="H5" s="513"/>
      <c r="I5" s="513"/>
      <c r="J5" s="511"/>
      <c r="K5" s="511"/>
      <c r="L5" s="515"/>
      <c r="M5" s="415"/>
      <c r="N5" s="415"/>
      <c r="O5" s="415"/>
    </row>
    <row r="6" spans="1:15" s="416" customFormat="1" ht="72" customHeight="1">
      <c r="A6" s="510"/>
      <c r="B6" s="510"/>
      <c r="C6" s="510"/>
      <c r="D6" s="528"/>
      <c r="E6" s="626"/>
      <c r="F6" s="515"/>
      <c r="G6" s="515"/>
      <c r="H6" s="514"/>
      <c r="I6" s="514"/>
      <c r="J6" s="511"/>
      <c r="K6" s="511"/>
      <c r="L6" s="515"/>
      <c r="M6" s="415"/>
      <c r="N6" s="415"/>
      <c r="O6" s="415"/>
    </row>
    <row r="7" spans="1:15" s="416" customFormat="1" ht="15" customHeight="1">
      <c r="A7" s="375" t="s">
        <v>462</v>
      </c>
      <c r="B7" s="627" t="s">
        <v>282</v>
      </c>
      <c r="C7" s="627"/>
      <c r="D7" s="627"/>
      <c r="E7" s="627"/>
      <c r="F7" s="627"/>
      <c r="G7" s="627"/>
      <c r="H7" s="627"/>
      <c r="I7" s="627"/>
      <c r="J7" s="627"/>
      <c r="K7" s="627"/>
      <c r="L7" s="627"/>
      <c r="M7" s="415"/>
      <c r="N7" s="415"/>
      <c r="O7" s="415"/>
    </row>
    <row r="8" spans="1:15" s="416" customFormat="1" ht="15.75" customHeight="1">
      <c r="A8" s="375" t="s">
        <v>462</v>
      </c>
      <c r="B8" s="417" t="s">
        <v>462</v>
      </c>
      <c r="C8" s="627" t="s">
        <v>58</v>
      </c>
      <c r="D8" s="627"/>
      <c r="E8" s="627"/>
      <c r="F8" s="627"/>
      <c r="G8" s="627"/>
      <c r="H8" s="627"/>
      <c r="I8" s="627"/>
      <c r="J8" s="627"/>
      <c r="K8" s="627"/>
      <c r="L8" s="627"/>
      <c r="M8" s="415"/>
      <c r="N8" s="415"/>
      <c r="O8" s="415"/>
    </row>
    <row r="9" spans="1:12" ht="57" customHeight="1">
      <c r="A9" s="300" t="s">
        <v>462</v>
      </c>
      <c r="B9" s="300" t="s">
        <v>462</v>
      </c>
      <c r="C9" s="300" t="s">
        <v>462</v>
      </c>
      <c r="D9" s="300" t="s">
        <v>491</v>
      </c>
      <c r="E9" s="294" t="s">
        <v>131</v>
      </c>
      <c r="F9" s="365">
        <v>30265</v>
      </c>
      <c r="G9" s="365">
        <v>30300</v>
      </c>
      <c r="H9" s="365">
        <v>28400</v>
      </c>
      <c r="I9" s="294" t="s">
        <v>655</v>
      </c>
      <c r="J9" s="295">
        <v>65</v>
      </c>
      <c r="K9" s="295">
        <v>65</v>
      </c>
      <c r="L9" s="294" t="s">
        <v>840</v>
      </c>
    </row>
    <row r="10" spans="1:12" ht="15.75" customHeight="1">
      <c r="A10" s="375" t="s">
        <v>462</v>
      </c>
      <c r="B10" s="331" t="s">
        <v>462</v>
      </c>
      <c r="C10" s="575" t="s">
        <v>451</v>
      </c>
      <c r="D10" s="575"/>
      <c r="E10" s="575"/>
      <c r="F10" s="339">
        <f>+F9</f>
        <v>30265</v>
      </c>
      <c r="G10" s="339">
        <f>+G9</f>
        <v>30300</v>
      </c>
      <c r="H10" s="339">
        <f>+H9</f>
        <v>28400</v>
      </c>
      <c r="I10" s="334"/>
      <c r="J10" s="294"/>
      <c r="K10" s="294"/>
      <c r="L10" s="294"/>
    </row>
    <row r="11" spans="1:12" ht="19.5" customHeight="1">
      <c r="A11" s="375" t="s">
        <v>462</v>
      </c>
      <c r="B11" s="331" t="s">
        <v>463</v>
      </c>
      <c r="C11" s="627" t="s">
        <v>417</v>
      </c>
      <c r="D11" s="627"/>
      <c r="E11" s="627"/>
      <c r="F11" s="627"/>
      <c r="G11" s="627"/>
      <c r="H11" s="627"/>
      <c r="I11" s="627"/>
      <c r="J11" s="627"/>
      <c r="K11" s="627"/>
      <c r="L11" s="627"/>
    </row>
    <row r="12" spans="1:12" ht="44.25" customHeight="1">
      <c r="A12" s="533" t="s">
        <v>462</v>
      </c>
      <c r="B12" s="533" t="s">
        <v>463</v>
      </c>
      <c r="C12" s="618" t="s">
        <v>462</v>
      </c>
      <c r="D12" s="525" t="s">
        <v>283</v>
      </c>
      <c r="E12" s="294" t="s">
        <v>131</v>
      </c>
      <c r="F12" s="365">
        <v>2610</v>
      </c>
      <c r="G12" s="365">
        <v>2600</v>
      </c>
      <c r="H12" s="365">
        <v>2600</v>
      </c>
      <c r="I12" s="562" t="s">
        <v>418</v>
      </c>
      <c r="J12" s="557">
        <v>4</v>
      </c>
      <c r="K12" s="557">
        <v>4</v>
      </c>
      <c r="L12" s="562" t="s">
        <v>534</v>
      </c>
    </row>
    <row r="13" spans="1:12" ht="34.5" customHeight="1">
      <c r="A13" s="534"/>
      <c r="B13" s="534"/>
      <c r="C13" s="619"/>
      <c r="D13" s="527"/>
      <c r="E13" s="294" t="s">
        <v>135</v>
      </c>
      <c r="F13" s="365">
        <v>600</v>
      </c>
      <c r="G13" s="365">
        <v>600</v>
      </c>
      <c r="H13" s="365">
        <v>600</v>
      </c>
      <c r="I13" s="564"/>
      <c r="J13" s="558"/>
      <c r="K13" s="558"/>
      <c r="L13" s="564"/>
    </row>
    <row r="14" spans="1:12" ht="67.5" customHeight="1">
      <c r="A14" s="300" t="s">
        <v>462</v>
      </c>
      <c r="B14" s="300" t="s">
        <v>463</v>
      </c>
      <c r="C14" s="336" t="s">
        <v>463</v>
      </c>
      <c r="D14" s="309" t="s">
        <v>319</v>
      </c>
      <c r="E14" s="294" t="s">
        <v>131</v>
      </c>
      <c r="F14" s="365">
        <v>4900</v>
      </c>
      <c r="G14" s="365">
        <v>4900</v>
      </c>
      <c r="H14" s="365">
        <v>6100</v>
      </c>
      <c r="I14" s="294" t="s">
        <v>59</v>
      </c>
      <c r="J14" s="295">
        <v>12</v>
      </c>
      <c r="K14" s="374">
        <v>12</v>
      </c>
      <c r="L14" s="311" t="s">
        <v>533</v>
      </c>
    </row>
    <row r="15" spans="1:12" ht="43.5" customHeight="1">
      <c r="A15" s="533" t="s">
        <v>462</v>
      </c>
      <c r="B15" s="533" t="s">
        <v>463</v>
      </c>
      <c r="C15" s="618" t="s">
        <v>464</v>
      </c>
      <c r="D15" s="525" t="s">
        <v>492</v>
      </c>
      <c r="E15" s="294" t="s">
        <v>131</v>
      </c>
      <c r="F15" s="365">
        <v>1181</v>
      </c>
      <c r="G15" s="365">
        <v>1200</v>
      </c>
      <c r="H15" s="365">
        <v>1200</v>
      </c>
      <c r="I15" s="562" t="s">
        <v>60</v>
      </c>
      <c r="J15" s="533" t="s">
        <v>61</v>
      </c>
      <c r="K15" s="620" t="s">
        <v>61</v>
      </c>
      <c r="L15" s="622" t="s">
        <v>841</v>
      </c>
    </row>
    <row r="16" spans="1:12" ht="38.25" customHeight="1">
      <c r="A16" s="534"/>
      <c r="B16" s="534"/>
      <c r="C16" s="619"/>
      <c r="D16" s="527"/>
      <c r="E16" s="294" t="s">
        <v>135</v>
      </c>
      <c r="F16" s="256">
        <v>4957</v>
      </c>
      <c r="G16" s="256">
        <v>5000</v>
      </c>
      <c r="H16" s="256">
        <v>4900</v>
      </c>
      <c r="I16" s="564"/>
      <c r="J16" s="534"/>
      <c r="K16" s="621"/>
      <c r="L16" s="623"/>
    </row>
    <row r="17" spans="1:12" ht="51.75" customHeight="1">
      <c r="A17" s="300" t="s">
        <v>462</v>
      </c>
      <c r="B17" s="300" t="s">
        <v>463</v>
      </c>
      <c r="C17" s="336" t="s">
        <v>465</v>
      </c>
      <c r="D17" s="309" t="s">
        <v>256</v>
      </c>
      <c r="E17" s="294" t="s">
        <v>131</v>
      </c>
      <c r="F17" s="256">
        <v>18000</v>
      </c>
      <c r="G17" s="256">
        <v>13000</v>
      </c>
      <c r="H17" s="256">
        <v>12600</v>
      </c>
      <c r="I17" s="294" t="s">
        <v>62</v>
      </c>
      <c r="J17" s="306" t="s">
        <v>471</v>
      </c>
      <c r="K17" s="306" t="s">
        <v>471</v>
      </c>
      <c r="L17" s="300" t="s">
        <v>79</v>
      </c>
    </row>
    <row r="18" spans="1:12" ht="14.25" customHeight="1">
      <c r="A18" s="375" t="s">
        <v>462</v>
      </c>
      <c r="B18" s="331" t="s">
        <v>463</v>
      </c>
      <c r="C18" s="575" t="s">
        <v>451</v>
      </c>
      <c r="D18" s="575"/>
      <c r="E18" s="575"/>
      <c r="F18" s="339">
        <f>SUM(F12:F17)</f>
        <v>32248</v>
      </c>
      <c r="G18" s="339">
        <f>SUM(G12:G17)</f>
        <v>27300</v>
      </c>
      <c r="H18" s="339">
        <f>SUM(H12:H17)</f>
        <v>28000</v>
      </c>
      <c r="I18" s="418"/>
      <c r="J18" s="342"/>
      <c r="K18" s="342"/>
      <c r="L18" s="342"/>
    </row>
    <row r="19" spans="1:12" ht="18.75" customHeight="1">
      <c r="A19" s="375" t="s">
        <v>462</v>
      </c>
      <c r="B19" s="331" t="s">
        <v>464</v>
      </c>
      <c r="C19" s="627" t="s">
        <v>419</v>
      </c>
      <c r="D19" s="627"/>
      <c r="E19" s="627"/>
      <c r="F19" s="627"/>
      <c r="G19" s="627"/>
      <c r="H19" s="627"/>
      <c r="I19" s="627"/>
      <c r="J19" s="627"/>
      <c r="K19" s="627"/>
      <c r="L19" s="627"/>
    </row>
    <row r="20" spans="1:12" ht="92.25" customHeight="1">
      <c r="A20" s="300" t="s">
        <v>462</v>
      </c>
      <c r="B20" s="300" t="s">
        <v>464</v>
      </c>
      <c r="C20" s="300" t="s">
        <v>462</v>
      </c>
      <c r="D20" s="300" t="s">
        <v>284</v>
      </c>
      <c r="E20" s="300" t="s">
        <v>131</v>
      </c>
      <c r="F20" s="419">
        <v>26000</v>
      </c>
      <c r="G20" s="419">
        <v>24500</v>
      </c>
      <c r="H20" s="419">
        <v>26100</v>
      </c>
      <c r="I20" s="296" t="s">
        <v>196</v>
      </c>
      <c r="J20" s="349" t="s">
        <v>197</v>
      </c>
      <c r="K20" s="420" t="s">
        <v>197</v>
      </c>
      <c r="L20" s="421" t="s">
        <v>532</v>
      </c>
    </row>
    <row r="21" spans="1:12" ht="84" customHeight="1">
      <c r="A21" s="300" t="s">
        <v>462</v>
      </c>
      <c r="B21" s="300" t="s">
        <v>464</v>
      </c>
      <c r="C21" s="300" t="s">
        <v>463</v>
      </c>
      <c r="D21" s="300" t="s">
        <v>285</v>
      </c>
      <c r="E21" s="300" t="s">
        <v>131</v>
      </c>
      <c r="F21" s="256">
        <v>8700</v>
      </c>
      <c r="G21" s="419">
        <v>8700</v>
      </c>
      <c r="H21" s="256">
        <v>8700</v>
      </c>
      <c r="I21" s="347" t="s">
        <v>420</v>
      </c>
      <c r="J21" s="349" t="s">
        <v>141</v>
      </c>
      <c r="K21" s="420" t="s">
        <v>141</v>
      </c>
      <c r="L21" s="421" t="s">
        <v>531</v>
      </c>
    </row>
    <row r="22" spans="1:12" ht="14.25" customHeight="1">
      <c r="A22" s="375" t="s">
        <v>462</v>
      </c>
      <c r="B22" s="331" t="s">
        <v>464</v>
      </c>
      <c r="C22" s="575" t="s">
        <v>451</v>
      </c>
      <c r="D22" s="575"/>
      <c r="E22" s="575"/>
      <c r="F22" s="339">
        <f>SUM(F20:F21)</f>
        <v>34700</v>
      </c>
      <c r="G22" s="339">
        <f>SUM(G20:G21)</f>
        <v>33200</v>
      </c>
      <c r="H22" s="339">
        <f>SUM(H20:H21)</f>
        <v>34800</v>
      </c>
      <c r="I22" s="418"/>
      <c r="J22" s="342"/>
      <c r="K22" s="342"/>
      <c r="L22" s="342"/>
    </row>
    <row r="23" spans="1:12" ht="15" customHeight="1">
      <c r="A23" s="375" t="s">
        <v>462</v>
      </c>
      <c r="B23" s="331" t="s">
        <v>465</v>
      </c>
      <c r="C23" s="627" t="s">
        <v>106</v>
      </c>
      <c r="D23" s="627"/>
      <c r="E23" s="627"/>
      <c r="F23" s="627"/>
      <c r="G23" s="627"/>
      <c r="H23" s="627"/>
      <c r="I23" s="627"/>
      <c r="J23" s="627"/>
      <c r="K23" s="627"/>
      <c r="L23" s="627"/>
    </row>
    <row r="24" spans="1:12" ht="31.5" customHeight="1">
      <c r="A24" s="533" t="s">
        <v>462</v>
      </c>
      <c r="B24" s="533" t="s">
        <v>465</v>
      </c>
      <c r="C24" s="309" t="s">
        <v>462</v>
      </c>
      <c r="D24" s="300" t="s">
        <v>107</v>
      </c>
      <c r="E24" s="294" t="s">
        <v>131</v>
      </c>
      <c r="F24" s="256">
        <v>101370</v>
      </c>
      <c r="G24" s="256">
        <v>151400</v>
      </c>
      <c r="H24" s="256">
        <v>151400</v>
      </c>
      <c r="I24" s="562" t="s">
        <v>108</v>
      </c>
      <c r="J24" s="628" t="s">
        <v>105</v>
      </c>
      <c r="K24" s="422" t="s">
        <v>535</v>
      </c>
      <c r="L24" s="562" t="s">
        <v>718</v>
      </c>
    </row>
    <row r="25" spans="1:13" ht="33" customHeight="1">
      <c r="A25" s="560"/>
      <c r="B25" s="560"/>
      <c r="C25" s="423" t="s">
        <v>97</v>
      </c>
      <c r="D25" s="424" t="s">
        <v>103</v>
      </c>
      <c r="E25" s="425" t="s">
        <v>131</v>
      </c>
      <c r="F25" s="426">
        <v>57000</v>
      </c>
      <c r="G25" s="426">
        <v>107000</v>
      </c>
      <c r="H25" s="426">
        <v>107000</v>
      </c>
      <c r="I25" s="563"/>
      <c r="J25" s="629"/>
      <c r="K25" s="427"/>
      <c r="L25" s="563"/>
      <c r="M25" s="428"/>
    </row>
    <row r="26" spans="1:12" ht="35.25" customHeight="1">
      <c r="A26" s="560"/>
      <c r="B26" s="560"/>
      <c r="C26" s="429" t="s">
        <v>98</v>
      </c>
      <c r="D26" s="430" t="s">
        <v>95</v>
      </c>
      <c r="E26" s="425" t="s">
        <v>131</v>
      </c>
      <c r="F26" s="431">
        <v>0</v>
      </c>
      <c r="G26" s="426">
        <v>57000</v>
      </c>
      <c r="H26" s="426">
        <v>57000</v>
      </c>
      <c r="I26" s="563"/>
      <c r="J26" s="629"/>
      <c r="K26" s="427"/>
      <c r="L26" s="563"/>
    </row>
    <row r="27" spans="1:12" ht="34.5" customHeight="1">
      <c r="A27" s="560"/>
      <c r="B27" s="560"/>
      <c r="C27" s="429" t="s">
        <v>99</v>
      </c>
      <c r="D27" s="430" t="s">
        <v>96</v>
      </c>
      <c r="E27" s="425" t="s">
        <v>131</v>
      </c>
      <c r="F27" s="431">
        <v>0</v>
      </c>
      <c r="G27" s="426">
        <v>50000</v>
      </c>
      <c r="H27" s="426">
        <v>50000</v>
      </c>
      <c r="I27" s="563"/>
      <c r="J27" s="629"/>
      <c r="K27" s="427"/>
      <c r="L27" s="563"/>
    </row>
    <row r="28" spans="1:12" ht="73.5" customHeight="1">
      <c r="A28" s="560"/>
      <c r="B28" s="560"/>
      <c r="C28" s="429" t="s">
        <v>100</v>
      </c>
      <c r="D28" s="424" t="s">
        <v>104</v>
      </c>
      <c r="E28" s="425" t="s">
        <v>131</v>
      </c>
      <c r="F28" s="426">
        <v>35200</v>
      </c>
      <c r="G28" s="426">
        <v>35200</v>
      </c>
      <c r="H28" s="426">
        <v>35200</v>
      </c>
      <c r="I28" s="563"/>
      <c r="J28" s="629"/>
      <c r="K28" s="427"/>
      <c r="L28" s="563"/>
    </row>
    <row r="29" spans="1:12" ht="84.75" customHeight="1">
      <c r="A29" s="534"/>
      <c r="B29" s="534"/>
      <c r="C29" s="429" t="s">
        <v>101</v>
      </c>
      <c r="D29" s="424" t="s">
        <v>102</v>
      </c>
      <c r="E29" s="425" t="s">
        <v>131</v>
      </c>
      <c r="F29" s="426">
        <v>7200</v>
      </c>
      <c r="G29" s="426">
        <v>7200</v>
      </c>
      <c r="H29" s="426">
        <v>7200</v>
      </c>
      <c r="I29" s="564"/>
      <c r="J29" s="630"/>
      <c r="K29" s="432"/>
      <c r="L29" s="564"/>
    </row>
    <row r="30" spans="1:12" ht="75" customHeight="1">
      <c r="A30" s="309" t="s">
        <v>462</v>
      </c>
      <c r="B30" s="306" t="s">
        <v>465</v>
      </c>
      <c r="C30" s="306" t="s">
        <v>463</v>
      </c>
      <c r="D30" s="309" t="s">
        <v>286</v>
      </c>
      <c r="E30" s="300" t="s">
        <v>131</v>
      </c>
      <c r="F30" s="256">
        <v>11900</v>
      </c>
      <c r="G30" s="256">
        <v>11900</v>
      </c>
      <c r="H30" s="256">
        <v>11900</v>
      </c>
      <c r="I30" s="294" t="s">
        <v>421</v>
      </c>
      <c r="J30" s="433">
        <v>19</v>
      </c>
      <c r="K30" s="374">
        <v>19</v>
      </c>
      <c r="L30" s="311" t="s">
        <v>842</v>
      </c>
    </row>
    <row r="31" spans="1:12" ht="17.25" customHeight="1">
      <c r="A31" s="375" t="s">
        <v>462</v>
      </c>
      <c r="B31" s="331" t="s">
        <v>465</v>
      </c>
      <c r="C31" s="575" t="s">
        <v>451</v>
      </c>
      <c r="D31" s="575"/>
      <c r="E31" s="575"/>
      <c r="F31" s="367">
        <f>+F30+F24</f>
        <v>113270</v>
      </c>
      <c r="G31" s="367">
        <f>+G30+G24</f>
        <v>163300</v>
      </c>
      <c r="H31" s="367">
        <f>+H30+H24</f>
        <v>163300</v>
      </c>
      <c r="I31" s="418"/>
      <c r="J31" s="342"/>
      <c r="K31" s="342"/>
      <c r="L31" s="342"/>
    </row>
    <row r="32" spans="1:12" ht="18" customHeight="1">
      <c r="A32" s="375" t="s">
        <v>462</v>
      </c>
      <c r="B32" s="575" t="s">
        <v>452</v>
      </c>
      <c r="C32" s="575"/>
      <c r="D32" s="575"/>
      <c r="E32" s="575"/>
      <c r="F32" s="368">
        <f>+F31+F22+F18+F10</f>
        <v>210483</v>
      </c>
      <c r="G32" s="368">
        <f>+G31+G22+G18+G10</f>
        <v>254100</v>
      </c>
      <c r="H32" s="368">
        <f>+H31+H22+H18+H10</f>
        <v>254500</v>
      </c>
      <c r="I32" s="418"/>
      <c r="J32" s="342"/>
      <c r="K32" s="342"/>
      <c r="L32" s="342"/>
    </row>
    <row r="33" spans="1:12" ht="15" customHeight="1">
      <c r="A33" s="375" t="s">
        <v>463</v>
      </c>
      <c r="B33" s="627" t="s">
        <v>198</v>
      </c>
      <c r="C33" s="627"/>
      <c r="D33" s="627"/>
      <c r="E33" s="627"/>
      <c r="F33" s="627"/>
      <c r="G33" s="627"/>
      <c r="H33" s="627"/>
      <c r="I33" s="627"/>
      <c r="J33" s="627"/>
      <c r="K33" s="627"/>
      <c r="L33" s="627"/>
    </row>
    <row r="34" spans="1:12" ht="18.75" customHeight="1">
      <c r="A34" s="375" t="s">
        <v>463</v>
      </c>
      <c r="B34" s="417" t="s">
        <v>462</v>
      </c>
      <c r="C34" s="627" t="s">
        <v>199</v>
      </c>
      <c r="D34" s="627"/>
      <c r="E34" s="627"/>
      <c r="F34" s="627"/>
      <c r="G34" s="627"/>
      <c r="H34" s="627"/>
      <c r="I34" s="627"/>
      <c r="J34" s="627"/>
      <c r="K34" s="627"/>
      <c r="L34" s="627"/>
    </row>
    <row r="35" spans="1:12" ht="88.5" customHeight="1">
      <c r="A35" s="336" t="s">
        <v>463</v>
      </c>
      <c r="B35" s="336" t="s">
        <v>462</v>
      </c>
      <c r="C35" s="336" t="s">
        <v>462</v>
      </c>
      <c r="D35" s="345" t="s">
        <v>371</v>
      </c>
      <c r="E35" s="345" t="s">
        <v>146</v>
      </c>
      <c r="F35" s="256">
        <v>388000</v>
      </c>
      <c r="G35" s="256">
        <v>252000</v>
      </c>
      <c r="H35" s="256">
        <v>165700</v>
      </c>
      <c r="I35" s="294" t="s">
        <v>600</v>
      </c>
      <c r="J35" s="295">
        <v>100</v>
      </c>
      <c r="K35" s="295">
        <v>66</v>
      </c>
      <c r="L35" s="311" t="s">
        <v>874</v>
      </c>
    </row>
    <row r="36" spans="1:12" ht="60" customHeight="1">
      <c r="A36" s="618" t="s">
        <v>463</v>
      </c>
      <c r="B36" s="618" t="s">
        <v>462</v>
      </c>
      <c r="C36" s="618" t="s">
        <v>463</v>
      </c>
      <c r="D36" s="562" t="s">
        <v>493</v>
      </c>
      <c r="E36" s="294" t="s">
        <v>131</v>
      </c>
      <c r="F36" s="256">
        <v>0</v>
      </c>
      <c r="G36" s="256">
        <v>0</v>
      </c>
      <c r="H36" s="256">
        <v>5000</v>
      </c>
      <c r="I36" s="562" t="s">
        <v>603</v>
      </c>
      <c r="J36" s="557">
        <v>0</v>
      </c>
      <c r="K36" s="557">
        <v>10</v>
      </c>
      <c r="L36" s="562" t="s">
        <v>843</v>
      </c>
    </row>
    <row r="37" spans="1:12" ht="101.25" customHeight="1">
      <c r="A37" s="619"/>
      <c r="B37" s="619"/>
      <c r="C37" s="619"/>
      <c r="D37" s="564"/>
      <c r="E37" s="300" t="s">
        <v>142</v>
      </c>
      <c r="F37" s="256">
        <v>0</v>
      </c>
      <c r="G37" s="256">
        <v>0</v>
      </c>
      <c r="H37" s="256">
        <v>25700</v>
      </c>
      <c r="I37" s="564"/>
      <c r="J37" s="558"/>
      <c r="K37" s="558"/>
      <c r="L37" s="564"/>
    </row>
    <row r="38" spans="1:12" ht="16.5" customHeight="1">
      <c r="A38" s="434" t="s">
        <v>463</v>
      </c>
      <c r="B38" s="331" t="s">
        <v>462</v>
      </c>
      <c r="C38" s="575" t="s">
        <v>451</v>
      </c>
      <c r="D38" s="575"/>
      <c r="E38" s="575"/>
      <c r="F38" s="367">
        <f>SUM(F35:F37)</f>
        <v>388000</v>
      </c>
      <c r="G38" s="367">
        <f>SUM(G35:G37)</f>
        <v>252000</v>
      </c>
      <c r="H38" s="367">
        <f>SUM(H35:H37)</f>
        <v>196400</v>
      </c>
      <c r="I38" s="294"/>
      <c r="J38" s="294"/>
      <c r="K38" s="294"/>
      <c r="L38" s="294"/>
    </row>
    <row r="39" spans="1:12" ht="16.5" customHeight="1">
      <c r="A39" s="434" t="s">
        <v>463</v>
      </c>
      <c r="B39" s="575" t="s">
        <v>452</v>
      </c>
      <c r="C39" s="575"/>
      <c r="D39" s="575"/>
      <c r="E39" s="575"/>
      <c r="F39" s="368">
        <f>+F38</f>
        <v>388000</v>
      </c>
      <c r="G39" s="368">
        <f>+G38</f>
        <v>252000</v>
      </c>
      <c r="H39" s="368">
        <f>+H38</f>
        <v>196400</v>
      </c>
      <c r="I39" s="334"/>
      <c r="J39" s="334"/>
      <c r="K39" s="334"/>
      <c r="L39" s="334"/>
    </row>
    <row r="40" spans="1:12" ht="19.5" customHeight="1">
      <c r="A40" s="633" t="s">
        <v>453</v>
      </c>
      <c r="B40" s="633"/>
      <c r="C40" s="633"/>
      <c r="D40" s="633"/>
      <c r="E40" s="633"/>
      <c r="F40" s="492">
        <f>+F39+F32</f>
        <v>598483</v>
      </c>
      <c r="G40" s="492">
        <f>+G39+G32</f>
        <v>506100</v>
      </c>
      <c r="H40" s="493">
        <f>+H39+H32</f>
        <v>450900</v>
      </c>
      <c r="I40" s="631"/>
      <c r="J40" s="632"/>
      <c r="K40" s="632"/>
      <c r="L40" s="632"/>
    </row>
    <row r="41" spans="1:12" ht="12.75">
      <c r="A41" s="537" t="s">
        <v>480</v>
      </c>
      <c r="B41" s="538"/>
      <c r="C41" s="538"/>
      <c r="D41" s="538"/>
      <c r="E41" s="539"/>
      <c r="F41" s="435"/>
      <c r="G41" s="435"/>
      <c r="H41" s="435"/>
      <c r="I41" s="631"/>
      <c r="J41" s="632"/>
      <c r="K41" s="632"/>
      <c r="L41" s="632"/>
    </row>
    <row r="42" spans="1:12" ht="14.25">
      <c r="A42" s="637" t="s">
        <v>148</v>
      </c>
      <c r="B42" s="638"/>
      <c r="C42" s="638"/>
      <c r="D42" s="638"/>
      <c r="E42" s="639"/>
      <c r="F42" s="491">
        <f>SUM(F43:F49)</f>
        <v>592926</v>
      </c>
      <c r="G42" s="491">
        <f>SUM(G43:G49)</f>
        <v>500500</v>
      </c>
      <c r="H42" s="491">
        <f>SUM(H43:H49)</f>
        <v>419700</v>
      </c>
      <c r="I42" s="631"/>
      <c r="J42" s="632"/>
      <c r="K42" s="632"/>
      <c r="L42" s="632"/>
    </row>
    <row r="43" spans="1:12" ht="15.75" customHeight="1">
      <c r="A43" s="634" t="s">
        <v>383</v>
      </c>
      <c r="B43" s="635"/>
      <c r="C43" s="635"/>
      <c r="D43" s="635"/>
      <c r="E43" s="636"/>
      <c r="F43" s="436">
        <f>+F30+F36+F24+F21+F20+F17+F15+F14+F12+F9</f>
        <v>204926</v>
      </c>
      <c r="G43" s="436">
        <f>+G30+G36+G24+G21+G20+G17+G15+G14+G12+G9</f>
        <v>248500</v>
      </c>
      <c r="H43" s="436">
        <f>+H30+H36+H24+H21+H20+H17+H15+H14+H12+H9</f>
        <v>254000</v>
      </c>
      <c r="I43" s="631"/>
      <c r="J43" s="632"/>
      <c r="K43" s="632"/>
      <c r="L43" s="632"/>
    </row>
    <row r="44" spans="1:12" ht="15" customHeight="1">
      <c r="A44" s="634" t="s">
        <v>53</v>
      </c>
      <c r="B44" s="635"/>
      <c r="C44" s="635"/>
      <c r="D44" s="635"/>
      <c r="E44" s="636"/>
      <c r="F44" s="355">
        <f>+F35</f>
        <v>388000</v>
      </c>
      <c r="G44" s="355">
        <f>+G35</f>
        <v>252000</v>
      </c>
      <c r="H44" s="355">
        <f>+H35</f>
        <v>165700</v>
      </c>
      <c r="I44" s="631"/>
      <c r="J44" s="632"/>
      <c r="K44" s="632"/>
      <c r="L44" s="632"/>
    </row>
    <row r="45" spans="1:12" ht="16.5" customHeight="1">
      <c r="A45" s="634" t="s">
        <v>384</v>
      </c>
      <c r="B45" s="635"/>
      <c r="C45" s="635"/>
      <c r="D45" s="635"/>
      <c r="E45" s="636"/>
      <c r="F45" s="355"/>
      <c r="G45" s="355"/>
      <c r="H45" s="355"/>
      <c r="I45" s="631"/>
      <c r="J45" s="632"/>
      <c r="K45" s="632"/>
      <c r="L45" s="632"/>
    </row>
    <row r="46" spans="1:12" ht="20.25" customHeight="1">
      <c r="A46" s="634" t="s">
        <v>385</v>
      </c>
      <c r="B46" s="635"/>
      <c r="C46" s="635"/>
      <c r="D46" s="635"/>
      <c r="E46" s="636"/>
      <c r="F46" s="355"/>
      <c r="G46" s="355"/>
      <c r="H46" s="355"/>
      <c r="I46" s="631"/>
      <c r="J46" s="632"/>
      <c r="K46" s="632"/>
      <c r="L46" s="632"/>
    </row>
    <row r="47" spans="1:12" ht="18.75" customHeight="1">
      <c r="A47" s="634" t="s">
        <v>386</v>
      </c>
      <c r="B47" s="635"/>
      <c r="C47" s="635"/>
      <c r="D47" s="635"/>
      <c r="E47" s="636"/>
      <c r="F47" s="355"/>
      <c r="G47" s="355"/>
      <c r="H47" s="355"/>
      <c r="I47" s="631"/>
      <c r="J47" s="632"/>
      <c r="K47" s="632"/>
      <c r="L47" s="632"/>
    </row>
    <row r="48" spans="1:12" ht="15.75" customHeight="1">
      <c r="A48" s="634" t="s">
        <v>389</v>
      </c>
      <c r="B48" s="635"/>
      <c r="C48" s="635"/>
      <c r="D48" s="635"/>
      <c r="E48" s="636"/>
      <c r="F48" s="355"/>
      <c r="G48" s="355"/>
      <c r="H48" s="355"/>
      <c r="I48" s="631"/>
      <c r="J48" s="632"/>
      <c r="K48" s="632"/>
      <c r="L48" s="632"/>
    </row>
    <row r="49" spans="1:12" ht="17.25" customHeight="1">
      <c r="A49" s="634" t="s">
        <v>390</v>
      </c>
      <c r="B49" s="635"/>
      <c r="C49" s="635"/>
      <c r="D49" s="635"/>
      <c r="E49" s="636"/>
      <c r="F49" s="355"/>
      <c r="G49" s="355"/>
      <c r="H49" s="355"/>
      <c r="I49" s="631"/>
      <c r="J49" s="632"/>
      <c r="K49" s="632"/>
      <c r="L49" s="632"/>
    </row>
    <row r="50" spans="1:12" ht="14.25">
      <c r="A50" s="640" t="s">
        <v>147</v>
      </c>
      <c r="B50" s="641"/>
      <c r="C50" s="641"/>
      <c r="D50" s="641"/>
      <c r="E50" s="642"/>
      <c r="F50" s="491">
        <f>SUM(F51:F54)</f>
        <v>5557</v>
      </c>
      <c r="G50" s="491">
        <f>SUM(G51:G54)</f>
        <v>5600</v>
      </c>
      <c r="H50" s="491">
        <f>SUM(H51:H54)</f>
        <v>31200</v>
      </c>
      <c r="I50" s="631"/>
      <c r="J50" s="632"/>
      <c r="K50" s="632"/>
      <c r="L50" s="632"/>
    </row>
    <row r="51" spans="1:12" ht="14.25" customHeight="1">
      <c r="A51" s="634" t="s">
        <v>387</v>
      </c>
      <c r="B51" s="635"/>
      <c r="C51" s="635"/>
      <c r="D51" s="635"/>
      <c r="E51" s="636"/>
      <c r="F51" s="355"/>
      <c r="G51" s="355"/>
      <c r="H51" s="355"/>
      <c r="I51" s="631"/>
      <c r="J51" s="632"/>
      <c r="K51" s="632"/>
      <c r="L51" s="632"/>
    </row>
    <row r="52" spans="1:12" ht="12.75">
      <c r="A52" s="634" t="s">
        <v>388</v>
      </c>
      <c r="B52" s="635"/>
      <c r="C52" s="635"/>
      <c r="D52" s="635"/>
      <c r="E52" s="636"/>
      <c r="F52" s="355">
        <f>+F16+F13</f>
        <v>5557</v>
      </c>
      <c r="G52" s="355">
        <f>+G16+G13</f>
        <v>5600</v>
      </c>
      <c r="H52" s="355">
        <f>+H16+H13</f>
        <v>5500</v>
      </c>
      <c r="I52" s="631"/>
      <c r="J52" s="632"/>
      <c r="K52" s="632"/>
      <c r="L52" s="632"/>
    </row>
    <row r="53" spans="1:12" ht="14.25" customHeight="1">
      <c r="A53" s="634" t="s">
        <v>391</v>
      </c>
      <c r="B53" s="635"/>
      <c r="C53" s="635"/>
      <c r="D53" s="635"/>
      <c r="E53" s="636"/>
      <c r="F53" s="355">
        <f>+F37</f>
        <v>0</v>
      </c>
      <c r="G53" s="355">
        <f>+G37</f>
        <v>0</v>
      </c>
      <c r="H53" s="355">
        <f>+H37</f>
        <v>25700</v>
      </c>
      <c r="I53" s="631"/>
      <c r="J53" s="632"/>
      <c r="K53" s="632"/>
      <c r="L53" s="632"/>
    </row>
    <row r="54" spans="1:12" ht="12.75">
      <c r="A54" s="634" t="s">
        <v>392</v>
      </c>
      <c r="B54" s="635"/>
      <c r="C54" s="635"/>
      <c r="D54" s="635"/>
      <c r="E54" s="636"/>
      <c r="F54" s="355"/>
      <c r="G54" s="355"/>
      <c r="H54" s="355"/>
      <c r="I54" s="631"/>
      <c r="J54" s="632"/>
      <c r="K54" s="632"/>
      <c r="L54" s="632"/>
    </row>
    <row r="55" spans="1:14" ht="12.75" customHeight="1">
      <c r="A55" s="585" t="s">
        <v>713</v>
      </c>
      <c r="B55" s="585"/>
      <c r="C55" s="585"/>
      <c r="D55" s="585"/>
      <c r="E55" s="585"/>
      <c r="F55" s="585"/>
      <c r="G55" s="381"/>
      <c r="H55" s="381"/>
      <c r="I55" s="381"/>
      <c r="J55" s="381"/>
      <c r="K55" s="381"/>
      <c r="L55" s="381"/>
      <c r="M55" s="381"/>
      <c r="N55" s="381"/>
    </row>
    <row r="56" spans="1:14" ht="12.75">
      <c r="A56" s="530" t="s">
        <v>925</v>
      </c>
      <c r="B56" s="530"/>
      <c r="C56" s="530"/>
      <c r="D56" s="530"/>
      <c r="E56" s="530"/>
      <c r="F56" s="530"/>
      <c r="G56" s="530"/>
      <c r="H56" s="360"/>
      <c r="I56" s="359"/>
      <c r="J56" s="437"/>
      <c r="K56" s="437"/>
      <c r="L56" s="437"/>
      <c r="M56" s="359"/>
      <c r="N56" s="359"/>
    </row>
  </sheetData>
  <sheetProtection/>
  <mergeCells count="90">
    <mergeCell ref="A45:E45"/>
    <mergeCell ref="A50:E50"/>
    <mergeCell ref="A49:E49"/>
    <mergeCell ref="A56:G56"/>
    <mergeCell ref="I52:L52"/>
    <mergeCell ref="A46:E46"/>
    <mergeCell ref="I46:L46"/>
    <mergeCell ref="A47:E47"/>
    <mergeCell ref="I53:L53"/>
    <mergeCell ref="I54:L54"/>
    <mergeCell ref="I47:L47"/>
    <mergeCell ref="I48:L48"/>
    <mergeCell ref="I49:L49"/>
    <mergeCell ref="A51:E51"/>
    <mergeCell ref="I41:L41"/>
    <mergeCell ref="I24:I29"/>
    <mergeCell ref="I50:L50"/>
    <mergeCell ref="I51:L51"/>
    <mergeCell ref="D36:D37"/>
    <mergeCell ref="L36:L37"/>
    <mergeCell ref="I12:I13"/>
    <mergeCell ref="J12:J13"/>
    <mergeCell ref="C15:C16"/>
    <mergeCell ref="I42:L42"/>
    <mergeCell ref="C18:E18"/>
    <mergeCell ref="B32:E32"/>
    <mergeCell ref="B24:B29"/>
    <mergeCell ref="L24:L29"/>
    <mergeCell ref="C36:C37"/>
    <mergeCell ref="B36:B37"/>
    <mergeCell ref="A43:E43"/>
    <mergeCell ref="B39:E39"/>
    <mergeCell ref="B15:B16"/>
    <mergeCell ref="A15:A16"/>
    <mergeCell ref="C22:E22"/>
    <mergeCell ref="C19:L19"/>
    <mergeCell ref="C23:L23"/>
    <mergeCell ref="I36:I37"/>
    <mergeCell ref="J36:J37"/>
    <mergeCell ref="A36:A37"/>
    <mergeCell ref="A24:A29"/>
    <mergeCell ref="A55:F55"/>
    <mergeCell ref="A40:E40"/>
    <mergeCell ref="A44:E44"/>
    <mergeCell ref="A52:E52"/>
    <mergeCell ref="A48:E48"/>
    <mergeCell ref="A54:E54"/>
    <mergeCell ref="A53:E53"/>
    <mergeCell ref="A41:E41"/>
    <mergeCell ref="A42:E42"/>
    <mergeCell ref="C34:L34"/>
    <mergeCell ref="C31:E31"/>
    <mergeCell ref="B33:L33"/>
    <mergeCell ref="J24:J29"/>
    <mergeCell ref="C38:E38"/>
    <mergeCell ref="I45:L45"/>
    <mergeCell ref="I40:L40"/>
    <mergeCell ref="I43:L43"/>
    <mergeCell ref="I44:L44"/>
    <mergeCell ref="K36:K37"/>
    <mergeCell ref="F3:F6"/>
    <mergeCell ref="I15:I16"/>
    <mergeCell ref="B7:L7"/>
    <mergeCell ref="C8:L8"/>
    <mergeCell ref="J4:J6"/>
    <mergeCell ref="I4:I6"/>
    <mergeCell ref="K4:K6"/>
    <mergeCell ref="L4:L6"/>
    <mergeCell ref="C11:L11"/>
    <mergeCell ref="G3:G6"/>
    <mergeCell ref="H3:H6"/>
    <mergeCell ref="C10:E10"/>
    <mergeCell ref="A1:L1"/>
    <mergeCell ref="J2:L2"/>
    <mergeCell ref="A3:A6"/>
    <mergeCell ref="B3:B6"/>
    <mergeCell ref="C3:C6"/>
    <mergeCell ref="D3:D6"/>
    <mergeCell ref="I3:L3"/>
    <mergeCell ref="E3:E6"/>
    <mergeCell ref="A12:A13"/>
    <mergeCell ref="B12:B13"/>
    <mergeCell ref="C12:C13"/>
    <mergeCell ref="D15:D16"/>
    <mergeCell ref="K12:K13"/>
    <mergeCell ref="L12:L13"/>
    <mergeCell ref="K15:K16"/>
    <mergeCell ref="L15:L16"/>
    <mergeCell ref="J15:J16"/>
    <mergeCell ref="D12:D13"/>
  </mergeCells>
  <printOptions/>
  <pageMargins left="0.1968503937007874" right="0.1968503937007874" top="0.5118110236220472" bottom="0.1968503937007874" header="0" footer="0"/>
  <pageSetup fitToHeight="0"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EO111"/>
  <sheetViews>
    <sheetView zoomScale="115" zoomScaleNormal="115" zoomScalePageLayoutView="0" workbookViewId="0" topLeftCell="A1">
      <selection activeCell="D3" sqref="D3:D6"/>
    </sheetView>
  </sheetViews>
  <sheetFormatPr defaultColWidth="9.140625" defaultRowHeight="12.75"/>
  <cols>
    <col min="1" max="1" width="4.00390625" style="97" customWidth="1"/>
    <col min="2" max="2" width="4.140625" style="97" customWidth="1"/>
    <col min="3" max="3" width="3.57421875" style="97" customWidth="1"/>
    <col min="4" max="4" width="39.8515625" style="90" customWidth="1"/>
    <col min="5" max="5" width="6.8515625" style="90" customWidth="1"/>
    <col min="6" max="7" width="13.140625" style="89" customWidth="1"/>
    <col min="8" max="8" width="11.7109375" style="89" customWidth="1"/>
    <col min="9" max="9" width="28.00390625" style="76" customWidth="1"/>
    <col min="10" max="11" width="5.28125" style="252" customWidth="1"/>
    <col min="12" max="12" width="34.140625" style="76" customWidth="1"/>
    <col min="13" max="13" width="8.140625" style="20" customWidth="1"/>
    <col min="14" max="14" width="8.421875" style="20" customWidth="1"/>
    <col min="15" max="15" width="6.8515625" style="20" customWidth="1"/>
    <col min="16" max="16" width="6.140625" style="20" customWidth="1"/>
    <col min="17" max="17" width="9.00390625" style="20" customWidth="1"/>
    <col min="18" max="18" width="6.140625" style="20" customWidth="1"/>
    <col min="19" max="19" width="6.00390625" style="20" customWidth="1"/>
    <col min="20" max="20" width="4.140625" style="20" customWidth="1"/>
    <col min="21" max="145" width="9.140625" style="20" customWidth="1"/>
    <col min="146" max="16384" width="9.140625" style="6" customWidth="1"/>
  </cols>
  <sheetData>
    <row r="1" spans="1:12" ht="21" customHeight="1">
      <c r="A1" s="685" t="s">
        <v>844</v>
      </c>
      <c r="B1" s="685"/>
      <c r="C1" s="685"/>
      <c r="D1" s="685"/>
      <c r="E1" s="685"/>
      <c r="F1" s="685"/>
      <c r="G1" s="685"/>
      <c r="H1" s="685"/>
      <c r="I1" s="685"/>
      <c r="J1" s="685"/>
      <c r="K1" s="685"/>
      <c r="L1" s="685"/>
    </row>
    <row r="2" spans="1:12" ht="12.75">
      <c r="A2" s="686" t="s">
        <v>479</v>
      </c>
      <c r="B2" s="686"/>
      <c r="C2" s="686"/>
      <c r="D2" s="686"/>
      <c r="E2" s="686"/>
      <c r="F2" s="686"/>
      <c r="G2" s="686"/>
      <c r="H2" s="686"/>
      <c r="I2" s="686"/>
      <c r="J2" s="686"/>
      <c r="K2" s="686"/>
      <c r="L2" s="686"/>
    </row>
    <row r="3" spans="1:145" s="17" customFormat="1" ht="16.5" customHeight="1">
      <c r="A3" s="510" t="s">
        <v>445</v>
      </c>
      <c r="B3" s="510" t="s">
        <v>446</v>
      </c>
      <c r="C3" s="510" t="s">
        <v>447</v>
      </c>
      <c r="D3" s="528" t="s">
        <v>448</v>
      </c>
      <c r="E3" s="624" t="s">
        <v>444</v>
      </c>
      <c r="F3" s="515" t="s">
        <v>714</v>
      </c>
      <c r="G3" s="515" t="s">
        <v>715</v>
      </c>
      <c r="H3" s="616" t="s">
        <v>112</v>
      </c>
      <c r="I3" s="515" t="s">
        <v>449</v>
      </c>
      <c r="J3" s="515"/>
      <c r="K3" s="515"/>
      <c r="L3" s="515"/>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row>
    <row r="4" spans="1:145" s="17" customFormat="1" ht="12" customHeight="1">
      <c r="A4" s="510"/>
      <c r="B4" s="510"/>
      <c r="C4" s="510"/>
      <c r="D4" s="528"/>
      <c r="E4" s="625"/>
      <c r="F4" s="515"/>
      <c r="G4" s="515"/>
      <c r="H4" s="513"/>
      <c r="I4" s="513" t="s">
        <v>450</v>
      </c>
      <c r="J4" s="511" t="s">
        <v>109</v>
      </c>
      <c r="K4" s="511" t="s">
        <v>110</v>
      </c>
      <c r="L4" s="515" t="s">
        <v>111</v>
      </c>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row>
    <row r="5" spans="1:145" s="17" customFormat="1" ht="12" customHeight="1">
      <c r="A5" s="510"/>
      <c r="B5" s="510"/>
      <c r="C5" s="510"/>
      <c r="D5" s="528"/>
      <c r="E5" s="625"/>
      <c r="F5" s="515"/>
      <c r="G5" s="515"/>
      <c r="H5" s="513"/>
      <c r="I5" s="513"/>
      <c r="J5" s="511"/>
      <c r="K5" s="511"/>
      <c r="L5" s="515"/>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row>
    <row r="6" spans="1:145" s="17" customFormat="1" ht="72" customHeight="1">
      <c r="A6" s="510"/>
      <c r="B6" s="510"/>
      <c r="C6" s="510"/>
      <c r="D6" s="528"/>
      <c r="E6" s="626"/>
      <c r="F6" s="515"/>
      <c r="G6" s="515"/>
      <c r="H6" s="514"/>
      <c r="I6" s="514"/>
      <c r="J6" s="511"/>
      <c r="K6" s="511"/>
      <c r="L6" s="515"/>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row>
    <row r="7" spans="1:145" s="18" customFormat="1" ht="16.5" customHeight="1">
      <c r="A7" s="91" t="s">
        <v>462</v>
      </c>
      <c r="B7" s="683" t="s">
        <v>422</v>
      </c>
      <c r="C7" s="683"/>
      <c r="D7" s="683"/>
      <c r="E7" s="683"/>
      <c r="F7" s="683"/>
      <c r="G7" s="683"/>
      <c r="H7" s="683"/>
      <c r="I7" s="683"/>
      <c r="J7" s="683"/>
      <c r="K7" s="683"/>
      <c r="L7" s="683"/>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row>
    <row r="8" spans="1:145" s="18" customFormat="1" ht="19.5" customHeight="1">
      <c r="A8" s="91" t="s">
        <v>462</v>
      </c>
      <c r="B8" s="21" t="s">
        <v>462</v>
      </c>
      <c r="C8" s="683" t="s">
        <v>423</v>
      </c>
      <c r="D8" s="683"/>
      <c r="E8" s="683"/>
      <c r="F8" s="683"/>
      <c r="G8" s="683"/>
      <c r="H8" s="683"/>
      <c r="I8" s="683"/>
      <c r="J8" s="683"/>
      <c r="K8" s="683"/>
      <c r="L8" s="683"/>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row>
    <row r="9" spans="1:145" s="19" customFormat="1" ht="30" customHeight="1">
      <c r="A9" s="676" t="s">
        <v>462</v>
      </c>
      <c r="B9" s="690" t="s">
        <v>462</v>
      </c>
      <c r="C9" s="693" t="s">
        <v>462</v>
      </c>
      <c r="D9" s="679" t="s">
        <v>66</v>
      </c>
      <c r="E9" s="73" t="s">
        <v>131</v>
      </c>
      <c r="F9" s="43">
        <v>525000</v>
      </c>
      <c r="G9" s="43">
        <v>525700</v>
      </c>
      <c r="H9" s="46">
        <v>575080</v>
      </c>
      <c r="I9" s="668" t="s">
        <v>424</v>
      </c>
      <c r="J9" s="687" t="s">
        <v>63</v>
      </c>
      <c r="K9" s="687" t="s">
        <v>69</v>
      </c>
      <c r="L9" s="722" t="s">
        <v>84</v>
      </c>
      <c r="M9" s="61"/>
      <c r="N9" s="62"/>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row>
    <row r="10" spans="1:145" s="19" customFormat="1" ht="22.5" customHeight="1">
      <c r="A10" s="677"/>
      <c r="B10" s="691"/>
      <c r="C10" s="693"/>
      <c r="D10" s="679"/>
      <c r="E10" s="73" t="s">
        <v>151</v>
      </c>
      <c r="F10" s="43">
        <v>2500</v>
      </c>
      <c r="G10" s="43">
        <v>2000</v>
      </c>
      <c r="H10" s="46">
        <v>1800</v>
      </c>
      <c r="I10" s="669"/>
      <c r="J10" s="688"/>
      <c r="K10" s="688"/>
      <c r="L10" s="723"/>
      <c r="M10" s="61"/>
      <c r="N10" s="62"/>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row>
    <row r="11" spans="1:145" s="19" customFormat="1" ht="36.75" customHeight="1">
      <c r="A11" s="678"/>
      <c r="B11" s="692"/>
      <c r="C11" s="693"/>
      <c r="D11" s="679"/>
      <c r="E11" s="73" t="s">
        <v>135</v>
      </c>
      <c r="F11" s="43">
        <v>34000</v>
      </c>
      <c r="G11" s="43">
        <v>34000</v>
      </c>
      <c r="H11" s="46">
        <v>37672</v>
      </c>
      <c r="I11" s="670"/>
      <c r="J11" s="689"/>
      <c r="K11" s="689"/>
      <c r="L11" s="724"/>
      <c r="M11" s="61"/>
      <c r="N11" s="62"/>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row>
    <row r="12" spans="1:145" s="19" customFormat="1" ht="92.25" customHeight="1">
      <c r="A12" s="245" t="s">
        <v>462</v>
      </c>
      <c r="B12" s="81" t="s">
        <v>462</v>
      </c>
      <c r="C12" s="74" t="s">
        <v>463</v>
      </c>
      <c r="D12" s="71" t="s">
        <v>494</v>
      </c>
      <c r="E12" s="73" t="s">
        <v>131</v>
      </c>
      <c r="F12" s="43">
        <v>10000</v>
      </c>
      <c r="G12" s="46">
        <v>10000</v>
      </c>
      <c r="H12" s="46">
        <v>10020</v>
      </c>
      <c r="I12" s="65" t="s">
        <v>64</v>
      </c>
      <c r="J12" s="307" t="s">
        <v>65</v>
      </c>
      <c r="K12" s="270" t="s">
        <v>68</v>
      </c>
      <c r="L12" s="269" t="s">
        <v>847</v>
      </c>
      <c r="M12" s="61"/>
      <c r="N12" s="62"/>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row>
    <row r="13" spans="1:145" s="19" customFormat="1" ht="18" customHeight="1">
      <c r="A13" s="91" t="s">
        <v>462</v>
      </c>
      <c r="B13" s="21" t="s">
        <v>462</v>
      </c>
      <c r="C13" s="680" t="s">
        <v>451</v>
      </c>
      <c r="D13" s="680"/>
      <c r="E13" s="680"/>
      <c r="F13" s="40">
        <f>SUM(F9:F12)</f>
        <v>571500</v>
      </c>
      <c r="G13" s="40">
        <f>SUM(G9:G12)</f>
        <v>571700</v>
      </c>
      <c r="H13" s="40">
        <f>SUM(H9:H12)</f>
        <v>624572</v>
      </c>
      <c r="I13" s="80"/>
      <c r="J13" s="307"/>
      <c r="K13" s="80"/>
      <c r="L13" s="65"/>
      <c r="M13" s="61"/>
      <c r="N13" s="62"/>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row>
    <row r="14" spans="1:145" s="19" customFormat="1" ht="18.75" customHeight="1">
      <c r="A14" s="91" t="s">
        <v>462</v>
      </c>
      <c r="B14" s="681" t="s">
        <v>452</v>
      </c>
      <c r="C14" s="681"/>
      <c r="D14" s="681"/>
      <c r="E14" s="681"/>
      <c r="F14" s="87">
        <f>+F13</f>
        <v>571500</v>
      </c>
      <c r="G14" s="87">
        <f>+G13</f>
        <v>571700</v>
      </c>
      <c r="H14" s="87">
        <f>+H13</f>
        <v>624572</v>
      </c>
      <c r="I14" s="65"/>
      <c r="J14" s="80"/>
      <c r="K14" s="80"/>
      <c r="L14" s="65"/>
      <c r="M14" s="61"/>
      <c r="N14" s="62"/>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row>
    <row r="15" spans="1:145" s="19" customFormat="1" ht="15" customHeight="1">
      <c r="A15" s="92" t="s">
        <v>463</v>
      </c>
      <c r="B15" s="694" t="s">
        <v>425</v>
      </c>
      <c r="C15" s="694"/>
      <c r="D15" s="694"/>
      <c r="E15" s="694"/>
      <c r="F15" s="694"/>
      <c r="G15" s="694"/>
      <c r="H15" s="694"/>
      <c r="I15" s="694"/>
      <c r="J15" s="694"/>
      <c r="K15" s="694"/>
      <c r="L15" s="694"/>
      <c r="M15" s="61"/>
      <c r="N15" s="62"/>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row>
    <row r="16" spans="1:145" s="19" customFormat="1" ht="14.25">
      <c r="A16" s="91" t="s">
        <v>463</v>
      </c>
      <c r="B16" s="21" t="s">
        <v>462</v>
      </c>
      <c r="C16" s="683" t="s">
        <v>426</v>
      </c>
      <c r="D16" s="683"/>
      <c r="E16" s="683"/>
      <c r="F16" s="683"/>
      <c r="G16" s="683"/>
      <c r="H16" s="683"/>
      <c r="I16" s="683"/>
      <c r="J16" s="683"/>
      <c r="K16" s="683"/>
      <c r="L16" s="683"/>
      <c r="M16" s="61"/>
      <c r="N16" s="62"/>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row>
    <row r="17" spans="1:145" s="19" customFormat="1" ht="46.5" customHeight="1">
      <c r="A17" s="643" t="s">
        <v>463</v>
      </c>
      <c r="B17" s="533" t="s">
        <v>462</v>
      </c>
      <c r="C17" s="533" t="s">
        <v>462</v>
      </c>
      <c r="D17" s="525" t="s">
        <v>361</v>
      </c>
      <c r="E17" s="159" t="s">
        <v>131</v>
      </c>
      <c r="F17" s="46">
        <v>275000</v>
      </c>
      <c r="G17" s="46">
        <v>268000</v>
      </c>
      <c r="H17" s="46">
        <v>294100</v>
      </c>
      <c r="I17" s="56" t="s">
        <v>674</v>
      </c>
      <c r="J17" s="232" t="s">
        <v>675</v>
      </c>
      <c r="K17" s="232">
        <v>1099</v>
      </c>
      <c r="L17" s="668" t="s">
        <v>70</v>
      </c>
      <c r="M17" s="61"/>
      <c r="N17" s="62"/>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row>
    <row r="18" spans="1:145" s="19" customFormat="1" ht="36.75" customHeight="1">
      <c r="A18" s="645"/>
      <c r="B18" s="560"/>
      <c r="C18" s="560"/>
      <c r="D18" s="526"/>
      <c r="E18" s="159" t="s">
        <v>151</v>
      </c>
      <c r="F18" s="46">
        <v>10100</v>
      </c>
      <c r="G18" s="46">
        <v>10100</v>
      </c>
      <c r="H18" s="46">
        <v>17800</v>
      </c>
      <c r="I18" s="114" t="s">
        <v>427</v>
      </c>
      <c r="J18" s="240">
        <v>15</v>
      </c>
      <c r="K18" s="243">
        <v>16.1</v>
      </c>
      <c r="L18" s="670"/>
      <c r="M18" s="61"/>
      <c r="N18" s="62"/>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row>
    <row r="19" spans="1:145" s="19" customFormat="1" ht="12.75">
      <c r="A19" s="91" t="s">
        <v>463</v>
      </c>
      <c r="B19" s="68" t="s">
        <v>462</v>
      </c>
      <c r="C19" s="575" t="s">
        <v>451</v>
      </c>
      <c r="D19" s="575"/>
      <c r="E19" s="575"/>
      <c r="F19" s="53">
        <f>SUM(F17:F18)</f>
        <v>285100</v>
      </c>
      <c r="G19" s="53">
        <f>SUM(G17:G18)</f>
        <v>278100</v>
      </c>
      <c r="H19" s="53">
        <f>SUM(H17:H18)</f>
        <v>311900</v>
      </c>
      <c r="I19" s="56"/>
      <c r="J19" s="232"/>
      <c r="K19" s="232"/>
      <c r="L19" s="56"/>
      <c r="M19" s="61"/>
      <c r="N19" s="62"/>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row>
    <row r="20" spans="1:145" s="19" customFormat="1" ht="14.25">
      <c r="A20" s="91" t="s">
        <v>463</v>
      </c>
      <c r="B20" s="572" t="s">
        <v>452</v>
      </c>
      <c r="C20" s="572"/>
      <c r="D20" s="572"/>
      <c r="E20" s="572"/>
      <c r="F20" s="55">
        <f>+F19</f>
        <v>285100</v>
      </c>
      <c r="G20" s="55">
        <f>+G19</f>
        <v>278100</v>
      </c>
      <c r="H20" s="55">
        <f>+H19</f>
        <v>311900</v>
      </c>
      <c r="I20" s="56"/>
      <c r="J20" s="232"/>
      <c r="K20" s="232"/>
      <c r="L20" s="56"/>
      <c r="M20" s="61"/>
      <c r="N20" s="62"/>
      <c r="O20" s="8"/>
      <c r="P20" s="8"/>
      <c r="Q20" s="63"/>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row>
    <row r="21" spans="1:145" s="19" customFormat="1" ht="14.25">
      <c r="A21" s="98" t="s">
        <v>464</v>
      </c>
      <c r="B21" s="627" t="s">
        <v>428</v>
      </c>
      <c r="C21" s="627"/>
      <c r="D21" s="627"/>
      <c r="E21" s="627"/>
      <c r="F21" s="627"/>
      <c r="G21" s="627"/>
      <c r="H21" s="627"/>
      <c r="I21" s="627"/>
      <c r="J21" s="627"/>
      <c r="K21" s="627"/>
      <c r="L21" s="627"/>
      <c r="M21" s="62"/>
      <c r="N21" s="62"/>
      <c r="O21" s="8"/>
      <c r="P21" s="8"/>
      <c r="Q21" s="63"/>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row>
    <row r="22" spans="1:145" s="19" customFormat="1" ht="14.25">
      <c r="A22" s="98" t="s">
        <v>464</v>
      </c>
      <c r="B22" s="99" t="s">
        <v>462</v>
      </c>
      <c r="C22" s="683" t="s">
        <v>429</v>
      </c>
      <c r="D22" s="683"/>
      <c r="E22" s="683"/>
      <c r="F22" s="683"/>
      <c r="G22" s="683"/>
      <c r="H22" s="683"/>
      <c r="I22" s="683"/>
      <c r="J22" s="683"/>
      <c r="K22" s="683"/>
      <c r="L22" s="683"/>
      <c r="M22" s="61"/>
      <c r="N22" s="62"/>
      <c r="O22" s="8"/>
      <c r="P22" s="8"/>
      <c r="Q22" s="63"/>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row>
    <row r="23" spans="1:145" s="19" customFormat="1" ht="24.75" customHeight="1">
      <c r="A23" s="643" t="s">
        <v>464</v>
      </c>
      <c r="B23" s="648" t="s">
        <v>462</v>
      </c>
      <c r="C23" s="648" t="s">
        <v>462</v>
      </c>
      <c r="D23" s="663" t="s">
        <v>368</v>
      </c>
      <c r="E23" s="73" t="s">
        <v>131</v>
      </c>
      <c r="F23" s="43">
        <v>750000</v>
      </c>
      <c r="G23" s="46">
        <v>741900</v>
      </c>
      <c r="H23" s="46">
        <v>819300</v>
      </c>
      <c r="I23" s="668" t="s">
        <v>67</v>
      </c>
      <c r="J23" s="695">
        <v>127</v>
      </c>
      <c r="K23" s="695">
        <v>101</v>
      </c>
      <c r="L23" s="725" t="s">
        <v>846</v>
      </c>
      <c r="M23" s="62"/>
      <c r="N23" s="62"/>
      <c r="O23" s="62"/>
      <c r="P23" s="62"/>
      <c r="Q23" s="62"/>
      <c r="R23" s="61"/>
      <c r="S23" s="61"/>
      <c r="T23" s="61"/>
      <c r="U23" s="61"/>
      <c r="V23" s="61"/>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row>
    <row r="24" spans="1:145" s="19" customFormat="1" ht="20.25" customHeight="1">
      <c r="A24" s="644"/>
      <c r="B24" s="649"/>
      <c r="C24" s="649"/>
      <c r="D24" s="684"/>
      <c r="E24" s="71" t="s">
        <v>151</v>
      </c>
      <c r="F24" s="43">
        <v>14000</v>
      </c>
      <c r="G24" s="46">
        <v>21400</v>
      </c>
      <c r="H24" s="46">
        <v>20000</v>
      </c>
      <c r="I24" s="670"/>
      <c r="J24" s="696"/>
      <c r="K24" s="696"/>
      <c r="L24" s="726"/>
      <c r="M24" s="62"/>
      <c r="N24" s="62"/>
      <c r="O24" s="61"/>
      <c r="P24" s="61"/>
      <c r="Q24" s="57"/>
      <c r="R24" s="61"/>
      <c r="S24" s="61"/>
      <c r="T24" s="61"/>
      <c r="U24" s="61"/>
      <c r="V24" s="61"/>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row>
    <row r="25" spans="1:145" s="19" customFormat="1" ht="24" customHeight="1">
      <c r="A25" s="643" t="s">
        <v>464</v>
      </c>
      <c r="B25" s="648" t="s">
        <v>462</v>
      </c>
      <c r="C25" s="648" t="s">
        <v>463</v>
      </c>
      <c r="D25" s="679" t="s">
        <v>458</v>
      </c>
      <c r="E25" s="73" t="s">
        <v>131</v>
      </c>
      <c r="F25" s="47">
        <v>69000</v>
      </c>
      <c r="G25" s="50">
        <v>44900</v>
      </c>
      <c r="H25" s="50">
        <v>46700</v>
      </c>
      <c r="I25" s="668" t="s">
        <v>538</v>
      </c>
      <c r="J25" s="695">
        <v>1047</v>
      </c>
      <c r="K25" s="695">
        <v>1176</v>
      </c>
      <c r="L25" s="726"/>
      <c r="M25" s="61"/>
      <c r="N25" s="62"/>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row>
    <row r="26" spans="1:145" s="19" customFormat="1" ht="21.75" customHeight="1">
      <c r="A26" s="644"/>
      <c r="B26" s="649"/>
      <c r="C26" s="649"/>
      <c r="D26" s="679"/>
      <c r="E26" s="73" t="s">
        <v>151</v>
      </c>
      <c r="F26" s="47">
        <v>10800</v>
      </c>
      <c r="G26" s="50">
        <v>5400</v>
      </c>
      <c r="H26" s="50">
        <v>5400</v>
      </c>
      <c r="I26" s="670"/>
      <c r="J26" s="696"/>
      <c r="K26" s="696"/>
      <c r="L26" s="727"/>
      <c r="M26" s="61"/>
      <c r="N26" s="62"/>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row>
    <row r="27" spans="1:145" s="19" customFormat="1" ht="18" customHeight="1">
      <c r="A27" s="91" t="s">
        <v>464</v>
      </c>
      <c r="B27" s="21" t="s">
        <v>462</v>
      </c>
      <c r="C27" s="680" t="s">
        <v>451</v>
      </c>
      <c r="D27" s="680"/>
      <c r="E27" s="21"/>
      <c r="F27" s="40">
        <f>SUM(F23:F26)</f>
        <v>843800</v>
      </c>
      <c r="G27" s="40">
        <f>SUM(G23:G26)</f>
        <v>813600</v>
      </c>
      <c r="H27" s="53">
        <f>SUM(H23:H26)</f>
        <v>891400</v>
      </c>
      <c r="I27" s="75"/>
      <c r="J27" s="242"/>
      <c r="K27" s="242"/>
      <c r="L27" s="136"/>
      <c r="M27" s="61"/>
      <c r="N27" s="62"/>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row>
    <row r="28" spans="1:145" s="19" customFormat="1" ht="19.5" customHeight="1">
      <c r="A28" s="91" t="s">
        <v>464</v>
      </c>
      <c r="B28" s="21" t="s">
        <v>463</v>
      </c>
      <c r="C28" s="716" t="s">
        <v>430</v>
      </c>
      <c r="D28" s="716"/>
      <c r="E28" s="716"/>
      <c r="F28" s="716"/>
      <c r="G28" s="716"/>
      <c r="H28" s="716"/>
      <c r="I28" s="716"/>
      <c r="J28" s="716"/>
      <c r="K28" s="716"/>
      <c r="L28" s="716"/>
      <c r="M28" s="61"/>
      <c r="N28" s="62"/>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row>
    <row r="29" spans="1:145" s="19" customFormat="1" ht="83.25" customHeight="1">
      <c r="A29" s="93" t="s">
        <v>464</v>
      </c>
      <c r="B29" s="48" t="s">
        <v>463</v>
      </c>
      <c r="C29" s="48" t="s">
        <v>462</v>
      </c>
      <c r="D29" s="71" t="s">
        <v>497</v>
      </c>
      <c r="E29" s="73" t="s">
        <v>131</v>
      </c>
      <c r="F29" s="43">
        <v>40540</v>
      </c>
      <c r="G29" s="46">
        <v>41200</v>
      </c>
      <c r="H29" s="46">
        <v>42300</v>
      </c>
      <c r="I29" s="65" t="s">
        <v>71</v>
      </c>
      <c r="J29" s="80">
        <v>8</v>
      </c>
      <c r="K29" s="80">
        <v>8</v>
      </c>
      <c r="L29" s="159" t="s">
        <v>848</v>
      </c>
      <c r="M29" s="61"/>
      <c r="N29" s="62"/>
      <c r="O29" s="61"/>
      <c r="P29" s="61"/>
      <c r="Q29" s="61"/>
      <c r="R29" s="61"/>
      <c r="S29" s="61"/>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row>
    <row r="30" spans="1:145" s="19" customFormat="1" ht="21.75" customHeight="1">
      <c r="A30" s="643" t="s">
        <v>464</v>
      </c>
      <c r="B30" s="648" t="s">
        <v>463</v>
      </c>
      <c r="C30" s="648" t="s">
        <v>463</v>
      </c>
      <c r="D30" s="663" t="s">
        <v>496</v>
      </c>
      <c r="E30" s="73" t="s">
        <v>131</v>
      </c>
      <c r="F30" s="43">
        <v>72550</v>
      </c>
      <c r="G30" s="46">
        <v>76600</v>
      </c>
      <c r="H30" s="46">
        <v>76600</v>
      </c>
      <c r="I30" s="668" t="s">
        <v>431</v>
      </c>
      <c r="J30" s="695">
        <v>70</v>
      </c>
      <c r="K30" s="695">
        <v>75</v>
      </c>
      <c r="L30" s="581" t="s">
        <v>849</v>
      </c>
      <c r="M30" s="61"/>
      <c r="N30" s="62"/>
      <c r="O30" s="61"/>
      <c r="P30" s="61"/>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row>
    <row r="31" spans="1:145" s="19" customFormat="1" ht="24" customHeight="1">
      <c r="A31" s="645"/>
      <c r="B31" s="682"/>
      <c r="C31" s="682"/>
      <c r="D31" s="664"/>
      <c r="E31" s="73" t="s">
        <v>142</v>
      </c>
      <c r="F31" s="43">
        <v>4500</v>
      </c>
      <c r="G31" s="46">
        <v>4500</v>
      </c>
      <c r="H31" s="46">
        <v>4500</v>
      </c>
      <c r="I31" s="670"/>
      <c r="J31" s="696"/>
      <c r="K31" s="696"/>
      <c r="L31" s="583"/>
      <c r="M31" s="61"/>
      <c r="N31" s="62"/>
      <c r="O31" s="61"/>
      <c r="P31" s="61"/>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row>
    <row r="32" spans="1:145" s="104" customFormat="1" ht="19.5" customHeight="1">
      <c r="A32" s="645"/>
      <c r="B32" s="682"/>
      <c r="C32" s="682"/>
      <c r="D32" s="697" t="s">
        <v>631</v>
      </c>
      <c r="E32" s="79" t="s">
        <v>131</v>
      </c>
      <c r="F32" s="100">
        <v>18000</v>
      </c>
      <c r="G32" s="115">
        <v>18000</v>
      </c>
      <c r="H32" s="115">
        <v>18000</v>
      </c>
      <c r="I32" s="699" t="s">
        <v>180</v>
      </c>
      <c r="J32" s="702">
        <v>2</v>
      </c>
      <c r="K32" s="702">
        <v>2</v>
      </c>
      <c r="L32" s="728" t="s">
        <v>850</v>
      </c>
      <c r="M32" s="102"/>
      <c r="N32" s="103"/>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row>
    <row r="33" spans="1:145" s="104" customFormat="1" ht="28.5" customHeight="1">
      <c r="A33" s="645"/>
      <c r="B33" s="682"/>
      <c r="C33" s="682"/>
      <c r="D33" s="698"/>
      <c r="E33" s="79" t="s">
        <v>142</v>
      </c>
      <c r="F33" s="100">
        <v>4500</v>
      </c>
      <c r="G33" s="115">
        <v>4500</v>
      </c>
      <c r="H33" s="115">
        <v>4500</v>
      </c>
      <c r="I33" s="700"/>
      <c r="J33" s="703"/>
      <c r="K33" s="703"/>
      <c r="L33" s="728"/>
      <c r="M33" s="102"/>
      <c r="N33" s="103"/>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row>
    <row r="34" spans="1:145" s="104" customFormat="1" ht="55.5" customHeight="1">
      <c r="A34" s="644"/>
      <c r="B34" s="649"/>
      <c r="C34" s="649"/>
      <c r="D34" s="138" t="s">
        <v>632</v>
      </c>
      <c r="E34" s="79" t="s">
        <v>131</v>
      </c>
      <c r="F34" s="100">
        <v>3750</v>
      </c>
      <c r="G34" s="115">
        <v>3800</v>
      </c>
      <c r="H34" s="115">
        <v>3800</v>
      </c>
      <c r="I34" s="701"/>
      <c r="J34" s="704"/>
      <c r="K34" s="704"/>
      <c r="L34" s="259" t="s">
        <v>915</v>
      </c>
      <c r="M34" s="102"/>
      <c r="N34" s="103"/>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row>
    <row r="35" spans="1:145" s="19" customFormat="1" ht="41.25" customHeight="1">
      <c r="A35" s="93" t="s">
        <v>464</v>
      </c>
      <c r="B35" s="48" t="s">
        <v>463</v>
      </c>
      <c r="C35" s="48" t="s">
        <v>464</v>
      </c>
      <c r="D35" s="58" t="s">
        <v>287</v>
      </c>
      <c r="E35" s="159" t="s">
        <v>131</v>
      </c>
      <c r="F35" s="46">
        <v>10000</v>
      </c>
      <c r="G35" s="46">
        <v>10000</v>
      </c>
      <c r="H35" s="46">
        <v>10000</v>
      </c>
      <c r="I35" s="65" t="s">
        <v>432</v>
      </c>
      <c r="J35" s="80">
        <v>11</v>
      </c>
      <c r="K35" s="80">
        <v>11</v>
      </c>
      <c r="L35" s="73" t="s">
        <v>72</v>
      </c>
      <c r="M35" s="61"/>
      <c r="N35" s="62"/>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row>
    <row r="36" spans="1:145" s="19" customFormat="1" ht="46.5" customHeight="1">
      <c r="A36" s="94" t="s">
        <v>464</v>
      </c>
      <c r="B36" s="67" t="s">
        <v>463</v>
      </c>
      <c r="C36" s="67" t="s">
        <v>465</v>
      </c>
      <c r="D36" s="58" t="s">
        <v>288</v>
      </c>
      <c r="E36" s="159" t="s">
        <v>131</v>
      </c>
      <c r="F36" s="46">
        <v>1000</v>
      </c>
      <c r="G36" s="46">
        <v>1000</v>
      </c>
      <c r="H36" s="46">
        <v>1000</v>
      </c>
      <c r="I36" s="65" t="s">
        <v>433</v>
      </c>
      <c r="J36" s="80">
        <v>1</v>
      </c>
      <c r="K36" s="80">
        <v>1</v>
      </c>
      <c r="L36" s="73" t="s">
        <v>73</v>
      </c>
      <c r="M36" s="61"/>
      <c r="N36" s="62"/>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row>
    <row r="37" spans="1:145" s="19" customFormat="1" ht="63" customHeight="1">
      <c r="A37" s="671" t="s">
        <v>464</v>
      </c>
      <c r="B37" s="533" t="s">
        <v>463</v>
      </c>
      <c r="C37" s="533" t="s">
        <v>466</v>
      </c>
      <c r="D37" s="525" t="s">
        <v>289</v>
      </c>
      <c r="E37" s="159" t="s">
        <v>142</v>
      </c>
      <c r="F37" s="46">
        <v>4000</v>
      </c>
      <c r="G37" s="46">
        <v>21500</v>
      </c>
      <c r="H37" s="46">
        <v>21500</v>
      </c>
      <c r="I37" s="568" t="s">
        <v>672</v>
      </c>
      <c r="J37" s="611">
        <v>13</v>
      </c>
      <c r="K37" s="611">
        <v>13</v>
      </c>
      <c r="L37" s="729" t="s">
        <v>75</v>
      </c>
      <c r="M37" s="61"/>
      <c r="N37" s="62"/>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row>
    <row r="38" spans="1:145" s="19" customFormat="1" ht="46.5" customHeight="1">
      <c r="A38" s="672"/>
      <c r="B38" s="534"/>
      <c r="C38" s="534"/>
      <c r="D38" s="527"/>
      <c r="E38" s="159" t="s">
        <v>135</v>
      </c>
      <c r="F38" s="46">
        <v>4000</v>
      </c>
      <c r="G38" s="46">
        <v>500</v>
      </c>
      <c r="H38" s="46">
        <v>500</v>
      </c>
      <c r="I38" s="617"/>
      <c r="J38" s="612"/>
      <c r="K38" s="612"/>
      <c r="L38" s="730"/>
      <c r="M38" s="61"/>
      <c r="N38" s="62"/>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row>
    <row r="39" spans="1:145" s="19" customFormat="1" ht="50.25" customHeight="1">
      <c r="A39" s="105" t="s">
        <v>464</v>
      </c>
      <c r="B39" s="66" t="s">
        <v>463</v>
      </c>
      <c r="C39" s="66" t="s">
        <v>467</v>
      </c>
      <c r="D39" s="58" t="s">
        <v>290</v>
      </c>
      <c r="E39" s="159" t="s">
        <v>131</v>
      </c>
      <c r="F39" s="46">
        <v>8000</v>
      </c>
      <c r="G39" s="46">
        <v>8000</v>
      </c>
      <c r="H39" s="46">
        <v>8000</v>
      </c>
      <c r="I39" s="65" t="s">
        <v>540</v>
      </c>
      <c r="J39" s="80">
        <v>3</v>
      </c>
      <c r="K39" s="80">
        <v>3</v>
      </c>
      <c r="L39" s="234" t="s">
        <v>74</v>
      </c>
      <c r="M39" s="61"/>
      <c r="N39" s="62"/>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row>
    <row r="40" spans="1:145" s="19" customFormat="1" ht="15.75" customHeight="1">
      <c r="A40" s="91" t="s">
        <v>464</v>
      </c>
      <c r="B40" s="21" t="s">
        <v>463</v>
      </c>
      <c r="C40" s="680" t="s">
        <v>451</v>
      </c>
      <c r="D40" s="680"/>
      <c r="E40" s="680"/>
      <c r="F40" s="40">
        <f>+F29+F30+F31+F35+F36+F37+F38+F39</f>
        <v>144590</v>
      </c>
      <c r="G40" s="40">
        <f>+G29+G30+G31+G35+G36+G37+G38+G39</f>
        <v>163300</v>
      </c>
      <c r="H40" s="40">
        <f>+H29+H30+H31+H35+H36+H37+H38+H39</f>
        <v>164400</v>
      </c>
      <c r="I40" s="65"/>
      <c r="J40" s="80"/>
      <c r="K40" s="80"/>
      <c r="L40" s="65"/>
      <c r="M40" s="61"/>
      <c r="N40" s="62"/>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row>
    <row r="41" spans="1:145" s="19" customFormat="1" ht="16.5" customHeight="1">
      <c r="A41" s="91" t="s">
        <v>464</v>
      </c>
      <c r="B41" s="681" t="s">
        <v>452</v>
      </c>
      <c r="C41" s="681"/>
      <c r="D41" s="681"/>
      <c r="E41" s="681"/>
      <c r="F41" s="87">
        <f>+F40+F27</f>
        <v>988390</v>
      </c>
      <c r="G41" s="87">
        <f>+G40+G27</f>
        <v>976900</v>
      </c>
      <c r="H41" s="87">
        <f>+H40+H27</f>
        <v>1055800</v>
      </c>
      <c r="I41" s="65"/>
      <c r="J41" s="80"/>
      <c r="K41" s="80"/>
      <c r="L41" s="65"/>
      <c r="M41" s="61"/>
      <c r="N41" s="62"/>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row>
    <row r="42" spans="1:145" s="19" customFormat="1" ht="16.5" customHeight="1">
      <c r="A42" s="91" t="s">
        <v>465</v>
      </c>
      <c r="B42" s="716" t="s">
        <v>434</v>
      </c>
      <c r="C42" s="716"/>
      <c r="D42" s="716"/>
      <c r="E42" s="716"/>
      <c r="F42" s="716"/>
      <c r="G42" s="716"/>
      <c r="H42" s="716"/>
      <c r="I42" s="716"/>
      <c r="J42" s="716"/>
      <c r="K42" s="716"/>
      <c r="L42" s="716"/>
      <c r="M42" s="61"/>
      <c r="N42" s="62"/>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row>
    <row r="43" spans="1:145" s="19" customFormat="1" ht="15.75" customHeight="1">
      <c r="A43" s="91" t="s">
        <v>465</v>
      </c>
      <c r="B43" s="21" t="s">
        <v>462</v>
      </c>
      <c r="C43" s="716" t="s">
        <v>435</v>
      </c>
      <c r="D43" s="716"/>
      <c r="E43" s="716"/>
      <c r="F43" s="716"/>
      <c r="G43" s="716"/>
      <c r="H43" s="716"/>
      <c r="I43" s="716"/>
      <c r="J43" s="716"/>
      <c r="K43" s="716"/>
      <c r="L43" s="716"/>
      <c r="M43" s="61"/>
      <c r="N43" s="62"/>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row>
    <row r="44" spans="1:145" s="19" customFormat="1" ht="31.5" customHeight="1">
      <c r="A44" s="106" t="s">
        <v>465</v>
      </c>
      <c r="B44" s="71" t="s">
        <v>462</v>
      </c>
      <c r="C44" s="1" t="s">
        <v>462</v>
      </c>
      <c r="D44" s="74" t="s">
        <v>291</v>
      </c>
      <c r="E44" s="2" t="s">
        <v>131</v>
      </c>
      <c r="F44" s="43">
        <v>3705</v>
      </c>
      <c r="G44" s="43">
        <v>3700</v>
      </c>
      <c r="H44" s="43">
        <v>3705</v>
      </c>
      <c r="I44" s="65" t="s">
        <v>432</v>
      </c>
      <c r="J44" s="80">
        <v>6</v>
      </c>
      <c r="K44" s="80">
        <v>6</v>
      </c>
      <c r="L44" s="73" t="s">
        <v>851</v>
      </c>
      <c r="M44" s="61"/>
      <c r="N44" s="62"/>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row>
    <row r="45" spans="1:145" s="19" customFormat="1" ht="24.75" customHeight="1">
      <c r="A45" s="673" t="s">
        <v>465</v>
      </c>
      <c r="B45" s="663" t="s">
        <v>462</v>
      </c>
      <c r="C45" s="665" t="s">
        <v>463</v>
      </c>
      <c r="D45" s="663" t="s">
        <v>179</v>
      </c>
      <c r="E45" s="56" t="s">
        <v>131</v>
      </c>
      <c r="F45" s="43">
        <v>17060</v>
      </c>
      <c r="G45" s="46">
        <v>17100</v>
      </c>
      <c r="H45" s="46">
        <v>17060</v>
      </c>
      <c r="I45" s="668" t="s">
        <v>541</v>
      </c>
      <c r="J45" s="657" t="s">
        <v>659</v>
      </c>
      <c r="K45" s="695">
        <v>365</v>
      </c>
      <c r="L45" s="655" t="s">
        <v>76</v>
      </c>
      <c r="M45" s="61"/>
      <c r="N45" s="62"/>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row>
    <row r="46" spans="1:145" s="19" customFormat="1" ht="25.5" customHeight="1">
      <c r="A46" s="674"/>
      <c r="B46" s="684"/>
      <c r="C46" s="666"/>
      <c r="D46" s="684"/>
      <c r="E46" s="56" t="s">
        <v>135</v>
      </c>
      <c r="F46" s="43">
        <v>14500</v>
      </c>
      <c r="G46" s="46">
        <v>14500</v>
      </c>
      <c r="H46" s="257">
        <v>14500</v>
      </c>
      <c r="I46" s="669"/>
      <c r="J46" s="710"/>
      <c r="K46" s="720"/>
      <c r="L46" s="719"/>
      <c r="M46" s="61"/>
      <c r="N46" s="62"/>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row>
    <row r="47" spans="1:145" s="19" customFormat="1" ht="26.25" customHeight="1">
      <c r="A47" s="675"/>
      <c r="B47" s="664"/>
      <c r="C47" s="667"/>
      <c r="D47" s="664"/>
      <c r="E47" s="56" t="s">
        <v>142</v>
      </c>
      <c r="F47" s="43">
        <v>14000</v>
      </c>
      <c r="G47" s="46">
        <v>14000</v>
      </c>
      <c r="H47" s="257">
        <v>19747</v>
      </c>
      <c r="I47" s="670"/>
      <c r="J47" s="658"/>
      <c r="K47" s="696"/>
      <c r="L47" s="656"/>
      <c r="M47" s="61"/>
      <c r="N47" s="62"/>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row>
    <row r="48" spans="1:145" s="19" customFormat="1" ht="43.5" customHeight="1">
      <c r="A48" s="106" t="s">
        <v>465</v>
      </c>
      <c r="B48" s="71" t="s">
        <v>462</v>
      </c>
      <c r="C48" s="1" t="s">
        <v>464</v>
      </c>
      <c r="D48" s="48" t="s">
        <v>643</v>
      </c>
      <c r="E48" s="56" t="s">
        <v>131</v>
      </c>
      <c r="F48" s="46">
        <v>3500</v>
      </c>
      <c r="G48" s="46">
        <v>3500</v>
      </c>
      <c r="H48" s="46">
        <v>3500</v>
      </c>
      <c r="I48" s="65" t="s">
        <v>181</v>
      </c>
      <c r="J48" s="80">
        <v>4</v>
      </c>
      <c r="K48" s="80">
        <v>4</v>
      </c>
      <c r="L48" s="73" t="s">
        <v>77</v>
      </c>
      <c r="M48" s="61"/>
      <c r="N48" s="62"/>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row>
    <row r="49" spans="1:145" s="19" customFormat="1" ht="14.25" customHeight="1">
      <c r="A49" s="91" t="s">
        <v>465</v>
      </c>
      <c r="B49" s="21" t="s">
        <v>462</v>
      </c>
      <c r="C49" s="680" t="s">
        <v>451</v>
      </c>
      <c r="D49" s="680"/>
      <c r="E49" s="680"/>
      <c r="F49" s="40">
        <f>SUM(F44:F48)</f>
        <v>52765</v>
      </c>
      <c r="G49" s="40">
        <f>SUM(G44:G48)</f>
        <v>52800</v>
      </c>
      <c r="H49" s="40">
        <f>SUM(H44:H48)</f>
        <v>58512</v>
      </c>
      <c r="I49" s="65"/>
      <c r="J49" s="80"/>
      <c r="K49" s="80"/>
      <c r="L49" s="65"/>
      <c r="M49" s="61"/>
      <c r="N49" s="62"/>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row>
    <row r="50" spans="1:145" s="19" customFormat="1" ht="15.75" customHeight="1">
      <c r="A50" s="91" t="s">
        <v>465</v>
      </c>
      <c r="B50" s="681" t="s">
        <v>452</v>
      </c>
      <c r="C50" s="681"/>
      <c r="D50" s="681"/>
      <c r="E50" s="681"/>
      <c r="F50" s="87">
        <f>+F49</f>
        <v>52765</v>
      </c>
      <c r="G50" s="87">
        <f>+G49</f>
        <v>52800</v>
      </c>
      <c r="H50" s="87">
        <f>+H49</f>
        <v>58512</v>
      </c>
      <c r="I50" s="65"/>
      <c r="J50" s="80"/>
      <c r="K50" s="80"/>
      <c r="L50" s="65"/>
      <c r="M50" s="61"/>
      <c r="N50" s="62"/>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row>
    <row r="51" spans="1:145" s="19" customFormat="1" ht="20.25" customHeight="1">
      <c r="A51" s="93" t="s">
        <v>466</v>
      </c>
      <c r="B51" s="661" t="s">
        <v>645</v>
      </c>
      <c r="C51" s="707"/>
      <c r="D51" s="707"/>
      <c r="E51" s="707"/>
      <c r="F51" s="707"/>
      <c r="G51" s="707"/>
      <c r="H51" s="707"/>
      <c r="I51" s="707"/>
      <c r="J51" s="707"/>
      <c r="K51" s="707"/>
      <c r="L51" s="707"/>
      <c r="M51" s="61"/>
      <c r="N51" s="62"/>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row>
    <row r="52" spans="1:145" s="19" customFormat="1" ht="21" customHeight="1">
      <c r="A52" s="139" t="s">
        <v>466</v>
      </c>
      <c r="B52" s="81" t="s">
        <v>462</v>
      </c>
      <c r="C52" s="708" t="s">
        <v>633</v>
      </c>
      <c r="D52" s="708"/>
      <c r="E52" s="709"/>
      <c r="F52" s="709"/>
      <c r="G52" s="709"/>
      <c r="H52" s="709"/>
      <c r="I52" s="709"/>
      <c r="J52" s="709"/>
      <c r="K52" s="709"/>
      <c r="L52" s="709"/>
      <c r="M52" s="61"/>
      <c r="N52" s="62"/>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row>
    <row r="53" spans="1:145" s="19" customFormat="1" ht="47.25" customHeight="1">
      <c r="A53" s="652" t="s">
        <v>466</v>
      </c>
      <c r="B53" s="652" t="s">
        <v>462</v>
      </c>
      <c r="C53" s="718" t="s">
        <v>462</v>
      </c>
      <c r="D53" s="706" t="s">
        <v>634</v>
      </c>
      <c r="E53" s="158" t="s">
        <v>131</v>
      </c>
      <c r="F53" s="41">
        <v>11000</v>
      </c>
      <c r="G53" s="44">
        <v>11000</v>
      </c>
      <c r="H53" s="44">
        <v>11000</v>
      </c>
      <c r="I53" s="721" t="s">
        <v>181</v>
      </c>
      <c r="J53" s="711">
        <v>15</v>
      </c>
      <c r="K53" s="711">
        <v>24</v>
      </c>
      <c r="L53" s="725" t="s">
        <v>852</v>
      </c>
      <c r="M53" s="61"/>
      <c r="N53" s="62"/>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row>
    <row r="54" spans="1:145" s="19" customFormat="1" ht="38.25" customHeight="1">
      <c r="A54" s="652"/>
      <c r="B54" s="652"/>
      <c r="C54" s="718"/>
      <c r="D54" s="706"/>
      <c r="E54" s="56" t="s">
        <v>135</v>
      </c>
      <c r="F54" s="41">
        <v>50000</v>
      </c>
      <c r="G54" s="44">
        <v>50000</v>
      </c>
      <c r="H54" s="256">
        <v>49303</v>
      </c>
      <c r="I54" s="721"/>
      <c r="J54" s="711"/>
      <c r="K54" s="711"/>
      <c r="L54" s="726"/>
      <c r="M54" s="61"/>
      <c r="N54" s="62"/>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row>
    <row r="55" spans="1:145" s="19" customFormat="1" ht="81.75" customHeight="1">
      <c r="A55" s="652"/>
      <c r="B55" s="652"/>
      <c r="C55" s="718"/>
      <c r="D55" s="706"/>
      <c r="E55" s="56" t="s">
        <v>142</v>
      </c>
      <c r="F55" s="41">
        <v>5000</v>
      </c>
      <c r="G55" s="44">
        <v>5000</v>
      </c>
      <c r="H55" s="256">
        <v>8184</v>
      </c>
      <c r="I55" s="721"/>
      <c r="J55" s="711"/>
      <c r="K55" s="711"/>
      <c r="L55" s="727"/>
      <c r="M55" s="61"/>
      <c r="N55" s="62"/>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row>
    <row r="56" spans="1:145" s="19" customFormat="1" ht="56.25" customHeight="1">
      <c r="A56" s="48" t="s">
        <v>466</v>
      </c>
      <c r="B56" s="48" t="s">
        <v>462</v>
      </c>
      <c r="C56" s="74" t="s">
        <v>463</v>
      </c>
      <c r="D56" s="72" t="s">
        <v>41</v>
      </c>
      <c r="E56" s="56" t="s">
        <v>131</v>
      </c>
      <c r="F56" s="41">
        <v>10000</v>
      </c>
      <c r="G56" s="41">
        <v>15000</v>
      </c>
      <c r="H56" s="41">
        <v>15000</v>
      </c>
      <c r="I56" s="65" t="s">
        <v>599</v>
      </c>
      <c r="J56" s="80">
        <v>15</v>
      </c>
      <c r="K56" s="232">
        <v>34</v>
      </c>
      <c r="L56" s="159" t="s">
        <v>78</v>
      </c>
      <c r="M56" s="61"/>
      <c r="N56" s="62"/>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row>
    <row r="57" spans="1:145" s="19" customFormat="1" ht="94.5" customHeight="1">
      <c r="A57" s="246" t="s">
        <v>466</v>
      </c>
      <c r="B57" s="247" t="s">
        <v>462</v>
      </c>
      <c r="C57" s="247" t="s">
        <v>464</v>
      </c>
      <c r="D57" s="159" t="s">
        <v>644</v>
      </c>
      <c r="E57" s="56" t="s">
        <v>131</v>
      </c>
      <c r="F57" s="38">
        <v>0</v>
      </c>
      <c r="G57" s="38">
        <v>15000</v>
      </c>
      <c r="H57" s="38">
        <v>0</v>
      </c>
      <c r="I57" s="56" t="s">
        <v>163</v>
      </c>
      <c r="J57" s="232">
        <v>2</v>
      </c>
      <c r="K57" s="232">
        <v>1</v>
      </c>
      <c r="L57" s="258" t="s">
        <v>716</v>
      </c>
      <c r="M57" s="61"/>
      <c r="N57" s="62"/>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row>
    <row r="58" spans="1:145" s="19" customFormat="1" ht="25.5" customHeight="1">
      <c r="A58" s="643" t="s">
        <v>466</v>
      </c>
      <c r="B58" s="648" t="s">
        <v>462</v>
      </c>
      <c r="C58" s="648" t="s">
        <v>465</v>
      </c>
      <c r="D58" s="543" t="s">
        <v>93</v>
      </c>
      <c r="E58" s="56" t="s">
        <v>143</v>
      </c>
      <c r="F58" s="38">
        <v>324</v>
      </c>
      <c r="G58" s="44">
        <v>0</v>
      </c>
      <c r="H58" s="44">
        <v>0</v>
      </c>
      <c r="I58" s="532" t="s">
        <v>163</v>
      </c>
      <c r="J58" s="561">
        <v>1</v>
      </c>
      <c r="K58" s="557">
        <v>1</v>
      </c>
      <c r="L58" s="543" t="s">
        <v>853</v>
      </c>
      <c r="M58" s="61"/>
      <c r="N58" s="62"/>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row>
    <row r="59" spans="1:145" s="19" customFormat="1" ht="30" customHeight="1">
      <c r="A59" s="645"/>
      <c r="B59" s="682"/>
      <c r="C59" s="682"/>
      <c r="D59" s="543"/>
      <c r="E59" s="56" t="s">
        <v>131</v>
      </c>
      <c r="F59" s="44">
        <v>0</v>
      </c>
      <c r="G59" s="44">
        <v>300</v>
      </c>
      <c r="H59" s="44">
        <v>324</v>
      </c>
      <c r="I59" s="532"/>
      <c r="J59" s="561"/>
      <c r="K59" s="559"/>
      <c r="L59" s="543"/>
      <c r="M59" s="61"/>
      <c r="N59" s="62"/>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row>
    <row r="60" spans="1:145" s="19" customFormat="1" ht="42" customHeight="1">
      <c r="A60" s="705"/>
      <c r="B60" s="649"/>
      <c r="C60" s="649"/>
      <c r="D60" s="543"/>
      <c r="E60" s="71" t="s">
        <v>133</v>
      </c>
      <c r="F60" s="38">
        <v>3676</v>
      </c>
      <c r="G60" s="44">
        <v>3676</v>
      </c>
      <c r="H60" s="256">
        <v>3676</v>
      </c>
      <c r="I60" s="532"/>
      <c r="J60" s="561"/>
      <c r="K60" s="558"/>
      <c r="L60" s="543"/>
      <c r="M60" s="61"/>
      <c r="N60" s="62"/>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row>
    <row r="61" spans="1:145" s="19" customFormat="1" ht="17.25" customHeight="1">
      <c r="A61" s="95" t="s">
        <v>466</v>
      </c>
      <c r="B61" s="21" t="s">
        <v>462</v>
      </c>
      <c r="C61" s="680" t="s">
        <v>451</v>
      </c>
      <c r="D61" s="680"/>
      <c r="E61" s="680"/>
      <c r="F61" s="40">
        <f>SUM(F53:F60)</f>
        <v>80000</v>
      </c>
      <c r="G61" s="40">
        <f>SUM(G53:G60)</f>
        <v>99976</v>
      </c>
      <c r="H61" s="40">
        <f>SUM(H53:H60)</f>
        <v>87487</v>
      </c>
      <c r="I61" s="65"/>
      <c r="J61" s="80"/>
      <c r="K61" s="80"/>
      <c r="L61" s="65"/>
      <c r="M61" s="61"/>
      <c r="N61" s="62"/>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row>
    <row r="62" spans="1:145" s="19" customFormat="1" ht="18.75" customHeight="1">
      <c r="A62" s="91" t="s">
        <v>466</v>
      </c>
      <c r="B62" s="681" t="s">
        <v>452</v>
      </c>
      <c r="C62" s="681"/>
      <c r="D62" s="681"/>
      <c r="E62" s="681"/>
      <c r="F62" s="87">
        <f>+F61</f>
        <v>80000</v>
      </c>
      <c r="G62" s="87">
        <f>+G61</f>
        <v>99976</v>
      </c>
      <c r="H62" s="87">
        <f>+H61</f>
        <v>87487</v>
      </c>
      <c r="I62" s="65"/>
      <c r="J62" s="80"/>
      <c r="K62" s="80"/>
      <c r="L62" s="65"/>
      <c r="M62" s="61"/>
      <c r="N62" s="62"/>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row>
    <row r="63" spans="1:145" s="19" customFormat="1" ht="15" customHeight="1">
      <c r="A63" s="91" t="s">
        <v>467</v>
      </c>
      <c r="B63" s="661" t="s">
        <v>536</v>
      </c>
      <c r="C63" s="662"/>
      <c r="D63" s="662"/>
      <c r="E63" s="662"/>
      <c r="F63" s="662"/>
      <c r="G63" s="662"/>
      <c r="H63" s="662"/>
      <c r="I63" s="662"/>
      <c r="J63" s="662"/>
      <c r="K63" s="662"/>
      <c r="L63" s="662"/>
      <c r="M63" s="61"/>
      <c r="N63" s="62"/>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row>
    <row r="64" spans="1:145" s="19" customFormat="1" ht="18" customHeight="1">
      <c r="A64" s="96" t="s">
        <v>467</v>
      </c>
      <c r="B64" s="107" t="s">
        <v>462</v>
      </c>
      <c r="C64" s="661" t="s">
        <v>537</v>
      </c>
      <c r="D64" s="662"/>
      <c r="E64" s="662"/>
      <c r="F64" s="662"/>
      <c r="G64" s="662"/>
      <c r="H64" s="662"/>
      <c r="I64" s="662"/>
      <c r="J64" s="662"/>
      <c r="K64" s="662"/>
      <c r="L64" s="662"/>
      <c r="M64" s="61"/>
      <c r="N64" s="62"/>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row>
    <row r="65" spans="1:145" s="19" customFormat="1" ht="21" customHeight="1">
      <c r="A65" s="653" t="s">
        <v>467</v>
      </c>
      <c r="B65" s="653" t="s">
        <v>462</v>
      </c>
      <c r="C65" s="653" t="s">
        <v>462</v>
      </c>
      <c r="D65" s="650" t="s">
        <v>156</v>
      </c>
      <c r="E65" s="70" t="s">
        <v>143</v>
      </c>
      <c r="F65" s="41">
        <v>13000</v>
      </c>
      <c r="G65" s="41">
        <v>0</v>
      </c>
      <c r="H65" s="41">
        <v>0</v>
      </c>
      <c r="I65" s="655" t="s">
        <v>553</v>
      </c>
      <c r="J65" s="657">
        <v>100</v>
      </c>
      <c r="K65" s="657">
        <v>100</v>
      </c>
      <c r="L65" s="655" t="s">
        <v>854</v>
      </c>
      <c r="M65" s="61"/>
      <c r="N65" s="62"/>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row>
    <row r="66" spans="1:145" s="19" customFormat="1" ht="21" customHeight="1">
      <c r="A66" s="654"/>
      <c r="B66" s="654"/>
      <c r="C66" s="654"/>
      <c r="D66" s="651"/>
      <c r="E66" s="70" t="s">
        <v>131</v>
      </c>
      <c r="F66" s="41">
        <v>0</v>
      </c>
      <c r="G66" s="41">
        <v>13000</v>
      </c>
      <c r="H66" s="41">
        <v>13000</v>
      </c>
      <c r="I66" s="656"/>
      <c r="J66" s="658"/>
      <c r="K66" s="658"/>
      <c r="L66" s="656"/>
      <c r="M66" s="61"/>
      <c r="N66" s="62"/>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row>
    <row r="67" spans="1:145" s="19" customFormat="1" ht="48.75" customHeight="1">
      <c r="A67" s="32" t="s">
        <v>467</v>
      </c>
      <c r="B67" s="32" t="s">
        <v>462</v>
      </c>
      <c r="C67" s="32" t="s">
        <v>463</v>
      </c>
      <c r="D67" s="78" t="s">
        <v>28</v>
      </c>
      <c r="E67" s="70" t="s">
        <v>131</v>
      </c>
      <c r="F67" s="41">
        <v>22000</v>
      </c>
      <c r="G67" s="41">
        <v>22000</v>
      </c>
      <c r="H67" s="41">
        <v>22000</v>
      </c>
      <c r="I67" s="2" t="s">
        <v>598</v>
      </c>
      <c r="J67" s="86">
        <v>1</v>
      </c>
      <c r="K67" s="86">
        <v>1</v>
      </c>
      <c r="L67" s="72" t="s">
        <v>80</v>
      </c>
      <c r="M67" s="61"/>
      <c r="N67" s="62"/>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row>
    <row r="68" spans="1:145" s="19" customFormat="1" ht="42" customHeight="1">
      <c r="A68" s="653" t="s">
        <v>467</v>
      </c>
      <c r="B68" s="653" t="s">
        <v>462</v>
      </c>
      <c r="C68" s="653" t="s">
        <v>464</v>
      </c>
      <c r="D68" s="650" t="s">
        <v>37</v>
      </c>
      <c r="E68" s="70" t="s">
        <v>143</v>
      </c>
      <c r="F68" s="41">
        <v>45000</v>
      </c>
      <c r="G68" s="41">
        <v>0</v>
      </c>
      <c r="H68" s="41">
        <v>0</v>
      </c>
      <c r="I68" s="655" t="s">
        <v>597</v>
      </c>
      <c r="J68" s="657">
        <v>1</v>
      </c>
      <c r="K68" s="657">
        <v>1</v>
      </c>
      <c r="L68" s="655" t="s">
        <v>81</v>
      </c>
      <c r="M68" s="61"/>
      <c r="N68" s="62"/>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row>
    <row r="69" spans="1:145" s="19" customFormat="1" ht="28.5" customHeight="1">
      <c r="A69" s="654"/>
      <c r="B69" s="654"/>
      <c r="C69" s="654"/>
      <c r="D69" s="651"/>
      <c r="E69" s="70" t="s">
        <v>131</v>
      </c>
      <c r="F69" s="44">
        <v>0</v>
      </c>
      <c r="G69" s="44">
        <v>45000</v>
      </c>
      <c r="H69" s="44">
        <v>45000</v>
      </c>
      <c r="I69" s="656"/>
      <c r="J69" s="658"/>
      <c r="K69" s="658"/>
      <c r="L69" s="656"/>
      <c r="M69" s="61"/>
      <c r="N69" s="62"/>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row>
    <row r="70" spans="1:145" s="19" customFormat="1" ht="23.25" customHeight="1">
      <c r="A70" s="653" t="s">
        <v>467</v>
      </c>
      <c r="B70" s="653" t="s">
        <v>462</v>
      </c>
      <c r="C70" s="653" t="s">
        <v>465</v>
      </c>
      <c r="D70" s="650" t="s">
        <v>155</v>
      </c>
      <c r="E70" s="70" t="s">
        <v>146</v>
      </c>
      <c r="F70" s="41">
        <v>200000</v>
      </c>
      <c r="G70" s="41">
        <v>0</v>
      </c>
      <c r="H70" s="41">
        <v>0</v>
      </c>
      <c r="I70" s="650" t="s">
        <v>600</v>
      </c>
      <c r="J70" s="611">
        <v>0</v>
      </c>
      <c r="K70" s="237">
        <v>0</v>
      </c>
      <c r="L70" s="565" t="s">
        <v>855</v>
      </c>
      <c r="M70" s="61"/>
      <c r="N70" s="62"/>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row>
    <row r="71" spans="1:145" s="19" customFormat="1" ht="21" customHeight="1">
      <c r="A71" s="659"/>
      <c r="B71" s="659"/>
      <c r="C71" s="659"/>
      <c r="D71" s="660"/>
      <c r="E71" s="70" t="s">
        <v>143</v>
      </c>
      <c r="F71" s="41">
        <v>0</v>
      </c>
      <c r="G71" s="44">
        <v>2000</v>
      </c>
      <c r="H71" s="44">
        <v>1900</v>
      </c>
      <c r="I71" s="660"/>
      <c r="J71" s="717"/>
      <c r="K71" s="250"/>
      <c r="L71" s="566"/>
      <c r="M71" s="61"/>
      <c r="N71" s="62"/>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row>
    <row r="72" spans="1:145" s="19" customFormat="1" ht="23.25" customHeight="1">
      <c r="A72" s="659"/>
      <c r="B72" s="659"/>
      <c r="C72" s="659"/>
      <c r="D72" s="660"/>
      <c r="E72" s="70" t="s">
        <v>131</v>
      </c>
      <c r="F72" s="44">
        <v>0</v>
      </c>
      <c r="G72" s="44">
        <v>1000</v>
      </c>
      <c r="H72" s="44">
        <v>0</v>
      </c>
      <c r="I72" s="660"/>
      <c r="J72" s="717"/>
      <c r="K72" s="250"/>
      <c r="L72" s="567"/>
      <c r="M72" s="61"/>
      <c r="N72" s="62"/>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row>
    <row r="73" spans="1:145" s="19" customFormat="1" ht="56.25" customHeight="1">
      <c r="A73" s="653" t="s">
        <v>467</v>
      </c>
      <c r="B73" s="653" t="s">
        <v>462</v>
      </c>
      <c r="C73" s="653" t="s">
        <v>466</v>
      </c>
      <c r="D73" s="650" t="s">
        <v>82</v>
      </c>
      <c r="E73" s="77" t="s">
        <v>146</v>
      </c>
      <c r="F73" s="41">
        <v>200000</v>
      </c>
      <c r="G73" s="41">
        <v>420000</v>
      </c>
      <c r="H73" s="41">
        <v>140000</v>
      </c>
      <c r="I73" s="650" t="s">
        <v>600</v>
      </c>
      <c r="J73" s="611">
        <v>100</v>
      </c>
      <c r="K73" s="237">
        <v>33</v>
      </c>
      <c r="L73" s="565" t="s">
        <v>856</v>
      </c>
      <c r="M73" s="61"/>
      <c r="N73" s="62"/>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row>
    <row r="74" spans="1:145" s="19" customFormat="1" ht="76.5" customHeight="1">
      <c r="A74" s="659"/>
      <c r="B74" s="659"/>
      <c r="C74" s="659"/>
      <c r="D74" s="660"/>
      <c r="E74" s="77" t="s">
        <v>131</v>
      </c>
      <c r="F74" s="41">
        <v>0</v>
      </c>
      <c r="G74" s="41">
        <v>1000</v>
      </c>
      <c r="H74" s="41">
        <v>1000</v>
      </c>
      <c r="I74" s="660"/>
      <c r="J74" s="717"/>
      <c r="K74" s="250"/>
      <c r="L74" s="567"/>
      <c r="M74" s="61"/>
      <c r="N74" s="62"/>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row>
    <row r="75" spans="1:145" s="19" customFormat="1" ht="20.25" customHeight="1">
      <c r="A75" s="653" t="s">
        <v>467</v>
      </c>
      <c r="B75" s="653" t="s">
        <v>462</v>
      </c>
      <c r="C75" s="653" t="s">
        <v>471</v>
      </c>
      <c r="D75" s="562" t="s">
        <v>16</v>
      </c>
      <c r="E75" s="159" t="s">
        <v>143</v>
      </c>
      <c r="F75" s="41">
        <v>13100</v>
      </c>
      <c r="G75" s="41">
        <v>0</v>
      </c>
      <c r="H75" s="41">
        <v>0</v>
      </c>
      <c r="I75" s="655" t="s">
        <v>663</v>
      </c>
      <c r="J75" s="657">
        <v>1</v>
      </c>
      <c r="K75" s="657">
        <v>1</v>
      </c>
      <c r="L75" s="655" t="s">
        <v>85</v>
      </c>
      <c r="M75" s="61"/>
      <c r="N75" s="62"/>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row>
    <row r="76" spans="1:145" s="19" customFormat="1" ht="19.5" customHeight="1">
      <c r="A76" s="654"/>
      <c r="B76" s="654"/>
      <c r="C76" s="654"/>
      <c r="D76" s="564"/>
      <c r="E76" s="159" t="s">
        <v>131</v>
      </c>
      <c r="F76" s="44">
        <v>0</v>
      </c>
      <c r="G76" s="44">
        <v>13100</v>
      </c>
      <c r="H76" s="44">
        <v>13000</v>
      </c>
      <c r="I76" s="656"/>
      <c r="J76" s="658"/>
      <c r="K76" s="658"/>
      <c r="L76" s="656"/>
      <c r="M76" s="61"/>
      <c r="N76" s="62"/>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row>
    <row r="77" spans="1:145" s="19" customFormat="1" ht="14.25" customHeight="1">
      <c r="A77" s="618" t="s">
        <v>467</v>
      </c>
      <c r="B77" s="618" t="s">
        <v>462</v>
      </c>
      <c r="C77" s="618" t="s">
        <v>472</v>
      </c>
      <c r="D77" s="562" t="s">
        <v>664</v>
      </c>
      <c r="E77" s="159" t="s">
        <v>131</v>
      </c>
      <c r="F77" s="44">
        <v>0</v>
      </c>
      <c r="G77" s="44">
        <v>17000</v>
      </c>
      <c r="H77" s="44">
        <v>17000</v>
      </c>
      <c r="I77" s="562" t="s">
        <v>665</v>
      </c>
      <c r="J77" s="557">
        <v>100</v>
      </c>
      <c r="K77" s="161">
        <v>100</v>
      </c>
      <c r="L77" s="562" t="s">
        <v>83</v>
      </c>
      <c r="M77" s="61"/>
      <c r="N77" s="62"/>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row>
    <row r="78" spans="1:145" s="19" customFormat="1" ht="21.75" customHeight="1">
      <c r="A78" s="619"/>
      <c r="B78" s="619"/>
      <c r="C78" s="619"/>
      <c r="D78" s="564"/>
      <c r="E78" s="159" t="s">
        <v>142</v>
      </c>
      <c r="F78" s="44">
        <v>0</v>
      </c>
      <c r="G78" s="44">
        <v>3000</v>
      </c>
      <c r="H78" s="44">
        <v>3000</v>
      </c>
      <c r="I78" s="564"/>
      <c r="J78" s="558"/>
      <c r="K78" s="151"/>
      <c r="L78" s="564"/>
      <c r="M78" s="61"/>
      <c r="N78" s="62"/>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row>
    <row r="79" spans="1:145" s="19" customFormat="1" ht="17.25" customHeight="1">
      <c r="A79" s="21" t="s">
        <v>467</v>
      </c>
      <c r="B79" s="21" t="s">
        <v>462</v>
      </c>
      <c r="C79" s="680" t="s">
        <v>451</v>
      </c>
      <c r="D79" s="680"/>
      <c r="E79" s="680"/>
      <c r="F79" s="45">
        <f>SUM(F65:F78)</f>
        <v>493100</v>
      </c>
      <c r="G79" s="45">
        <f>SUM(G65:G78)</f>
        <v>537100</v>
      </c>
      <c r="H79" s="45">
        <f>SUM(H65:H78)</f>
        <v>255900</v>
      </c>
      <c r="I79" s="65"/>
      <c r="J79" s="80"/>
      <c r="K79" s="80"/>
      <c r="L79" s="65"/>
      <c r="M79" s="61"/>
      <c r="N79" s="6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row>
    <row r="80" spans="1:145" s="19" customFormat="1" ht="16.5" customHeight="1">
      <c r="A80" s="21" t="s">
        <v>467</v>
      </c>
      <c r="B80" s="681" t="s">
        <v>452</v>
      </c>
      <c r="C80" s="681"/>
      <c r="D80" s="681"/>
      <c r="E80" s="681"/>
      <c r="F80" s="108">
        <f>+F79</f>
        <v>493100</v>
      </c>
      <c r="G80" s="108">
        <f>+G79</f>
        <v>537100</v>
      </c>
      <c r="H80" s="108">
        <f>+H79</f>
        <v>255900</v>
      </c>
      <c r="I80" s="65"/>
      <c r="J80" s="80"/>
      <c r="K80" s="80"/>
      <c r="L80" s="65"/>
      <c r="M80" s="61"/>
      <c r="N80" s="62"/>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row>
    <row r="81" spans="1:14" ht="24" customHeight="1">
      <c r="A81" s="715" t="s">
        <v>453</v>
      </c>
      <c r="B81" s="715"/>
      <c r="C81" s="715"/>
      <c r="D81" s="715"/>
      <c r="E81" s="715"/>
      <c r="F81" s="109">
        <f>+F80+F62+F50+F41+F20+F14</f>
        <v>2470855</v>
      </c>
      <c r="G81" s="109">
        <f>+G80+G62+G50+G41+G20+G14</f>
        <v>2516576</v>
      </c>
      <c r="H81" s="109">
        <f>+H80+H62+H50+H41+H20+H14</f>
        <v>2394171</v>
      </c>
      <c r="I81" s="646"/>
      <c r="J81" s="647"/>
      <c r="K81" s="647"/>
      <c r="L81" s="647"/>
      <c r="M81" s="61"/>
      <c r="N81" s="62"/>
    </row>
    <row r="82" spans="1:12" ht="12.75">
      <c r="A82" s="537" t="s">
        <v>480</v>
      </c>
      <c r="B82" s="538"/>
      <c r="C82" s="538"/>
      <c r="D82" s="538"/>
      <c r="E82" s="539"/>
      <c r="F82" s="38"/>
      <c r="G82" s="38"/>
      <c r="H82" s="38"/>
      <c r="I82" s="646"/>
      <c r="J82" s="647"/>
      <c r="K82" s="647"/>
      <c r="L82" s="647"/>
    </row>
    <row r="83" spans="1:12" ht="17.25" customHeight="1">
      <c r="A83" s="547" t="s">
        <v>148</v>
      </c>
      <c r="B83" s="548"/>
      <c r="C83" s="548"/>
      <c r="D83" s="548"/>
      <c r="E83" s="549"/>
      <c r="F83" s="135">
        <f>SUM(F84:F90)</f>
        <v>2337179</v>
      </c>
      <c r="G83" s="135">
        <f>SUM(G84:G90)</f>
        <v>2365900</v>
      </c>
      <c r="H83" s="135">
        <f>SUM(H84:H90)</f>
        <v>2231589</v>
      </c>
      <c r="I83" s="646"/>
      <c r="J83" s="647"/>
      <c r="K83" s="647"/>
      <c r="L83" s="647"/>
    </row>
    <row r="84" spans="1:12" ht="13.5" customHeight="1">
      <c r="A84" s="712" t="s">
        <v>383</v>
      </c>
      <c r="B84" s="713"/>
      <c r="C84" s="713"/>
      <c r="D84" s="713"/>
      <c r="E84" s="714"/>
      <c r="F84" s="133">
        <f>+F77+F76+F74+F72+F69+F67+F66+F59+F57+F56+F53+F48+F45+F44+F39+F36+F35+F30+F29+F25+F23+F17+F12+F9</f>
        <v>1828355</v>
      </c>
      <c r="G84" s="133">
        <f>+G77+G76+G74+G72+G69+G67+G66+G59+G57+G56+G53+G48+G45+G44+G39+G36+G35+G30+G29+G25+G23+G17+G12+G9</f>
        <v>1905000</v>
      </c>
      <c r="H84" s="133">
        <f>+H77+H76+H74+H72+H69+H67+H66+H59+H57+H56+H53+H48+H45+H44+H39+H36+H35+H30+H29+H25+H23+H17+H12+H9</f>
        <v>2044689</v>
      </c>
      <c r="I84" s="646"/>
      <c r="J84" s="647"/>
      <c r="K84" s="647"/>
      <c r="L84" s="647"/>
    </row>
    <row r="85" spans="1:12" ht="14.25" customHeight="1">
      <c r="A85" s="712" t="s">
        <v>53</v>
      </c>
      <c r="B85" s="713"/>
      <c r="C85" s="713"/>
      <c r="D85" s="713"/>
      <c r="E85" s="714"/>
      <c r="F85" s="134">
        <f>+F73+F70</f>
        <v>400000</v>
      </c>
      <c r="G85" s="134">
        <f>+G73+G70</f>
        <v>420000</v>
      </c>
      <c r="H85" s="134">
        <f>+H73+H70</f>
        <v>140000</v>
      </c>
      <c r="I85" s="646"/>
      <c r="J85" s="647"/>
      <c r="K85" s="647"/>
      <c r="L85" s="647"/>
    </row>
    <row r="86" spans="1:12" ht="14.25" customHeight="1">
      <c r="A86" s="712" t="s">
        <v>384</v>
      </c>
      <c r="B86" s="713"/>
      <c r="C86" s="713"/>
      <c r="D86" s="713"/>
      <c r="E86" s="714"/>
      <c r="F86" s="134"/>
      <c r="G86" s="134"/>
      <c r="H86" s="134"/>
      <c r="I86" s="646"/>
      <c r="J86" s="647"/>
      <c r="K86" s="647"/>
      <c r="L86" s="647"/>
    </row>
    <row r="87" spans="1:12" ht="14.25" customHeight="1">
      <c r="A87" s="712" t="s">
        <v>385</v>
      </c>
      <c r="B87" s="713"/>
      <c r="C87" s="713"/>
      <c r="D87" s="713"/>
      <c r="E87" s="714"/>
      <c r="F87" s="134">
        <f>+F26+F24+F18+F10</f>
        <v>37400</v>
      </c>
      <c r="G87" s="134">
        <f>+G26+G24+G18+G10</f>
        <v>38900</v>
      </c>
      <c r="H87" s="134">
        <f>+H26+H24+H18+H10</f>
        <v>45000</v>
      </c>
      <c r="I87" s="646"/>
      <c r="J87" s="647"/>
      <c r="K87" s="647"/>
      <c r="L87" s="647"/>
    </row>
    <row r="88" spans="1:12" ht="14.25" customHeight="1">
      <c r="A88" s="712" t="s">
        <v>386</v>
      </c>
      <c r="B88" s="713"/>
      <c r="C88" s="713"/>
      <c r="D88" s="713"/>
      <c r="E88" s="714"/>
      <c r="F88" s="134"/>
      <c r="G88" s="134"/>
      <c r="H88" s="134"/>
      <c r="I88" s="646"/>
      <c r="J88" s="647"/>
      <c r="K88" s="647"/>
      <c r="L88" s="647"/>
    </row>
    <row r="89" spans="1:12" ht="14.25" customHeight="1">
      <c r="A89" s="712" t="s">
        <v>389</v>
      </c>
      <c r="B89" s="713"/>
      <c r="C89" s="713"/>
      <c r="D89" s="713"/>
      <c r="E89" s="714"/>
      <c r="F89" s="134">
        <f>+F75+F71+F68+F65+F58</f>
        <v>71424</v>
      </c>
      <c r="G89" s="134">
        <f>+G75+G71+G68+G65+G58</f>
        <v>2000</v>
      </c>
      <c r="H89" s="134">
        <f>+H75+H71+H68+H65+H58</f>
        <v>1900</v>
      </c>
      <c r="I89" s="646"/>
      <c r="J89" s="647"/>
      <c r="K89" s="647"/>
      <c r="L89" s="647"/>
    </row>
    <row r="90" spans="1:12" ht="14.25" customHeight="1">
      <c r="A90" s="712" t="s">
        <v>390</v>
      </c>
      <c r="B90" s="713"/>
      <c r="C90" s="713"/>
      <c r="D90" s="713"/>
      <c r="E90" s="714"/>
      <c r="F90" s="134"/>
      <c r="G90" s="134"/>
      <c r="H90" s="134"/>
      <c r="I90" s="646"/>
      <c r="J90" s="647"/>
      <c r="K90" s="647"/>
      <c r="L90" s="647"/>
    </row>
    <row r="91" spans="1:12" ht="16.5" customHeight="1">
      <c r="A91" s="554" t="s">
        <v>147</v>
      </c>
      <c r="B91" s="555"/>
      <c r="C91" s="555"/>
      <c r="D91" s="555"/>
      <c r="E91" s="556"/>
      <c r="F91" s="135">
        <f>SUM(F92:F95)</f>
        <v>133676</v>
      </c>
      <c r="G91" s="135">
        <f>SUM(G92:G95)</f>
        <v>150676</v>
      </c>
      <c r="H91" s="135">
        <f>SUM(H92:H95)</f>
        <v>162582</v>
      </c>
      <c r="I91" s="646"/>
      <c r="J91" s="647"/>
      <c r="K91" s="647"/>
      <c r="L91" s="647"/>
    </row>
    <row r="92" spans="1:12" ht="12.75">
      <c r="A92" s="712" t="s">
        <v>387</v>
      </c>
      <c r="B92" s="713"/>
      <c r="C92" s="713"/>
      <c r="D92" s="713"/>
      <c r="E92" s="714"/>
      <c r="F92" s="134">
        <f>+F60</f>
        <v>3676</v>
      </c>
      <c r="G92" s="134">
        <f>+G60</f>
        <v>3676</v>
      </c>
      <c r="H92" s="134">
        <f>+H60</f>
        <v>3676</v>
      </c>
      <c r="I92" s="646"/>
      <c r="J92" s="647"/>
      <c r="K92" s="647"/>
      <c r="L92" s="647"/>
    </row>
    <row r="93" spans="1:12" ht="12.75">
      <c r="A93" s="712" t="s">
        <v>388</v>
      </c>
      <c r="B93" s="713"/>
      <c r="C93" s="713"/>
      <c r="D93" s="713"/>
      <c r="E93" s="714"/>
      <c r="F93" s="134">
        <f>+F54+F46+F38+F11</f>
        <v>102500</v>
      </c>
      <c r="G93" s="134">
        <f>+G54+G46+G38+G11</f>
        <v>99000</v>
      </c>
      <c r="H93" s="134">
        <f>+H54+H46+H38+H11</f>
        <v>101975</v>
      </c>
      <c r="I93" s="646"/>
      <c r="J93" s="647"/>
      <c r="K93" s="647"/>
      <c r="L93" s="647"/>
    </row>
    <row r="94" spans="1:12" ht="12.75">
      <c r="A94" s="712" t="s">
        <v>391</v>
      </c>
      <c r="B94" s="713"/>
      <c r="C94" s="713"/>
      <c r="D94" s="713"/>
      <c r="E94" s="714"/>
      <c r="F94" s="134">
        <f>+F78+F55+F47+F37+F31</f>
        <v>27500</v>
      </c>
      <c r="G94" s="134">
        <f>+G78+G55+G47+G37+G31</f>
        <v>48000</v>
      </c>
      <c r="H94" s="134">
        <f>+H78+H55+H47+H37+H31</f>
        <v>56931</v>
      </c>
      <c r="I94" s="646"/>
      <c r="J94" s="647"/>
      <c r="K94" s="647"/>
      <c r="L94" s="647"/>
    </row>
    <row r="95" spans="1:12" ht="12.75">
      <c r="A95" s="712" t="s">
        <v>392</v>
      </c>
      <c r="B95" s="713"/>
      <c r="C95" s="713"/>
      <c r="D95" s="713"/>
      <c r="E95" s="714"/>
      <c r="F95" s="134"/>
      <c r="G95" s="134"/>
      <c r="H95" s="134"/>
      <c r="I95" s="646"/>
      <c r="J95" s="647"/>
      <c r="K95" s="647"/>
      <c r="L95" s="647"/>
    </row>
    <row r="96" spans="1:14" ht="12.75" customHeight="1">
      <c r="A96" s="585" t="s">
        <v>713</v>
      </c>
      <c r="B96" s="585"/>
      <c r="C96" s="585"/>
      <c r="D96" s="585"/>
      <c r="E96" s="585"/>
      <c r="F96" s="585"/>
      <c r="G96" s="585"/>
      <c r="H96" s="585"/>
      <c r="I96" s="154"/>
      <c r="J96" s="244"/>
      <c r="K96" s="244"/>
      <c r="L96" s="154"/>
      <c r="M96" s="154"/>
      <c r="N96" s="154"/>
    </row>
    <row r="97" spans="1:14" ht="12.75">
      <c r="A97" s="530" t="s">
        <v>925</v>
      </c>
      <c r="B97" s="530"/>
      <c r="C97" s="530"/>
      <c r="D97" s="530"/>
      <c r="E97" s="530"/>
      <c r="F97" s="530"/>
      <c r="G97" s="530"/>
      <c r="H97" s="64"/>
      <c r="I97" s="35"/>
      <c r="J97" s="37"/>
      <c r="K97" s="37"/>
      <c r="L97" s="137"/>
      <c r="M97" s="35"/>
      <c r="N97" s="35"/>
    </row>
    <row r="100" spans="2:8" ht="12.75">
      <c r="B100" s="731" t="s">
        <v>807</v>
      </c>
      <c r="C100" s="731"/>
      <c r="D100" s="731"/>
      <c r="E100" s="731"/>
      <c r="F100" s="322">
        <f>+F9+F17+F23+F25+F12+F29</f>
        <v>1669540</v>
      </c>
      <c r="G100" s="322">
        <f>+G9+G17+G23+G25+G12+G29</f>
        <v>1631700</v>
      </c>
      <c r="H100" s="322">
        <f>+H9+H17+H23+H25+H12+H29</f>
        <v>1787500</v>
      </c>
    </row>
    <row r="101" spans="2:8" ht="12.75">
      <c r="B101" s="731" t="s">
        <v>806</v>
      </c>
      <c r="C101" s="731"/>
      <c r="D101" s="731"/>
      <c r="E101" s="731"/>
      <c r="F101" s="322">
        <f>+F66+F67+F69+F72+F74+F76+F77</f>
        <v>22000</v>
      </c>
      <c r="G101" s="322">
        <f>+G66+G67+G69+G72+G74+G76+G77</f>
        <v>112100</v>
      </c>
      <c r="H101" s="322">
        <f>+H66+H67+H69+H72+H74+H76+H77</f>
        <v>111000</v>
      </c>
    </row>
    <row r="102" spans="2:8" ht="12.75">
      <c r="B102" s="731" t="s">
        <v>809</v>
      </c>
      <c r="C102" s="731"/>
      <c r="D102" s="731"/>
      <c r="E102" s="731"/>
      <c r="F102" s="322">
        <f>+F30+F35+F36+F39+F44+F45+F48+F53+F56+F57+F59</f>
        <v>136815</v>
      </c>
      <c r="G102" s="322">
        <f>+G30+G35+G36+G39+G44+G45+G48+G53+G56+G57+G59</f>
        <v>161200</v>
      </c>
      <c r="H102" s="322">
        <f>+H30+H35+H36+H39+H44+H45+H48+H53+H56+H57+H59</f>
        <v>146189</v>
      </c>
    </row>
    <row r="103" spans="2:8" ht="12.75">
      <c r="B103" s="731" t="s">
        <v>808</v>
      </c>
      <c r="C103" s="731"/>
      <c r="D103" s="731"/>
      <c r="E103" s="731"/>
      <c r="F103" s="285"/>
      <c r="G103" s="285"/>
      <c r="H103" s="285"/>
    </row>
    <row r="104" spans="2:8" ht="12.75">
      <c r="B104" s="35"/>
      <c r="C104" s="35"/>
      <c r="D104" s="64"/>
      <c r="E104" s="36"/>
      <c r="F104" s="54">
        <f>SUM(F99:F103)</f>
        <v>1828355</v>
      </c>
      <c r="G104" s="54">
        <f>SUM(G99:G103)</f>
        <v>1905000</v>
      </c>
      <c r="H104" s="54">
        <f>SUM(H99:H103)</f>
        <v>2044689</v>
      </c>
    </row>
    <row r="105" spans="2:8" ht="12.75">
      <c r="B105" s="35"/>
      <c r="C105" s="35"/>
      <c r="D105" s="64"/>
      <c r="E105" s="36"/>
      <c r="F105" s="35"/>
      <c r="G105" s="64"/>
      <c r="H105" s="64"/>
    </row>
    <row r="106" spans="2:8" ht="12.75">
      <c r="B106" s="35"/>
      <c r="C106" s="35"/>
      <c r="D106" s="64"/>
      <c r="E106" s="36"/>
      <c r="F106" s="35"/>
      <c r="G106" s="64"/>
      <c r="H106" s="64"/>
    </row>
    <row r="107" spans="2:8" ht="12.75">
      <c r="B107" s="731" t="s">
        <v>810</v>
      </c>
      <c r="C107" s="731"/>
      <c r="D107" s="731"/>
      <c r="E107" s="731"/>
      <c r="F107" s="291"/>
      <c r="G107" s="291"/>
      <c r="H107" s="291"/>
    </row>
    <row r="108" spans="2:8" ht="12.75">
      <c r="B108" s="731" t="s">
        <v>811</v>
      </c>
      <c r="C108" s="731"/>
      <c r="D108" s="731"/>
      <c r="E108" s="731"/>
      <c r="F108" s="322"/>
      <c r="G108" s="322"/>
      <c r="H108" s="322"/>
    </row>
    <row r="109" spans="2:8" ht="12.75">
      <c r="B109" s="731" t="s">
        <v>812</v>
      </c>
      <c r="C109" s="731"/>
      <c r="D109" s="731"/>
      <c r="E109" s="731"/>
      <c r="F109" s="322">
        <f>+F70+F73</f>
        <v>400000</v>
      </c>
      <c r="G109" s="322">
        <f>+G70+G73</f>
        <v>420000</v>
      </c>
      <c r="H109" s="322">
        <f>+H70+H73</f>
        <v>140000</v>
      </c>
    </row>
    <row r="110" spans="2:8" ht="12.75">
      <c r="B110" s="731" t="s">
        <v>145</v>
      </c>
      <c r="C110" s="731"/>
      <c r="D110" s="731"/>
      <c r="E110" s="731"/>
      <c r="F110" s="322"/>
      <c r="G110" s="322"/>
      <c r="H110" s="322"/>
    </row>
    <row r="111" spans="2:8" ht="12.75">
      <c r="B111" s="35"/>
      <c r="C111" s="35"/>
      <c r="D111" s="64"/>
      <c r="E111" s="36"/>
      <c r="F111" s="323">
        <f>SUM(F107:F110)</f>
        <v>400000</v>
      </c>
      <c r="G111" s="323">
        <f>SUM(G107:G110)</f>
        <v>420000</v>
      </c>
      <c r="H111" s="323">
        <f>SUM(H107:H110)</f>
        <v>140000</v>
      </c>
    </row>
  </sheetData>
  <sheetProtection/>
  <mergeCells count="199">
    <mergeCell ref="A97:G97"/>
    <mergeCell ref="B109:E109"/>
    <mergeCell ref="B110:E110"/>
    <mergeCell ref="B100:E100"/>
    <mergeCell ref="B101:E101"/>
    <mergeCell ref="B102:E102"/>
    <mergeCell ref="B103:E103"/>
    <mergeCell ref="B107:E107"/>
    <mergeCell ref="B108:E108"/>
    <mergeCell ref="I94:L94"/>
    <mergeCell ref="I95:L95"/>
    <mergeCell ref="I86:L86"/>
    <mergeCell ref="I87:L87"/>
    <mergeCell ref="I88:L88"/>
    <mergeCell ref="I89:L89"/>
    <mergeCell ref="I92:L92"/>
    <mergeCell ref="I93:L93"/>
    <mergeCell ref="I90:L90"/>
    <mergeCell ref="I91:L91"/>
    <mergeCell ref="L70:L72"/>
    <mergeCell ref="L73:L74"/>
    <mergeCell ref="K75:K76"/>
    <mergeCell ref="L75:L76"/>
    <mergeCell ref="L77:L78"/>
    <mergeCell ref="I82:L82"/>
    <mergeCell ref="I81:L81"/>
    <mergeCell ref="I83:L83"/>
    <mergeCell ref="L37:L38"/>
    <mergeCell ref="K37:K38"/>
    <mergeCell ref="K53:K55"/>
    <mergeCell ref="L53:L55"/>
    <mergeCell ref="K68:K69"/>
    <mergeCell ref="K65:K66"/>
    <mergeCell ref="L65:L66"/>
    <mergeCell ref="L68:L69"/>
    <mergeCell ref="J73:J74"/>
    <mergeCell ref="L9:L11"/>
    <mergeCell ref="L17:L18"/>
    <mergeCell ref="K25:K26"/>
    <mergeCell ref="K23:K24"/>
    <mergeCell ref="L23:L26"/>
    <mergeCell ref="K32:K34"/>
    <mergeCell ref="L32:L33"/>
    <mergeCell ref="A92:E92"/>
    <mergeCell ref="A93:E93"/>
    <mergeCell ref="A88:E88"/>
    <mergeCell ref="A94:E94"/>
    <mergeCell ref="A89:E89"/>
    <mergeCell ref="A90:E90"/>
    <mergeCell ref="A91:E91"/>
    <mergeCell ref="A96:H96"/>
    <mergeCell ref="A95:E95"/>
    <mergeCell ref="D75:D76"/>
    <mergeCell ref="D77:D78"/>
    <mergeCell ref="A85:E85"/>
    <mergeCell ref="A86:E86"/>
    <mergeCell ref="C79:E79"/>
    <mergeCell ref="B80:E80"/>
    <mergeCell ref="C77:C78"/>
    <mergeCell ref="A87:E87"/>
    <mergeCell ref="C27:D27"/>
    <mergeCell ref="I53:I55"/>
    <mergeCell ref="D25:D26"/>
    <mergeCell ref="J37:J38"/>
    <mergeCell ref="C37:C38"/>
    <mergeCell ref="C40:E40"/>
    <mergeCell ref="C28:L28"/>
    <mergeCell ref="J30:J31"/>
    <mergeCell ref="K30:K31"/>
    <mergeCell ref="L30:L31"/>
    <mergeCell ref="A81:E81"/>
    <mergeCell ref="B41:E41"/>
    <mergeCell ref="B45:B47"/>
    <mergeCell ref="D45:D47"/>
    <mergeCell ref="B42:L42"/>
    <mergeCell ref="C43:L43"/>
    <mergeCell ref="J70:J72"/>
    <mergeCell ref="C53:C55"/>
    <mergeCell ref="L45:L47"/>
    <mergeCell ref="K45:K47"/>
    <mergeCell ref="C49:E49"/>
    <mergeCell ref="J45:J47"/>
    <mergeCell ref="J53:J55"/>
    <mergeCell ref="B77:B78"/>
    <mergeCell ref="A84:E84"/>
    <mergeCell ref="A75:A76"/>
    <mergeCell ref="B75:B76"/>
    <mergeCell ref="A77:A78"/>
    <mergeCell ref="A82:E82"/>
    <mergeCell ref="A83:E83"/>
    <mergeCell ref="D53:D55"/>
    <mergeCell ref="D58:D60"/>
    <mergeCell ref="B62:E62"/>
    <mergeCell ref="B50:E50"/>
    <mergeCell ref="B51:L51"/>
    <mergeCell ref="C52:L52"/>
    <mergeCell ref="I58:I60"/>
    <mergeCell ref="B53:B55"/>
    <mergeCell ref="A58:A60"/>
    <mergeCell ref="B58:B60"/>
    <mergeCell ref="C58:C60"/>
    <mergeCell ref="L58:L60"/>
    <mergeCell ref="C65:C66"/>
    <mergeCell ref="J68:J69"/>
    <mergeCell ref="I65:I66"/>
    <mergeCell ref="C61:E61"/>
    <mergeCell ref="A65:A66"/>
    <mergeCell ref="B68:B69"/>
    <mergeCell ref="J23:J24"/>
    <mergeCell ref="I23:I24"/>
    <mergeCell ref="B30:B34"/>
    <mergeCell ref="D32:D33"/>
    <mergeCell ref="I32:I34"/>
    <mergeCell ref="J32:J34"/>
    <mergeCell ref="I25:I26"/>
    <mergeCell ref="J25:J26"/>
    <mergeCell ref="C23:C24"/>
    <mergeCell ref="B23:B24"/>
    <mergeCell ref="E3:E6"/>
    <mergeCell ref="J4:J6"/>
    <mergeCell ref="B15:L15"/>
    <mergeCell ref="C16:L16"/>
    <mergeCell ref="B7:L7"/>
    <mergeCell ref="C8:L8"/>
    <mergeCell ref="H3:H6"/>
    <mergeCell ref="K4:K6"/>
    <mergeCell ref="L4:L6"/>
    <mergeCell ref="K9:K11"/>
    <mergeCell ref="C19:E19"/>
    <mergeCell ref="B20:E20"/>
    <mergeCell ref="I9:I11"/>
    <mergeCell ref="J9:J11"/>
    <mergeCell ref="B9:B11"/>
    <mergeCell ref="C9:C11"/>
    <mergeCell ref="D17:D18"/>
    <mergeCell ref="A1:L1"/>
    <mergeCell ref="A2:L2"/>
    <mergeCell ref="A3:A6"/>
    <mergeCell ref="B3:B6"/>
    <mergeCell ref="C3:C6"/>
    <mergeCell ref="D3:D6"/>
    <mergeCell ref="F3:F6"/>
    <mergeCell ref="G3:G6"/>
    <mergeCell ref="I4:I6"/>
    <mergeCell ref="I3:L3"/>
    <mergeCell ref="A9:A11"/>
    <mergeCell ref="D9:D11"/>
    <mergeCell ref="I37:I38"/>
    <mergeCell ref="D37:D38"/>
    <mergeCell ref="C13:E13"/>
    <mergeCell ref="B14:E14"/>
    <mergeCell ref="C30:C34"/>
    <mergeCell ref="B21:L21"/>
    <mergeCell ref="C22:L22"/>
    <mergeCell ref="D23:D24"/>
    <mergeCell ref="A30:A34"/>
    <mergeCell ref="D30:D31"/>
    <mergeCell ref="C45:C47"/>
    <mergeCell ref="I45:I47"/>
    <mergeCell ref="I30:I31"/>
    <mergeCell ref="B37:B38"/>
    <mergeCell ref="A37:A38"/>
    <mergeCell ref="A45:A47"/>
    <mergeCell ref="B63:L63"/>
    <mergeCell ref="B65:B66"/>
    <mergeCell ref="J58:J60"/>
    <mergeCell ref="B70:B72"/>
    <mergeCell ref="C68:C69"/>
    <mergeCell ref="K58:K60"/>
    <mergeCell ref="J65:J66"/>
    <mergeCell ref="C64:L64"/>
    <mergeCell ref="C70:C72"/>
    <mergeCell ref="I70:I72"/>
    <mergeCell ref="B73:B74"/>
    <mergeCell ref="D73:D74"/>
    <mergeCell ref="I68:I69"/>
    <mergeCell ref="C73:C74"/>
    <mergeCell ref="I73:I74"/>
    <mergeCell ref="D70:D72"/>
    <mergeCell ref="A53:A55"/>
    <mergeCell ref="I84:L84"/>
    <mergeCell ref="J77:J78"/>
    <mergeCell ref="C75:C76"/>
    <mergeCell ref="I75:I76"/>
    <mergeCell ref="J75:J76"/>
    <mergeCell ref="A70:A72"/>
    <mergeCell ref="A73:A74"/>
    <mergeCell ref="A68:A69"/>
    <mergeCell ref="D68:D69"/>
    <mergeCell ref="A23:A24"/>
    <mergeCell ref="A17:A18"/>
    <mergeCell ref="B17:B18"/>
    <mergeCell ref="C17:C18"/>
    <mergeCell ref="I85:L85"/>
    <mergeCell ref="C25:C26"/>
    <mergeCell ref="B25:B26"/>
    <mergeCell ref="A25:A26"/>
    <mergeCell ref="D65:D66"/>
    <mergeCell ref="I77:I78"/>
  </mergeCells>
  <printOptions/>
  <pageMargins left="0.1968503937007874" right="0.1968503937007874" top="0.5118110236220472" bottom="0.1968503937007874" header="0" footer="0"/>
  <pageSetup fitToHeight="0"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N66"/>
  <sheetViews>
    <sheetView zoomScale="115" zoomScaleNormal="115" zoomScalePageLayoutView="0" workbookViewId="0" topLeftCell="A1">
      <selection activeCell="M9" sqref="M9"/>
    </sheetView>
  </sheetViews>
  <sheetFormatPr defaultColWidth="9.140625" defaultRowHeight="12.75"/>
  <cols>
    <col min="1" max="1" width="3.421875" style="97" customWidth="1"/>
    <col min="2" max="2" width="3.7109375" style="97" customWidth="1"/>
    <col min="3" max="3" width="3.57421875" style="97" customWidth="1"/>
    <col min="4" max="4" width="39.28125" style="174" customWidth="1"/>
    <col min="5" max="5" width="7.140625" style="90" customWidth="1"/>
    <col min="6" max="6" width="11.28125" style="76" customWidth="1"/>
    <col min="7" max="8" width="12.7109375" style="76" customWidth="1"/>
    <col min="9" max="9" width="29.00390625" style="76" customWidth="1"/>
    <col min="10" max="11" width="5.140625" style="252" customWidth="1"/>
    <col min="12" max="12" width="41.57421875" style="175" customWidth="1"/>
    <col min="13" max="16384" width="9.140625" style="110" customWidth="1"/>
  </cols>
  <sheetData>
    <row r="1" spans="1:12" ht="38.25" customHeight="1">
      <c r="A1" s="763" t="s">
        <v>888</v>
      </c>
      <c r="B1" s="763"/>
      <c r="C1" s="763"/>
      <c r="D1" s="763"/>
      <c r="E1" s="763"/>
      <c r="F1" s="763"/>
      <c r="G1" s="763"/>
      <c r="H1" s="763"/>
      <c r="I1" s="763"/>
      <c r="J1" s="763"/>
      <c r="K1" s="763"/>
      <c r="L1" s="763"/>
    </row>
    <row r="2" spans="1:12" ht="14.25" customHeight="1">
      <c r="A2" s="176"/>
      <c r="B2" s="176"/>
      <c r="C2" s="176"/>
      <c r="D2" s="177"/>
      <c r="E2" s="178"/>
      <c r="F2" s="179"/>
      <c r="G2" s="179"/>
      <c r="H2" s="179"/>
      <c r="I2" s="180"/>
      <c r="J2" s="253"/>
      <c r="K2" s="253"/>
      <c r="L2" s="181" t="s">
        <v>479</v>
      </c>
    </row>
    <row r="3" spans="1:12" s="111" customFormat="1" ht="23.25" customHeight="1">
      <c r="A3" s="510" t="s">
        <v>445</v>
      </c>
      <c r="B3" s="510" t="s">
        <v>446</v>
      </c>
      <c r="C3" s="510" t="s">
        <v>447</v>
      </c>
      <c r="D3" s="528" t="s">
        <v>448</v>
      </c>
      <c r="E3" s="624" t="s">
        <v>444</v>
      </c>
      <c r="F3" s="515" t="s">
        <v>714</v>
      </c>
      <c r="G3" s="515" t="s">
        <v>715</v>
      </c>
      <c r="H3" s="616" t="s">
        <v>112</v>
      </c>
      <c r="I3" s="515" t="s">
        <v>449</v>
      </c>
      <c r="J3" s="515"/>
      <c r="K3" s="515"/>
      <c r="L3" s="515"/>
    </row>
    <row r="4" spans="1:12" s="111" customFormat="1" ht="15" customHeight="1">
      <c r="A4" s="510"/>
      <c r="B4" s="510"/>
      <c r="C4" s="510"/>
      <c r="D4" s="528"/>
      <c r="E4" s="625"/>
      <c r="F4" s="515"/>
      <c r="G4" s="515"/>
      <c r="H4" s="513"/>
      <c r="I4" s="513" t="s">
        <v>450</v>
      </c>
      <c r="J4" s="511" t="s">
        <v>109</v>
      </c>
      <c r="K4" s="511" t="s">
        <v>110</v>
      </c>
      <c r="L4" s="515" t="s">
        <v>111</v>
      </c>
    </row>
    <row r="5" spans="1:12" s="111" customFormat="1" ht="12.75" customHeight="1">
      <c r="A5" s="510"/>
      <c r="B5" s="510"/>
      <c r="C5" s="510"/>
      <c r="D5" s="528"/>
      <c r="E5" s="625"/>
      <c r="F5" s="515"/>
      <c r="G5" s="515"/>
      <c r="H5" s="513"/>
      <c r="I5" s="513"/>
      <c r="J5" s="511"/>
      <c r="K5" s="511"/>
      <c r="L5" s="515"/>
    </row>
    <row r="6" spans="1:12" s="111" customFormat="1" ht="90.75" customHeight="1">
      <c r="A6" s="510"/>
      <c r="B6" s="510"/>
      <c r="C6" s="510"/>
      <c r="D6" s="528"/>
      <c r="E6" s="626"/>
      <c r="F6" s="515"/>
      <c r="G6" s="515"/>
      <c r="H6" s="514"/>
      <c r="I6" s="514"/>
      <c r="J6" s="511"/>
      <c r="K6" s="511"/>
      <c r="L6" s="515"/>
    </row>
    <row r="7" spans="1:12" s="112" customFormat="1" ht="15" customHeight="1">
      <c r="A7" s="99" t="s">
        <v>462</v>
      </c>
      <c r="B7" s="683" t="s">
        <v>253</v>
      </c>
      <c r="C7" s="683"/>
      <c r="D7" s="683"/>
      <c r="E7" s="683"/>
      <c r="F7" s="683"/>
      <c r="G7" s="683"/>
      <c r="H7" s="683"/>
      <c r="I7" s="683"/>
      <c r="J7" s="683"/>
      <c r="K7" s="683"/>
      <c r="L7" s="683"/>
    </row>
    <row r="8" spans="1:12" s="112" customFormat="1" ht="18" customHeight="1">
      <c r="A8" s="99" t="s">
        <v>462</v>
      </c>
      <c r="B8" s="88" t="s">
        <v>462</v>
      </c>
      <c r="C8" s="683" t="s">
        <v>857</v>
      </c>
      <c r="D8" s="683"/>
      <c r="E8" s="683"/>
      <c r="F8" s="683"/>
      <c r="G8" s="683"/>
      <c r="H8" s="683"/>
      <c r="I8" s="683"/>
      <c r="J8" s="683"/>
      <c r="K8" s="683"/>
      <c r="L8" s="683"/>
    </row>
    <row r="9" spans="1:12" s="113" customFormat="1" ht="84.75" customHeight="1">
      <c r="A9" s="648" t="s">
        <v>462</v>
      </c>
      <c r="B9" s="648" t="s">
        <v>462</v>
      </c>
      <c r="C9" s="648" t="s">
        <v>462</v>
      </c>
      <c r="D9" s="663" t="s">
        <v>225</v>
      </c>
      <c r="E9" s="725" t="s">
        <v>131</v>
      </c>
      <c r="F9" s="742">
        <v>17377</v>
      </c>
      <c r="G9" s="742">
        <v>17400</v>
      </c>
      <c r="H9" s="742">
        <v>17400</v>
      </c>
      <c r="I9" s="56" t="s">
        <v>699</v>
      </c>
      <c r="J9" s="232">
        <v>5</v>
      </c>
      <c r="K9" s="232">
        <v>5.84</v>
      </c>
      <c r="L9" s="562" t="s">
        <v>926</v>
      </c>
    </row>
    <row r="10" spans="1:12" s="113" customFormat="1" ht="45" customHeight="1">
      <c r="A10" s="682"/>
      <c r="B10" s="682"/>
      <c r="C10" s="682"/>
      <c r="D10" s="684"/>
      <c r="E10" s="727"/>
      <c r="F10" s="743"/>
      <c r="G10" s="743"/>
      <c r="H10" s="743"/>
      <c r="I10" s="158" t="s">
        <v>697</v>
      </c>
      <c r="J10" s="161">
        <v>4</v>
      </c>
      <c r="K10" s="161">
        <v>4</v>
      </c>
      <c r="L10" s="563"/>
    </row>
    <row r="11" spans="1:12" s="113" customFormat="1" ht="54" customHeight="1">
      <c r="A11" s="649"/>
      <c r="B11" s="649"/>
      <c r="C11" s="649"/>
      <c r="D11" s="684"/>
      <c r="E11" s="73" t="s">
        <v>142</v>
      </c>
      <c r="F11" s="38">
        <v>3475</v>
      </c>
      <c r="G11" s="38">
        <v>3475</v>
      </c>
      <c r="H11" s="256">
        <v>14620</v>
      </c>
      <c r="I11" s="158" t="s">
        <v>698</v>
      </c>
      <c r="J11" s="161">
        <v>1</v>
      </c>
      <c r="K11" s="161">
        <v>2</v>
      </c>
      <c r="L11" s="564"/>
    </row>
    <row r="12" spans="1:12" s="113" customFormat="1" ht="17.25" customHeight="1">
      <c r="A12" s="48" t="s">
        <v>462</v>
      </c>
      <c r="B12" s="71" t="s">
        <v>462</v>
      </c>
      <c r="C12" s="680" t="s">
        <v>451</v>
      </c>
      <c r="D12" s="680"/>
      <c r="E12" s="680"/>
      <c r="F12" s="39">
        <f>SUM(F9:F11)</f>
        <v>20852</v>
      </c>
      <c r="G12" s="39">
        <f>SUM(G9:G11)</f>
        <v>20875</v>
      </c>
      <c r="H12" s="39">
        <f>SUM(H9:H11)</f>
        <v>32020</v>
      </c>
      <c r="I12" s="65"/>
      <c r="J12" s="80"/>
      <c r="K12" s="80"/>
      <c r="L12" s="85"/>
    </row>
    <row r="13" spans="1:12" s="113" customFormat="1" ht="21.75" customHeight="1">
      <c r="A13" s="21" t="s">
        <v>462</v>
      </c>
      <c r="B13" s="7" t="s">
        <v>463</v>
      </c>
      <c r="C13" s="683" t="s">
        <v>436</v>
      </c>
      <c r="D13" s="683"/>
      <c r="E13" s="683"/>
      <c r="F13" s="683"/>
      <c r="G13" s="683"/>
      <c r="H13" s="683"/>
      <c r="I13" s="683"/>
      <c r="J13" s="683"/>
      <c r="K13" s="683"/>
      <c r="L13" s="683"/>
    </row>
    <row r="14" spans="1:12" s="113" customFormat="1" ht="58.5" customHeight="1">
      <c r="A14" s="48" t="s">
        <v>462</v>
      </c>
      <c r="B14" s="71" t="s">
        <v>463</v>
      </c>
      <c r="C14" s="71" t="s">
        <v>462</v>
      </c>
      <c r="D14" s="71" t="s">
        <v>292</v>
      </c>
      <c r="E14" s="73" t="s">
        <v>131</v>
      </c>
      <c r="F14" s="43">
        <v>10000</v>
      </c>
      <c r="G14" s="46">
        <v>7600</v>
      </c>
      <c r="H14" s="46">
        <v>7600</v>
      </c>
      <c r="I14" s="56" t="s">
        <v>542</v>
      </c>
      <c r="J14" s="232">
        <v>1</v>
      </c>
      <c r="K14" s="232">
        <v>1</v>
      </c>
      <c r="L14" s="260" t="s">
        <v>858</v>
      </c>
    </row>
    <row r="15" spans="1:12" s="113" customFormat="1" ht="35.25" customHeight="1">
      <c r="A15" s="648" t="s">
        <v>462</v>
      </c>
      <c r="B15" s="648" t="s">
        <v>463</v>
      </c>
      <c r="C15" s="648" t="s">
        <v>463</v>
      </c>
      <c r="D15" s="744" t="s">
        <v>295</v>
      </c>
      <c r="E15" s="65" t="s">
        <v>134</v>
      </c>
      <c r="F15" s="42">
        <v>2900</v>
      </c>
      <c r="G15" s="42">
        <v>0</v>
      </c>
      <c r="H15" s="42">
        <v>0</v>
      </c>
      <c r="I15" s="568" t="s">
        <v>656</v>
      </c>
      <c r="J15" s="557">
        <v>3</v>
      </c>
      <c r="K15" s="739">
        <v>21</v>
      </c>
      <c r="L15" s="737" t="s">
        <v>87</v>
      </c>
    </row>
    <row r="16" spans="1:12" s="113" customFormat="1" ht="33.75" customHeight="1">
      <c r="A16" s="649"/>
      <c r="B16" s="649"/>
      <c r="C16" s="649"/>
      <c r="D16" s="745"/>
      <c r="E16" s="65" t="s">
        <v>131</v>
      </c>
      <c r="F16" s="42">
        <v>0</v>
      </c>
      <c r="G16" s="42">
        <v>2900</v>
      </c>
      <c r="H16" s="42">
        <v>2900</v>
      </c>
      <c r="I16" s="617"/>
      <c r="J16" s="558"/>
      <c r="K16" s="741"/>
      <c r="L16" s="738"/>
    </row>
    <row r="17" spans="1:12" s="113" customFormat="1" ht="46.5" customHeight="1">
      <c r="A17" s="48" t="s">
        <v>462</v>
      </c>
      <c r="B17" s="71" t="s">
        <v>463</v>
      </c>
      <c r="C17" s="71" t="s">
        <v>465</v>
      </c>
      <c r="D17" s="258" t="s">
        <v>442</v>
      </c>
      <c r="E17" s="260" t="s">
        <v>135</v>
      </c>
      <c r="F17" s="257">
        <v>27195</v>
      </c>
      <c r="G17" s="257">
        <v>27195</v>
      </c>
      <c r="H17" s="257">
        <v>27195</v>
      </c>
      <c r="I17" s="261" t="s">
        <v>543</v>
      </c>
      <c r="J17" s="232">
        <v>0</v>
      </c>
      <c r="K17" s="232">
        <v>0</v>
      </c>
      <c r="L17" s="260" t="s">
        <v>757</v>
      </c>
    </row>
    <row r="18" spans="1:12" s="113" customFormat="1" ht="72" customHeight="1">
      <c r="A18" s="155" t="s">
        <v>462</v>
      </c>
      <c r="B18" s="155" t="s">
        <v>463</v>
      </c>
      <c r="C18" s="155" t="s">
        <v>467</v>
      </c>
      <c r="D18" s="157" t="s">
        <v>676</v>
      </c>
      <c r="E18" s="159" t="s">
        <v>131</v>
      </c>
      <c r="F18" s="46">
        <v>0</v>
      </c>
      <c r="G18" s="46">
        <v>1500</v>
      </c>
      <c r="H18" s="46">
        <v>1500</v>
      </c>
      <c r="I18" s="157" t="s">
        <v>677</v>
      </c>
      <c r="J18" s="151">
        <v>1</v>
      </c>
      <c r="K18" s="151">
        <v>1</v>
      </c>
      <c r="L18" s="251" t="s">
        <v>88</v>
      </c>
    </row>
    <row r="19" spans="1:12" s="113" customFormat="1" ht="18.75" customHeight="1">
      <c r="A19" s="21" t="s">
        <v>462</v>
      </c>
      <c r="B19" s="7" t="s">
        <v>463</v>
      </c>
      <c r="C19" s="680" t="s">
        <v>451</v>
      </c>
      <c r="D19" s="680"/>
      <c r="E19" s="680"/>
      <c r="F19" s="40">
        <f>SUM(F14:F18)</f>
        <v>40095</v>
      </c>
      <c r="G19" s="40">
        <f>SUM(G14:G18)</f>
        <v>39195</v>
      </c>
      <c r="H19" s="40">
        <f>SUM(H14:H18)</f>
        <v>39195</v>
      </c>
      <c r="I19" s="65"/>
      <c r="J19" s="80"/>
      <c r="K19" s="80"/>
      <c r="L19" s="73"/>
    </row>
    <row r="20" spans="1:12" s="113" customFormat="1" ht="18" customHeight="1">
      <c r="A20" s="21" t="s">
        <v>462</v>
      </c>
      <c r="B20" s="681" t="s">
        <v>452</v>
      </c>
      <c r="C20" s="681"/>
      <c r="D20" s="681"/>
      <c r="E20" s="681"/>
      <c r="F20" s="87">
        <f>+F19+F12</f>
        <v>60947</v>
      </c>
      <c r="G20" s="87">
        <f>+G19+G12</f>
        <v>60070</v>
      </c>
      <c r="H20" s="87">
        <f>+H19+H12</f>
        <v>71215</v>
      </c>
      <c r="I20" s="65"/>
      <c r="J20" s="80"/>
      <c r="K20" s="80"/>
      <c r="L20" s="73"/>
    </row>
    <row r="21" spans="1:12" s="113" customFormat="1" ht="16.5" customHeight="1">
      <c r="A21" s="21" t="s">
        <v>463</v>
      </c>
      <c r="B21" s="683" t="s">
        <v>200</v>
      </c>
      <c r="C21" s="683"/>
      <c r="D21" s="683"/>
      <c r="E21" s="683"/>
      <c r="F21" s="683"/>
      <c r="G21" s="683"/>
      <c r="H21" s="683"/>
      <c r="I21" s="683"/>
      <c r="J21" s="683"/>
      <c r="K21" s="683"/>
      <c r="L21" s="683"/>
    </row>
    <row r="22" spans="1:12" s="113" customFormat="1" ht="17.25" customHeight="1">
      <c r="A22" s="21" t="s">
        <v>463</v>
      </c>
      <c r="B22" s="88" t="s">
        <v>462</v>
      </c>
      <c r="C22" s="683" t="s">
        <v>201</v>
      </c>
      <c r="D22" s="683"/>
      <c r="E22" s="683"/>
      <c r="F22" s="683"/>
      <c r="G22" s="683"/>
      <c r="H22" s="683"/>
      <c r="I22" s="683"/>
      <c r="J22" s="683"/>
      <c r="K22" s="683"/>
      <c r="L22" s="683"/>
    </row>
    <row r="23" spans="1:12" s="113" customFormat="1" ht="75" customHeight="1">
      <c r="A23" s="3" t="s">
        <v>463</v>
      </c>
      <c r="B23" s="3" t="s">
        <v>462</v>
      </c>
      <c r="C23" s="3" t="s">
        <v>462</v>
      </c>
      <c r="D23" s="159" t="s">
        <v>40</v>
      </c>
      <c r="E23" s="159" t="s">
        <v>131</v>
      </c>
      <c r="F23" s="38">
        <v>11000</v>
      </c>
      <c r="G23" s="38">
        <v>11000</v>
      </c>
      <c r="H23" s="38">
        <v>10800</v>
      </c>
      <c r="I23" s="65" t="s">
        <v>437</v>
      </c>
      <c r="J23" s="80">
        <v>2</v>
      </c>
      <c r="K23" s="80">
        <v>2</v>
      </c>
      <c r="L23" s="73" t="s">
        <v>90</v>
      </c>
    </row>
    <row r="24" spans="1:12" s="113" customFormat="1" ht="18.75" customHeight="1">
      <c r="A24" s="653" t="s">
        <v>463</v>
      </c>
      <c r="B24" s="653" t="s">
        <v>462</v>
      </c>
      <c r="C24" s="653" t="s">
        <v>463</v>
      </c>
      <c r="D24" s="562" t="s">
        <v>654</v>
      </c>
      <c r="E24" s="72" t="s">
        <v>131</v>
      </c>
      <c r="F24" s="38">
        <v>600</v>
      </c>
      <c r="G24" s="38">
        <v>500</v>
      </c>
      <c r="H24" s="38">
        <v>500</v>
      </c>
      <c r="I24" s="568" t="s">
        <v>546</v>
      </c>
      <c r="J24" s="557">
        <v>1</v>
      </c>
      <c r="K24" s="739">
        <v>1</v>
      </c>
      <c r="L24" s="562" t="s">
        <v>89</v>
      </c>
    </row>
    <row r="25" spans="1:12" s="113" customFormat="1" ht="21.75" customHeight="1">
      <c r="A25" s="659"/>
      <c r="B25" s="659"/>
      <c r="C25" s="659"/>
      <c r="D25" s="563"/>
      <c r="E25" s="72" t="s">
        <v>135</v>
      </c>
      <c r="F25" s="38">
        <v>17400</v>
      </c>
      <c r="G25" s="38">
        <v>5200</v>
      </c>
      <c r="H25" s="38">
        <v>5200</v>
      </c>
      <c r="I25" s="569"/>
      <c r="J25" s="559"/>
      <c r="K25" s="740"/>
      <c r="L25" s="563"/>
    </row>
    <row r="26" spans="1:12" s="113" customFormat="1" ht="19.5" customHeight="1">
      <c r="A26" s="654"/>
      <c r="B26" s="654"/>
      <c r="C26" s="654"/>
      <c r="D26" s="564"/>
      <c r="E26" s="72" t="s">
        <v>142</v>
      </c>
      <c r="F26" s="38">
        <v>600</v>
      </c>
      <c r="G26" s="38">
        <v>300</v>
      </c>
      <c r="H26" s="38">
        <v>300</v>
      </c>
      <c r="I26" s="617"/>
      <c r="J26" s="558"/>
      <c r="K26" s="741"/>
      <c r="L26" s="564"/>
    </row>
    <row r="27" spans="1:12" s="113" customFormat="1" ht="54" customHeight="1">
      <c r="A27" s="32" t="s">
        <v>463</v>
      </c>
      <c r="B27" s="32" t="s">
        <v>462</v>
      </c>
      <c r="C27" s="32" t="s">
        <v>464</v>
      </c>
      <c r="D27" s="156" t="s">
        <v>544</v>
      </c>
      <c r="E27" s="72" t="s">
        <v>131</v>
      </c>
      <c r="F27" s="38">
        <v>2980</v>
      </c>
      <c r="G27" s="38">
        <v>3000</v>
      </c>
      <c r="H27" s="38">
        <v>3000</v>
      </c>
      <c r="I27" s="158" t="s">
        <v>602</v>
      </c>
      <c r="J27" s="230" t="s">
        <v>547</v>
      </c>
      <c r="K27" s="230" t="s">
        <v>547</v>
      </c>
      <c r="L27" s="156" t="s">
        <v>859</v>
      </c>
    </row>
    <row r="28" spans="1:12" s="113" customFormat="1" ht="52.5" customHeight="1">
      <c r="A28" s="32" t="s">
        <v>463</v>
      </c>
      <c r="B28" s="32" t="s">
        <v>462</v>
      </c>
      <c r="C28" s="32" t="s">
        <v>465</v>
      </c>
      <c r="D28" s="156" t="s">
        <v>173</v>
      </c>
      <c r="E28" s="72" t="s">
        <v>131</v>
      </c>
      <c r="F28" s="38">
        <v>220</v>
      </c>
      <c r="G28" s="38">
        <v>300</v>
      </c>
      <c r="H28" s="38">
        <v>300</v>
      </c>
      <c r="I28" s="158" t="s">
        <v>548</v>
      </c>
      <c r="J28" s="161">
        <v>0</v>
      </c>
      <c r="K28" s="161">
        <v>0</v>
      </c>
      <c r="L28" s="156" t="s">
        <v>720</v>
      </c>
    </row>
    <row r="29" spans="1:12" s="113" customFormat="1" ht="32.25" customHeight="1">
      <c r="A29" s="653" t="s">
        <v>463</v>
      </c>
      <c r="B29" s="653" t="s">
        <v>462</v>
      </c>
      <c r="C29" s="653" t="s">
        <v>467</v>
      </c>
      <c r="D29" s="562" t="s">
        <v>498</v>
      </c>
      <c r="E29" s="159" t="s">
        <v>143</v>
      </c>
      <c r="F29" s="38">
        <v>6000</v>
      </c>
      <c r="G29" s="38">
        <v>0</v>
      </c>
      <c r="H29" s="38">
        <v>0</v>
      </c>
      <c r="I29" s="568" t="s">
        <v>669</v>
      </c>
      <c r="J29" s="557" t="s">
        <v>670</v>
      </c>
      <c r="K29" s="161" t="s">
        <v>719</v>
      </c>
      <c r="L29" s="562" t="s">
        <v>867</v>
      </c>
    </row>
    <row r="30" spans="1:12" s="113" customFormat="1" ht="36.75" customHeight="1">
      <c r="A30" s="654"/>
      <c r="B30" s="654"/>
      <c r="C30" s="654"/>
      <c r="D30" s="564"/>
      <c r="E30" s="159" t="s">
        <v>131</v>
      </c>
      <c r="F30" s="38">
        <v>0</v>
      </c>
      <c r="G30" s="38">
        <v>6000</v>
      </c>
      <c r="H30" s="38">
        <v>6000</v>
      </c>
      <c r="I30" s="617"/>
      <c r="J30" s="558"/>
      <c r="K30" s="151"/>
      <c r="L30" s="564"/>
    </row>
    <row r="31" spans="1:12" s="113" customFormat="1" ht="23.25" customHeight="1">
      <c r="A31" s="653" t="s">
        <v>463</v>
      </c>
      <c r="B31" s="653" t="s">
        <v>462</v>
      </c>
      <c r="C31" s="653" t="s">
        <v>468</v>
      </c>
      <c r="D31" s="562" t="s">
        <v>711</v>
      </c>
      <c r="E31" s="72" t="s">
        <v>143</v>
      </c>
      <c r="F31" s="38">
        <v>30000</v>
      </c>
      <c r="G31" s="38">
        <v>0</v>
      </c>
      <c r="H31" s="38">
        <v>29700</v>
      </c>
      <c r="I31" s="562" t="s">
        <v>549</v>
      </c>
      <c r="J31" s="557">
        <v>1</v>
      </c>
      <c r="K31" s="161">
        <v>1</v>
      </c>
      <c r="L31" s="562" t="s">
        <v>721</v>
      </c>
    </row>
    <row r="32" spans="1:12" s="113" customFormat="1" ht="23.25" customHeight="1">
      <c r="A32" s="654"/>
      <c r="B32" s="654"/>
      <c r="C32" s="654"/>
      <c r="D32" s="564"/>
      <c r="E32" s="72" t="s">
        <v>131</v>
      </c>
      <c r="F32" s="38">
        <v>0</v>
      </c>
      <c r="G32" s="38">
        <v>30000</v>
      </c>
      <c r="H32" s="38">
        <v>0</v>
      </c>
      <c r="I32" s="564"/>
      <c r="J32" s="558"/>
      <c r="K32" s="151"/>
      <c r="L32" s="564"/>
    </row>
    <row r="33" spans="1:12" s="113" customFormat="1" ht="47.25" customHeight="1">
      <c r="A33" s="162" t="s">
        <v>463</v>
      </c>
      <c r="B33" s="162" t="s">
        <v>462</v>
      </c>
      <c r="C33" s="162" t="s">
        <v>470</v>
      </c>
      <c r="D33" s="159" t="s">
        <v>688</v>
      </c>
      <c r="E33" s="73" t="s">
        <v>131</v>
      </c>
      <c r="F33" s="38">
        <v>4350</v>
      </c>
      <c r="G33" s="38">
        <v>4300</v>
      </c>
      <c r="H33" s="38">
        <v>4300</v>
      </c>
      <c r="I33" s="56" t="s">
        <v>550</v>
      </c>
      <c r="J33" s="232">
        <v>1</v>
      </c>
      <c r="K33" s="232">
        <v>1</v>
      </c>
      <c r="L33" s="159" t="s">
        <v>722</v>
      </c>
    </row>
    <row r="34" spans="1:12" s="113" customFormat="1" ht="45.75" customHeight="1">
      <c r="A34" s="33" t="s">
        <v>463</v>
      </c>
      <c r="B34" s="33" t="s">
        <v>462</v>
      </c>
      <c r="C34" s="33" t="s">
        <v>471</v>
      </c>
      <c r="D34" s="159" t="s">
        <v>36</v>
      </c>
      <c r="E34" s="72" t="s">
        <v>131</v>
      </c>
      <c r="F34" s="38">
        <v>2600</v>
      </c>
      <c r="G34" s="38">
        <v>2600</v>
      </c>
      <c r="H34" s="38">
        <v>2900</v>
      </c>
      <c r="I34" s="56" t="s">
        <v>551</v>
      </c>
      <c r="J34" s="232">
        <v>10</v>
      </c>
      <c r="K34" s="262">
        <v>8</v>
      </c>
      <c r="L34" s="263" t="s">
        <v>723</v>
      </c>
    </row>
    <row r="35" spans="1:12" s="113" customFormat="1" ht="49.5" customHeight="1">
      <c r="A35" s="3" t="s">
        <v>463</v>
      </c>
      <c r="B35" s="3" t="s">
        <v>462</v>
      </c>
      <c r="C35" s="3" t="s">
        <v>140</v>
      </c>
      <c r="D35" s="159" t="s">
        <v>545</v>
      </c>
      <c r="E35" s="72" t="s">
        <v>131</v>
      </c>
      <c r="F35" s="38">
        <v>500</v>
      </c>
      <c r="G35" s="38">
        <v>500</v>
      </c>
      <c r="H35" s="38">
        <v>100</v>
      </c>
      <c r="I35" s="56" t="s">
        <v>552</v>
      </c>
      <c r="J35" s="232">
        <v>0</v>
      </c>
      <c r="K35" s="232">
        <v>0</v>
      </c>
      <c r="L35" s="159" t="s">
        <v>724</v>
      </c>
    </row>
    <row r="36" spans="1:12" s="113" customFormat="1" ht="42" customHeight="1">
      <c r="A36" s="162" t="s">
        <v>463</v>
      </c>
      <c r="B36" s="162" t="s">
        <v>462</v>
      </c>
      <c r="C36" s="162" t="s">
        <v>136</v>
      </c>
      <c r="D36" s="159" t="s">
        <v>370</v>
      </c>
      <c r="E36" s="167" t="s">
        <v>143</v>
      </c>
      <c r="F36" s="38">
        <v>5000</v>
      </c>
      <c r="G36" s="38">
        <v>5000</v>
      </c>
      <c r="H36" s="38">
        <v>4100</v>
      </c>
      <c r="I36" s="56" t="s">
        <v>539</v>
      </c>
      <c r="J36" s="232">
        <v>1</v>
      </c>
      <c r="K36" s="262">
        <v>1</v>
      </c>
      <c r="L36" s="263" t="s">
        <v>866</v>
      </c>
    </row>
    <row r="37" spans="1:12" s="113" customFormat="1" ht="34.5" customHeight="1">
      <c r="A37" s="618" t="s">
        <v>463</v>
      </c>
      <c r="B37" s="618" t="s">
        <v>462</v>
      </c>
      <c r="C37" s="618" t="s">
        <v>137</v>
      </c>
      <c r="D37" s="562" t="s">
        <v>681</v>
      </c>
      <c r="E37" s="171" t="s">
        <v>131</v>
      </c>
      <c r="F37" s="44">
        <v>0</v>
      </c>
      <c r="G37" s="44">
        <v>55000</v>
      </c>
      <c r="H37" s="44">
        <v>0</v>
      </c>
      <c r="I37" s="562" t="s">
        <v>678</v>
      </c>
      <c r="J37" s="557">
        <v>13</v>
      </c>
      <c r="K37" s="758" t="s">
        <v>861</v>
      </c>
      <c r="L37" s="756" t="s">
        <v>860</v>
      </c>
    </row>
    <row r="38" spans="1:12" s="113" customFormat="1" ht="42.75" customHeight="1">
      <c r="A38" s="619"/>
      <c r="B38" s="619"/>
      <c r="C38" s="619"/>
      <c r="D38" s="564"/>
      <c r="E38" s="171" t="s">
        <v>143</v>
      </c>
      <c r="F38" s="44">
        <v>0</v>
      </c>
      <c r="G38" s="44">
        <v>0</v>
      </c>
      <c r="H38" s="44">
        <v>21100</v>
      </c>
      <c r="I38" s="564"/>
      <c r="J38" s="558"/>
      <c r="K38" s="759"/>
      <c r="L38" s="757"/>
    </row>
    <row r="39" spans="1:12" s="113" customFormat="1" ht="42.75" customHeight="1">
      <c r="A39" s="160" t="s">
        <v>463</v>
      </c>
      <c r="B39" s="160" t="s">
        <v>462</v>
      </c>
      <c r="C39" s="160" t="s">
        <v>138</v>
      </c>
      <c r="D39" s="157" t="s">
        <v>863</v>
      </c>
      <c r="E39" s="171" t="s">
        <v>143</v>
      </c>
      <c r="F39" s="44">
        <v>0</v>
      </c>
      <c r="G39" s="44">
        <v>0</v>
      </c>
      <c r="H39" s="44">
        <v>600</v>
      </c>
      <c r="I39" s="56" t="s">
        <v>865</v>
      </c>
      <c r="J39" s="232">
        <v>100</v>
      </c>
      <c r="K39" s="232">
        <v>0</v>
      </c>
      <c r="L39" s="159" t="s">
        <v>864</v>
      </c>
    </row>
    <row r="40" spans="1:12" s="113" customFormat="1" ht="18" customHeight="1">
      <c r="A40" s="21" t="s">
        <v>463</v>
      </c>
      <c r="B40" s="7" t="s">
        <v>462</v>
      </c>
      <c r="C40" s="680" t="s">
        <v>451</v>
      </c>
      <c r="D40" s="680"/>
      <c r="E40" s="680"/>
      <c r="F40" s="40">
        <f>SUM(F23:F39)</f>
        <v>81250</v>
      </c>
      <c r="G40" s="40">
        <f>SUM(G23:G39)</f>
        <v>123700</v>
      </c>
      <c r="H40" s="40">
        <f>SUM(H23:H39)</f>
        <v>88900</v>
      </c>
      <c r="I40" s="65"/>
      <c r="J40" s="80"/>
      <c r="K40" s="80"/>
      <c r="L40" s="73"/>
    </row>
    <row r="41" spans="1:12" s="113" customFormat="1" ht="18" customHeight="1">
      <c r="A41" s="107" t="s">
        <v>463</v>
      </c>
      <c r="B41" s="182" t="s">
        <v>463</v>
      </c>
      <c r="C41" s="764" t="s">
        <v>202</v>
      </c>
      <c r="D41" s="765"/>
      <c r="E41" s="765"/>
      <c r="F41" s="765"/>
      <c r="G41" s="765"/>
      <c r="H41" s="765"/>
      <c r="I41" s="164"/>
      <c r="J41" s="249"/>
      <c r="K41" s="249"/>
      <c r="L41" s="127"/>
    </row>
    <row r="42" spans="1:12" s="113" customFormat="1" ht="34.5" customHeight="1">
      <c r="A42" s="618" t="s">
        <v>463</v>
      </c>
      <c r="B42" s="618" t="s">
        <v>463</v>
      </c>
      <c r="C42" s="618" t="s">
        <v>462</v>
      </c>
      <c r="D42" s="562" t="s">
        <v>129</v>
      </c>
      <c r="E42" s="159" t="s">
        <v>145</v>
      </c>
      <c r="F42" s="44">
        <v>507912</v>
      </c>
      <c r="G42" s="44">
        <v>254000</v>
      </c>
      <c r="H42" s="44">
        <v>253952</v>
      </c>
      <c r="I42" s="520" t="s">
        <v>657</v>
      </c>
      <c r="J42" s="618" t="s">
        <v>658</v>
      </c>
      <c r="K42" s="754" t="s">
        <v>725</v>
      </c>
      <c r="L42" s="755" t="s">
        <v>726</v>
      </c>
    </row>
    <row r="43" spans="1:12" s="113" customFormat="1" ht="36" customHeight="1">
      <c r="A43" s="736"/>
      <c r="B43" s="736"/>
      <c r="C43" s="736"/>
      <c r="D43" s="563"/>
      <c r="E43" s="159" t="s">
        <v>131</v>
      </c>
      <c r="F43" s="44">
        <v>0</v>
      </c>
      <c r="G43" s="44">
        <v>5500</v>
      </c>
      <c r="H43" s="44">
        <v>0</v>
      </c>
      <c r="I43" s="521"/>
      <c r="J43" s="736"/>
      <c r="K43" s="754"/>
      <c r="L43" s="755"/>
    </row>
    <row r="44" spans="1:12" s="113" customFormat="1" ht="21.75" customHeight="1">
      <c r="A44" s="732" t="s">
        <v>463</v>
      </c>
      <c r="B44" s="732" t="s">
        <v>463</v>
      </c>
      <c r="C44" s="732" t="s">
        <v>468</v>
      </c>
      <c r="D44" s="562" t="s">
        <v>39</v>
      </c>
      <c r="E44" s="159" t="s">
        <v>143</v>
      </c>
      <c r="F44" s="38">
        <v>10000</v>
      </c>
      <c r="G44" s="38">
        <v>0</v>
      </c>
      <c r="H44" s="38">
        <v>0</v>
      </c>
      <c r="I44" s="663" t="s">
        <v>553</v>
      </c>
      <c r="J44" s="734" t="s">
        <v>554</v>
      </c>
      <c r="K44" s="734" t="s">
        <v>238</v>
      </c>
      <c r="L44" s="748" t="s">
        <v>922</v>
      </c>
    </row>
    <row r="45" spans="1:12" s="113" customFormat="1" ht="23.25" customHeight="1">
      <c r="A45" s="733"/>
      <c r="B45" s="733"/>
      <c r="C45" s="733"/>
      <c r="D45" s="564"/>
      <c r="E45" s="159" t="s">
        <v>131</v>
      </c>
      <c r="F45" s="38">
        <v>0</v>
      </c>
      <c r="G45" s="38">
        <v>10000</v>
      </c>
      <c r="H45" s="38">
        <v>0</v>
      </c>
      <c r="I45" s="664"/>
      <c r="J45" s="735"/>
      <c r="K45" s="735"/>
      <c r="L45" s="749"/>
    </row>
    <row r="46" spans="1:12" s="113" customFormat="1" ht="58.5" customHeight="1">
      <c r="A46" s="172" t="s">
        <v>463</v>
      </c>
      <c r="B46" s="172" t="s">
        <v>463</v>
      </c>
      <c r="C46" s="172" t="s">
        <v>469</v>
      </c>
      <c r="D46" s="157" t="s">
        <v>17</v>
      </c>
      <c r="E46" s="73" t="s">
        <v>131</v>
      </c>
      <c r="F46" s="38">
        <v>5000</v>
      </c>
      <c r="G46" s="44">
        <v>0</v>
      </c>
      <c r="H46" s="44">
        <v>0</v>
      </c>
      <c r="I46" s="163" t="s">
        <v>601</v>
      </c>
      <c r="J46" s="248" t="s">
        <v>238</v>
      </c>
      <c r="K46" s="248" t="s">
        <v>238</v>
      </c>
      <c r="L46" s="308" t="s">
        <v>868</v>
      </c>
    </row>
    <row r="47" spans="1:12" s="113" customFormat="1" ht="39" customHeight="1">
      <c r="A47" s="172" t="s">
        <v>463</v>
      </c>
      <c r="B47" s="172" t="s">
        <v>463</v>
      </c>
      <c r="C47" s="172" t="s">
        <v>470</v>
      </c>
      <c r="D47" s="157" t="s">
        <v>666</v>
      </c>
      <c r="E47" s="73" t="s">
        <v>131</v>
      </c>
      <c r="F47" s="38">
        <v>0</v>
      </c>
      <c r="G47" s="38">
        <v>8600</v>
      </c>
      <c r="H47" s="38">
        <v>8200</v>
      </c>
      <c r="I47" s="163" t="s">
        <v>667</v>
      </c>
      <c r="J47" s="248" t="s">
        <v>668</v>
      </c>
      <c r="K47" s="264" t="s">
        <v>144</v>
      </c>
      <c r="L47" s="265" t="s">
        <v>727</v>
      </c>
    </row>
    <row r="48" spans="1:12" s="113" customFormat="1" ht="17.25" customHeight="1">
      <c r="A48" s="21" t="s">
        <v>463</v>
      </c>
      <c r="B48" s="7" t="s">
        <v>462</v>
      </c>
      <c r="C48" s="680" t="s">
        <v>451</v>
      </c>
      <c r="D48" s="680"/>
      <c r="E48" s="680"/>
      <c r="F48" s="39">
        <f>SUM(F42:F47)</f>
        <v>522912</v>
      </c>
      <c r="G48" s="39">
        <f>SUM(G42:G47)</f>
        <v>278100</v>
      </c>
      <c r="H48" s="39">
        <f>SUM(H42:H47)</f>
        <v>262152</v>
      </c>
      <c r="I48" s="65"/>
      <c r="J48" s="80"/>
      <c r="K48" s="80"/>
      <c r="L48" s="85"/>
    </row>
    <row r="49" spans="1:12" s="113" customFormat="1" ht="18.75" customHeight="1">
      <c r="A49" s="21" t="s">
        <v>463</v>
      </c>
      <c r="B49" s="681" t="s">
        <v>452</v>
      </c>
      <c r="C49" s="681"/>
      <c r="D49" s="681"/>
      <c r="E49" s="681"/>
      <c r="F49" s="87">
        <f>+F48+F40</f>
        <v>604162</v>
      </c>
      <c r="G49" s="87">
        <f>+G48+G40</f>
        <v>401800</v>
      </c>
      <c r="H49" s="87">
        <f>+H48+H40</f>
        <v>351052</v>
      </c>
      <c r="I49" s="65"/>
      <c r="J49" s="80"/>
      <c r="K49" s="80"/>
      <c r="L49" s="85"/>
    </row>
    <row r="50" spans="1:12" s="113" customFormat="1" ht="17.25" customHeight="1">
      <c r="A50" s="753" t="s">
        <v>453</v>
      </c>
      <c r="B50" s="753"/>
      <c r="C50" s="753"/>
      <c r="D50" s="753"/>
      <c r="E50" s="753"/>
      <c r="F50" s="152">
        <f>+F49+F20</f>
        <v>665109</v>
      </c>
      <c r="G50" s="152">
        <f>+G49+G20</f>
        <v>461870</v>
      </c>
      <c r="H50" s="152">
        <f>+H49+H20</f>
        <v>422267</v>
      </c>
      <c r="I50" s="746"/>
      <c r="J50" s="747"/>
      <c r="K50" s="747"/>
      <c r="L50" s="747"/>
    </row>
    <row r="51" spans="1:12" ht="12.75">
      <c r="A51" s="537" t="s">
        <v>480</v>
      </c>
      <c r="B51" s="538"/>
      <c r="C51" s="538"/>
      <c r="D51" s="538"/>
      <c r="E51" s="539"/>
      <c r="F51" s="266"/>
      <c r="G51" s="266"/>
      <c r="H51" s="266"/>
      <c r="I51" s="746"/>
      <c r="J51" s="747"/>
      <c r="K51" s="747"/>
      <c r="L51" s="747"/>
    </row>
    <row r="52" spans="1:12" ht="14.25">
      <c r="A52" s="760" t="s">
        <v>148</v>
      </c>
      <c r="B52" s="761"/>
      <c r="C52" s="761"/>
      <c r="D52" s="761"/>
      <c r="E52" s="762"/>
      <c r="F52" s="135">
        <f>SUM(F53:F59)</f>
        <v>616439</v>
      </c>
      <c r="G52" s="135">
        <f>SUM(G53:G59)</f>
        <v>425700</v>
      </c>
      <c r="H52" s="135">
        <f>SUM(H53:H59)</f>
        <v>374952</v>
      </c>
      <c r="I52" s="746"/>
      <c r="J52" s="747"/>
      <c r="K52" s="747"/>
      <c r="L52" s="747"/>
    </row>
    <row r="53" spans="1:12" ht="14.25" customHeight="1">
      <c r="A53" s="712" t="s">
        <v>610</v>
      </c>
      <c r="B53" s="713"/>
      <c r="C53" s="713"/>
      <c r="D53" s="713"/>
      <c r="E53" s="714"/>
      <c r="F53" s="133">
        <f>+F47+F46+F45+F43+F37+F35+F34+F33+F32+F30+F28+F27+F24+F23+F18+F16+F14+F9</f>
        <v>54627</v>
      </c>
      <c r="G53" s="133">
        <f>+G47+G46+G45+G43+G37+G35+G34+G33+G32+G30+G28+G27+G24+G23+G18+G16+G14+G9</f>
        <v>166700</v>
      </c>
      <c r="H53" s="133">
        <f>+H47+H46+H45+H43+H37+H35+H34+H33+H32+H30+H28+H27+H24+H23+H18+H16+H14+H9</f>
        <v>65500</v>
      </c>
      <c r="I53" s="746"/>
      <c r="J53" s="747"/>
      <c r="K53" s="747"/>
      <c r="L53" s="747"/>
    </row>
    <row r="54" spans="1:12" ht="15" customHeight="1">
      <c r="A54" s="712" t="s">
        <v>611</v>
      </c>
      <c r="B54" s="713"/>
      <c r="C54" s="713"/>
      <c r="D54" s="713"/>
      <c r="E54" s="714"/>
      <c r="F54" s="134"/>
      <c r="G54" s="134"/>
      <c r="H54" s="134"/>
      <c r="I54" s="746"/>
      <c r="J54" s="747"/>
      <c r="K54" s="747"/>
      <c r="L54" s="747"/>
    </row>
    <row r="55" spans="1:12" ht="14.25" customHeight="1">
      <c r="A55" s="712" t="s">
        <v>612</v>
      </c>
      <c r="B55" s="713"/>
      <c r="C55" s="713"/>
      <c r="D55" s="713"/>
      <c r="E55" s="714"/>
      <c r="F55" s="134"/>
      <c r="G55" s="134"/>
      <c r="H55" s="134"/>
      <c r="I55" s="746"/>
      <c r="J55" s="747"/>
      <c r="K55" s="747"/>
      <c r="L55" s="747"/>
    </row>
    <row r="56" spans="1:12" ht="15" customHeight="1">
      <c r="A56" s="712" t="s">
        <v>613</v>
      </c>
      <c r="B56" s="713"/>
      <c r="C56" s="713"/>
      <c r="D56" s="713"/>
      <c r="E56" s="714"/>
      <c r="F56" s="134"/>
      <c r="G56" s="134"/>
      <c r="H56" s="134"/>
      <c r="I56" s="746"/>
      <c r="J56" s="747"/>
      <c r="K56" s="747"/>
      <c r="L56" s="747"/>
    </row>
    <row r="57" spans="1:12" ht="14.25" customHeight="1">
      <c r="A57" s="712" t="s">
        <v>614</v>
      </c>
      <c r="B57" s="713"/>
      <c r="C57" s="713"/>
      <c r="D57" s="713"/>
      <c r="E57" s="714"/>
      <c r="F57" s="134">
        <f>+F15</f>
        <v>2900</v>
      </c>
      <c r="G57" s="134">
        <f>+G15</f>
        <v>0</v>
      </c>
      <c r="H57" s="134">
        <f>+H15</f>
        <v>0</v>
      </c>
      <c r="I57" s="746"/>
      <c r="J57" s="747"/>
      <c r="K57" s="747"/>
      <c r="L57" s="747"/>
    </row>
    <row r="58" spans="1:12" ht="14.25" customHeight="1">
      <c r="A58" s="712" t="s">
        <v>615</v>
      </c>
      <c r="B58" s="713"/>
      <c r="C58" s="713"/>
      <c r="D58" s="713"/>
      <c r="E58" s="714"/>
      <c r="F58" s="134">
        <f>+F44+F39+F38+F36+F31+F29</f>
        <v>51000</v>
      </c>
      <c r="G58" s="134">
        <f>+G44+G39+G38+G36+G31+G29</f>
        <v>5000</v>
      </c>
      <c r="H58" s="134">
        <f>+H44+H39+H38+H36+H31+H29</f>
        <v>55500</v>
      </c>
      <c r="I58" s="746"/>
      <c r="J58" s="747"/>
      <c r="K58" s="747"/>
      <c r="L58" s="747"/>
    </row>
    <row r="59" spans="1:12" ht="12.75">
      <c r="A59" s="712" t="s">
        <v>616</v>
      </c>
      <c r="B59" s="713"/>
      <c r="C59" s="713"/>
      <c r="D59" s="713"/>
      <c r="E59" s="714"/>
      <c r="F59" s="134">
        <f>+F42</f>
        <v>507912</v>
      </c>
      <c r="G59" s="134">
        <f>+G42</f>
        <v>254000</v>
      </c>
      <c r="H59" s="134">
        <f>+H42</f>
        <v>253952</v>
      </c>
      <c r="I59" s="746"/>
      <c r="J59" s="747"/>
      <c r="K59" s="747"/>
      <c r="L59" s="747"/>
    </row>
    <row r="60" spans="1:12" ht="14.25">
      <c r="A60" s="750" t="s">
        <v>147</v>
      </c>
      <c r="B60" s="751"/>
      <c r="C60" s="751"/>
      <c r="D60" s="751"/>
      <c r="E60" s="752"/>
      <c r="F60" s="135">
        <f>SUM(F61:F64)</f>
        <v>48670</v>
      </c>
      <c r="G60" s="135">
        <f>SUM(G61:G64)</f>
        <v>36170</v>
      </c>
      <c r="H60" s="135">
        <f>SUM(H61:H64)</f>
        <v>47315</v>
      </c>
      <c r="I60" s="746"/>
      <c r="J60" s="747"/>
      <c r="K60" s="747"/>
      <c r="L60" s="747"/>
    </row>
    <row r="61" spans="1:12" ht="15.75" customHeight="1">
      <c r="A61" s="712" t="s">
        <v>617</v>
      </c>
      <c r="B61" s="713"/>
      <c r="C61" s="713"/>
      <c r="D61" s="713"/>
      <c r="E61" s="714"/>
      <c r="F61" s="134"/>
      <c r="G61" s="134"/>
      <c r="H61" s="134"/>
      <c r="I61" s="746"/>
      <c r="J61" s="747"/>
      <c r="K61" s="747"/>
      <c r="L61" s="747"/>
    </row>
    <row r="62" spans="1:12" ht="14.25" customHeight="1">
      <c r="A62" s="712" t="s">
        <v>618</v>
      </c>
      <c r="B62" s="713"/>
      <c r="C62" s="713"/>
      <c r="D62" s="713"/>
      <c r="E62" s="714"/>
      <c r="F62" s="134">
        <f>+F25+F17</f>
        <v>44595</v>
      </c>
      <c r="G62" s="134">
        <f>+G25+G17</f>
        <v>32395</v>
      </c>
      <c r="H62" s="134">
        <f>+H25+H17</f>
        <v>32395</v>
      </c>
      <c r="I62" s="746"/>
      <c r="J62" s="747"/>
      <c r="K62" s="747"/>
      <c r="L62" s="747"/>
    </row>
    <row r="63" spans="1:12" ht="12.75" customHeight="1">
      <c r="A63" s="712" t="s">
        <v>619</v>
      </c>
      <c r="B63" s="713"/>
      <c r="C63" s="713"/>
      <c r="D63" s="713"/>
      <c r="E63" s="714"/>
      <c r="F63" s="134">
        <f>+F11++F26</f>
        <v>4075</v>
      </c>
      <c r="G63" s="134">
        <f>+G11++G26</f>
        <v>3775</v>
      </c>
      <c r="H63" s="134">
        <f>+H11++H26</f>
        <v>14920</v>
      </c>
      <c r="I63" s="746"/>
      <c r="J63" s="747"/>
      <c r="K63" s="747"/>
      <c r="L63" s="747"/>
    </row>
    <row r="64" spans="1:12" ht="13.5" customHeight="1">
      <c r="A64" s="712" t="s">
        <v>620</v>
      </c>
      <c r="B64" s="713"/>
      <c r="C64" s="713"/>
      <c r="D64" s="713"/>
      <c r="E64" s="714"/>
      <c r="F64" s="134"/>
      <c r="G64" s="134"/>
      <c r="H64" s="134"/>
      <c r="I64" s="746"/>
      <c r="J64" s="747"/>
      <c r="K64" s="747"/>
      <c r="L64" s="747"/>
    </row>
    <row r="65" spans="1:14" ht="12.75" customHeight="1">
      <c r="A65" s="585" t="s">
        <v>713</v>
      </c>
      <c r="B65" s="585"/>
      <c r="C65" s="585"/>
      <c r="D65" s="585"/>
      <c r="E65" s="585"/>
      <c r="F65" s="585"/>
      <c r="G65" s="154"/>
      <c r="H65" s="154"/>
      <c r="I65" s="154"/>
      <c r="J65" s="244"/>
      <c r="K65" s="244"/>
      <c r="L65" s="154"/>
      <c r="M65" s="154"/>
      <c r="N65" s="154"/>
    </row>
    <row r="66" spans="1:14" ht="12.75">
      <c r="A66" s="530" t="s">
        <v>925</v>
      </c>
      <c r="B66" s="530"/>
      <c r="C66" s="530"/>
      <c r="D66" s="530"/>
      <c r="E66" s="530"/>
      <c r="F66" s="530"/>
      <c r="G66" s="530"/>
      <c r="H66" s="64"/>
      <c r="I66" s="35"/>
      <c r="J66" s="37"/>
      <c r="K66" s="37"/>
      <c r="L66" s="137"/>
      <c r="M66" s="35"/>
      <c r="N66" s="35"/>
    </row>
  </sheetData>
  <sheetProtection/>
  <mergeCells count="121">
    <mergeCell ref="A63:E63"/>
    <mergeCell ref="A64:E64"/>
    <mergeCell ref="I53:L53"/>
    <mergeCell ref="I54:L54"/>
    <mergeCell ref="I55:L55"/>
    <mergeCell ref="I56:L56"/>
    <mergeCell ref="I57:L57"/>
    <mergeCell ref="A65:F65"/>
    <mergeCell ref="A66:G66"/>
    <mergeCell ref="A61:E61"/>
    <mergeCell ref="I58:L58"/>
    <mergeCell ref="I59:L59"/>
    <mergeCell ref="I60:L60"/>
    <mergeCell ref="I63:L63"/>
    <mergeCell ref="I64:L64"/>
    <mergeCell ref="I61:L61"/>
    <mergeCell ref="I62:L62"/>
    <mergeCell ref="A1:L1"/>
    <mergeCell ref="J4:J6"/>
    <mergeCell ref="C12:E12"/>
    <mergeCell ref="B9:B11"/>
    <mergeCell ref="C9:C11"/>
    <mergeCell ref="B42:B43"/>
    <mergeCell ref="C41:H41"/>
    <mergeCell ref="C42:C43"/>
    <mergeCell ref="D42:D43"/>
    <mergeCell ref="J29:J30"/>
    <mergeCell ref="C48:E48"/>
    <mergeCell ref="A62:E62"/>
    <mergeCell ref="B49:E49"/>
    <mergeCell ref="A51:E51"/>
    <mergeCell ref="A52:E52"/>
    <mergeCell ref="I51:L51"/>
    <mergeCell ref="I52:L52"/>
    <mergeCell ref="B7:L7"/>
    <mergeCell ref="C8:L8"/>
    <mergeCell ref="L29:L30"/>
    <mergeCell ref="C31:C32"/>
    <mergeCell ref="J31:J32"/>
    <mergeCell ref="J24:J26"/>
    <mergeCell ref="B29:B30"/>
    <mergeCell ref="I29:I30"/>
    <mergeCell ref="C15:C16"/>
    <mergeCell ref="D31:D32"/>
    <mergeCell ref="K42:K43"/>
    <mergeCell ref="L42:L43"/>
    <mergeCell ref="D37:D38"/>
    <mergeCell ref="L37:L38"/>
    <mergeCell ref="J37:J38"/>
    <mergeCell ref="C40:E40"/>
    <mergeCell ref="K37:K38"/>
    <mergeCell ref="I42:I43"/>
    <mergeCell ref="A9:A11"/>
    <mergeCell ref="A15:A16"/>
    <mergeCell ref="A56:E56"/>
    <mergeCell ref="A24:A26"/>
    <mergeCell ref="A59:E59"/>
    <mergeCell ref="A60:E60"/>
    <mergeCell ref="A57:E57"/>
    <mergeCell ref="A58:E58"/>
    <mergeCell ref="A55:E55"/>
    <mergeCell ref="A50:E50"/>
    <mergeCell ref="I24:I26"/>
    <mergeCell ref="A53:E53"/>
    <mergeCell ref="A54:E54"/>
    <mergeCell ref="B24:B26"/>
    <mergeCell ref="C29:C30"/>
    <mergeCell ref="A29:A30"/>
    <mergeCell ref="A31:A32"/>
    <mergeCell ref="B31:B32"/>
    <mergeCell ref="C37:C38"/>
    <mergeCell ref="A37:A38"/>
    <mergeCell ref="D15:D16"/>
    <mergeCell ref="B20:E20"/>
    <mergeCell ref="I50:L50"/>
    <mergeCell ref="C24:C26"/>
    <mergeCell ref="D24:D26"/>
    <mergeCell ref="L31:L32"/>
    <mergeCell ref="K44:K45"/>
    <mergeCell ref="B44:B45"/>
    <mergeCell ref="L44:L45"/>
    <mergeCell ref="I37:I38"/>
    <mergeCell ref="B21:L21"/>
    <mergeCell ref="C22:L22"/>
    <mergeCell ref="I3:L3"/>
    <mergeCell ref="I4:I6"/>
    <mergeCell ref="D9:D11"/>
    <mergeCell ref="A3:A6"/>
    <mergeCell ref="B3:B6"/>
    <mergeCell ref="C3:C6"/>
    <mergeCell ref="D3:D6"/>
    <mergeCell ref="E3:E6"/>
    <mergeCell ref="K4:K6"/>
    <mergeCell ref="L4:L6"/>
    <mergeCell ref="C13:L13"/>
    <mergeCell ref="E9:E10"/>
    <mergeCell ref="L9:L11"/>
    <mergeCell ref="K15:K16"/>
    <mergeCell ref="F9:F10"/>
    <mergeCell ref="G9:G10"/>
    <mergeCell ref="I15:I16"/>
    <mergeCell ref="J15:J16"/>
    <mergeCell ref="L15:L16"/>
    <mergeCell ref="H3:H6"/>
    <mergeCell ref="B15:B16"/>
    <mergeCell ref="D29:D30"/>
    <mergeCell ref="K24:K26"/>
    <mergeCell ref="L24:L26"/>
    <mergeCell ref="G3:G6"/>
    <mergeCell ref="H9:H10"/>
    <mergeCell ref="C19:E19"/>
    <mergeCell ref="F3:F6"/>
    <mergeCell ref="I31:I32"/>
    <mergeCell ref="A44:A45"/>
    <mergeCell ref="I44:I45"/>
    <mergeCell ref="J44:J45"/>
    <mergeCell ref="D44:D45"/>
    <mergeCell ref="C44:C45"/>
    <mergeCell ref="B37:B38"/>
    <mergeCell ref="J42:J43"/>
    <mergeCell ref="A42:A43"/>
  </mergeCells>
  <printOptions/>
  <pageMargins left="0.1968503937007874" right="0.1968503937007874" top="0.5118110236220472" bottom="0.1968503937007874" header="0" footer="0"/>
  <pageSetup fitToHeight="0"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N121"/>
  <sheetViews>
    <sheetView zoomScale="115" zoomScaleNormal="115" zoomScalePageLayoutView="0" workbookViewId="0" topLeftCell="A1">
      <selection activeCell="D3" sqref="D3:D6"/>
    </sheetView>
  </sheetViews>
  <sheetFormatPr defaultColWidth="9.140625" defaultRowHeight="12.75"/>
  <cols>
    <col min="1" max="1" width="3.421875" style="361" customWidth="1"/>
    <col min="2" max="2" width="3.7109375" style="361" customWidth="1"/>
    <col min="3" max="3" width="3.421875" style="361" customWidth="1"/>
    <col min="4" max="4" width="34.57421875" style="359" customWidth="1"/>
    <col min="5" max="5" width="8.00390625" style="359" customWidth="1"/>
    <col min="6" max="8" width="13.421875" style="359" customWidth="1"/>
    <col min="9" max="9" width="26.28125" style="483" customWidth="1"/>
    <col min="10" max="11" width="5.421875" style="484" customWidth="1"/>
    <col min="12" max="12" width="38.00390625" style="485" customWidth="1"/>
    <col min="13" max="16384" width="9.140625" style="359" customWidth="1"/>
  </cols>
  <sheetData>
    <row r="1" spans="1:12" ht="21.75" customHeight="1">
      <c r="A1" s="774" t="s">
        <v>887</v>
      </c>
      <c r="B1" s="774"/>
      <c r="C1" s="774"/>
      <c r="D1" s="774"/>
      <c r="E1" s="774"/>
      <c r="F1" s="774"/>
      <c r="G1" s="774"/>
      <c r="H1" s="774"/>
      <c r="I1" s="774"/>
      <c r="J1" s="774"/>
      <c r="K1" s="774"/>
      <c r="L1" s="774"/>
    </row>
    <row r="2" spans="1:12" ht="12.75" customHeight="1">
      <c r="A2" s="438"/>
      <c r="B2" s="438"/>
      <c r="C2" s="439"/>
      <c r="D2" s="440"/>
      <c r="E2" s="441"/>
      <c r="F2" s="441"/>
      <c r="G2" s="441"/>
      <c r="H2" s="441"/>
      <c r="I2" s="442"/>
      <c r="J2" s="443"/>
      <c r="K2" s="443"/>
      <c r="L2" s="444" t="s">
        <v>479</v>
      </c>
    </row>
    <row r="3" spans="1:12" ht="28.5" customHeight="1">
      <c r="A3" s="510" t="s">
        <v>445</v>
      </c>
      <c r="B3" s="510" t="s">
        <v>446</v>
      </c>
      <c r="C3" s="510" t="s">
        <v>447</v>
      </c>
      <c r="D3" s="528" t="s">
        <v>448</v>
      </c>
      <c r="E3" s="510" t="s">
        <v>444</v>
      </c>
      <c r="F3" s="515" t="s">
        <v>714</v>
      </c>
      <c r="G3" s="515" t="s">
        <v>715</v>
      </c>
      <c r="H3" s="515" t="s">
        <v>112</v>
      </c>
      <c r="I3" s="515" t="s">
        <v>449</v>
      </c>
      <c r="J3" s="515"/>
      <c r="K3" s="515"/>
      <c r="L3" s="515"/>
    </row>
    <row r="4" spans="1:12" ht="32.25" customHeight="1">
      <c r="A4" s="510"/>
      <c r="B4" s="510"/>
      <c r="C4" s="510"/>
      <c r="D4" s="528"/>
      <c r="E4" s="510"/>
      <c r="F4" s="515"/>
      <c r="G4" s="515"/>
      <c r="H4" s="515"/>
      <c r="I4" s="515" t="s">
        <v>450</v>
      </c>
      <c r="J4" s="511" t="s">
        <v>109</v>
      </c>
      <c r="K4" s="511" t="s">
        <v>110</v>
      </c>
      <c r="L4" s="515" t="s">
        <v>111</v>
      </c>
    </row>
    <row r="5" spans="1:12" ht="28.5" customHeight="1">
      <c r="A5" s="510"/>
      <c r="B5" s="510"/>
      <c r="C5" s="510"/>
      <c r="D5" s="528"/>
      <c r="E5" s="510"/>
      <c r="F5" s="515"/>
      <c r="G5" s="515"/>
      <c r="H5" s="515"/>
      <c r="I5" s="515"/>
      <c r="J5" s="511"/>
      <c r="K5" s="511"/>
      <c r="L5" s="515"/>
    </row>
    <row r="6" spans="1:12" ht="64.5" customHeight="1">
      <c r="A6" s="510"/>
      <c r="B6" s="510"/>
      <c r="C6" s="510"/>
      <c r="D6" s="528"/>
      <c r="E6" s="510"/>
      <c r="F6" s="515"/>
      <c r="G6" s="515"/>
      <c r="H6" s="515"/>
      <c r="I6" s="515"/>
      <c r="J6" s="511"/>
      <c r="K6" s="511"/>
      <c r="L6" s="515"/>
    </row>
    <row r="7" spans="1:12" ht="14.25">
      <c r="A7" s="775" t="s">
        <v>217</v>
      </c>
      <c r="B7" s="775"/>
      <c r="C7" s="775"/>
      <c r="D7" s="775"/>
      <c r="E7" s="775"/>
      <c r="F7" s="775"/>
      <c r="G7" s="775"/>
      <c r="H7" s="775"/>
      <c r="I7" s="775"/>
      <c r="J7" s="775"/>
      <c r="K7" s="775"/>
      <c r="L7" s="775"/>
    </row>
    <row r="8" spans="1:12" ht="18" customHeight="1">
      <c r="A8" s="775" t="s">
        <v>555</v>
      </c>
      <c r="B8" s="775"/>
      <c r="C8" s="775"/>
      <c r="D8" s="775"/>
      <c r="E8" s="775"/>
      <c r="F8" s="775"/>
      <c r="G8" s="775"/>
      <c r="H8" s="775"/>
      <c r="I8" s="775"/>
      <c r="J8" s="775"/>
      <c r="K8" s="775"/>
      <c r="L8" s="775"/>
    </row>
    <row r="9" spans="1:12" ht="210" customHeight="1">
      <c r="A9" s="445" t="s">
        <v>462</v>
      </c>
      <c r="B9" s="445" t="s">
        <v>462</v>
      </c>
      <c r="C9" s="306" t="s">
        <v>462</v>
      </c>
      <c r="D9" s="446" t="s">
        <v>369</v>
      </c>
      <c r="E9" s="294" t="s">
        <v>131</v>
      </c>
      <c r="F9" s="256">
        <v>60000</v>
      </c>
      <c r="G9" s="256">
        <v>40000</v>
      </c>
      <c r="H9" s="256">
        <v>38900</v>
      </c>
      <c r="I9" s="293" t="s">
        <v>559</v>
      </c>
      <c r="J9" s="433">
        <v>52</v>
      </c>
      <c r="K9" s="295">
        <v>100</v>
      </c>
      <c r="L9" s="293" t="s">
        <v>869</v>
      </c>
    </row>
    <row r="10" spans="1:12" ht="41.25" customHeight="1">
      <c r="A10" s="577" t="s">
        <v>462</v>
      </c>
      <c r="B10" s="577" t="s">
        <v>462</v>
      </c>
      <c r="C10" s="570" t="s">
        <v>464</v>
      </c>
      <c r="D10" s="776" t="s">
        <v>170</v>
      </c>
      <c r="E10" s="345" t="s">
        <v>131</v>
      </c>
      <c r="F10" s="256">
        <v>15000</v>
      </c>
      <c r="G10" s="256">
        <v>55000</v>
      </c>
      <c r="H10" s="256">
        <v>36900</v>
      </c>
      <c r="I10" s="543" t="s">
        <v>231</v>
      </c>
      <c r="J10" s="773">
        <v>300</v>
      </c>
      <c r="K10" s="557">
        <v>50</v>
      </c>
      <c r="L10" s="562" t="s">
        <v>870</v>
      </c>
    </row>
    <row r="11" spans="1:12" ht="57.75" customHeight="1">
      <c r="A11" s="577"/>
      <c r="B11" s="577"/>
      <c r="C11" s="570"/>
      <c r="D11" s="776"/>
      <c r="E11" s="345" t="s">
        <v>134</v>
      </c>
      <c r="F11" s="256">
        <v>30000</v>
      </c>
      <c r="G11" s="256">
        <v>0</v>
      </c>
      <c r="H11" s="256">
        <v>0</v>
      </c>
      <c r="I11" s="543"/>
      <c r="J11" s="773"/>
      <c r="K11" s="558"/>
      <c r="L11" s="564"/>
    </row>
    <row r="12" spans="1:12" ht="44.25" customHeight="1">
      <c r="A12" s="300" t="s">
        <v>462</v>
      </c>
      <c r="B12" s="300" t="s">
        <v>462</v>
      </c>
      <c r="C12" s="306" t="s">
        <v>465</v>
      </c>
      <c r="D12" s="345" t="s">
        <v>488</v>
      </c>
      <c r="E12" s="345" t="s">
        <v>131</v>
      </c>
      <c r="F12" s="256">
        <v>30000</v>
      </c>
      <c r="G12" s="256">
        <v>20000</v>
      </c>
      <c r="H12" s="256">
        <v>3200</v>
      </c>
      <c r="I12" s="293" t="s">
        <v>728</v>
      </c>
      <c r="J12" s="433">
        <v>15</v>
      </c>
      <c r="K12" s="295">
        <v>36</v>
      </c>
      <c r="L12" s="294" t="s">
        <v>729</v>
      </c>
    </row>
    <row r="13" spans="1:12" ht="24.75" customHeight="1">
      <c r="A13" s="533" t="s">
        <v>462</v>
      </c>
      <c r="B13" s="533" t="s">
        <v>462</v>
      </c>
      <c r="C13" s="533" t="s">
        <v>466</v>
      </c>
      <c r="D13" s="650" t="s">
        <v>44</v>
      </c>
      <c r="E13" s="345" t="s">
        <v>143</v>
      </c>
      <c r="F13" s="256">
        <v>6000</v>
      </c>
      <c r="G13" s="256">
        <v>0</v>
      </c>
      <c r="H13" s="256">
        <v>0</v>
      </c>
      <c r="I13" s="562" t="s">
        <v>232</v>
      </c>
      <c r="J13" s="557">
        <v>1</v>
      </c>
      <c r="K13" s="297">
        <v>0</v>
      </c>
      <c r="L13" s="562" t="s">
        <v>730</v>
      </c>
    </row>
    <row r="14" spans="1:12" ht="24.75" customHeight="1">
      <c r="A14" s="534"/>
      <c r="B14" s="534"/>
      <c r="C14" s="534"/>
      <c r="D14" s="651"/>
      <c r="E14" s="345" t="s">
        <v>131</v>
      </c>
      <c r="F14" s="256">
        <v>0</v>
      </c>
      <c r="G14" s="256">
        <v>6000</v>
      </c>
      <c r="H14" s="256">
        <v>0</v>
      </c>
      <c r="I14" s="564"/>
      <c r="J14" s="558"/>
      <c r="K14" s="299"/>
      <c r="L14" s="564"/>
    </row>
    <row r="15" spans="1:12" ht="48" customHeight="1">
      <c r="A15" s="300" t="s">
        <v>462</v>
      </c>
      <c r="B15" s="300" t="s">
        <v>462</v>
      </c>
      <c r="C15" s="306" t="s">
        <v>467</v>
      </c>
      <c r="D15" s="345" t="s">
        <v>13</v>
      </c>
      <c r="E15" s="345" t="s">
        <v>131</v>
      </c>
      <c r="F15" s="256">
        <v>8000</v>
      </c>
      <c r="G15" s="256">
        <v>0</v>
      </c>
      <c r="H15" s="256">
        <v>0</v>
      </c>
      <c r="I15" s="293" t="s">
        <v>557</v>
      </c>
      <c r="J15" s="433">
        <v>1</v>
      </c>
      <c r="K15" s="433">
        <v>0</v>
      </c>
      <c r="L15" s="294" t="s">
        <v>731</v>
      </c>
    </row>
    <row r="16" spans="1:12" ht="22.5" customHeight="1">
      <c r="A16" s="525" t="s">
        <v>462</v>
      </c>
      <c r="B16" s="525" t="s">
        <v>462</v>
      </c>
      <c r="C16" s="533" t="s">
        <v>468</v>
      </c>
      <c r="D16" s="650" t="s">
        <v>35</v>
      </c>
      <c r="E16" s="345" t="s">
        <v>143</v>
      </c>
      <c r="F16" s="256">
        <v>7500</v>
      </c>
      <c r="G16" s="256">
        <v>0</v>
      </c>
      <c r="H16" s="256">
        <v>0</v>
      </c>
      <c r="I16" s="562" t="s">
        <v>558</v>
      </c>
      <c r="J16" s="628">
        <v>1</v>
      </c>
      <c r="K16" s="422">
        <v>0</v>
      </c>
      <c r="L16" s="562" t="s">
        <v>881</v>
      </c>
    </row>
    <row r="17" spans="1:12" ht="23.25" customHeight="1">
      <c r="A17" s="526"/>
      <c r="B17" s="526"/>
      <c r="C17" s="560"/>
      <c r="D17" s="772"/>
      <c r="E17" s="345" t="s">
        <v>131</v>
      </c>
      <c r="F17" s="256">
        <v>0</v>
      </c>
      <c r="G17" s="256">
        <v>7500</v>
      </c>
      <c r="H17" s="256">
        <v>0</v>
      </c>
      <c r="I17" s="563"/>
      <c r="J17" s="629"/>
      <c r="K17" s="427"/>
      <c r="L17" s="563"/>
    </row>
    <row r="18" spans="1:12" ht="21.75" customHeight="1">
      <c r="A18" s="527"/>
      <c r="B18" s="527"/>
      <c r="C18" s="534"/>
      <c r="D18" s="651"/>
      <c r="E18" s="345" t="s">
        <v>133</v>
      </c>
      <c r="F18" s="256">
        <v>42500</v>
      </c>
      <c r="G18" s="256">
        <v>42500</v>
      </c>
      <c r="H18" s="256">
        <v>0</v>
      </c>
      <c r="I18" s="564"/>
      <c r="J18" s="630"/>
      <c r="K18" s="432"/>
      <c r="L18" s="564"/>
    </row>
    <row r="19" spans="1:12" ht="57" customHeight="1">
      <c r="A19" s="309" t="s">
        <v>462</v>
      </c>
      <c r="B19" s="309" t="s">
        <v>462</v>
      </c>
      <c r="C19" s="309" t="s">
        <v>469</v>
      </c>
      <c r="D19" s="447" t="s">
        <v>556</v>
      </c>
      <c r="E19" s="309" t="s">
        <v>133</v>
      </c>
      <c r="F19" s="256">
        <v>16000</v>
      </c>
      <c r="G19" s="256">
        <v>16000</v>
      </c>
      <c r="H19" s="256">
        <v>0</v>
      </c>
      <c r="I19" s="293" t="s">
        <v>558</v>
      </c>
      <c r="J19" s="433">
        <v>1</v>
      </c>
      <c r="K19" s="433">
        <v>0</v>
      </c>
      <c r="L19" s="294" t="s">
        <v>882</v>
      </c>
    </row>
    <row r="20" spans="1:12" ht="18" customHeight="1">
      <c r="A20" s="338" t="s">
        <v>462</v>
      </c>
      <c r="B20" s="338" t="s">
        <v>462</v>
      </c>
      <c r="C20" s="540" t="s">
        <v>230</v>
      </c>
      <c r="D20" s="541"/>
      <c r="E20" s="542"/>
      <c r="F20" s="353">
        <f>SUM(F9:F19)</f>
        <v>215000</v>
      </c>
      <c r="G20" s="353">
        <f>SUM(G9:G19)</f>
        <v>187000</v>
      </c>
      <c r="H20" s="353">
        <f>SUM(H9:H19)</f>
        <v>79000</v>
      </c>
      <c r="I20" s="293"/>
      <c r="J20" s="433"/>
      <c r="K20" s="433"/>
      <c r="L20" s="433"/>
    </row>
    <row r="21" spans="1:12" ht="12.75">
      <c r="A21" s="448"/>
      <c r="B21" s="449"/>
      <c r="C21" s="309"/>
      <c r="D21" s="390"/>
      <c r="E21" s="450" t="s">
        <v>218</v>
      </c>
      <c r="F21" s="451">
        <f>+F15+F12+F10+F9+F17+F14</f>
        <v>113000</v>
      </c>
      <c r="G21" s="451">
        <f>+G15+G12+G10+G9+G17+G14</f>
        <v>128500</v>
      </c>
      <c r="H21" s="451">
        <f>+H15+H12+H10+H9+H17+H14</f>
        <v>79000</v>
      </c>
      <c r="I21" s="452"/>
      <c r="J21" s="453"/>
      <c r="K21" s="453"/>
      <c r="L21" s="433"/>
    </row>
    <row r="22" spans="1:12" ht="12.75">
      <c r="A22" s="448"/>
      <c r="B22" s="449"/>
      <c r="C22" s="309"/>
      <c r="D22" s="390"/>
      <c r="E22" s="450" t="s">
        <v>560</v>
      </c>
      <c r="F22" s="451">
        <f>+F16+F13</f>
        <v>13500</v>
      </c>
      <c r="G22" s="451">
        <f>+G16+G13</f>
        <v>0</v>
      </c>
      <c r="H22" s="451">
        <f>+H16+H13</f>
        <v>0</v>
      </c>
      <c r="I22" s="452"/>
      <c r="J22" s="453"/>
      <c r="K22" s="453"/>
      <c r="L22" s="433"/>
    </row>
    <row r="23" spans="1:12" ht="12.75">
      <c r="A23" s="448"/>
      <c r="B23" s="449"/>
      <c r="C23" s="309"/>
      <c r="D23" s="390"/>
      <c r="E23" s="450" t="s">
        <v>220</v>
      </c>
      <c r="F23" s="454">
        <f>+F11</f>
        <v>30000</v>
      </c>
      <c r="G23" s="454">
        <f>+G11</f>
        <v>0</v>
      </c>
      <c r="H23" s="454">
        <f>+H11</f>
        <v>0</v>
      </c>
      <c r="I23" s="452"/>
      <c r="J23" s="453"/>
      <c r="K23" s="453"/>
      <c r="L23" s="433"/>
    </row>
    <row r="24" spans="1:12" ht="12.75">
      <c r="A24" s="448"/>
      <c r="B24" s="449"/>
      <c r="C24" s="309"/>
      <c r="D24" s="390"/>
      <c r="E24" s="450" t="s">
        <v>219</v>
      </c>
      <c r="F24" s="454">
        <f>+F19+F18</f>
        <v>58500</v>
      </c>
      <c r="G24" s="454">
        <f>+G19+G18</f>
        <v>58500</v>
      </c>
      <c r="H24" s="454">
        <f>+H19+H18</f>
        <v>0</v>
      </c>
      <c r="I24" s="455"/>
      <c r="J24" s="455"/>
      <c r="K24" s="455"/>
      <c r="L24" s="257"/>
    </row>
    <row r="25" spans="1:12" ht="18" customHeight="1">
      <c r="A25" s="769" t="s">
        <v>233</v>
      </c>
      <c r="B25" s="770"/>
      <c r="C25" s="770"/>
      <c r="D25" s="770"/>
      <c r="E25" s="770"/>
      <c r="F25" s="770"/>
      <c r="G25" s="770"/>
      <c r="H25" s="770"/>
      <c r="I25" s="770"/>
      <c r="J25" s="770"/>
      <c r="K25" s="770"/>
      <c r="L25" s="770"/>
    </row>
    <row r="26" spans="1:12" ht="27" customHeight="1">
      <c r="A26" s="525" t="s">
        <v>462</v>
      </c>
      <c r="B26" s="525" t="s">
        <v>463</v>
      </c>
      <c r="C26" s="525" t="s">
        <v>462</v>
      </c>
      <c r="D26" s="562" t="s">
        <v>42</v>
      </c>
      <c r="E26" s="294" t="s">
        <v>143</v>
      </c>
      <c r="F26" s="256">
        <v>235000</v>
      </c>
      <c r="G26" s="256">
        <v>0</v>
      </c>
      <c r="H26" s="256">
        <v>0</v>
      </c>
      <c r="I26" s="562" t="s">
        <v>234</v>
      </c>
      <c r="J26" s="628">
        <v>0</v>
      </c>
      <c r="K26" s="422">
        <v>0</v>
      </c>
      <c r="L26" s="562" t="s">
        <v>916</v>
      </c>
    </row>
    <row r="27" spans="1:12" ht="27.75" customHeight="1">
      <c r="A27" s="526"/>
      <c r="B27" s="526"/>
      <c r="C27" s="526"/>
      <c r="D27" s="563"/>
      <c r="E27" s="294" t="s">
        <v>474</v>
      </c>
      <c r="F27" s="256">
        <v>15000</v>
      </c>
      <c r="G27" s="256">
        <v>13000</v>
      </c>
      <c r="H27" s="256">
        <v>5900</v>
      </c>
      <c r="I27" s="563"/>
      <c r="J27" s="629"/>
      <c r="K27" s="427"/>
      <c r="L27" s="564"/>
    </row>
    <row r="28" spans="1:12" ht="23.25" customHeight="1">
      <c r="A28" s="525" t="s">
        <v>462</v>
      </c>
      <c r="B28" s="525" t="s">
        <v>463</v>
      </c>
      <c r="C28" s="525" t="s">
        <v>465</v>
      </c>
      <c r="D28" s="562" t="s">
        <v>923</v>
      </c>
      <c r="E28" s="294" t="s">
        <v>474</v>
      </c>
      <c r="F28" s="256">
        <v>0</v>
      </c>
      <c r="G28" s="256">
        <v>0</v>
      </c>
      <c r="H28" s="256">
        <v>0</v>
      </c>
      <c r="I28" s="562" t="s">
        <v>562</v>
      </c>
      <c r="J28" s="628">
        <v>0</v>
      </c>
      <c r="K28" s="422">
        <v>0</v>
      </c>
      <c r="L28" s="562" t="s">
        <v>731</v>
      </c>
    </row>
    <row r="29" spans="1:12" ht="23.25" customHeight="1">
      <c r="A29" s="527"/>
      <c r="B29" s="527"/>
      <c r="C29" s="527"/>
      <c r="D29" s="564"/>
      <c r="E29" s="294" t="s">
        <v>143</v>
      </c>
      <c r="F29" s="256">
        <v>30000</v>
      </c>
      <c r="G29" s="256">
        <v>0</v>
      </c>
      <c r="H29" s="256">
        <v>0</v>
      </c>
      <c r="I29" s="564"/>
      <c r="J29" s="630"/>
      <c r="K29" s="432"/>
      <c r="L29" s="564"/>
    </row>
    <row r="30" spans="1:12" ht="29.25" customHeight="1">
      <c r="A30" s="525" t="s">
        <v>462</v>
      </c>
      <c r="B30" s="525" t="s">
        <v>463</v>
      </c>
      <c r="C30" s="525" t="s">
        <v>468</v>
      </c>
      <c r="D30" s="562" t="s">
        <v>46</v>
      </c>
      <c r="E30" s="294" t="s">
        <v>143</v>
      </c>
      <c r="F30" s="256">
        <v>0</v>
      </c>
      <c r="G30" s="256">
        <v>0</v>
      </c>
      <c r="H30" s="256">
        <v>0</v>
      </c>
      <c r="I30" s="562" t="s">
        <v>234</v>
      </c>
      <c r="J30" s="628" t="s">
        <v>710</v>
      </c>
      <c r="K30" s="628">
        <v>480</v>
      </c>
      <c r="L30" s="562" t="s">
        <v>732</v>
      </c>
    </row>
    <row r="31" spans="1:12" ht="24" customHeight="1">
      <c r="A31" s="526"/>
      <c r="B31" s="526"/>
      <c r="C31" s="526"/>
      <c r="D31" s="563"/>
      <c r="E31" s="294" t="s">
        <v>474</v>
      </c>
      <c r="F31" s="256">
        <v>70000</v>
      </c>
      <c r="G31" s="256">
        <v>64100</v>
      </c>
      <c r="H31" s="256">
        <v>60000</v>
      </c>
      <c r="I31" s="563"/>
      <c r="J31" s="629"/>
      <c r="K31" s="629"/>
      <c r="L31" s="564"/>
    </row>
    <row r="32" spans="1:12" ht="45" customHeight="1">
      <c r="A32" s="300" t="s">
        <v>462</v>
      </c>
      <c r="B32" s="300" t="s">
        <v>463</v>
      </c>
      <c r="C32" s="300" t="s">
        <v>469</v>
      </c>
      <c r="D32" s="294" t="s">
        <v>47</v>
      </c>
      <c r="E32" s="300" t="s">
        <v>143</v>
      </c>
      <c r="F32" s="256">
        <v>70000</v>
      </c>
      <c r="G32" s="256">
        <v>0</v>
      </c>
      <c r="H32" s="256">
        <v>0</v>
      </c>
      <c r="I32" s="294" t="s">
        <v>563</v>
      </c>
      <c r="J32" s="433">
        <v>0</v>
      </c>
      <c r="K32" s="433">
        <v>0</v>
      </c>
      <c r="L32" s="294" t="s">
        <v>731</v>
      </c>
    </row>
    <row r="33" spans="1:12" ht="39" customHeight="1">
      <c r="A33" s="300" t="s">
        <v>462</v>
      </c>
      <c r="B33" s="300" t="s">
        <v>463</v>
      </c>
      <c r="C33" s="300" t="s">
        <v>470</v>
      </c>
      <c r="D33" s="294" t="s">
        <v>0</v>
      </c>
      <c r="E33" s="294" t="s">
        <v>474</v>
      </c>
      <c r="F33" s="256">
        <v>30000</v>
      </c>
      <c r="G33" s="256">
        <v>30000</v>
      </c>
      <c r="H33" s="256">
        <v>29400</v>
      </c>
      <c r="I33" s="294" t="s">
        <v>234</v>
      </c>
      <c r="J33" s="433" t="s">
        <v>709</v>
      </c>
      <c r="K33" s="433">
        <v>497</v>
      </c>
      <c r="L33" s="296" t="s">
        <v>733</v>
      </c>
    </row>
    <row r="34" spans="1:12" ht="34.5" customHeight="1">
      <c r="A34" s="300" t="s">
        <v>462</v>
      </c>
      <c r="B34" s="300" t="s">
        <v>463</v>
      </c>
      <c r="C34" s="300" t="s">
        <v>471</v>
      </c>
      <c r="D34" s="294" t="s">
        <v>362</v>
      </c>
      <c r="E34" s="294" t="s">
        <v>131</v>
      </c>
      <c r="F34" s="256">
        <v>23170</v>
      </c>
      <c r="G34" s="256">
        <v>23000</v>
      </c>
      <c r="H34" s="256">
        <v>22900</v>
      </c>
      <c r="I34" s="294" t="s">
        <v>240</v>
      </c>
      <c r="J34" s="433">
        <v>15</v>
      </c>
      <c r="K34" s="433">
        <v>7</v>
      </c>
      <c r="L34" s="294" t="s">
        <v>734</v>
      </c>
    </row>
    <row r="35" spans="1:12" ht="29.25" customHeight="1">
      <c r="A35" s="300" t="s">
        <v>462</v>
      </c>
      <c r="B35" s="300" t="s">
        <v>463</v>
      </c>
      <c r="C35" s="300" t="s">
        <v>472</v>
      </c>
      <c r="D35" s="294" t="s">
        <v>130</v>
      </c>
      <c r="E35" s="294" t="s">
        <v>131</v>
      </c>
      <c r="F35" s="256">
        <v>35000</v>
      </c>
      <c r="G35" s="256">
        <v>35000</v>
      </c>
      <c r="H35" s="256">
        <v>36600</v>
      </c>
      <c r="I35" s="294" t="s">
        <v>564</v>
      </c>
      <c r="J35" s="433">
        <v>20</v>
      </c>
      <c r="K35" s="433">
        <v>19</v>
      </c>
      <c r="L35" s="294" t="s">
        <v>735</v>
      </c>
    </row>
    <row r="36" spans="1:12" ht="33" customHeight="1">
      <c r="A36" s="300" t="s">
        <v>462</v>
      </c>
      <c r="B36" s="300" t="s">
        <v>463</v>
      </c>
      <c r="C36" s="300" t="s">
        <v>137</v>
      </c>
      <c r="D36" s="294" t="s">
        <v>561</v>
      </c>
      <c r="E36" s="294" t="s">
        <v>142</v>
      </c>
      <c r="F36" s="256">
        <v>16000</v>
      </c>
      <c r="G36" s="256">
        <v>0</v>
      </c>
      <c r="H36" s="256">
        <v>0</v>
      </c>
      <c r="I36" s="294" t="s">
        <v>563</v>
      </c>
      <c r="J36" s="433">
        <v>0</v>
      </c>
      <c r="K36" s="433">
        <v>0</v>
      </c>
      <c r="L36" s="294" t="s">
        <v>760</v>
      </c>
    </row>
    <row r="37" spans="1:12" ht="45" customHeight="1">
      <c r="A37" s="300" t="s">
        <v>462</v>
      </c>
      <c r="B37" s="300" t="s">
        <v>463</v>
      </c>
      <c r="C37" s="300" t="s">
        <v>138</v>
      </c>
      <c r="D37" s="294" t="s">
        <v>691</v>
      </c>
      <c r="E37" s="294" t="s">
        <v>142</v>
      </c>
      <c r="F37" s="256">
        <v>0</v>
      </c>
      <c r="G37" s="256">
        <v>5000</v>
      </c>
      <c r="H37" s="256">
        <v>4287</v>
      </c>
      <c r="I37" s="294" t="s">
        <v>604</v>
      </c>
      <c r="J37" s="433">
        <v>1</v>
      </c>
      <c r="K37" s="433">
        <v>1</v>
      </c>
      <c r="L37" s="294" t="s">
        <v>758</v>
      </c>
    </row>
    <row r="38" spans="1:12" ht="42.75" customHeight="1">
      <c r="A38" s="300" t="s">
        <v>462</v>
      </c>
      <c r="B38" s="300" t="s">
        <v>463</v>
      </c>
      <c r="C38" s="300" t="s">
        <v>139</v>
      </c>
      <c r="D38" s="294" t="s">
        <v>692</v>
      </c>
      <c r="E38" s="294" t="s">
        <v>142</v>
      </c>
      <c r="F38" s="256">
        <v>0</v>
      </c>
      <c r="G38" s="256">
        <v>5000</v>
      </c>
      <c r="H38" s="256">
        <v>0</v>
      </c>
      <c r="I38" s="294" t="s">
        <v>604</v>
      </c>
      <c r="J38" s="433">
        <v>1</v>
      </c>
      <c r="K38" s="433">
        <v>1</v>
      </c>
      <c r="L38" s="294" t="s">
        <v>759</v>
      </c>
    </row>
    <row r="39" spans="1:12" ht="18.75" customHeight="1">
      <c r="A39" s="375" t="s">
        <v>462</v>
      </c>
      <c r="B39" s="456" t="s">
        <v>463</v>
      </c>
      <c r="C39" s="541" t="s">
        <v>235</v>
      </c>
      <c r="D39" s="541"/>
      <c r="E39" s="542"/>
      <c r="F39" s="353">
        <f>SUM(F26:F38)</f>
        <v>524170</v>
      </c>
      <c r="G39" s="353">
        <f>SUM(G26:G38)</f>
        <v>175100</v>
      </c>
      <c r="H39" s="353">
        <f>SUM(H26:H38)</f>
        <v>159087</v>
      </c>
      <c r="I39" s="455"/>
      <c r="J39" s="455"/>
      <c r="K39" s="455"/>
      <c r="L39" s="257"/>
    </row>
    <row r="40" spans="1:12" ht="12.75">
      <c r="A40" s="309"/>
      <c r="B40" s="309"/>
      <c r="C40" s="309"/>
      <c r="D40" s="334"/>
      <c r="E40" s="450" t="s">
        <v>218</v>
      </c>
      <c r="F40" s="457">
        <f>+F35+F34</f>
        <v>58170</v>
      </c>
      <c r="G40" s="457">
        <f>+G35+G34</f>
        <v>58000</v>
      </c>
      <c r="H40" s="457">
        <f>+H35+H34</f>
        <v>59500</v>
      </c>
      <c r="I40" s="458"/>
      <c r="J40" s="458"/>
      <c r="K40" s="458"/>
      <c r="L40" s="256"/>
    </row>
    <row r="41" spans="1:12" ht="12.75">
      <c r="A41" s="309"/>
      <c r="B41" s="309"/>
      <c r="C41" s="309"/>
      <c r="D41" s="334"/>
      <c r="E41" s="450" t="s">
        <v>221</v>
      </c>
      <c r="F41" s="457">
        <f>+F32+F30+F29+F26</f>
        <v>335000</v>
      </c>
      <c r="G41" s="457">
        <f>+G32+G30+G29+G26</f>
        <v>0</v>
      </c>
      <c r="H41" s="457">
        <f>+H32+H30+H29+H26</f>
        <v>0</v>
      </c>
      <c r="I41" s="458"/>
      <c r="J41" s="459"/>
      <c r="K41" s="459"/>
      <c r="L41" s="256"/>
    </row>
    <row r="42" spans="1:12" ht="12.75">
      <c r="A42" s="309"/>
      <c r="B42" s="309"/>
      <c r="C42" s="309"/>
      <c r="D42" s="334"/>
      <c r="E42" s="450" t="s">
        <v>222</v>
      </c>
      <c r="F42" s="457">
        <f>+F38+F37+F36</f>
        <v>16000</v>
      </c>
      <c r="G42" s="457">
        <f>+G38+G37+G36</f>
        <v>10000</v>
      </c>
      <c r="H42" s="457">
        <f>+H38+H37+H36</f>
        <v>4287</v>
      </c>
      <c r="I42" s="458"/>
      <c r="J42" s="459"/>
      <c r="K42" s="459"/>
      <c r="L42" s="256"/>
    </row>
    <row r="43" spans="1:12" ht="12.75">
      <c r="A43" s="309"/>
      <c r="B43" s="309"/>
      <c r="C43" s="309"/>
      <c r="D43" s="334"/>
      <c r="E43" s="450" t="s">
        <v>223</v>
      </c>
      <c r="F43" s="457">
        <f>+F33+F31+F27</f>
        <v>115000</v>
      </c>
      <c r="G43" s="457">
        <f>+G33+G31+G27</f>
        <v>107100</v>
      </c>
      <c r="H43" s="457">
        <f>+H33+H31+H27</f>
        <v>95300</v>
      </c>
      <c r="I43" s="458"/>
      <c r="J43" s="459"/>
      <c r="K43" s="459"/>
      <c r="L43" s="256"/>
    </row>
    <row r="44" spans="1:12" ht="18" customHeight="1">
      <c r="A44" s="594" t="s">
        <v>182</v>
      </c>
      <c r="B44" s="595"/>
      <c r="C44" s="595"/>
      <c r="D44" s="595"/>
      <c r="E44" s="595"/>
      <c r="F44" s="595"/>
      <c r="G44" s="595"/>
      <c r="H44" s="595"/>
      <c r="I44" s="595"/>
      <c r="J44" s="595"/>
      <c r="K44" s="595"/>
      <c r="L44" s="595"/>
    </row>
    <row r="45" spans="1:12" ht="21.75" customHeight="1">
      <c r="A45" s="618" t="s">
        <v>462</v>
      </c>
      <c r="B45" s="618" t="s">
        <v>464</v>
      </c>
      <c r="C45" s="618" t="s">
        <v>462</v>
      </c>
      <c r="D45" s="562" t="s">
        <v>1</v>
      </c>
      <c r="E45" s="294" t="s">
        <v>143</v>
      </c>
      <c r="F45" s="256">
        <v>50000</v>
      </c>
      <c r="G45" s="256">
        <v>3000</v>
      </c>
      <c r="H45" s="256">
        <v>54000</v>
      </c>
      <c r="I45" s="525" t="s">
        <v>250</v>
      </c>
      <c r="J45" s="533" t="s">
        <v>554</v>
      </c>
      <c r="K45" s="533" t="s">
        <v>554</v>
      </c>
      <c r="L45" s="525" t="s">
        <v>736</v>
      </c>
    </row>
    <row r="46" spans="1:12" ht="21" customHeight="1">
      <c r="A46" s="766"/>
      <c r="B46" s="766"/>
      <c r="C46" s="766"/>
      <c r="D46" s="563"/>
      <c r="E46" s="294" t="s">
        <v>131</v>
      </c>
      <c r="F46" s="256">
        <v>0</v>
      </c>
      <c r="G46" s="256">
        <v>51000</v>
      </c>
      <c r="H46" s="256">
        <v>0</v>
      </c>
      <c r="I46" s="526"/>
      <c r="J46" s="560"/>
      <c r="K46" s="560"/>
      <c r="L46" s="526"/>
    </row>
    <row r="47" spans="1:12" ht="28.5" customHeight="1">
      <c r="A47" s="783" t="s">
        <v>462</v>
      </c>
      <c r="B47" s="783" t="s">
        <v>464</v>
      </c>
      <c r="C47" s="783" t="s">
        <v>463</v>
      </c>
      <c r="D47" s="543" t="s">
        <v>43</v>
      </c>
      <c r="E47" s="294" t="s">
        <v>143</v>
      </c>
      <c r="F47" s="256">
        <v>18500</v>
      </c>
      <c r="G47" s="256">
        <v>0</v>
      </c>
      <c r="H47" s="256">
        <v>15000</v>
      </c>
      <c r="I47" s="577" t="s">
        <v>250</v>
      </c>
      <c r="J47" s="777" t="s">
        <v>554</v>
      </c>
      <c r="K47" s="777" t="s">
        <v>554</v>
      </c>
      <c r="L47" s="577" t="s">
        <v>871</v>
      </c>
    </row>
    <row r="48" spans="1:12" ht="27.75" customHeight="1">
      <c r="A48" s="783"/>
      <c r="B48" s="783"/>
      <c r="C48" s="783"/>
      <c r="D48" s="543"/>
      <c r="E48" s="294" t="s">
        <v>131</v>
      </c>
      <c r="F48" s="256">
        <v>0</v>
      </c>
      <c r="G48" s="256">
        <v>17500</v>
      </c>
      <c r="H48" s="256">
        <v>0</v>
      </c>
      <c r="I48" s="577"/>
      <c r="J48" s="777"/>
      <c r="K48" s="777"/>
      <c r="L48" s="577"/>
    </row>
    <row r="49" spans="1:12" ht="30" customHeight="1">
      <c r="A49" s="336" t="s">
        <v>462</v>
      </c>
      <c r="B49" s="336" t="s">
        <v>464</v>
      </c>
      <c r="C49" s="336" t="s">
        <v>464</v>
      </c>
      <c r="D49" s="294" t="s">
        <v>48</v>
      </c>
      <c r="E49" s="294" t="s">
        <v>143</v>
      </c>
      <c r="F49" s="256">
        <v>30000</v>
      </c>
      <c r="G49" s="256">
        <v>37000</v>
      </c>
      <c r="H49" s="256">
        <v>37000</v>
      </c>
      <c r="I49" s="300" t="s">
        <v>250</v>
      </c>
      <c r="J49" s="366" t="s">
        <v>554</v>
      </c>
      <c r="K49" s="366" t="s">
        <v>554</v>
      </c>
      <c r="L49" s="300" t="s">
        <v>737</v>
      </c>
    </row>
    <row r="50" spans="1:12" ht="15.75" customHeight="1">
      <c r="A50" s="618" t="s">
        <v>462</v>
      </c>
      <c r="B50" s="618" t="s">
        <v>464</v>
      </c>
      <c r="C50" s="618" t="s">
        <v>468</v>
      </c>
      <c r="D50" s="562" t="s">
        <v>49</v>
      </c>
      <c r="E50" s="294" t="s">
        <v>131</v>
      </c>
      <c r="F50" s="256">
        <v>8700</v>
      </c>
      <c r="G50" s="256">
        <v>8700</v>
      </c>
      <c r="H50" s="256">
        <v>0</v>
      </c>
      <c r="I50" s="525" t="s">
        <v>250</v>
      </c>
      <c r="J50" s="533" t="s">
        <v>554</v>
      </c>
      <c r="K50" s="533" t="s">
        <v>554</v>
      </c>
      <c r="L50" s="525" t="s">
        <v>872</v>
      </c>
    </row>
    <row r="51" spans="1:12" ht="18" customHeight="1">
      <c r="A51" s="619"/>
      <c r="B51" s="619"/>
      <c r="C51" s="619"/>
      <c r="D51" s="564"/>
      <c r="E51" s="294" t="s">
        <v>143</v>
      </c>
      <c r="F51" s="256">
        <v>0</v>
      </c>
      <c r="G51" s="256">
        <v>0</v>
      </c>
      <c r="H51" s="256">
        <v>8700</v>
      </c>
      <c r="I51" s="527"/>
      <c r="J51" s="534"/>
      <c r="K51" s="534"/>
      <c r="L51" s="527"/>
    </row>
    <row r="52" spans="1:12" ht="16.5" customHeight="1">
      <c r="A52" s="618" t="s">
        <v>462</v>
      </c>
      <c r="B52" s="618" t="s">
        <v>464</v>
      </c>
      <c r="C52" s="618" t="s">
        <v>470</v>
      </c>
      <c r="D52" s="562" t="s">
        <v>50</v>
      </c>
      <c r="E52" s="294" t="s">
        <v>131</v>
      </c>
      <c r="F52" s="256">
        <v>8650</v>
      </c>
      <c r="G52" s="256">
        <v>8700</v>
      </c>
      <c r="H52" s="256">
        <v>0</v>
      </c>
      <c r="I52" s="525" t="s">
        <v>250</v>
      </c>
      <c r="J52" s="533" t="s">
        <v>554</v>
      </c>
      <c r="K52" s="533" t="s">
        <v>554</v>
      </c>
      <c r="L52" s="525" t="s">
        <v>761</v>
      </c>
    </row>
    <row r="53" spans="1:12" ht="16.5" customHeight="1">
      <c r="A53" s="619"/>
      <c r="B53" s="619"/>
      <c r="C53" s="619"/>
      <c r="D53" s="564"/>
      <c r="E53" s="294" t="s">
        <v>143</v>
      </c>
      <c r="F53" s="256">
        <v>0</v>
      </c>
      <c r="G53" s="256">
        <v>0</v>
      </c>
      <c r="H53" s="256">
        <v>8600</v>
      </c>
      <c r="I53" s="527"/>
      <c r="J53" s="534"/>
      <c r="K53" s="534"/>
      <c r="L53" s="527"/>
    </row>
    <row r="54" spans="1:12" ht="45.75" customHeight="1">
      <c r="A54" s="336" t="s">
        <v>462</v>
      </c>
      <c r="B54" s="336" t="s">
        <v>464</v>
      </c>
      <c r="C54" s="336" t="s">
        <v>471</v>
      </c>
      <c r="D54" s="294" t="s">
        <v>459</v>
      </c>
      <c r="E54" s="294" t="s">
        <v>131</v>
      </c>
      <c r="F54" s="256">
        <v>370000</v>
      </c>
      <c r="G54" s="256">
        <v>306200</v>
      </c>
      <c r="H54" s="256">
        <v>306900</v>
      </c>
      <c r="I54" s="300" t="s">
        <v>247</v>
      </c>
      <c r="J54" s="366" t="s">
        <v>472</v>
      </c>
      <c r="K54" s="366" t="s">
        <v>472</v>
      </c>
      <c r="L54" s="300" t="s">
        <v>738</v>
      </c>
    </row>
    <row r="55" spans="1:12" ht="57" customHeight="1">
      <c r="A55" s="336" t="s">
        <v>462</v>
      </c>
      <c r="B55" s="336" t="s">
        <v>464</v>
      </c>
      <c r="C55" s="336" t="s">
        <v>472</v>
      </c>
      <c r="D55" s="294" t="s">
        <v>680</v>
      </c>
      <c r="E55" s="294" t="s">
        <v>131</v>
      </c>
      <c r="F55" s="256">
        <v>0</v>
      </c>
      <c r="G55" s="256">
        <v>17000</v>
      </c>
      <c r="H55" s="256">
        <v>0</v>
      </c>
      <c r="I55" s="300" t="s">
        <v>250</v>
      </c>
      <c r="J55" s="366" t="s">
        <v>554</v>
      </c>
      <c r="K55" s="366" t="s">
        <v>238</v>
      </c>
      <c r="L55" s="300" t="s">
        <v>873</v>
      </c>
    </row>
    <row r="56" spans="1:12" ht="38.25" customHeight="1">
      <c r="A56" s="618" t="s">
        <v>462</v>
      </c>
      <c r="B56" s="618" t="s">
        <v>464</v>
      </c>
      <c r="C56" s="618" t="s">
        <v>473</v>
      </c>
      <c r="D56" s="562" t="s">
        <v>700</v>
      </c>
      <c r="E56" s="294" t="s">
        <v>131</v>
      </c>
      <c r="F56" s="256">
        <v>0</v>
      </c>
      <c r="G56" s="256">
        <v>20300</v>
      </c>
      <c r="H56" s="256">
        <v>0</v>
      </c>
      <c r="I56" s="525" t="s">
        <v>250</v>
      </c>
      <c r="J56" s="533" t="s">
        <v>554</v>
      </c>
      <c r="K56" s="533" t="s">
        <v>554</v>
      </c>
      <c r="L56" s="525" t="s">
        <v>739</v>
      </c>
    </row>
    <row r="57" spans="1:12" ht="42" customHeight="1">
      <c r="A57" s="619"/>
      <c r="B57" s="619"/>
      <c r="C57" s="619"/>
      <c r="D57" s="564"/>
      <c r="E57" s="294" t="s">
        <v>143</v>
      </c>
      <c r="F57" s="256">
        <v>0</v>
      </c>
      <c r="G57" s="256">
        <v>0</v>
      </c>
      <c r="H57" s="256">
        <v>20200</v>
      </c>
      <c r="I57" s="527"/>
      <c r="J57" s="534"/>
      <c r="K57" s="534"/>
      <c r="L57" s="527"/>
    </row>
    <row r="58" spans="1:12" ht="24" customHeight="1">
      <c r="A58" s="618" t="s">
        <v>462</v>
      </c>
      <c r="B58" s="618" t="s">
        <v>464</v>
      </c>
      <c r="C58" s="618" t="s">
        <v>149</v>
      </c>
      <c r="D58" s="562" t="s">
        <v>94</v>
      </c>
      <c r="E58" s="294" t="s">
        <v>131</v>
      </c>
      <c r="F58" s="256">
        <v>0</v>
      </c>
      <c r="G58" s="256">
        <v>12400</v>
      </c>
      <c r="H58" s="256">
        <v>0</v>
      </c>
      <c r="I58" s="525" t="s">
        <v>250</v>
      </c>
      <c r="J58" s="533" t="s">
        <v>554</v>
      </c>
      <c r="K58" s="533" t="s">
        <v>554</v>
      </c>
      <c r="L58" s="525" t="s">
        <v>762</v>
      </c>
    </row>
    <row r="59" spans="1:12" ht="21.75" customHeight="1">
      <c r="A59" s="619"/>
      <c r="B59" s="619"/>
      <c r="C59" s="619"/>
      <c r="D59" s="564"/>
      <c r="E59" s="294" t="s">
        <v>143</v>
      </c>
      <c r="F59" s="256">
        <v>0</v>
      </c>
      <c r="G59" s="256">
        <v>0</v>
      </c>
      <c r="H59" s="256">
        <v>12300</v>
      </c>
      <c r="I59" s="527"/>
      <c r="J59" s="534"/>
      <c r="K59" s="534"/>
      <c r="L59" s="527"/>
    </row>
    <row r="60" spans="1:12" ht="18" customHeight="1">
      <c r="A60" s="460" t="s">
        <v>462</v>
      </c>
      <c r="B60" s="461" t="s">
        <v>464</v>
      </c>
      <c r="C60" s="375"/>
      <c r="D60" s="462" t="s">
        <v>236</v>
      </c>
      <c r="E60" s="463"/>
      <c r="F60" s="353">
        <f>SUM(F45:F59)</f>
        <v>485850</v>
      </c>
      <c r="G60" s="353">
        <f>SUM(G45:G59)</f>
        <v>481800</v>
      </c>
      <c r="H60" s="353">
        <f>SUM(H45:H59)</f>
        <v>462700</v>
      </c>
      <c r="I60" s="455"/>
      <c r="J60" s="455"/>
      <c r="K60" s="455"/>
      <c r="L60" s="257"/>
    </row>
    <row r="61" spans="1:12" ht="12.75" customHeight="1">
      <c r="A61" s="448"/>
      <c r="B61" s="449"/>
      <c r="C61" s="309"/>
      <c r="D61" s="464"/>
      <c r="E61" s="465" t="s">
        <v>218</v>
      </c>
      <c r="F61" s="339">
        <f>+F58+F56+F55+F54+F52+F50+F48++F46</f>
        <v>387350</v>
      </c>
      <c r="G61" s="339">
        <f>+G58+G56+G55+G54+G52+G50+G48++G46</f>
        <v>441800</v>
      </c>
      <c r="H61" s="339">
        <f>+H58+H56+H55+H54+H52+H50+H48++H46</f>
        <v>306900</v>
      </c>
      <c r="I61" s="452"/>
      <c r="J61" s="453"/>
      <c r="K61" s="453"/>
      <c r="L61" s="433"/>
    </row>
    <row r="62" spans="1:12" ht="12.75" customHeight="1">
      <c r="A62" s="448"/>
      <c r="B62" s="449"/>
      <c r="C62" s="309"/>
      <c r="D62" s="464"/>
      <c r="E62" s="465" t="s">
        <v>221</v>
      </c>
      <c r="F62" s="339">
        <f>+F59+F57+F53+F51+F49+F47+F45</f>
        <v>98500</v>
      </c>
      <c r="G62" s="339">
        <f>+G59+G57+G53+G51+G49+G47+G45</f>
        <v>40000</v>
      </c>
      <c r="H62" s="339">
        <f>+H59+H57+H53+H51+H49+H47+H45</f>
        <v>155800</v>
      </c>
      <c r="I62" s="452"/>
      <c r="J62" s="453"/>
      <c r="K62" s="453"/>
      <c r="L62" s="433"/>
    </row>
    <row r="63" spans="1:12" ht="15.75" customHeight="1">
      <c r="A63" s="769" t="s">
        <v>183</v>
      </c>
      <c r="B63" s="770"/>
      <c r="C63" s="770"/>
      <c r="D63" s="770"/>
      <c r="E63" s="770"/>
      <c r="F63" s="770"/>
      <c r="G63" s="770"/>
      <c r="H63" s="770"/>
      <c r="I63" s="770"/>
      <c r="J63" s="770"/>
      <c r="K63" s="770"/>
      <c r="L63" s="770"/>
    </row>
    <row r="64" spans="1:12" ht="66.75" customHeight="1">
      <c r="A64" s="306" t="s">
        <v>462</v>
      </c>
      <c r="B64" s="306" t="s">
        <v>465</v>
      </c>
      <c r="C64" s="336" t="s">
        <v>462</v>
      </c>
      <c r="D64" s="294" t="s">
        <v>8</v>
      </c>
      <c r="E64" s="294" t="s">
        <v>145</v>
      </c>
      <c r="F64" s="256">
        <v>1100000</v>
      </c>
      <c r="G64" s="256">
        <v>1024100</v>
      </c>
      <c r="H64" s="256">
        <v>1032120</v>
      </c>
      <c r="I64" s="300" t="s">
        <v>569</v>
      </c>
      <c r="J64" s="306" t="s">
        <v>567</v>
      </c>
      <c r="K64" s="306" t="s">
        <v>567</v>
      </c>
      <c r="L64" s="300" t="s">
        <v>883</v>
      </c>
    </row>
    <row r="65" spans="1:12" ht="58.5" customHeight="1">
      <c r="A65" s="306" t="s">
        <v>462</v>
      </c>
      <c r="B65" s="306" t="s">
        <v>465</v>
      </c>
      <c r="C65" s="336" t="s">
        <v>463</v>
      </c>
      <c r="D65" s="294" t="s">
        <v>6</v>
      </c>
      <c r="E65" s="294" t="s">
        <v>145</v>
      </c>
      <c r="F65" s="256">
        <v>20000</v>
      </c>
      <c r="G65" s="256">
        <v>25800</v>
      </c>
      <c r="H65" s="256">
        <v>18900</v>
      </c>
      <c r="I65" s="300" t="s">
        <v>248</v>
      </c>
      <c r="J65" s="306" t="s">
        <v>141</v>
      </c>
      <c r="K65" s="306" t="s">
        <v>132</v>
      </c>
      <c r="L65" s="300" t="s">
        <v>740</v>
      </c>
    </row>
    <row r="66" spans="1:12" ht="37.5" customHeight="1">
      <c r="A66" s="533" t="s">
        <v>462</v>
      </c>
      <c r="B66" s="533" t="s">
        <v>465</v>
      </c>
      <c r="C66" s="618" t="s">
        <v>464</v>
      </c>
      <c r="D66" s="562" t="s">
        <v>7</v>
      </c>
      <c r="E66" s="294" t="s">
        <v>145</v>
      </c>
      <c r="F66" s="256">
        <v>925000</v>
      </c>
      <c r="G66" s="256">
        <v>680000</v>
      </c>
      <c r="H66" s="256">
        <v>676900</v>
      </c>
      <c r="I66" s="525" t="s">
        <v>568</v>
      </c>
      <c r="J66" s="533" t="s">
        <v>565</v>
      </c>
      <c r="K66" s="349" t="s">
        <v>565</v>
      </c>
      <c r="L66" s="525" t="s">
        <v>875</v>
      </c>
    </row>
    <row r="67" spans="1:12" ht="28.5" customHeight="1">
      <c r="A67" s="560"/>
      <c r="B67" s="560"/>
      <c r="C67" s="766"/>
      <c r="D67" s="563"/>
      <c r="E67" s="294" t="s">
        <v>131</v>
      </c>
      <c r="F67" s="257">
        <v>30000</v>
      </c>
      <c r="G67" s="257">
        <v>100000</v>
      </c>
      <c r="H67" s="257">
        <v>86400</v>
      </c>
      <c r="I67" s="526"/>
      <c r="J67" s="560"/>
      <c r="K67" s="466"/>
      <c r="L67" s="527"/>
    </row>
    <row r="68" spans="1:12" s="472" customFormat="1" ht="37.5" customHeight="1">
      <c r="A68" s="467" t="s">
        <v>462</v>
      </c>
      <c r="B68" s="467" t="s">
        <v>465</v>
      </c>
      <c r="C68" s="468" t="s">
        <v>157</v>
      </c>
      <c r="D68" s="310" t="s">
        <v>258</v>
      </c>
      <c r="E68" s="469" t="s">
        <v>145</v>
      </c>
      <c r="F68" s="470">
        <v>29471</v>
      </c>
      <c r="G68" s="470">
        <v>35000</v>
      </c>
      <c r="H68" s="470">
        <v>46200</v>
      </c>
      <c r="I68" s="471" t="s">
        <v>572</v>
      </c>
      <c r="J68" s="468" t="s">
        <v>706</v>
      </c>
      <c r="K68" s="468" t="s">
        <v>742</v>
      </c>
      <c r="L68" s="310" t="s">
        <v>917</v>
      </c>
    </row>
    <row r="69" spans="1:12" s="472" customFormat="1" ht="36" customHeight="1">
      <c r="A69" s="467" t="s">
        <v>462</v>
      </c>
      <c r="B69" s="467" t="s">
        <v>465</v>
      </c>
      <c r="C69" s="468" t="s">
        <v>157</v>
      </c>
      <c r="D69" s="310" t="s">
        <v>259</v>
      </c>
      <c r="E69" s="469" t="s">
        <v>145</v>
      </c>
      <c r="F69" s="470">
        <v>18527</v>
      </c>
      <c r="G69" s="470">
        <v>20000</v>
      </c>
      <c r="H69" s="470">
        <v>1900</v>
      </c>
      <c r="I69" s="471" t="s">
        <v>572</v>
      </c>
      <c r="J69" s="468" t="s">
        <v>705</v>
      </c>
      <c r="K69" s="468" t="s">
        <v>743</v>
      </c>
      <c r="L69" s="310" t="s">
        <v>917</v>
      </c>
    </row>
    <row r="70" spans="1:12" s="472" customFormat="1" ht="72" customHeight="1">
      <c r="A70" s="473" t="s">
        <v>462</v>
      </c>
      <c r="B70" s="473" t="s">
        <v>465</v>
      </c>
      <c r="C70" s="474" t="s">
        <v>158</v>
      </c>
      <c r="D70" s="475" t="s">
        <v>4</v>
      </c>
      <c r="E70" s="475" t="s">
        <v>145</v>
      </c>
      <c r="F70" s="470">
        <v>100000</v>
      </c>
      <c r="G70" s="470">
        <v>0</v>
      </c>
      <c r="H70" s="470">
        <v>0</v>
      </c>
      <c r="I70" s="471" t="s">
        <v>571</v>
      </c>
      <c r="J70" s="474" t="s">
        <v>238</v>
      </c>
      <c r="K70" s="474" t="s">
        <v>238</v>
      </c>
      <c r="L70" s="424" t="s">
        <v>763</v>
      </c>
    </row>
    <row r="71" spans="1:12" s="472" customFormat="1" ht="44.25" customHeight="1">
      <c r="A71" s="473" t="s">
        <v>462</v>
      </c>
      <c r="B71" s="473" t="s">
        <v>465</v>
      </c>
      <c r="C71" s="474" t="s">
        <v>159</v>
      </c>
      <c r="D71" s="475" t="s">
        <v>193</v>
      </c>
      <c r="E71" s="475" t="s">
        <v>145</v>
      </c>
      <c r="F71" s="470">
        <v>103000</v>
      </c>
      <c r="G71" s="470">
        <v>103000</v>
      </c>
      <c r="H71" s="470">
        <v>83000</v>
      </c>
      <c r="I71" s="471" t="s">
        <v>571</v>
      </c>
      <c r="J71" s="474" t="s">
        <v>744</v>
      </c>
      <c r="K71" s="474" t="s">
        <v>918</v>
      </c>
      <c r="L71" s="424" t="s">
        <v>745</v>
      </c>
    </row>
    <row r="72" spans="1:12" s="472" customFormat="1" ht="72.75" customHeight="1">
      <c r="A72" s="473" t="s">
        <v>462</v>
      </c>
      <c r="B72" s="473" t="s">
        <v>465</v>
      </c>
      <c r="C72" s="474" t="s">
        <v>160</v>
      </c>
      <c r="D72" s="475" t="s">
        <v>152</v>
      </c>
      <c r="E72" s="475" t="s">
        <v>145</v>
      </c>
      <c r="F72" s="470">
        <v>99050</v>
      </c>
      <c r="G72" s="470">
        <v>0</v>
      </c>
      <c r="H72" s="470">
        <v>0</v>
      </c>
      <c r="I72" s="425" t="s">
        <v>769</v>
      </c>
      <c r="J72" s="474" t="s">
        <v>238</v>
      </c>
      <c r="K72" s="474" t="s">
        <v>238</v>
      </c>
      <c r="L72" s="424" t="s">
        <v>763</v>
      </c>
    </row>
    <row r="73" spans="1:12" s="472" customFormat="1" ht="80.25" customHeight="1">
      <c r="A73" s="473" t="s">
        <v>462</v>
      </c>
      <c r="B73" s="473" t="s">
        <v>465</v>
      </c>
      <c r="C73" s="474" t="s">
        <v>15</v>
      </c>
      <c r="D73" s="475" t="s">
        <v>566</v>
      </c>
      <c r="E73" s="475" t="s">
        <v>145</v>
      </c>
      <c r="F73" s="470">
        <v>15000</v>
      </c>
      <c r="G73" s="470">
        <v>15000</v>
      </c>
      <c r="H73" s="470">
        <v>0</v>
      </c>
      <c r="I73" s="425" t="s">
        <v>605</v>
      </c>
      <c r="J73" s="474" t="s">
        <v>547</v>
      </c>
      <c r="K73" s="474" t="s">
        <v>741</v>
      </c>
      <c r="L73" s="424" t="s">
        <v>884</v>
      </c>
    </row>
    <row r="74" spans="1:12" s="472" customFormat="1" ht="30.75" customHeight="1">
      <c r="A74" s="473" t="s">
        <v>462</v>
      </c>
      <c r="B74" s="473" t="s">
        <v>465</v>
      </c>
      <c r="C74" s="474" t="s">
        <v>194</v>
      </c>
      <c r="D74" s="475" t="s">
        <v>244</v>
      </c>
      <c r="E74" s="475" t="s">
        <v>145</v>
      </c>
      <c r="F74" s="470">
        <v>80000</v>
      </c>
      <c r="G74" s="470">
        <v>80000</v>
      </c>
      <c r="H74" s="470">
        <v>90900</v>
      </c>
      <c r="I74" s="471" t="s">
        <v>571</v>
      </c>
      <c r="J74" s="474" t="s">
        <v>704</v>
      </c>
      <c r="K74" s="474" t="s">
        <v>746</v>
      </c>
      <c r="L74" s="424" t="s">
        <v>764</v>
      </c>
    </row>
    <row r="75" spans="1:12" s="472" customFormat="1" ht="47.25" customHeight="1">
      <c r="A75" s="467" t="s">
        <v>462</v>
      </c>
      <c r="B75" s="467" t="s">
        <v>465</v>
      </c>
      <c r="C75" s="468" t="s">
        <v>195</v>
      </c>
      <c r="D75" s="476" t="s">
        <v>14</v>
      </c>
      <c r="E75" s="475" t="s">
        <v>145</v>
      </c>
      <c r="F75" s="470">
        <v>2000</v>
      </c>
      <c r="G75" s="470">
        <v>2000</v>
      </c>
      <c r="H75" s="470">
        <v>0</v>
      </c>
      <c r="I75" s="471" t="s">
        <v>682</v>
      </c>
      <c r="J75" s="468" t="s">
        <v>547</v>
      </c>
      <c r="K75" s="468" t="s">
        <v>741</v>
      </c>
      <c r="L75" s="310" t="s">
        <v>876</v>
      </c>
    </row>
    <row r="76" spans="1:12" s="472" customFormat="1" ht="33" customHeight="1">
      <c r="A76" s="473" t="s">
        <v>462</v>
      </c>
      <c r="B76" s="473" t="s">
        <v>465</v>
      </c>
      <c r="C76" s="474" t="s">
        <v>364</v>
      </c>
      <c r="D76" s="475" t="s">
        <v>245</v>
      </c>
      <c r="E76" s="475" t="s">
        <v>145</v>
      </c>
      <c r="F76" s="470">
        <v>100000</v>
      </c>
      <c r="G76" s="470">
        <v>80000</v>
      </c>
      <c r="H76" s="470">
        <v>78900</v>
      </c>
      <c r="I76" s="471" t="s">
        <v>572</v>
      </c>
      <c r="J76" s="468" t="s">
        <v>703</v>
      </c>
      <c r="K76" s="468" t="s">
        <v>919</v>
      </c>
      <c r="L76" s="310" t="s">
        <v>768</v>
      </c>
    </row>
    <row r="77" spans="1:12" s="472" customFormat="1" ht="45" customHeight="1">
      <c r="A77" s="784" t="s">
        <v>462</v>
      </c>
      <c r="B77" s="784" t="s">
        <v>465</v>
      </c>
      <c r="C77" s="768" t="s">
        <v>365</v>
      </c>
      <c r="D77" s="778" t="s">
        <v>91</v>
      </c>
      <c r="E77" s="475" t="s">
        <v>145</v>
      </c>
      <c r="F77" s="470">
        <v>70000</v>
      </c>
      <c r="G77" s="470">
        <v>144400</v>
      </c>
      <c r="H77" s="470">
        <v>160600</v>
      </c>
      <c r="I77" s="771" t="s">
        <v>701</v>
      </c>
      <c r="J77" s="768" t="s">
        <v>702</v>
      </c>
      <c r="K77" s="781" t="s">
        <v>765</v>
      </c>
      <c r="L77" s="779" t="s">
        <v>766</v>
      </c>
    </row>
    <row r="78" spans="1:12" s="472" customFormat="1" ht="42" customHeight="1">
      <c r="A78" s="784"/>
      <c r="B78" s="784"/>
      <c r="C78" s="768"/>
      <c r="D78" s="778"/>
      <c r="E78" s="475" t="s">
        <v>131</v>
      </c>
      <c r="F78" s="470">
        <v>0</v>
      </c>
      <c r="G78" s="470">
        <v>100000</v>
      </c>
      <c r="H78" s="470">
        <v>86400</v>
      </c>
      <c r="I78" s="771"/>
      <c r="J78" s="768"/>
      <c r="K78" s="782"/>
      <c r="L78" s="780"/>
    </row>
    <row r="79" spans="1:12" s="472" customFormat="1" ht="85.5" customHeight="1">
      <c r="A79" s="473" t="s">
        <v>462</v>
      </c>
      <c r="B79" s="473" t="s">
        <v>465</v>
      </c>
      <c r="C79" s="474" t="s">
        <v>366</v>
      </c>
      <c r="D79" s="475" t="s">
        <v>5</v>
      </c>
      <c r="E79" s="475" t="s">
        <v>145</v>
      </c>
      <c r="F79" s="470">
        <v>100000</v>
      </c>
      <c r="G79" s="470">
        <v>0</v>
      </c>
      <c r="H79" s="470">
        <v>0</v>
      </c>
      <c r="I79" s="425" t="s">
        <v>573</v>
      </c>
      <c r="J79" s="474" t="s">
        <v>238</v>
      </c>
      <c r="K79" s="468" t="s">
        <v>238</v>
      </c>
      <c r="L79" s="310" t="s">
        <v>877</v>
      </c>
    </row>
    <row r="80" spans="1:12" s="472" customFormat="1" ht="85.5" customHeight="1">
      <c r="A80" s="473" t="s">
        <v>462</v>
      </c>
      <c r="B80" s="473" t="s">
        <v>465</v>
      </c>
      <c r="C80" s="474" t="s">
        <v>367</v>
      </c>
      <c r="D80" s="475" t="s">
        <v>885</v>
      </c>
      <c r="E80" s="475" t="s">
        <v>145</v>
      </c>
      <c r="F80" s="470">
        <v>7000</v>
      </c>
      <c r="G80" s="470">
        <v>7000</v>
      </c>
      <c r="H80" s="470">
        <v>0</v>
      </c>
      <c r="I80" s="471" t="s">
        <v>682</v>
      </c>
      <c r="J80" s="468" t="s">
        <v>683</v>
      </c>
      <c r="K80" s="474" t="s">
        <v>741</v>
      </c>
      <c r="L80" s="424" t="s">
        <v>767</v>
      </c>
    </row>
    <row r="81" spans="1:12" ht="81.75" customHeight="1">
      <c r="A81" s="306" t="s">
        <v>462</v>
      </c>
      <c r="B81" s="306" t="s">
        <v>465</v>
      </c>
      <c r="C81" s="306" t="s">
        <v>465</v>
      </c>
      <c r="D81" s="294" t="s">
        <v>227</v>
      </c>
      <c r="E81" s="294" t="s">
        <v>131</v>
      </c>
      <c r="F81" s="257">
        <v>30000</v>
      </c>
      <c r="G81" s="257">
        <v>34000</v>
      </c>
      <c r="H81" s="257">
        <v>34000</v>
      </c>
      <c r="I81" s="300" t="s">
        <v>249</v>
      </c>
      <c r="J81" s="336" t="s">
        <v>575</v>
      </c>
      <c r="K81" s="336" t="s">
        <v>747</v>
      </c>
      <c r="L81" s="300" t="s">
        <v>878</v>
      </c>
    </row>
    <row r="82" spans="1:12" ht="43.5" customHeight="1">
      <c r="A82" s="306" t="s">
        <v>462</v>
      </c>
      <c r="B82" s="306" t="s">
        <v>465</v>
      </c>
      <c r="C82" s="306" t="s">
        <v>466</v>
      </c>
      <c r="D82" s="294" t="s">
        <v>224</v>
      </c>
      <c r="E82" s="294" t="s">
        <v>145</v>
      </c>
      <c r="F82" s="257">
        <v>25506</v>
      </c>
      <c r="G82" s="257">
        <v>25900</v>
      </c>
      <c r="H82" s="257">
        <v>20900</v>
      </c>
      <c r="I82" s="300" t="s">
        <v>574</v>
      </c>
      <c r="J82" s="336" t="s">
        <v>707</v>
      </c>
      <c r="K82" s="336" t="s">
        <v>748</v>
      </c>
      <c r="L82" s="302" t="s">
        <v>917</v>
      </c>
    </row>
    <row r="83" spans="1:12" ht="41.25" customHeight="1">
      <c r="A83" s="306" t="s">
        <v>462</v>
      </c>
      <c r="B83" s="306" t="s">
        <v>465</v>
      </c>
      <c r="C83" s="306" t="s">
        <v>467</v>
      </c>
      <c r="D83" s="294" t="s">
        <v>684</v>
      </c>
      <c r="E83" s="294" t="s">
        <v>169</v>
      </c>
      <c r="F83" s="257">
        <v>230100</v>
      </c>
      <c r="G83" s="257">
        <v>100000</v>
      </c>
      <c r="H83" s="257">
        <v>98800</v>
      </c>
      <c r="I83" s="300" t="s">
        <v>574</v>
      </c>
      <c r="J83" s="336" t="s">
        <v>708</v>
      </c>
      <c r="K83" s="336" t="s">
        <v>749</v>
      </c>
      <c r="L83" s="300" t="s">
        <v>800</v>
      </c>
    </row>
    <row r="84" spans="1:12" ht="45.75" customHeight="1">
      <c r="A84" s="306" t="s">
        <v>462</v>
      </c>
      <c r="B84" s="306" t="s">
        <v>465</v>
      </c>
      <c r="C84" s="306" t="s">
        <v>469</v>
      </c>
      <c r="D84" s="294" t="s">
        <v>685</v>
      </c>
      <c r="E84" s="294" t="s">
        <v>131</v>
      </c>
      <c r="F84" s="257">
        <v>0</v>
      </c>
      <c r="G84" s="257">
        <v>15000</v>
      </c>
      <c r="H84" s="257">
        <v>10300</v>
      </c>
      <c r="I84" s="300" t="s">
        <v>250</v>
      </c>
      <c r="J84" s="336" t="s">
        <v>554</v>
      </c>
      <c r="K84" s="336" t="s">
        <v>554</v>
      </c>
      <c r="L84" s="300" t="s">
        <v>750</v>
      </c>
    </row>
    <row r="85" spans="1:12" ht="42.75" customHeight="1">
      <c r="A85" s="306" t="s">
        <v>462</v>
      </c>
      <c r="B85" s="306" t="s">
        <v>465</v>
      </c>
      <c r="C85" s="306" t="s">
        <v>470</v>
      </c>
      <c r="D85" s="294" t="s">
        <v>486</v>
      </c>
      <c r="E85" s="294" t="s">
        <v>131</v>
      </c>
      <c r="F85" s="257">
        <v>0</v>
      </c>
      <c r="G85" s="257">
        <v>10000</v>
      </c>
      <c r="H85" s="257">
        <v>4500</v>
      </c>
      <c r="I85" s="300" t="s">
        <v>671</v>
      </c>
      <c r="J85" s="336" t="s">
        <v>238</v>
      </c>
      <c r="K85" s="336" t="s">
        <v>238</v>
      </c>
      <c r="L85" s="300" t="s">
        <v>879</v>
      </c>
    </row>
    <row r="86" spans="1:12" ht="270" customHeight="1">
      <c r="A86" s="349" t="s">
        <v>462</v>
      </c>
      <c r="B86" s="349" t="s">
        <v>465</v>
      </c>
      <c r="C86" s="349" t="s">
        <v>471</v>
      </c>
      <c r="D86" s="296" t="s">
        <v>686</v>
      </c>
      <c r="E86" s="294" t="s">
        <v>131</v>
      </c>
      <c r="F86" s="257">
        <v>0</v>
      </c>
      <c r="G86" s="257">
        <v>20000</v>
      </c>
      <c r="H86" s="257">
        <v>0</v>
      </c>
      <c r="I86" s="302" t="s">
        <v>687</v>
      </c>
      <c r="J86" s="336" t="s">
        <v>238</v>
      </c>
      <c r="K86" s="336" t="s">
        <v>238</v>
      </c>
      <c r="L86" s="300" t="s">
        <v>886</v>
      </c>
    </row>
    <row r="87" spans="1:12" ht="15" customHeight="1">
      <c r="A87" s="306"/>
      <c r="B87" s="306"/>
      <c r="C87" s="375"/>
      <c r="D87" s="462" t="s">
        <v>237</v>
      </c>
      <c r="E87" s="463"/>
      <c r="F87" s="368">
        <f>+F86+F85+F84+F83+F82+F81+F67+F66+F65+F64</f>
        <v>2360606</v>
      </c>
      <c r="G87" s="368">
        <f>+G86+G85+G84+G83+G82+G81+G67+G66+G65+G64</f>
        <v>2034800</v>
      </c>
      <c r="H87" s="368">
        <f>+H86+H85+H84+H83+H82+H81+H67+H66+H65+H64</f>
        <v>1982820</v>
      </c>
      <c r="I87" s="300"/>
      <c r="J87" s="351"/>
      <c r="K87" s="477"/>
      <c r="L87" s="303"/>
    </row>
    <row r="88" spans="1:12" ht="15" customHeight="1">
      <c r="A88" s="306"/>
      <c r="B88" s="306"/>
      <c r="C88" s="309"/>
      <c r="D88" s="464"/>
      <c r="E88" s="465" t="s">
        <v>218</v>
      </c>
      <c r="F88" s="367">
        <f>+F86+F85+F84+F81+F67</f>
        <v>60000</v>
      </c>
      <c r="G88" s="367">
        <f>+G86+G85+G84+G81+G67</f>
        <v>179000</v>
      </c>
      <c r="H88" s="367">
        <f>+H86+H85+H84+H81+H67</f>
        <v>135200</v>
      </c>
      <c r="I88" s="300"/>
      <c r="J88" s="306"/>
      <c r="K88" s="306"/>
      <c r="L88" s="306"/>
    </row>
    <row r="89" spans="1:12" ht="21" customHeight="1">
      <c r="A89" s="478"/>
      <c r="B89" s="479"/>
      <c r="C89" s="309"/>
      <c r="D89" s="464"/>
      <c r="E89" s="465" t="s">
        <v>648</v>
      </c>
      <c r="F89" s="367">
        <f>+F83+F82+F66+F65+F64</f>
        <v>2300606</v>
      </c>
      <c r="G89" s="367">
        <f>+G83+G82+G66+G65+G64</f>
        <v>1855800</v>
      </c>
      <c r="H89" s="367">
        <f>+H83+H82+H66+H65+H64</f>
        <v>1847620</v>
      </c>
      <c r="I89" s="293"/>
      <c r="J89" s="433"/>
      <c r="K89" s="433"/>
      <c r="L89" s="433"/>
    </row>
    <row r="90" spans="1:12" ht="18.75" customHeight="1">
      <c r="A90" s="769" t="s">
        <v>2</v>
      </c>
      <c r="B90" s="770"/>
      <c r="C90" s="770"/>
      <c r="D90" s="770"/>
      <c r="E90" s="770"/>
      <c r="F90" s="770"/>
      <c r="G90" s="770"/>
      <c r="H90" s="770"/>
      <c r="I90" s="770"/>
      <c r="J90" s="770"/>
      <c r="K90" s="770"/>
      <c r="L90" s="770"/>
    </row>
    <row r="91" spans="1:12" ht="20.25" customHeight="1">
      <c r="A91" s="618" t="s">
        <v>462</v>
      </c>
      <c r="B91" s="618" t="s">
        <v>466</v>
      </c>
      <c r="C91" s="618" t="s">
        <v>462</v>
      </c>
      <c r="D91" s="562" t="s">
        <v>153</v>
      </c>
      <c r="E91" s="294" t="s">
        <v>143</v>
      </c>
      <c r="F91" s="256">
        <v>18500</v>
      </c>
      <c r="G91" s="256">
        <v>0</v>
      </c>
      <c r="H91" s="256">
        <v>0</v>
      </c>
      <c r="I91" s="562" t="s">
        <v>553</v>
      </c>
      <c r="J91" s="557">
        <v>100</v>
      </c>
      <c r="K91" s="557">
        <v>100</v>
      </c>
      <c r="L91" s="562" t="s">
        <v>753</v>
      </c>
    </row>
    <row r="92" spans="1:12" ht="20.25" customHeight="1">
      <c r="A92" s="619"/>
      <c r="B92" s="619"/>
      <c r="C92" s="619"/>
      <c r="D92" s="564"/>
      <c r="E92" s="294" t="s">
        <v>131</v>
      </c>
      <c r="F92" s="256">
        <v>0</v>
      </c>
      <c r="G92" s="256">
        <v>18500</v>
      </c>
      <c r="H92" s="256">
        <v>18500</v>
      </c>
      <c r="I92" s="564"/>
      <c r="J92" s="558"/>
      <c r="K92" s="558"/>
      <c r="L92" s="564"/>
    </row>
    <row r="93" spans="1:12" ht="108.75" customHeight="1">
      <c r="A93" s="336" t="s">
        <v>462</v>
      </c>
      <c r="B93" s="336" t="s">
        <v>466</v>
      </c>
      <c r="C93" s="336" t="s">
        <v>467</v>
      </c>
      <c r="D93" s="294" t="s">
        <v>171</v>
      </c>
      <c r="E93" s="294" t="s">
        <v>131</v>
      </c>
      <c r="F93" s="256">
        <v>14500</v>
      </c>
      <c r="G93" s="256">
        <v>14500</v>
      </c>
      <c r="H93" s="256">
        <v>28700</v>
      </c>
      <c r="I93" s="293" t="s">
        <v>251</v>
      </c>
      <c r="J93" s="295">
        <v>10</v>
      </c>
      <c r="K93" s="295">
        <v>8</v>
      </c>
      <c r="L93" s="294" t="s">
        <v>920</v>
      </c>
    </row>
    <row r="94" spans="1:12" ht="46.5" customHeight="1">
      <c r="A94" s="336" t="s">
        <v>462</v>
      </c>
      <c r="B94" s="336" t="s">
        <v>466</v>
      </c>
      <c r="C94" s="336" t="s">
        <v>468</v>
      </c>
      <c r="D94" s="294" t="s">
        <v>3</v>
      </c>
      <c r="E94" s="294" t="s">
        <v>131</v>
      </c>
      <c r="F94" s="256">
        <v>55540</v>
      </c>
      <c r="G94" s="256">
        <v>55500</v>
      </c>
      <c r="H94" s="256">
        <v>55500</v>
      </c>
      <c r="I94" s="293" t="s">
        <v>577</v>
      </c>
      <c r="J94" s="295">
        <v>74</v>
      </c>
      <c r="K94" s="295">
        <v>75</v>
      </c>
      <c r="L94" s="294" t="s">
        <v>751</v>
      </c>
    </row>
    <row r="95" spans="1:12" ht="41.25" customHeight="1">
      <c r="A95" s="618" t="s">
        <v>462</v>
      </c>
      <c r="B95" s="618" t="s">
        <v>466</v>
      </c>
      <c r="C95" s="618" t="s">
        <v>469</v>
      </c>
      <c r="D95" s="562" t="s">
        <v>372</v>
      </c>
      <c r="E95" s="294" t="s">
        <v>143</v>
      </c>
      <c r="F95" s="256">
        <v>70000</v>
      </c>
      <c r="G95" s="256">
        <v>70000</v>
      </c>
      <c r="H95" s="256">
        <v>70000</v>
      </c>
      <c r="I95" s="562" t="s">
        <v>754</v>
      </c>
      <c r="J95" s="557">
        <v>5</v>
      </c>
      <c r="K95" s="557" t="s">
        <v>755</v>
      </c>
      <c r="L95" s="562" t="s">
        <v>756</v>
      </c>
    </row>
    <row r="96" spans="1:12" ht="28.5" customHeight="1">
      <c r="A96" s="619"/>
      <c r="B96" s="619"/>
      <c r="C96" s="619"/>
      <c r="D96" s="564"/>
      <c r="E96" s="294" t="s">
        <v>142</v>
      </c>
      <c r="F96" s="256">
        <v>10000</v>
      </c>
      <c r="G96" s="256">
        <v>10000</v>
      </c>
      <c r="H96" s="256">
        <v>0</v>
      </c>
      <c r="I96" s="564"/>
      <c r="J96" s="558"/>
      <c r="K96" s="558"/>
      <c r="L96" s="564"/>
    </row>
    <row r="97" spans="1:12" ht="40.5" customHeight="1">
      <c r="A97" s="618" t="s">
        <v>462</v>
      </c>
      <c r="B97" s="618" t="s">
        <v>466</v>
      </c>
      <c r="C97" s="618" t="s">
        <v>471</v>
      </c>
      <c r="D97" s="562" t="s">
        <v>161</v>
      </c>
      <c r="E97" s="294" t="s">
        <v>131</v>
      </c>
      <c r="F97" s="257">
        <v>5000</v>
      </c>
      <c r="G97" s="257">
        <v>0</v>
      </c>
      <c r="H97" s="257">
        <v>0</v>
      </c>
      <c r="I97" s="562" t="s">
        <v>257</v>
      </c>
      <c r="J97" s="557">
        <v>25</v>
      </c>
      <c r="K97" s="557">
        <v>22</v>
      </c>
      <c r="L97" s="562" t="s">
        <v>752</v>
      </c>
    </row>
    <row r="98" spans="1:12" ht="27.75" customHeight="1">
      <c r="A98" s="619"/>
      <c r="B98" s="619"/>
      <c r="C98" s="619"/>
      <c r="D98" s="564"/>
      <c r="E98" s="294" t="s">
        <v>143</v>
      </c>
      <c r="F98" s="257">
        <v>0</v>
      </c>
      <c r="G98" s="257">
        <v>3900</v>
      </c>
      <c r="H98" s="257">
        <v>200</v>
      </c>
      <c r="I98" s="564"/>
      <c r="J98" s="558"/>
      <c r="K98" s="558"/>
      <c r="L98" s="564"/>
    </row>
    <row r="99" spans="1:12" ht="33.75" customHeight="1">
      <c r="A99" s="336" t="s">
        <v>462</v>
      </c>
      <c r="B99" s="336" t="s">
        <v>466</v>
      </c>
      <c r="C99" s="336" t="s">
        <v>472</v>
      </c>
      <c r="D99" s="294" t="s">
        <v>34</v>
      </c>
      <c r="E99" s="294" t="s">
        <v>131</v>
      </c>
      <c r="F99" s="257">
        <v>8000</v>
      </c>
      <c r="G99" s="257">
        <v>8000</v>
      </c>
      <c r="H99" s="257">
        <v>8000</v>
      </c>
      <c r="I99" s="293" t="s">
        <v>576</v>
      </c>
      <c r="J99" s="295">
        <v>14</v>
      </c>
      <c r="K99" s="295">
        <v>14</v>
      </c>
      <c r="L99" s="294" t="s">
        <v>880</v>
      </c>
    </row>
    <row r="100" spans="1:12" ht="17.25" customHeight="1">
      <c r="A100" s="306"/>
      <c r="B100" s="306"/>
      <c r="C100" s="375"/>
      <c r="D100" s="462" t="s">
        <v>246</v>
      </c>
      <c r="E100" s="480"/>
      <c r="F100" s="368">
        <f>SUM(F91:F99)</f>
        <v>181540</v>
      </c>
      <c r="G100" s="368">
        <f>SUM(G91:G99)</f>
        <v>180400</v>
      </c>
      <c r="H100" s="368">
        <f>SUM(H91:H99)</f>
        <v>180900</v>
      </c>
      <c r="I100" s="455"/>
      <c r="J100" s="455"/>
      <c r="K100" s="455"/>
      <c r="L100" s="257"/>
    </row>
    <row r="101" spans="1:12" ht="16.5" customHeight="1">
      <c r="A101" s="478"/>
      <c r="B101" s="479"/>
      <c r="C101" s="309"/>
      <c r="D101" s="464"/>
      <c r="E101" s="465" t="s">
        <v>218</v>
      </c>
      <c r="F101" s="367">
        <f>+F99+F97+F94+F93+F92</f>
        <v>83040</v>
      </c>
      <c r="G101" s="367">
        <f>+G99+G97+G94+G93+G92</f>
        <v>96500</v>
      </c>
      <c r="H101" s="367">
        <f>+H99+H97+H94+H93+H92</f>
        <v>110700</v>
      </c>
      <c r="I101" s="452"/>
      <c r="J101" s="453"/>
      <c r="K101" s="453"/>
      <c r="L101" s="433"/>
    </row>
    <row r="102" spans="1:12" ht="14.25" customHeight="1">
      <c r="A102" s="478"/>
      <c r="B102" s="479"/>
      <c r="C102" s="309"/>
      <c r="D102" s="464"/>
      <c r="E102" s="465" t="s">
        <v>221</v>
      </c>
      <c r="F102" s="367">
        <f>+F98+F95+F91</f>
        <v>88500</v>
      </c>
      <c r="G102" s="367">
        <f>+G98+G95+G91</f>
        <v>73900</v>
      </c>
      <c r="H102" s="367">
        <f>+H98+H95+H91</f>
        <v>70200</v>
      </c>
      <c r="I102" s="452"/>
      <c r="J102" s="453"/>
      <c r="K102" s="453"/>
      <c r="L102" s="433"/>
    </row>
    <row r="103" spans="1:12" ht="15" customHeight="1">
      <c r="A103" s="478"/>
      <c r="B103" s="479"/>
      <c r="C103" s="309"/>
      <c r="D103" s="464"/>
      <c r="E103" s="465" t="s">
        <v>222</v>
      </c>
      <c r="F103" s="367">
        <f>+F96</f>
        <v>10000</v>
      </c>
      <c r="G103" s="367">
        <f>+G96</f>
        <v>10000</v>
      </c>
      <c r="H103" s="367">
        <f>+H96</f>
        <v>0</v>
      </c>
      <c r="I103" s="452"/>
      <c r="J103" s="453"/>
      <c r="K103" s="453"/>
      <c r="L103" s="433"/>
    </row>
    <row r="104" spans="1:12" ht="18.75" customHeight="1">
      <c r="A104" s="478"/>
      <c r="B104" s="479"/>
      <c r="C104" s="309"/>
      <c r="D104" s="462" t="s">
        <v>475</v>
      </c>
      <c r="E104" s="480"/>
      <c r="F104" s="368">
        <f>+F100+F87+F60+F39+F20</f>
        <v>3767166</v>
      </c>
      <c r="G104" s="368">
        <f>+G100+G87+G60+G39+G20</f>
        <v>3059100</v>
      </c>
      <c r="H104" s="368">
        <f>+H100+H87+H60+H39+H20</f>
        <v>2864507</v>
      </c>
      <c r="I104" s="452"/>
      <c r="J104" s="481"/>
      <c r="K104" s="481"/>
      <c r="L104" s="482"/>
    </row>
    <row r="105" spans="1:12" ht="21.75" customHeight="1">
      <c r="A105" s="767" t="s">
        <v>453</v>
      </c>
      <c r="B105" s="767"/>
      <c r="C105" s="767"/>
      <c r="D105" s="767"/>
      <c r="E105" s="767"/>
      <c r="F105" s="503">
        <f>+F104</f>
        <v>3767166</v>
      </c>
      <c r="G105" s="503">
        <f>+G104</f>
        <v>3059100</v>
      </c>
      <c r="H105" s="503">
        <f>+H104</f>
        <v>2864507</v>
      </c>
      <c r="I105" s="529"/>
      <c r="J105" s="530"/>
      <c r="K105" s="530"/>
      <c r="L105" s="530"/>
    </row>
    <row r="106" spans="1:12" ht="15" customHeight="1">
      <c r="A106" s="537" t="s">
        <v>480</v>
      </c>
      <c r="B106" s="538"/>
      <c r="C106" s="538"/>
      <c r="D106" s="538"/>
      <c r="E106" s="539"/>
      <c r="F106" s="256"/>
      <c r="G106" s="256"/>
      <c r="H106" s="256"/>
      <c r="I106" s="529"/>
      <c r="J106" s="530"/>
      <c r="K106" s="530"/>
      <c r="L106" s="530"/>
    </row>
    <row r="107" spans="1:12" ht="15.75" customHeight="1">
      <c r="A107" s="547" t="s">
        <v>148</v>
      </c>
      <c r="B107" s="548"/>
      <c r="C107" s="548"/>
      <c r="D107" s="548"/>
      <c r="E107" s="549"/>
      <c r="F107" s="496">
        <f>SUM(F108:F114)</f>
        <v>3682666</v>
      </c>
      <c r="G107" s="496">
        <f>SUM(G108:G114)</f>
        <v>2980600</v>
      </c>
      <c r="H107" s="496">
        <f>SUM(H108:H114)</f>
        <v>2860220</v>
      </c>
      <c r="I107" s="529"/>
      <c r="J107" s="530"/>
      <c r="K107" s="530"/>
      <c r="L107" s="530"/>
    </row>
    <row r="108" spans="1:12" ht="12.75">
      <c r="A108" s="544" t="s">
        <v>383</v>
      </c>
      <c r="B108" s="545"/>
      <c r="C108" s="545"/>
      <c r="D108" s="545"/>
      <c r="E108" s="546"/>
      <c r="F108" s="377">
        <f>+F101+F88+F61+F40+F21</f>
        <v>701560</v>
      </c>
      <c r="G108" s="377">
        <f>+G101+G88+G61+G40+G21</f>
        <v>903800</v>
      </c>
      <c r="H108" s="377">
        <f>+H101+H88+H61+H40+H21</f>
        <v>691300</v>
      </c>
      <c r="I108" s="529"/>
      <c r="J108" s="530"/>
      <c r="K108" s="530"/>
      <c r="L108" s="530"/>
    </row>
    <row r="109" spans="1:12" ht="15" customHeight="1">
      <c r="A109" s="544" t="s">
        <v>53</v>
      </c>
      <c r="B109" s="545"/>
      <c r="C109" s="545"/>
      <c r="D109" s="545"/>
      <c r="E109" s="546"/>
      <c r="F109" s="379"/>
      <c r="G109" s="379"/>
      <c r="H109" s="379"/>
      <c r="I109" s="529"/>
      <c r="J109" s="530"/>
      <c r="K109" s="530"/>
      <c r="L109" s="530"/>
    </row>
    <row r="110" spans="1:12" ht="12.75">
      <c r="A110" s="544" t="s">
        <v>384</v>
      </c>
      <c r="B110" s="545"/>
      <c r="C110" s="545"/>
      <c r="D110" s="545"/>
      <c r="E110" s="546"/>
      <c r="F110" s="379">
        <f>+F43</f>
        <v>115000</v>
      </c>
      <c r="G110" s="379">
        <f>+G43</f>
        <v>107100</v>
      </c>
      <c r="H110" s="379">
        <f>+H43</f>
        <v>95300</v>
      </c>
      <c r="I110" s="529"/>
      <c r="J110" s="530"/>
      <c r="K110" s="530"/>
      <c r="L110" s="530"/>
    </row>
    <row r="111" spans="1:12" ht="12.75">
      <c r="A111" s="544" t="s">
        <v>385</v>
      </c>
      <c r="B111" s="545"/>
      <c r="C111" s="545"/>
      <c r="D111" s="545"/>
      <c r="E111" s="546"/>
      <c r="F111" s="379"/>
      <c r="G111" s="379"/>
      <c r="H111" s="379"/>
      <c r="I111" s="529"/>
      <c r="J111" s="530"/>
      <c r="K111" s="530"/>
      <c r="L111" s="530"/>
    </row>
    <row r="112" spans="1:12" ht="12.75">
      <c r="A112" s="544" t="s">
        <v>386</v>
      </c>
      <c r="B112" s="545"/>
      <c r="C112" s="545"/>
      <c r="D112" s="545"/>
      <c r="E112" s="546"/>
      <c r="F112" s="379">
        <f>+F11</f>
        <v>30000</v>
      </c>
      <c r="G112" s="379">
        <f>+G11</f>
        <v>0</v>
      </c>
      <c r="H112" s="379">
        <f>+H11</f>
        <v>0</v>
      </c>
      <c r="I112" s="529"/>
      <c r="J112" s="530"/>
      <c r="K112" s="530"/>
      <c r="L112" s="530"/>
    </row>
    <row r="113" spans="1:12" ht="12.75">
      <c r="A113" s="544" t="s">
        <v>389</v>
      </c>
      <c r="B113" s="545"/>
      <c r="C113" s="545"/>
      <c r="D113" s="545"/>
      <c r="E113" s="546"/>
      <c r="F113" s="379">
        <f>+F102+F62+F41+F22</f>
        <v>535500</v>
      </c>
      <c r="G113" s="379">
        <f>+G102+G62+G41+G22</f>
        <v>113900</v>
      </c>
      <c r="H113" s="379">
        <f>+H102+H62+H41+H22</f>
        <v>226000</v>
      </c>
      <c r="I113" s="529"/>
      <c r="J113" s="530"/>
      <c r="K113" s="530"/>
      <c r="L113" s="530"/>
    </row>
    <row r="114" spans="1:12" ht="12.75">
      <c r="A114" s="544" t="s">
        <v>390</v>
      </c>
      <c r="B114" s="545"/>
      <c r="C114" s="545"/>
      <c r="D114" s="545"/>
      <c r="E114" s="546"/>
      <c r="F114" s="379">
        <f>+F89</f>
        <v>2300606</v>
      </c>
      <c r="G114" s="379">
        <f>+G89</f>
        <v>1855800</v>
      </c>
      <c r="H114" s="379">
        <f>+H89</f>
        <v>1847620</v>
      </c>
      <c r="I114" s="529"/>
      <c r="J114" s="530"/>
      <c r="K114" s="530"/>
      <c r="L114" s="530"/>
    </row>
    <row r="115" spans="1:12" ht="14.25">
      <c r="A115" s="554" t="s">
        <v>147</v>
      </c>
      <c r="B115" s="555"/>
      <c r="C115" s="555"/>
      <c r="D115" s="555"/>
      <c r="E115" s="556"/>
      <c r="F115" s="496">
        <f>+F116+F117+F118+F119</f>
        <v>84500</v>
      </c>
      <c r="G115" s="496">
        <f>+G116+G117+G118+G119</f>
        <v>78500</v>
      </c>
      <c r="H115" s="496">
        <f>+H116+H117+H118+H119</f>
        <v>4287</v>
      </c>
      <c r="I115" s="529"/>
      <c r="J115" s="530"/>
      <c r="K115" s="530"/>
      <c r="L115" s="530"/>
    </row>
    <row r="116" spans="1:12" ht="12.75">
      <c r="A116" s="544" t="s">
        <v>387</v>
      </c>
      <c r="B116" s="545"/>
      <c r="C116" s="545"/>
      <c r="D116" s="545"/>
      <c r="E116" s="546"/>
      <c r="F116" s="379">
        <f>+F24</f>
        <v>58500</v>
      </c>
      <c r="G116" s="379">
        <f>+G24</f>
        <v>58500</v>
      </c>
      <c r="H116" s="379">
        <f>+H24</f>
        <v>0</v>
      </c>
      <c r="I116" s="529"/>
      <c r="J116" s="530"/>
      <c r="K116" s="530"/>
      <c r="L116" s="530"/>
    </row>
    <row r="117" spans="1:12" ht="12.75">
      <c r="A117" s="544" t="s">
        <v>388</v>
      </c>
      <c r="B117" s="545"/>
      <c r="C117" s="545"/>
      <c r="D117" s="545"/>
      <c r="E117" s="546"/>
      <c r="F117" s="379"/>
      <c r="G117" s="379"/>
      <c r="H117" s="379"/>
      <c r="I117" s="529"/>
      <c r="J117" s="530"/>
      <c r="K117" s="530"/>
      <c r="L117" s="530"/>
    </row>
    <row r="118" spans="1:12" ht="13.5" customHeight="1">
      <c r="A118" s="544" t="s">
        <v>391</v>
      </c>
      <c r="B118" s="545"/>
      <c r="C118" s="545"/>
      <c r="D118" s="545"/>
      <c r="E118" s="546"/>
      <c r="F118" s="379">
        <f>+F42+F103</f>
        <v>26000</v>
      </c>
      <c r="G118" s="379">
        <f>+G42+G103</f>
        <v>20000</v>
      </c>
      <c r="H118" s="379">
        <f>+H42+H103</f>
        <v>4287</v>
      </c>
      <c r="I118" s="529"/>
      <c r="J118" s="530"/>
      <c r="K118" s="530"/>
      <c r="L118" s="530"/>
    </row>
    <row r="119" spans="1:12" ht="12.75">
      <c r="A119" s="544" t="s">
        <v>392</v>
      </c>
      <c r="B119" s="545"/>
      <c r="C119" s="545"/>
      <c r="D119" s="545"/>
      <c r="E119" s="546"/>
      <c r="F119" s="379"/>
      <c r="G119" s="379"/>
      <c r="H119" s="379"/>
      <c r="I119" s="529"/>
      <c r="J119" s="530"/>
      <c r="K119" s="530"/>
      <c r="L119" s="530"/>
    </row>
    <row r="120" spans="1:14" ht="15" customHeight="1">
      <c r="A120" s="585" t="s">
        <v>713</v>
      </c>
      <c r="B120" s="585"/>
      <c r="C120" s="585"/>
      <c r="D120" s="585"/>
      <c r="E120" s="585"/>
      <c r="F120" s="585"/>
      <c r="G120" s="381"/>
      <c r="H120" s="381"/>
      <c r="I120" s="381"/>
      <c r="J120" s="381"/>
      <c r="K120" s="381"/>
      <c r="L120" s="381"/>
      <c r="M120" s="381"/>
      <c r="N120" s="381"/>
    </row>
    <row r="121" spans="1:12" ht="14.25" customHeight="1">
      <c r="A121" s="530" t="s">
        <v>925</v>
      </c>
      <c r="B121" s="530"/>
      <c r="C121" s="530"/>
      <c r="D121" s="530"/>
      <c r="E121" s="530"/>
      <c r="F121" s="530"/>
      <c r="G121" s="530"/>
      <c r="H121" s="360"/>
      <c r="I121" s="359"/>
      <c r="J121" s="437"/>
      <c r="K121" s="437"/>
      <c r="L121" s="437"/>
    </row>
  </sheetData>
  <sheetProtection/>
  <mergeCells count="185">
    <mergeCell ref="A121:G121"/>
    <mergeCell ref="L4:L6"/>
    <mergeCell ref="K10:K11"/>
    <mergeCell ref="L10:L11"/>
    <mergeCell ref="L13:L14"/>
    <mergeCell ref="L16:L18"/>
    <mergeCell ref="K30:K31"/>
    <mergeCell ref="L26:L27"/>
    <mergeCell ref="L28:L29"/>
    <mergeCell ref="L30:L31"/>
    <mergeCell ref="C26:C27"/>
    <mergeCell ref="D13:D14"/>
    <mergeCell ref="C13:C14"/>
    <mergeCell ref="B13:B14"/>
    <mergeCell ref="C16:C18"/>
    <mergeCell ref="A120:F120"/>
    <mergeCell ref="A111:E111"/>
    <mergeCell ref="A112:E112"/>
    <mergeCell ref="A77:A78"/>
    <mergeCell ref="D50:D51"/>
    <mergeCell ref="L47:L48"/>
    <mergeCell ref="K45:K46"/>
    <mergeCell ref="L45:L46"/>
    <mergeCell ref="D52:D53"/>
    <mergeCell ref="C50:C51"/>
    <mergeCell ref="C52:C53"/>
    <mergeCell ref="I50:I51"/>
    <mergeCell ref="I52:I53"/>
    <mergeCell ref="J50:J51"/>
    <mergeCell ref="D45:D46"/>
    <mergeCell ref="B77:B78"/>
    <mergeCell ref="B26:B27"/>
    <mergeCell ref="A26:A27"/>
    <mergeCell ref="B50:B51"/>
    <mergeCell ref="B52:B53"/>
    <mergeCell ref="A50:A51"/>
    <mergeCell ref="A52:A53"/>
    <mergeCell ref="A45:A46"/>
    <mergeCell ref="B45:B46"/>
    <mergeCell ref="B30:B31"/>
    <mergeCell ref="A28:A29"/>
    <mergeCell ref="B28:B29"/>
    <mergeCell ref="A30:A31"/>
    <mergeCell ref="K50:K51"/>
    <mergeCell ref="J52:J53"/>
    <mergeCell ref="K52:K53"/>
    <mergeCell ref="K47:K48"/>
    <mergeCell ref="C45:C46"/>
    <mergeCell ref="J45:J46"/>
    <mergeCell ref="D28:D29"/>
    <mergeCell ref="B56:B57"/>
    <mergeCell ref="A56:A57"/>
    <mergeCell ref="I56:I57"/>
    <mergeCell ref="L66:L67"/>
    <mergeCell ref="D58:D59"/>
    <mergeCell ref="C58:C59"/>
    <mergeCell ref="B58:B59"/>
    <mergeCell ref="I58:I59"/>
    <mergeCell ref="D56:D57"/>
    <mergeCell ref="C56:C57"/>
    <mergeCell ref="L56:L57"/>
    <mergeCell ref="L58:L59"/>
    <mergeCell ref="K58:K59"/>
    <mergeCell ref="J58:J59"/>
    <mergeCell ref="L50:L51"/>
    <mergeCell ref="L52:L53"/>
    <mergeCell ref="I111:L111"/>
    <mergeCell ref="K91:K92"/>
    <mergeCell ref="K95:K96"/>
    <mergeCell ref="L91:L92"/>
    <mergeCell ref="L95:L96"/>
    <mergeCell ref="J95:J96"/>
    <mergeCell ref="J91:J92"/>
    <mergeCell ref="I106:L106"/>
    <mergeCell ref="I107:L107"/>
    <mergeCell ref="I108:L108"/>
    <mergeCell ref="I112:L112"/>
    <mergeCell ref="I47:I48"/>
    <mergeCell ref="J47:J48"/>
    <mergeCell ref="D77:D78"/>
    <mergeCell ref="A58:A59"/>
    <mergeCell ref="L77:L78"/>
    <mergeCell ref="K77:K78"/>
    <mergeCell ref="A47:A48"/>
    <mergeCell ref="B47:B48"/>
    <mergeCell ref="C47:C48"/>
    <mergeCell ref="D30:D31"/>
    <mergeCell ref="K97:K98"/>
    <mergeCell ref="L97:L98"/>
    <mergeCell ref="I26:I27"/>
    <mergeCell ref="C20:E20"/>
    <mergeCell ref="I30:I31"/>
    <mergeCell ref="I28:I29"/>
    <mergeCell ref="J66:J67"/>
    <mergeCell ref="I66:I67"/>
    <mergeCell ref="A63:L63"/>
    <mergeCell ref="I114:L114"/>
    <mergeCell ref="I115:L115"/>
    <mergeCell ref="I116:L116"/>
    <mergeCell ref="I117:L117"/>
    <mergeCell ref="J4:J6"/>
    <mergeCell ref="A25:L25"/>
    <mergeCell ref="D26:D27"/>
    <mergeCell ref="C39:E39"/>
    <mergeCell ref="C28:C29"/>
    <mergeCell ref="C10:C11"/>
    <mergeCell ref="A16:A18"/>
    <mergeCell ref="A10:A11"/>
    <mergeCell ref="A7:L7"/>
    <mergeCell ref="A8:L8"/>
    <mergeCell ref="I10:I11"/>
    <mergeCell ref="I13:I14"/>
    <mergeCell ref="B16:B18"/>
    <mergeCell ref="J16:J18"/>
    <mergeCell ref="D10:D11"/>
    <mergeCell ref="B10:B11"/>
    <mergeCell ref="E3:E6"/>
    <mergeCell ref="F3:F6"/>
    <mergeCell ref="G3:G6"/>
    <mergeCell ref="J13:J14"/>
    <mergeCell ref="I118:L118"/>
    <mergeCell ref="A1:L1"/>
    <mergeCell ref="A3:A6"/>
    <mergeCell ref="B3:B6"/>
    <mergeCell ref="C3:C6"/>
    <mergeCell ref="D3:D6"/>
    <mergeCell ref="I3:L3"/>
    <mergeCell ref="I4:I6"/>
    <mergeCell ref="K4:K6"/>
    <mergeCell ref="D16:D18"/>
    <mergeCell ref="I16:I18"/>
    <mergeCell ref="J30:J31"/>
    <mergeCell ref="J28:J29"/>
    <mergeCell ref="J10:J11"/>
    <mergeCell ref="H3:H6"/>
    <mergeCell ref="J26:J27"/>
    <mergeCell ref="D47:D48"/>
    <mergeCell ref="B91:B92"/>
    <mergeCell ref="J77:J78"/>
    <mergeCell ref="A90:L90"/>
    <mergeCell ref="I77:I78"/>
    <mergeCell ref="B66:B67"/>
    <mergeCell ref="C77:C78"/>
    <mergeCell ref="J56:J57"/>
    <mergeCell ref="K56:K57"/>
    <mergeCell ref="I91:I92"/>
    <mergeCell ref="A118:E118"/>
    <mergeCell ref="A117:E117"/>
    <mergeCell ref="A95:A96"/>
    <mergeCell ref="A113:E113"/>
    <mergeCell ref="A106:E106"/>
    <mergeCell ref="I95:I96"/>
    <mergeCell ref="D95:D96"/>
    <mergeCell ref="A109:E109"/>
    <mergeCell ref="I113:L113"/>
    <mergeCell ref="D97:D98"/>
    <mergeCell ref="A119:E119"/>
    <mergeCell ref="I97:I98"/>
    <mergeCell ref="C95:C96"/>
    <mergeCell ref="A114:E114"/>
    <mergeCell ref="A107:E107"/>
    <mergeCell ref="B95:B96"/>
    <mergeCell ref="A115:E115"/>
    <mergeCell ref="A116:E116"/>
    <mergeCell ref="A105:E105"/>
    <mergeCell ref="I119:L119"/>
    <mergeCell ref="C97:C98"/>
    <mergeCell ref="B97:B98"/>
    <mergeCell ref="A110:E110"/>
    <mergeCell ref="J97:J98"/>
    <mergeCell ref="I105:L105"/>
    <mergeCell ref="A97:A98"/>
    <mergeCell ref="A108:E108"/>
    <mergeCell ref="I110:L110"/>
    <mergeCell ref="I109:L109"/>
    <mergeCell ref="D91:D92"/>
    <mergeCell ref="A66:A67"/>
    <mergeCell ref="A13:A14"/>
    <mergeCell ref="A91:A92"/>
    <mergeCell ref="D66:D67"/>
    <mergeCell ref="C66:C67"/>
    <mergeCell ref="C91:C92"/>
    <mergeCell ref="A44:L44"/>
    <mergeCell ref="C30:C31"/>
    <mergeCell ref="I45:I46"/>
  </mergeCells>
  <printOptions/>
  <pageMargins left="0.1968503937007874" right="0.1968503937007874" top="0.5118110236220472" bottom="0.1968503937007874" header="0" footer="0"/>
  <pageSetup fitToHeight="0"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Q49"/>
  <sheetViews>
    <sheetView zoomScale="115" zoomScaleNormal="115" zoomScalePageLayoutView="0" workbookViewId="0" topLeftCell="A1">
      <selection activeCell="D3" sqref="D3:D6"/>
    </sheetView>
  </sheetViews>
  <sheetFormatPr defaultColWidth="9.140625" defaultRowHeight="12.75"/>
  <cols>
    <col min="1" max="1" width="3.140625" style="76" customWidth="1"/>
    <col min="2" max="2" width="3.57421875" style="76" customWidth="1"/>
    <col min="3" max="3" width="4.00390625" style="76" customWidth="1"/>
    <col min="4" max="4" width="39.140625" style="5" customWidth="1"/>
    <col min="5" max="5" width="7.00390625" style="5" customWidth="1"/>
    <col min="6" max="8" width="12.7109375" style="5" customWidth="1"/>
    <col min="9" max="9" width="29.00390625" style="76" customWidth="1"/>
    <col min="10" max="11" width="5.57421875" style="76" customWidth="1"/>
    <col min="12" max="12" width="38.421875" style="76" customWidth="1"/>
    <col min="13" max="16384" width="9.140625" style="5" customWidth="1"/>
  </cols>
  <sheetData>
    <row r="1" spans="1:12" ht="23.25" customHeight="1">
      <c r="A1" s="786" t="s">
        <v>912</v>
      </c>
      <c r="B1" s="786"/>
      <c r="C1" s="786"/>
      <c r="D1" s="786"/>
      <c r="E1" s="786"/>
      <c r="F1" s="786"/>
      <c r="G1" s="786"/>
      <c r="H1" s="786"/>
      <c r="I1" s="786"/>
      <c r="J1" s="786"/>
      <c r="K1" s="786"/>
      <c r="L1" s="786"/>
    </row>
    <row r="2" spans="1:12" ht="12.75">
      <c r="A2" s="119"/>
      <c r="B2" s="119"/>
      <c r="C2" s="119"/>
      <c r="D2" s="116"/>
      <c r="E2" s="117"/>
      <c r="F2" s="117"/>
      <c r="G2" s="117"/>
      <c r="H2" s="117"/>
      <c r="I2" s="120"/>
      <c r="J2" s="120"/>
      <c r="K2" s="120"/>
      <c r="L2" s="505" t="s">
        <v>479</v>
      </c>
    </row>
    <row r="3" spans="1:12" ht="15" customHeight="1">
      <c r="A3" s="785" t="s">
        <v>445</v>
      </c>
      <c r="B3" s="785" t="s">
        <v>446</v>
      </c>
      <c r="C3" s="785" t="s">
        <v>447</v>
      </c>
      <c r="D3" s="528" t="s">
        <v>448</v>
      </c>
      <c r="E3" s="624" t="s">
        <v>444</v>
      </c>
      <c r="F3" s="515" t="s">
        <v>714</v>
      </c>
      <c r="G3" s="515" t="s">
        <v>715</v>
      </c>
      <c r="H3" s="616" t="s">
        <v>112</v>
      </c>
      <c r="I3" s="790" t="s">
        <v>449</v>
      </c>
      <c r="J3" s="790"/>
      <c r="K3" s="790"/>
      <c r="L3" s="790"/>
    </row>
    <row r="4" spans="1:12" ht="21.75" customHeight="1">
      <c r="A4" s="785"/>
      <c r="B4" s="785"/>
      <c r="C4" s="785"/>
      <c r="D4" s="528"/>
      <c r="E4" s="625"/>
      <c r="F4" s="515"/>
      <c r="G4" s="515"/>
      <c r="H4" s="513"/>
      <c r="I4" s="515" t="s">
        <v>450</v>
      </c>
      <c r="J4" s="511" t="s">
        <v>109</v>
      </c>
      <c r="K4" s="511" t="s">
        <v>110</v>
      </c>
      <c r="L4" s="515" t="s">
        <v>111</v>
      </c>
    </row>
    <row r="5" spans="1:12" ht="41.25" customHeight="1">
      <c r="A5" s="785"/>
      <c r="B5" s="785"/>
      <c r="C5" s="785"/>
      <c r="D5" s="528"/>
      <c r="E5" s="625"/>
      <c r="F5" s="515"/>
      <c r="G5" s="515"/>
      <c r="H5" s="513"/>
      <c r="I5" s="515"/>
      <c r="J5" s="511"/>
      <c r="K5" s="511"/>
      <c r="L5" s="515"/>
    </row>
    <row r="6" spans="1:12" ht="56.25" customHeight="1">
      <c r="A6" s="785"/>
      <c r="B6" s="785"/>
      <c r="C6" s="785"/>
      <c r="D6" s="528"/>
      <c r="E6" s="626"/>
      <c r="F6" s="515"/>
      <c r="G6" s="515"/>
      <c r="H6" s="514"/>
      <c r="I6" s="515"/>
      <c r="J6" s="511"/>
      <c r="K6" s="511"/>
      <c r="L6" s="515"/>
    </row>
    <row r="7" spans="1:12" ht="16.5" customHeight="1">
      <c r="A7" s="393" t="s">
        <v>462</v>
      </c>
      <c r="B7" s="789" t="s">
        <v>320</v>
      </c>
      <c r="C7" s="789"/>
      <c r="D7" s="789"/>
      <c r="E7" s="789"/>
      <c r="F7" s="789"/>
      <c r="G7" s="789"/>
      <c r="H7" s="789"/>
      <c r="I7" s="789"/>
      <c r="J7" s="789"/>
      <c r="K7" s="789"/>
      <c r="L7" s="789"/>
    </row>
    <row r="8" spans="1:12" ht="16.5" customHeight="1">
      <c r="A8" s="393" t="s">
        <v>462</v>
      </c>
      <c r="B8" s="417" t="s">
        <v>462</v>
      </c>
      <c r="C8" s="789" t="s">
        <v>321</v>
      </c>
      <c r="D8" s="789"/>
      <c r="E8" s="789"/>
      <c r="F8" s="789"/>
      <c r="G8" s="789"/>
      <c r="H8" s="789"/>
      <c r="I8" s="789"/>
      <c r="J8" s="789"/>
      <c r="K8" s="789"/>
      <c r="L8" s="789"/>
    </row>
    <row r="9" spans="1:12" ht="85.5" customHeight="1">
      <c r="A9" s="309" t="s">
        <v>462</v>
      </c>
      <c r="B9" s="309" t="s">
        <v>462</v>
      </c>
      <c r="C9" s="309" t="s">
        <v>462</v>
      </c>
      <c r="D9" s="300" t="s">
        <v>9</v>
      </c>
      <c r="E9" s="293" t="s">
        <v>474</v>
      </c>
      <c r="F9" s="256">
        <v>91010</v>
      </c>
      <c r="G9" s="256">
        <v>69000</v>
      </c>
      <c r="H9" s="256">
        <v>37100</v>
      </c>
      <c r="I9" s="293" t="s">
        <v>689</v>
      </c>
      <c r="J9" s="293">
        <v>5</v>
      </c>
      <c r="K9" s="295">
        <v>3</v>
      </c>
      <c r="L9" s="294" t="s">
        <v>775</v>
      </c>
    </row>
    <row r="10" spans="1:12" ht="231.75" customHeight="1">
      <c r="A10" s="309" t="s">
        <v>462</v>
      </c>
      <c r="B10" s="309" t="s">
        <v>462</v>
      </c>
      <c r="C10" s="309" t="s">
        <v>463</v>
      </c>
      <c r="D10" s="309" t="s">
        <v>457</v>
      </c>
      <c r="E10" s="293" t="s">
        <v>474</v>
      </c>
      <c r="F10" s="256">
        <v>32230</v>
      </c>
      <c r="G10" s="256">
        <v>56600</v>
      </c>
      <c r="H10" s="256">
        <v>50000</v>
      </c>
      <c r="I10" s="293" t="s">
        <v>581</v>
      </c>
      <c r="J10" s="293">
        <v>9</v>
      </c>
      <c r="K10" s="295">
        <v>9</v>
      </c>
      <c r="L10" s="294" t="s">
        <v>776</v>
      </c>
    </row>
    <row r="11" spans="1:12" ht="75.75" customHeight="1">
      <c r="A11" s="309" t="s">
        <v>462</v>
      </c>
      <c r="B11" s="309" t="s">
        <v>462</v>
      </c>
      <c r="C11" s="309" t="s">
        <v>464</v>
      </c>
      <c r="D11" s="309" t="s">
        <v>460</v>
      </c>
      <c r="E11" s="293" t="s">
        <v>474</v>
      </c>
      <c r="F11" s="256">
        <v>29440</v>
      </c>
      <c r="G11" s="256">
        <v>30400</v>
      </c>
      <c r="H11" s="256">
        <v>25600</v>
      </c>
      <c r="I11" s="293" t="s">
        <v>211</v>
      </c>
      <c r="J11" s="293">
        <v>11</v>
      </c>
      <c r="K11" s="295">
        <v>11</v>
      </c>
      <c r="L11" s="294" t="s">
        <v>921</v>
      </c>
    </row>
    <row r="12" spans="1:12" ht="18" customHeight="1">
      <c r="A12" s="375" t="s">
        <v>462</v>
      </c>
      <c r="B12" s="375" t="s">
        <v>462</v>
      </c>
      <c r="C12" s="537" t="s">
        <v>579</v>
      </c>
      <c r="D12" s="538"/>
      <c r="E12" s="539"/>
      <c r="F12" s="367">
        <f>SUM(F9:F11)</f>
        <v>152680</v>
      </c>
      <c r="G12" s="367">
        <f>SUM(G9:G11)</f>
        <v>156000</v>
      </c>
      <c r="H12" s="367">
        <f>SUM(H9:H11)</f>
        <v>112700</v>
      </c>
      <c r="I12" s="293"/>
      <c r="J12" s="293"/>
      <c r="K12" s="295"/>
      <c r="L12" s="294"/>
    </row>
    <row r="13" spans="1:12" s="118" customFormat="1" ht="15.75" customHeight="1">
      <c r="A13" s="393" t="s">
        <v>462</v>
      </c>
      <c r="B13" s="393" t="s">
        <v>463</v>
      </c>
      <c r="C13" s="787" t="s">
        <v>578</v>
      </c>
      <c r="D13" s="788"/>
      <c r="E13" s="788"/>
      <c r="F13" s="788"/>
      <c r="G13" s="788"/>
      <c r="H13" s="788"/>
      <c r="I13" s="486"/>
      <c r="J13" s="486"/>
      <c r="K13" s="295"/>
      <c r="L13" s="294"/>
    </row>
    <row r="14" spans="1:12" ht="73.5" customHeight="1">
      <c r="A14" s="309" t="s">
        <v>462</v>
      </c>
      <c r="B14" s="309" t="s">
        <v>463</v>
      </c>
      <c r="C14" s="392" t="s">
        <v>462</v>
      </c>
      <c r="D14" s="309" t="s">
        <v>296</v>
      </c>
      <c r="E14" s="293" t="s">
        <v>474</v>
      </c>
      <c r="F14" s="257">
        <v>25000</v>
      </c>
      <c r="G14" s="257">
        <v>28200</v>
      </c>
      <c r="H14" s="257">
        <v>22600</v>
      </c>
      <c r="I14" s="293" t="s">
        <v>322</v>
      </c>
      <c r="J14" s="293">
        <v>4</v>
      </c>
      <c r="K14" s="295">
        <v>14</v>
      </c>
      <c r="L14" s="271" t="s">
        <v>770</v>
      </c>
    </row>
    <row r="15" spans="1:12" ht="16.5" customHeight="1">
      <c r="A15" s="375" t="s">
        <v>462</v>
      </c>
      <c r="B15" s="375" t="s">
        <v>463</v>
      </c>
      <c r="C15" s="537" t="s">
        <v>579</v>
      </c>
      <c r="D15" s="538"/>
      <c r="E15" s="539"/>
      <c r="F15" s="487">
        <f>+F14</f>
        <v>25000</v>
      </c>
      <c r="G15" s="487">
        <f>+G14</f>
        <v>28200</v>
      </c>
      <c r="H15" s="487">
        <f>+H14</f>
        <v>22600</v>
      </c>
      <c r="I15" s="293"/>
      <c r="J15" s="293"/>
      <c r="K15" s="293"/>
      <c r="L15" s="293"/>
    </row>
    <row r="16" spans="1:12" ht="18.75" customHeight="1">
      <c r="A16" s="393" t="s">
        <v>462</v>
      </c>
      <c r="B16" s="393" t="s">
        <v>464</v>
      </c>
      <c r="C16" s="787" t="s">
        <v>578</v>
      </c>
      <c r="D16" s="788"/>
      <c r="E16" s="788"/>
      <c r="F16" s="788"/>
      <c r="G16" s="788"/>
      <c r="H16" s="788"/>
      <c r="I16" s="293"/>
      <c r="J16" s="293"/>
      <c r="K16" s="293"/>
      <c r="L16" s="293"/>
    </row>
    <row r="17" spans="1:12" ht="100.5" customHeight="1">
      <c r="A17" s="309" t="s">
        <v>462</v>
      </c>
      <c r="B17" s="309" t="s">
        <v>464</v>
      </c>
      <c r="C17" s="336" t="s">
        <v>462</v>
      </c>
      <c r="D17" s="309" t="s">
        <v>10</v>
      </c>
      <c r="E17" s="293" t="s">
        <v>474</v>
      </c>
      <c r="F17" s="257">
        <v>8000</v>
      </c>
      <c r="G17" s="257">
        <v>2900</v>
      </c>
      <c r="H17" s="257">
        <v>3300</v>
      </c>
      <c r="I17" s="293" t="s">
        <v>323</v>
      </c>
      <c r="J17" s="293">
        <v>2</v>
      </c>
      <c r="K17" s="295">
        <v>4</v>
      </c>
      <c r="L17" s="271" t="s">
        <v>777</v>
      </c>
    </row>
    <row r="18" spans="1:12" ht="61.5" customHeight="1">
      <c r="A18" s="309" t="s">
        <v>462</v>
      </c>
      <c r="B18" s="309" t="s">
        <v>464</v>
      </c>
      <c r="C18" s="336" t="s">
        <v>463</v>
      </c>
      <c r="D18" s="309" t="s">
        <v>23</v>
      </c>
      <c r="E18" s="293" t="s">
        <v>474</v>
      </c>
      <c r="F18" s="257">
        <v>4925</v>
      </c>
      <c r="G18" s="257">
        <v>4900</v>
      </c>
      <c r="H18" s="257">
        <v>4900</v>
      </c>
      <c r="I18" s="293" t="s">
        <v>583</v>
      </c>
      <c r="J18" s="293">
        <v>10</v>
      </c>
      <c r="K18" s="295">
        <v>9</v>
      </c>
      <c r="L18" s="271" t="s">
        <v>771</v>
      </c>
    </row>
    <row r="19" spans="1:12" ht="75.75" customHeight="1">
      <c r="A19" s="309" t="s">
        <v>462</v>
      </c>
      <c r="B19" s="309" t="s">
        <v>464</v>
      </c>
      <c r="C19" s="336" t="s">
        <v>464</v>
      </c>
      <c r="D19" s="309" t="s">
        <v>297</v>
      </c>
      <c r="E19" s="293" t="s">
        <v>474</v>
      </c>
      <c r="F19" s="257">
        <v>4990</v>
      </c>
      <c r="G19" s="257">
        <v>4000</v>
      </c>
      <c r="H19" s="257">
        <v>2600</v>
      </c>
      <c r="I19" s="293" t="s">
        <v>582</v>
      </c>
      <c r="J19" s="293">
        <v>7</v>
      </c>
      <c r="K19" s="295">
        <v>5</v>
      </c>
      <c r="L19" s="271" t="s">
        <v>772</v>
      </c>
    </row>
    <row r="20" spans="1:12" ht="12.75">
      <c r="A20" s="375" t="s">
        <v>462</v>
      </c>
      <c r="B20" s="375" t="s">
        <v>463</v>
      </c>
      <c r="C20" s="537" t="s">
        <v>579</v>
      </c>
      <c r="D20" s="538"/>
      <c r="E20" s="539"/>
      <c r="F20" s="487">
        <f>+F19+F18+F17</f>
        <v>17915</v>
      </c>
      <c r="G20" s="487">
        <f>+G19+G18+G17</f>
        <v>11800</v>
      </c>
      <c r="H20" s="487">
        <f>+H19+H18+H17</f>
        <v>10800</v>
      </c>
      <c r="I20" s="293"/>
      <c r="J20" s="293"/>
      <c r="K20" s="293"/>
      <c r="L20" s="293"/>
    </row>
    <row r="21" spans="1:12" ht="16.5" customHeight="1">
      <c r="A21" s="488" t="s">
        <v>462</v>
      </c>
      <c r="B21" s="540" t="s">
        <v>452</v>
      </c>
      <c r="C21" s="541"/>
      <c r="D21" s="541"/>
      <c r="E21" s="542"/>
      <c r="F21" s="489">
        <f>+F20+F15+F12</f>
        <v>195595</v>
      </c>
      <c r="G21" s="489">
        <f>+G20+G15+G12</f>
        <v>196000</v>
      </c>
      <c r="H21" s="489">
        <f>+H20+H15+H12</f>
        <v>146100</v>
      </c>
      <c r="I21" s="293"/>
      <c r="J21" s="293"/>
      <c r="K21" s="293"/>
      <c r="L21" s="293"/>
    </row>
    <row r="22" spans="1:12" ht="18.75" customHeight="1">
      <c r="A22" s="393" t="s">
        <v>463</v>
      </c>
      <c r="B22" s="791" t="s">
        <v>324</v>
      </c>
      <c r="C22" s="791"/>
      <c r="D22" s="791"/>
      <c r="E22" s="791"/>
      <c r="F22" s="791"/>
      <c r="G22" s="791"/>
      <c r="H22" s="791"/>
      <c r="I22" s="791"/>
      <c r="J22" s="791"/>
      <c r="K22" s="791"/>
      <c r="L22" s="791"/>
    </row>
    <row r="23" spans="1:12" ht="19.5" customHeight="1">
      <c r="A23" s="393" t="s">
        <v>463</v>
      </c>
      <c r="B23" s="393" t="s">
        <v>462</v>
      </c>
      <c r="C23" s="791" t="s">
        <v>325</v>
      </c>
      <c r="D23" s="791"/>
      <c r="E23" s="791"/>
      <c r="F23" s="791"/>
      <c r="G23" s="791"/>
      <c r="H23" s="791"/>
      <c r="I23" s="791"/>
      <c r="J23" s="791"/>
      <c r="K23" s="791"/>
      <c r="L23" s="791"/>
    </row>
    <row r="24" spans="1:13" ht="34.5" customHeight="1">
      <c r="A24" s="306" t="s">
        <v>463</v>
      </c>
      <c r="B24" s="306" t="s">
        <v>462</v>
      </c>
      <c r="C24" s="306" t="s">
        <v>462</v>
      </c>
      <c r="D24" s="309" t="s">
        <v>298</v>
      </c>
      <c r="E24" s="293" t="s">
        <v>131</v>
      </c>
      <c r="F24" s="257">
        <v>950000</v>
      </c>
      <c r="G24" s="257">
        <v>859800</v>
      </c>
      <c r="H24" s="257">
        <v>859800</v>
      </c>
      <c r="I24" s="562" t="s">
        <v>584</v>
      </c>
      <c r="J24" s="557">
        <v>17</v>
      </c>
      <c r="K24" s="557">
        <v>15.6</v>
      </c>
      <c r="L24" s="562" t="s">
        <v>773</v>
      </c>
      <c r="M24" s="49"/>
    </row>
    <row r="25" spans="1:12" ht="34.5" customHeight="1">
      <c r="A25" s="533" t="s">
        <v>463</v>
      </c>
      <c r="B25" s="533" t="s">
        <v>462</v>
      </c>
      <c r="C25" s="533" t="s">
        <v>463</v>
      </c>
      <c r="D25" s="525" t="s">
        <v>299</v>
      </c>
      <c r="E25" s="300" t="s">
        <v>131</v>
      </c>
      <c r="F25" s="257">
        <v>1118000</v>
      </c>
      <c r="G25" s="257">
        <v>1314900</v>
      </c>
      <c r="H25" s="257">
        <v>1486700</v>
      </c>
      <c r="I25" s="563"/>
      <c r="J25" s="559"/>
      <c r="K25" s="559"/>
      <c r="L25" s="563"/>
    </row>
    <row r="26" spans="1:12" ht="57.75" customHeight="1">
      <c r="A26" s="560"/>
      <c r="B26" s="560"/>
      <c r="C26" s="560"/>
      <c r="D26" s="526"/>
      <c r="E26" s="300" t="s">
        <v>151</v>
      </c>
      <c r="F26" s="257">
        <v>8500</v>
      </c>
      <c r="G26" s="257">
        <v>6400</v>
      </c>
      <c r="H26" s="257">
        <v>4200</v>
      </c>
      <c r="I26" s="564"/>
      <c r="J26" s="558"/>
      <c r="K26" s="558"/>
      <c r="L26" s="564"/>
    </row>
    <row r="27" spans="1:12" ht="18" customHeight="1">
      <c r="A27" s="393" t="s">
        <v>463</v>
      </c>
      <c r="B27" s="393" t="s">
        <v>462</v>
      </c>
      <c r="C27" s="540" t="s">
        <v>579</v>
      </c>
      <c r="D27" s="541"/>
      <c r="E27" s="542"/>
      <c r="F27" s="368">
        <f>SUM(F24:F26)</f>
        <v>2076500</v>
      </c>
      <c r="G27" s="368">
        <f>SUM(G24:G26)</f>
        <v>2181100</v>
      </c>
      <c r="H27" s="368">
        <f>SUM(H24:H26)</f>
        <v>2350700</v>
      </c>
      <c r="I27" s="293"/>
      <c r="J27" s="295"/>
      <c r="K27" s="295"/>
      <c r="L27" s="293"/>
    </row>
    <row r="28" spans="1:12" ht="15.75" customHeight="1">
      <c r="A28" s="375" t="s">
        <v>463</v>
      </c>
      <c r="B28" s="375" t="s">
        <v>463</v>
      </c>
      <c r="C28" s="792" t="s">
        <v>203</v>
      </c>
      <c r="D28" s="793"/>
      <c r="E28" s="793"/>
      <c r="F28" s="793"/>
      <c r="G28" s="793"/>
      <c r="H28" s="793"/>
      <c r="I28" s="293"/>
      <c r="J28" s="295"/>
      <c r="K28" s="295"/>
      <c r="L28" s="293"/>
    </row>
    <row r="29" spans="1:12" ht="32.25" customHeight="1">
      <c r="A29" s="336" t="s">
        <v>463</v>
      </c>
      <c r="B29" s="336" t="s">
        <v>463</v>
      </c>
      <c r="C29" s="336" t="s">
        <v>462</v>
      </c>
      <c r="D29" s="294" t="s">
        <v>443</v>
      </c>
      <c r="E29" s="293" t="s">
        <v>474</v>
      </c>
      <c r="F29" s="257">
        <v>0</v>
      </c>
      <c r="G29" s="257">
        <v>5000</v>
      </c>
      <c r="H29" s="257">
        <v>4900</v>
      </c>
      <c r="I29" s="300" t="s">
        <v>580</v>
      </c>
      <c r="J29" s="336" t="s">
        <v>570</v>
      </c>
      <c r="K29" s="490" t="s">
        <v>570</v>
      </c>
      <c r="L29" s="300" t="s">
        <v>774</v>
      </c>
    </row>
    <row r="30" spans="1:12" ht="67.5" customHeight="1">
      <c r="A30" s="490" t="s">
        <v>463</v>
      </c>
      <c r="B30" s="490" t="s">
        <v>463</v>
      </c>
      <c r="C30" s="490" t="s">
        <v>463</v>
      </c>
      <c r="D30" s="389" t="s">
        <v>476</v>
      </c>
      <c r="E30" s="345" t="s">
        <v>143</v>
      </c>
      <c r="F30" s="257">
        <v>13000</v>
      </c>
      <c r="G30" s="257">
        <v>0</v>
      </c>
      <c r="H30" s="257">
        <v>0</v>
      </c>
      <c r="I30" s="300" t="s">
        <v>679</v>
      </c>
      <c r="J30" s="336" t="s">
        <v>238</v>
      </c>
      <c r="K30" s="490" t="s">
        <v>238</v>
      </c>
      <c r="L30" s="300" t="s">
        <v>889</v>
      </c>
    </row>
    <row r="31" spans="1:12" ht="15.75" customHeight="1">
      <c r="A31" s="375" t="s">
        <v>463</v>
      </c>
      <c r="B31" s="375" t="s">
        <v>463</v>
      </c>
      <c r="C31" s="540" t="s">
        <v>579</v>
      </c>
      <c r="D31" s="541"/>
      <c r="E31" s="542"/>
      <c r="F31" s="489">
        <f>SUM(F29:F30)</f>
        <v>13000</v>
      </c>
      <c r="G31" s="489">
        <f>SUM(G29:G30)</f>
        <v>5000</v>
      </c>
      <c r="H31" s="489">
        <f>SUM(H29:H30)</f>
        <v>4900</v>
      </c>
      <c r="I31" s="293"/>
      <c r="J31" s="293"/>
      <c r="K31" s="293"/>
      <c r="L31" s="293"/>
    </row>
    <row r="32" spans="1:12" ht="20.25" customHeight="1">
      <c r="A32" s="393" t="s">
        <v>463</v>
      </c>
      <c r="B32" s="540" t="s">
        <v>452</v>
      </c>
      <c r="C32" s="541"/>
      <c r="D32" s="541"/>
      <c r="E32" s="542"/>
      <c r="F32" s="489">
        <f>+F31+F27</f>
        <v>2089500</v>
      </c>
      <c r="G32" s="489">
        <f>+G31+G27</f>
        <v>2186100</v>
      </c>
      <c r="H32" s="489">
        <f>+H31+H27</f>
        <v>2355600</v>
      </c>
      <c r="I32" s="293"/>
      <c r="J32" s="293"/>
      <c r="K32" s="293"/>
      <c r="L32" s="293"/>
    </row>
    <row r="33" spans="1:12" ht="15.75">
      <c r="A33" s="794" t="s">
        <v>453</v>
      </c>
      <c r="B33" s="794"/>
      <c r="C33" s="794"/>
      <c r="D33" s="794"/>
      <c r="E33" s="794"/>
      <c r="F33" s="504">
        <f>+F32+F21</f>
        <v>2285095</v>
      </c>
      <c r="G33" s="504">
        <f>+G32+G21</f>
        <v>2382100</v>
      </c>
      <c r="H33" s="503">
        <f>+H32+H21</f>
        <v>2501700</v>
      </c>
      <c r="I33" s="529"/>
      <c r="J33" s="530"/>
      <c r="K33" s="530"/>
      <c r="L33" s="530"/>
    </row>
    <row r="34" spans="1:12" ht="12.75">
      <c r="A34" s="537" t="s">
        <v>480</v>
      </c>
      <c r="B34" s="538"/>
      <c r="C34" s="538"/>
      <c r="D34" s="538"/>
      <c r="E34" s="539"/>
      <c r="F34" s="256"/>
      <c r="G34" s="256"/>
      <c r="H34" s="256"/>
      <c r="I34" s="529"/>
      <c r="J34" s="530"/>
      <c r="K34" s="530"/>
      <c r="L34" s="530"/>
    </row>
    <row r="35" spans="1:12" ht="16.5" customHeight="1">
      <c r="A35" s="637" t="s">
        <v>148</v>
      </c>
      <c r="B35" s="638"/>
      <c r="C35" s="638"/>
      <c r="D35" s="638"/>
      <c r="E35" s="639"/>
      <c r="F35" s="491">
        <f>SUM(F36:F42)</f>
        <v>2285095</v>
      </c>
      <c r="G35" s="491">
        <f>SUM(G36:G42)</f>
        <v>2382100</v>
      </c>
      <c r="H35" s="491">
        <f>SUM(H36:H42)</f>
        <v>2501700</v>
      </c>
      <c r="I35" s="529"/>
      <c r="J35" s="530"/>
      <c r="K35" s="530"/>
      <c r="L35" s="530"/>
    </row>
    <row r="36" spans="1:12" ht="12.75">
      <c r="A36" s="634" t="s">
        <v>383</v>
      </c>
      <c r="B36" s="635"/>
      <c r="C36" s="635"/>
      <c r="D36" s="635"/>
      <c r="E36" s="636"/>
      <c r="F36" s="436">
        <f>+F25+F24</f>
        <v>2068000</v>
      </c>
      <c r="G36" s="436">
        <f>+G25+G24</f>
        <v>2174700</v>
      </c>
      <c r="H36" s="436">
        <f>+H25+H24</f>
        <v>2346500</v>
      </c>
      <c r="I36" s="529"/>
      <c r="J36" s="530"/>
      <c r="K36" s="530"/>
      <c r="L36" s="530"/>
    </row>
    <row r="37" spans="1:12" ht="12.75">
      <c r="A37" s="634" t="s">
        <v>53</v>
      </c>
      <c r="B37" s="635"/>
      <c r="C37" s="635"/>
      <c r="D37" s="635"/>
      <c r="E37" s="636"/>
      <c r="F37" s="355"/>
      <c r="G37" s="355"/>
      <c r="H37" s="355"/>
      <c r="I37" s="529"/>
      <c r="J37" s="530"/>
      <c r="K37" s="530"/>
      <c r="L37" s="530"/>
    </row>
    <row r="38" spans="1:12" ht="12.75">
      <c r="A38" s="634" t="s">
        <v>384</v>
      </c>
      <c r="B38" s="635"/>
      <c r="C38" s="635"/>
      <c r="D38" s="635"/>
      <c r="E38" s="636"/>
      <c r="F38" s="355">
        <f>+F29+F19+F18+F17+F14+F11+F10+F9</f>
        <v>195595</v>
      </c>
      <c r="G38" s="355">
        <f>+G29+G19+G18+G17+G14+G11+G10+G9</f>
        <v>201000</v>
      </c>
      <c r="H38" s="355">
        <f>+H29+H19+H18+H17+H14+H11+H10+H9</f>
        <v>151000</v>
      </c>
      <c r="I38" s="529"/>
      <c r="J38" s="530"/>
      <c r="K38" s="530"/>
      <c r="L38" s="530"/>
    </row>
    <row r="39" spans="1:12" ht="12.75">
      <c r="A39" s="634" t="s">
        <v>385</v>
      </c>
      <c r="B39" s="635"/>
      <c r="C39" s="635"/>
      <c r="D39" s="635"/>
      <c r="E39" s="636"/>
      <c r="F39" s="355">
        <f>+F26</f>
        <v>8500</v>
      </c>
      <c r="G39" s="355">
        <f>+G26</f>
        <v>6400</v>
      </c>
      <c r="H39" s="355">
        <f>+H26</f>
        <v>4200</v>
      </c>
      <c r="I39" s="529"/>
      <c r="J39" s="530"/>
      <c r="K39" s="530"/>
      <c r="L39" s="530"/>
    </row>
    <row r="40" spans="1:12" ht="12.75">
      <c r="A40" s="634" t="s">
        <v>386</v>
      </c>
      <c r="B40" s="635"/>
      <c r="C40" s="635"/>
      <c r="D40" s="635"/>
      <c r="E40" s="636"/>
      <c r="F40" s="355"/>
      <c r="G40" s="355"/>
      <c r="H40" s="355"/>
      <c r="I40" s="529"/>
      <c r="J40" s="530"/>
      <c r="K40" s="530"/>
      <c r="L40" s="530"/>
    </row>
    <row r="41" spans="1:12" ht="12.75">
      <c r="A41" s="634" t="s">
        <v>389</v>
      </c>
      <c r="B41" s="635"/>
      <c r="C41" s="635"/>
      <c r="D41" s="635"/>
      <c r="E41" s="636"/>
      <c r="F41" s="355">
        <f>+F30</f>
        <v>13000</v>
      </c>
      <c r="G41" s="355">
        <f>+G30</f>
        <v>0</v>
      </c>
      <c r="H41" s="355">
        <f>+H30</f>
        <v>0</v>
      </c>
      <c r="I41" s="529"/>
      <c r="J41" s="530"/>
      <c r="K41" s="530"/>
      <c r="L41" s="530"/>
    </row>
    <row r="42" spans="1:12" ht="12.75">
      <c r="A42" s="634" t="s">
        <v>390</v>
      </c>
      <c r="B42" s="635"/>
      <c r="C42" s="635"/>
      <c r="D42" s="635"/>
      <c r="E42" s="636"/>
      <c r="F42" s="355"/>
      <c r="G42" s="355"/>
      <c r="H42" s="355"/>
      <c r="I42" s="529"/>
      <c r="J42" s="530"/>
      <c r="K42" s="530"/>
      <c r="L42" s="530"/>
    </row>
    <row r="43" spans="1:12" ht="14.25">
      <c r="A43" s="640" t="s">
        <v>147</v>
      </c>
      <c r="B43" s="641"/>
      <c r="C43" s="641"/>
      <c r="D43" s="641"/>
      <c r="E43" s="642"/>
      <c r="F43" s="491">
        <f>SUM(F44:F47)</f>
        <v>0</v>
      </c>
      <c r="G43" s="491">
        <f>SUM(G44:G47)</f>
        <v>0</v>
      </c>
      <c r="H43" s="491">
        <f>SUM(H44:H47)</f>
        <v>0</v>
      </c>
      <c r="I43" s="529"/>
      <c r="J43" s="530"/>
      <c r="K43" s="530"/>
      <c r="L43" s="530"/>
    </row>
    <row r="44" spans="1:12" ht="12.75">
      <c r="A44" s="634" t="s">
        <v>387</v>
      </c>
      <c r="B44" s="635"/>
      <c r="C44" s="635"/>
      <c r="D44" s="635"/>
      <c r="E44" s="636"/>
      <c r="F44" s="355"/>
      <c r="G44" s="355"/>
      <c r="H44" s="355"/>
      <c r="I44" s="529"/>
      <c r="J44" s="530"/>
      <c r="K44" s="530"/>
      <c r="L44" s="530"/>
    </row>
    <row r="45" spans="1:12" ht="12.75">
      <c r="A45" s="634" t="s">
        <v>388</v>
      </c>
      <c r="B45" s="635"/>
      <c r="C45" s="635"/>
      <c r="D45" s="635"/>
      <c r="E45" s="636"/>
      <c r="F45" s="355"/>
      <c r="G45" s="355"/>
      <c r="H45" s="355"/>
      <c r="I45" s="529"/>
      <c r="J45" s="530"/>
      <c r="K45" s="530"/>
      <c r="L45" s="530"/>
    </row>
    <row r="46" spans="1:12" ht="12.75">
      <c r="A46" s="634" t="s">
        <v>391</v>
      </c>
      <c r="B46" s="635"/>
      <c r="C46" s="635"/>
      <c r="D46" s="635"/>
      <c r="E46" s="636"/>
      <c r="F46" s="355"/>
      <c r="G46" s="355"/>
      <c r="H46" s="355"/>
      <c r="I46" s="529"/>
      <c r="J46" s="530"/>
      <c r="K46" s="530"/>
      <c r="L46" s="530"/>
    </row>
    <row r="47" spans="1:12" ht="12.75">
      <c r="A47" s="634" t="s">
        <v>392</v>
      </c>
      <c r="B47" s="635"/>
      <c r="C47" s="635"/>
      <c r="D47" s="635"/>
      <c r="E47" s="636"/>
      <c r="F47" s="355"/>
      <c r="G47" s="355"/>
      <c r="H47" s="355"/>
      <c r="I47" s="529"/>
      <c r="J47" s="530"/>
      <c r="K47" s="530"/>
      <c r="L47" s="530"/>
    </row>
    <row r="48" spans="1:17" ht="12.75" customHeight="1">
      <c r="A48" s="585" t="s">
        <v>713</v>
      </c>
      <c r="B48" s="585"/>
      <c r="C48" s="585"/>
      <c r="D48" s="585"/>
      <c r="E48" s="585"/>
      <c r="F48" s="585"/>
      <c r="G48" s="381"/>
      <c r="H48" s="381"/>
      <c r="I48" s="381"/>
      <c r="J48" s="381"/>
      <c r="K48" s="381"/>
      <c r="L48" s="381"/>
      <c r="M48" s="154"/>
      <c r="N48" s="154"/>
      <c r="O48" s="154"/>
      <c r="P48" s="154"/>
      <c r="Q48" s="154"/>
    </row>
    <row r="49" spans="1:14" ht="12.75">
      <c r="A49" s="530" t="s">
        <v>925</v>
      </c>
      <c r="B49" s="530"/>
      <c r="C49" s="530"/>
      <c r="D49" s="530"/>
      <c r="E49" s="530"/>
      <c r="F49" s="530"/>
      <c r="G49" s="530"/>
      <c r="H49" s="360"/>
      <c r="I49" s="359"/>
      <c r="J49" s="437"/>
      <c r="K49" s="437"/>
      <c r="L49" s="437"/>
      <c r="M49" s="35"/>
      <c r="N49" s="35"/>
    </row>
  </sheetData>
  <sheetProtection/>
  <mergeCells count="68">
    <mergeCell ref="I44:L44"/>
    <mergeCell ref="I45:L45"/>
    <mergeCell ref="A49:G49"/>
    <mergeCell ref="A48:F48"/>
    <mergeCell ref="A43:E43"/>
    <mergeCell ref="A44:E44"/>
    <mergeCell ref="A45:E45"/>
    <mergeCell ref="I46:L46"/>
    <mergeCell ref="I47:L47"/>
    <mergeCell ref="A46:E46"/>
    <mergeCell ref="A47:E47"/>
    <mergeCell ref="I43:L43"/>
    <mergeCell ref="I41:L41"/>
    <mergeCell ref="I42:L42"/>
    <mergeCell ref="I39:L39"/>
    <mergeCell ref="A41:E41"/>
    <mergeCell ref="I40:L40"/>
    <mergeCell ref="A37:E37"/>
    <mergeCell ref="A42:E42"/>
    <mergeCell ref="C27:E27"/>
    <mergeCell ref="D25:D26"/>
    <mergeCell ref="C25:C26"/>
    <mergeCell ref="A39:E39"/>
    <mergeCell ref="A40:E40"/>
    <mergeCell ref="I33:L33"/>
    <mergeCell ref="A34:E34"/>
    <mergeCell ref="C28:H28"/>
    <mergeCell ref="A35:E35"/>
    <mergeCell ref="A36:E36"/>
    <mergeCell ref="B32:E32"/>
    <mergeCell ref="A33:E33"/>
    <mergeCell ref="C31:E31"/>
    <mergeCell ref="A25:A26"/>
    <mergeCell ref="I37:L37"/>
    <mergeCell ref="I36:L36"/>
    <mergeCell ref="I24:I26"/>
    <mergeCell ref="B22:L22"/>
    <mergeCell ref="C23:L23"/>
    <mergeCell ref="B25:B26"/>
    <mergeCell ref="I34:L34"/>
    <mergeCell ref="I35:L35"/>
    <mergeCell ref="J24:J26"/>
    <mergeCell ref="I38:L38"/>
    <mergeCell ref="I3:L3"/>
    <mergeCell ref="C20:E20"/>
    <mergeCell ref="G3:G6"/>
    <mergeCell ref="C12:E12"/>
    <mergeCell ref="H3:H6"/>
    <mergeCell ref="J4:J6"/>
    <mergeCell ref="K24:K26"/>
    <mergeCell ref="L24:L26"/>
    <mergeCell ref="A38:E38"/>
    <mergeCell ref="B21:E21"/>
    <mergeCell ref="F3:F6"/>
    <mergeCell ref="C16:H16"/>
    <mergeCell ref="B7:L7"/>
    <mergeCell ref="C8:L8"/>
    <mergeCell ref="I4:I6"/>
    <mergeCell ref="C13:H13"/>
    <mergeCell ref="C15:E15"/>
    <mergeCell ref="L4:L6"/>
    <mergeCell ref="K4:K6"/>
    <mergeCell ref="A3:A6"/>
    <mergeCell ref="B3:B6"/>
    <mergeCell ref="C3:C6"/>
    <mergeCell ref="D3:D6"/>
    <mergeCell ref="E3:E6"/>
    <mergeCell ref="A1:L1"/>
  </mergeCells>
  <printOptions/>
  <pageMargins left="0.1968503937007874" right="0.1968503937007874" top="0.1968503937007874" bottom="0.1968503937007874" header="0" footer="0"/>
  <pageSetup fitToHeight="0"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N39"/>
  <sheetViews>
    <sheetView zoomScale="115" zoomScaleNormal="115" zoomScalePageLayoutView="0" workbookViewId="0" topLeftCell="A7">
      <selection activeCell="K17" sqref="K17"/>
    </sheetView>
  </sheetViews>
  <sheetFormatPr defaultColWidth="9.140625" defaultRowHeight="12.75"/>
  <cols>
    <col min="1" max="2" width="3.57421875" style="183" customWidth="1"/>
    <col min="3" max="3" width="3.00390625" style="183" customWidth="1"/>
    <col min="4" max="4" width="27.140625" style="184" customWidth="1"/>
    <col min="5" max="5" width="8.140625" style="184" customWidth="1"/>
    <col min="6" max="8" width="11.7109375" style="185" customWidth="1"/>
    <col min="9" max="9" width="31.8515625" style="185" customWidth="1"/>
    <col min="10" max="11" width="5.00390625" style="313" customWidth="1"/>
    <col min="12" max="12" width="37.57421875" style="185" customWidth="1"/>
    <col min="13" max="16384" width="9.140625" style="28" customWidth="1"/>
  </cols>
  <sheetData>
    <row r="1" spans="1:12" ht="22.5" customHeight="1">
      <c r="A1" s="810" t="s">
        <v>891</v>
      </c>
      <c r="B1" s="810"/>
      <c r="C1" s="810"/>
      <c r="D1" s="810"/>
      <c r="E1" s="810"/>
      <c r="F1" s="810"/>
      <c r="G1" s="810"/>
      <c r="H1" s="810"/>
      <c r="I1" s="810"/>
      <c r="J1" s="810"/>
      <c r="K1" s="810"/>
      <c r="L1" s="810"/>
    </row>
    <row r="2" spans="1:12" ht="16.5" customHeight="1">
      <c r="A2" s="144"/>
      <c r="B2" s="144"/>
      <c r="C2" s="144"/>
      <c r="D2" s="144"/>
      <c r="E2" s="144"/>
      <c r="F2" s="144"/>
      <c r="G2" s="144"/>
      <c r="H2" s="144"/>
      <c r="I2" s="144"/>
      <c r="J2" s="314"/>
      <c r="K2" s="314"/>
      <c r="L2" s="274" t="s">
        <v>479</v>
      </c>
    </row>
    <row r="3" spans="1:12" s="29" customFormat="1" ht="18.75" customHeight="1">
      <c r="A3" s="811" t="s">
        <v>445</v>
      </c>
      <c r="B3" s="811" t="s">
        <v>446</v>
      </c>
      <c r="C3" s="811" t="s">
        <v>447</v>
      </c>
      <c r="D3" s="795" t="s">
        <v>448</v>
      </c>
      <c r="E3" s="624" t="s">
        <v>444</v>
      </c>
      <c r="F3" s="515" t="s">
        <v>714</v>
      </c>
      <c r="G3" s="515" t="s">
        <v>715</v>
      </c>
      <c r="H3" s="616" t="s">
        <v>112</v>
      </c>
      <c r="I3" s="795" t="s">
        <v>449</v>
      </c>
      <c r="J3" s="795"/>
      <c r="K3" s="795"/>
      <c r="L3" s="795"/>
    </row>
    <row r="4" spans="1:12" s="29" customFormat="1" ht="11.25" customHeight="1">
      <c r="A4" s="811"/>
      <c r="B4" s="811"/>
      <c r="C4" s="811"/>
      <c r="D4" s="795"/>
      <c r="E4" s="625"/>
      <c r="F4" s="515"/>
      <c r="G4" s="515"/>
      <c r="H4" s="513"/>
      <c r="I4" s="515" t="s">
        <v>450</v>
      </c>
      <c r="J4" s="511" t="s">
        <v>109</v>
      </c>
      <c r="K4" s="511" t="s">
        <v>110</v>
      </c>
      <c r="L4" s="515" t="s">
        <v>111</v>
      </c>
    </row>
    <row r="5" spans="1:12" s="29" customFormat="1" ht="12" customHeight="1">
      <c r="A5" s="811"/>
      <c r="B5" s="811"/>
      <c r="C5" s="811"/>
      <c r="D5" s="795"/>
      <c r="E5" s="625"/>
      <c r="F5" s="515"/>
      <c r="G5" s="515"/>
      <c r="H5" s="513"/>
      <c r="I5" s="515"/>
      <c r="J5" s="511"/>
      <c r="K5" s="511"/>
      <c r="L5" s="515"/>
    </row>
    <row r="6" spans="1:12" s="29" customFormat="1" ht="79.5" customHeight="1">
      <c r="A6" s="811"/>
      <c r="B6" s="811"/>
      <c r="C6" s="811"/>
      <c r="D6" s="795"/>
      <c r="E6" s="626"/>
      <c r="F6" s="515"/>
      <c r="G6" s="515"/>
      <c r="H6" s="514"/>
      <c r="I6" s="515"/>
      <c r="J6" s="511"/>
      <c r="K6" s="511"/>
      <c r="L6" s="515"/>
    </row>
    <row r="7" spans="1:12" s="30" customFormat="1" ht="15" customHeight="1">
      <c r="A7" s="148" t="s">
        <v>462</v>
      </c>
      <c r="B7" s="802" t="s">
        <v>585</v>
      </c>
      <c r="C7" s="802"/>
      <c r="D7" s="802"/>
      <c r="E7" s="802"/>
      <c r="F7" s="802"/>
      <c r="G7" s="802"/>
      <c r="H7" s="802"/>
      <c r="I7" s="802"/>
      <c r="J7" s="802"/>
      <c r="K7" s="802"/>
      <c r="L7" s="802"/>
    </row>
    <row r="8" spans="1:12" s="30" customFormat="1" ht="15" customHeight="1">
      <c r="A8" s="148" t="s">
        <v>462</v>
      </c>
      <c r="B8" s="148" t="s">
        <v>462</v>
      </c>
      <c r="C8" s="802" t="s">
        <v>586</v>
      </c>
      <c r="D8" s="802"/>
      <c r="E8" s="802"/>
      <c r="F8" s="802"/>
      <c r="G8" s="802"/>
      <c r="H8" s="802"/>
      <c r="I8" s="802"/>
      <c r="J8" s="802"/>
      <c r="K8" s="802"/>
      <c r="L8" s="802"/>
    </row>
    <row r="9" spans="1:12" s="31" customFormat="1" ht="30" customHeight="1">
      <c r="A9" s="143" t="s">
        <v>462</v>
      </c>
      <c r="B9" s="143" t="s">
        <v>462</v>
      </c>
      <c r="C9" s="143" t="s">
        <v>462</v>
      </c>
      <c r="D9" s="803" t="s">
        <v>300</v>
      </c>
      <c r="E9" s="803" t="s">
        <v>146</v>
      </c>
      <c r="F9" s="815">
        <v>195000</v>
      </c>
      <c r="G9" s="799">
        <v>182800</v>
      </c>
      <c r="H9" s="799">
        <v>182100</v>
      </c>
      <c r="I9" s="143" t="s">
        <v>355</v>
      </c>
      <c r="J9" s="272">
        <v>3500</v>
      </c>
      <c r="K9" s="272">
        <v>3367</v>
      </c>
      <c r="L9" s="796" t="s">
        <v>890</v>
      </c>
    </row>
    <row r="10" spans="1:12" s="31" customFormat="1" ht="23.25" customHeight="1">
      <c r="A10" s="143"/>
      <c r="B10" s="143"/>
      <c r="C10" s="143"/>
      <c r="D10" s="803"/>
      <c r="E10" s="803"/>
      <c r="F10" s="815"/>
      <c r="G10" s="800"/>
      <c r="H10" s="800"/>
      <c r="I10" s="803" t="s">
        <v>596</v>
      </c>
      <c r="J10" s="804">
        <v>2530</v>
      </c>
      <c r="K10" s="804">
        <v>2473</v>
      </c>
      <c r="L10" s="797"/>
    </row>
    <row r="11" spans="1:12" s="31" customFormat="1" ht="25.5" customHeight="1">
      <c r="A11" s="143"/>
      <c r="B11" s="143"/>
      <c r="C11" s="143"/>
      <c r="D11" s="803"/>
      <c r="E11" s="803"/>
      <c r="F11" s="815"/>
      <c r="G11" s="800"/>
      <c r="H11" s="800"/>
      <c r="I11" s="803"/>
      <c r="J11" s="805"/>
      <c r="K11" s="805"/>
      <c r="L11" s="797"/>
    </row>
    <row r="12" spans="1:12" s="31" customFormat="1" ht="36" customHeight="1">
      <c r="A12" s="143"/>
      <c r="B12" s="143"/>
      <c r="C12" s="143"/>
      <c r="D12" s="803"/>
      <c r="E12" s="803"/>
      <c r="F12" s="815"/>
      <c r="G12" s="800"/>
      <c r="H12" s="800"/>
      <c r="I12" s="803"/>
      <c r="J12" s="805"/>
      <c r="K12" s="805"/>
      <c r="L12" s="797"/>
    </row>
    <row r="13" spans="1:12" s="31" customFormat="1" ht="38.25" customHeight="1">
      <c r="A13" s="143"/>
      <c r="B13" s="143"/>
      <c r="C13" s="143"/>
      <c r="D13" s="803"/>
      <c r="E13" s="803"/>
      <c r="F13" s="815"/>
      <c r="G13" s="800"/>
      <c r="H13" s="800"/>
      <c r="I13" s="143" t="s">
        <v>356</v>
      </c>
      <c r="J13" s="272">
        <v>138</v>
      </c>
      <c r="K13" s="272">
        <v>142</v>
      </c>
      <c r="L13" s="797"/>
    </row>
    <row r="14" spans="1:12" s="31" customFormat="1" ht="46.5" customHeight="1">
      <c r="A14" s="143"/>
      <c r="B14" s="143"/>
      <c r="C14" s="143"/>
      <c r="D14" s="803"/>
      <c r="E14" s="803"/>
      <c r="F14" s="815"/>
      <c r="G14" s="800"/>
      <c r="H14" s="801"/>
      <c r="I14" s="143" t="s">
        <v>357</v>
      </c>
      <c r="J14" s="272">
        <v>180</v>
      </c>
      <c r="K14" s="272">
        <v>151</v>
      </c>
      <c r="L14" s="798"/>
    </row>
    <row r="15" spans="1:12" s="31" customFormat="1" ht="14.25" customHeight="1">
      <c r="A15" s="143" t="s">
        <v>462</v>
      </c>
      <c r="B15" s="143" t="s">
        <v>462</v>
      </c>
      <c r="C15" s="809" t="s">
        <v>451</v>
      </c>
      <c r="D15" s="809"/>
      <c r="E15" s="809"/>
      <c r="F15" s="149">
        <f>SUM(F9)</f>
        <v>195000</v>
      </c>
      <c r="G15" s="149">
        <f>SUM(G9)</f>
        <v>182800</v>
      </c>
      <c r="H15" s="149">
        <f>SUM(H9)</f>
        <v>182100</v>
      </c>
      <c r="I15" s="148"/>
      <c r="J15" s="315"/>
      <c r="K15" s="315"/>
      <c r="L15" s="148"/>
    </row>
    <row r="16" spans="1:12" s="31" customFormat="1" ht="12.75">
      <c r="A16" s="143" t="s">
        <v>462</v>
      </c>
      <c r="B16" s="143" t="s">
        <v>463</v>
      </c>
      <c r="C16" s="802" t="s">
        <v>587</v>
      </c>
      <c r="D16" s="802"/>
      <c r="E16" s="802"/>
      <c r="F16" s="802"/>
      <c r="G16" s="802"/>
      <c r="H16" s="802"/>
      <c r="I16" s="802"/>
      <c r="J16" s="802"/>
      <c r="K16" s="802"/>
      <c r="L16" s="802"/>
    </row>
    <row r="17" spans="1:12" s="31" customFormat="1" ht="102.75" customHeight="1">
      <c r="A17" s="143" t="s">
        <v>462</v>
      </c>
      <c r="B17" s="143" t="s">
        <v>463</v>
      </c>
      <c r="C17" s="143" t="s">
        <v>462</v>
      </c>
      <c r="D17" s="143" t="s">
        <v>29</v>
      </c>
      <c r="E17" s="143" t="s">
        <v>146</v>
      </c>
      <c r="F17" s="130">
        <v>326875</v>
      </c>
      <c r="G17" s="130">
        <v>330074</v>
      </c>
      <c r="H17" s="130">
        <v>330074</v>
      </c>
      <c r="I17" s="143" t="s">
        <v>589</v>
      </c>
      <c r="J17" s="272">
        <v>45</v>
      </c>
      <c r="K17" s="272">
        <v>23</v>
      </c>
      <c r="L17" s="143" t="s">
        <v>892</v>
      </c>
    </row>
    <row r="18" spans="1:12" s="31" customFormat="1" ht="48" customHeight="1">
      <c r="A18" s="143" t="s">
        <v>462</v>
      </c>
      <c r="B18" s="143" t="s">
        <v>463</v>
      </c>
      <c r="C18" s="143" t="s">
        <v>463</v>
      </c>
      <c r="D18" s="143" t="s">
        <v>27</v>
      </c>
      <c r="E18" s="143" t="s">
        <v>146</v>
      </c>
      <c r="F18" s="130">
        <v>7926</v>
      </c>
      <c r="G18" s="130">
        <v>7926</v>
      </c>
      <c r="H18" s="130">
        <v>7926</v>
      </c>
      <c r="I18" s="143" t="s">
        <v>588</v>
      </c>
      <c r="J18" s="272">
        <v>0</v>
      </c>
      <c r="K18" s="272">
        <v>0</v>
      </c>
      <c r="L18" s="143" t="s">
        <v>778</v>
      </c>
    </row>
    <row r="19" spans="1:12" s="31" customFormat="1" ht="29.25" customHeight="1">
      <c r="A19" s="804" t="s">
        <v>462</v>
      </c>
      <c r="B19" s="804" t="s">
        <v>463</v>
      </c>
      <c r="C19" s="804" t="s">
        <v>464</v>
      </c>
      <c r="D19" s="803" t="s">
        <v>11</v>
      </c>
      <c r="E19" s="143" t="s">
        <v>131</v>
      </c>
      <c r="F19" s="130">
        <v>14500</v>
      </c>
      <c r="G19" s="130">
        <v>0</v>
      </c>
      <c r="H19" s="130">
        <v>0</v>
      </c>
      <c r="I19" s="803" t="s">
        <v>239</v>
      </c>
      <c r="J19" s="816">
        <v>6</v>
      </c>
      <c r="K19" s="816">
        <v>4</v>
      </c>
      <c r="L19" s="796" t="s">
        <v>893</v>
      </c>
    </row>
    <row r="20" spans="1:12" s="31" customFormat="1" ht="26.25" customHeight="1">
      <c r="A20" s="812"/>
      <c r="B20" s="812"/>
      <c r="C20" s="812"/>
      <c r="D20" s="803"/>
      <c r="E20" s="143" t="s">
        <v>143</v>
      </c>
      <c r="F20" s="130">
        <v>0</v>
      </c>
      <c r="G20" s="130">
        <v>14500</v>
      </c>
      <c r="H20" s="130">
        <v>14500</v>
      </c>
      <c r="I20" s="803"/>
      <c r="J20" s="816"/>
      <c r="K20" s="816"/>
      <c r="L20" s="798"/>
    </row>
    <row r="21" spans="1:12" s="31" customFormat="1" ht="18.75" customHeight="1">
      <c r="A21" s="145" t="s">
        <v>462</v>
      </c>
      <c r="B21" s="147" t="s">
        <v>463</v>
      </c>
      <c r="C21" s="809" t="s">
        <v>451</v>
      </c>
      <c r="D21" s="809"/>
      <c r="E21" s="809"/>
      <c r="F21" s="150">
        <f>SUM(F17:F20)</f>
        <v>349301</v>
      </c>
      <c r="G21" s="150">
        <f>SUM(G17:G20)</f>
        <v>352500</v>
      </c>
      <c r="H21" s="150">
        <f>SUM(H17:H20)</f>
        <v>352500</v>
      </c>
      <c r="I21" s="143"/>
      <c r="J21" s="272"/>
      <c r="K21" s="272"/>
      <c r="L21" s="143"/>
    </row>
    <row r="22" spans="1:12" s="31" customFormat="1" ht="15.75" customHeight="1">
      <c r="A22" s="145" t="s">
        <v>462</v>
      </c>
      <c r="B22" s="809" t="s">
        <v>452</v>
      </c>
      <c r="C22" s="809"/>
      <c r="D22" s="809"/>
      <c r="E22" s="809"/>
      <c r="F22" s="150">
        <f>+F21+F15</f>
        <v>544301</v>
      </c>
      <c r="G22" s="150">
        <f>+G21+G15</f>
        <v>535300</v>
      </c>
      <c r="H22" s="150">
        <f>+H21+H15</f>
        <v>534600</v>
      </c>
      <c r="I22" s="143"/>
      <c r="J22" s="272"/>
      <c r="K22" s="272"/>
      <c r="L22" s="143"/>
    </row>
    <row r="23" spans="1:12" ht="14.25" customHeight="1">
      <c r="A23" s="753" t="s">
        <v>453</v>
      </c>
      <c r="B23" s="753"/>
      <c r="C23" s="753"/>
      <c r="D23" s="753"/>
      <c r="E23" s="753"/>
      <c r="F23" s="312">
        <f>+F22</f>
        <v>544301</v>
      </c>
      <c r="G23" s="312">
        <f>+G22</f>
        <v>535300</v>
      </c>
      <c r="H23" s="312">
        <f>+H22</f>
        <v>534600</v>
      </c>
      <c r="I23" s="813"/>
      <c r="J23" s="814"/>
      <c r="K23" s="814"/>
      <c r="L23" s="814"/>
    </row>
    <row r="24" spans="1:12" ht="12.75" customHeight="1">
      <c r="A24" s="537" t="s">
        <v>480</v>
      </c>
      <c r="B24" s="538"/>
      <c r="C24" s="538"/>
      <c r="D24" s="538"/>
      <c r="E24" s="539"/>
      <c r="F24" s="273"/>
      <c r="G24" s="273"/>
      <c r="H24" s="273"/>
      <c r="I24" s="813"/>
      <c r="J24" s="814"/>
      <c r="K24" s="814"/>
      <c r="L24" s="814"/>
    </row>
    <row r="25" spans="1:12" ht="18" customHeight="1">
      <c r="A25" s="637" t="s">
        <v>148</v>
      </c>
      <c r="B25" s="638"/>
      <c r="C25" s="638"/>
      <c r="D25" s="638"/>
      <c r="E25" s="639"/>
      <c r="F25" s="146">
        <f>SUM(F26:F32)</f>
        <v>544301</v>
      </c>
      <c r="G25" s="146">
        <f>SUM(G26:G32)</f>
        <v>535300</v>
      </c>
      <c r="H25" s="146">
        <f>SUM(H26:H32)</f>
        <v>534600</v>
      </c>
      <c r="I25" s="813"/>
      <c r="J25" s="814"/>
      <c r="K25" s="814"/>
      <c r="L25" s="814"/>
    </row>
    <row r="26" spans="1:12" ht="12.75" customHeight="1">
      <c r="A26" s="806" t="s">
        <v>383</v>
      </c>
      <c r="B26" s="807"/>
      <c r="C26" s="807"/>
      <c r="D26" s="807"/>
      <c r="E26" s="808"/>
      <c r="F26" s="131">
        <f>+F19</f>
        <v>14500</v>
      </c>
      <c r="G26" s="131">
        <f>+G19</f>
        <v>0</v>
      </c>
      <c r="H26" s="131">
        <f>+H19</f>
        <v>0</v>
      </c>
      <c r="I26" s="813"/>
      <c r="J26" s="814"/>
      <c r="K26" s="814"/>
      <c r="L26" s="814"/>
    </row>
    <row r="27" spans="1:12" ht="12.75" customHeight="1">
      <c r="A27" s="806" t="s">
        <v>53</v>
      </c>
      <c r="B27" s="807"/>
      <c r="C27" s="807"/>
      <c r="D27" s="807"/>
      <c r="E27" s="808"/>
      <c r="F27" s="131">
        <f>+F15+F17+F18</f>
        <v>529801</v>
      </c>
      <c r="G27" s="131">
        <f>+G15+G17+G18</f>
        <v>520800</v>
      </c>
      <c r="H27" s="131">
        <f>+H15+H17+H18</f>
        <v>520100</v>
      </c>
      <c r="I27" s="813"/>
      <c r="J27" s="814"/>
      <c r="K27" s="814"/>
      <c r="L27" s="814"/>
    </row>
    <row r="28" spans="1:12" ht="12.75" customHeight="1">
      <c r="A28" s="806" t="s">
        <v>384</v>
      </c>
      <c r="B28" s="807"/>
      <c r="C28" s="807"/>
      <c r="D28" s="807"/>
      <c r="E28" s="808"/>
      <c r="F28" s="131"/>
      <c r="G28" s="131"/>
      <c r="H28" s="131"/>
      <c r="I28" s="813"/>
      <c r="J28" s="814"/>
      <c r="K28" s="814"/>
      <c r="L28" s="814"/>
    </row>
    <row r="29" spans="1:12" ht="12.75" customHeight="1">
      <c r="A29" s="806" t="s">
        <v>385</v>
      </c>
      <c r="B29" s="807"/>
      <c r="C29" s="807"/>
      <c r="D29" s="807"/>
      <c r="E29" s="808"/>
      <c r="F29" s="131"/>
      <c r="G29" s="131"/>
      <c r="H29" s="131"/>
      <c r="I29" s="813"/>
      <c r="J29" s="814"/>
      <c r="K29" s="814"/>
      <c r="L29" s="814"/>
    </row>
    <row r="30" spans="1:12" ht="12.75" customHeight="1">
      <c r="A30" s="806" t="s">
        <v>386</v>
      </c>
      <c r="B30" s="807"/>
      <c r="C30" s="807"/>
      <c r="D30" s="807"/>
      <c r="E30" s="808"/>
      <c r="F30" s="131"/>
      <c r="G30" s="131"/>
      <c r="H30" s="131"/>
      <c r="I30" s="813"/>
      <c r="J30" s="814"/>
      <c r="K30" s="814"/>
      <c r="L30" s="814"/>
    </row>
    <row r="31" spans="1:12" ht="12.75" customHeight="1">
      <c r="A31" s="806" t="s">
        <v>389</v>
      </c>
      <c r="B31" s="807"/>
      <c r="C31" s="807"/>
      <c r="D31" s="807"/>
      <c r="E31" s="808"/>
      <c r="F31" s="131">
        <f>+F20</f>
        <v>0</v>
      </c>
      <c r="G31" s="131">
        <f>+G20</f>
        <v>14500</v>
      </c>
      <c r="H31" s="131">
        <f>+H20</f>
        <v>14500</v>
      </c>
      <c r="I31" s="813"/>
      <c r="J31" s="814"/>
      <c r="K31" s="814"/>
      <c r="L31" s="814"/>
    </row>
    <row r="32" spans="1:12" ht="15" customHeight="1">
      <c r="A32" s="806" t="s">
        <v>390</v>
      </c>
      <c r="B32" s="807"/>
      <c r="C32" s="807"/>
      <c r="D32" s="807"/>
      <c r="E32" s="808"/>
      <c r="F32" s="153"/>
      <c r="G32" s="153"/>
      <c r="H32" s="153"/>
      <c r="I32" s="813"/>
      <c r="J32" s="814"/>
      <c r="K32" s="814"/>
      <c r="L32" s="814"/>
    </row>
    <row r="33" spans="1:12" ht="17.25" customHeight="1">
      <c r="A33" s="640" t="s">
        <v>147</v>
      </c>
      <c r="B33" s="641"/>
      <c r="C33" s="641"/>
      <c r="D33" s="641"/>
      <c r="E33" s="642"/>
      <c r="F33" s="129">
        <f>SUM(F34:F37)</f>
        <v>0</v>
      </c>
      <c r="G33" s="129">
        <v>0</v>
      </c>
      <c r="H33" s="129"/>
      <c r="I33" s="813"/>
      <c r="J33" s="814"/>
      <c r="K33" s="814"/>
      <c r="L33" s="814"/>
    </row>
    <row r="34" spans="1:12" ht="12.75" customHeight="1">
      <c r="A34" s="806" t="s">
        <v>387</v>
      </c>
      <c r="B34" s="807"/>
      <c r="C34" s="807"/>
      <c r="D34" s="807"/>
      <c r="E34" s="808"/>
      <c r="F34" s="131"/>
      <c r="G34" s="131"/>
      <c r="H34" s="131"/>
      <c r="I34" s="813"/>
      <c r="J34" s="814"/>
      <c r="K34" s="814"/>
      <c r="L34" s="814"/>
    </row>
    <row r="35" spans="1:12" ht="12.75" customHeight="1">
      <c r="A35" s="806" t="s">
        <v>388</v>
      </c>
      <c r="B35" s="807"/>
      <c r="C35" s="807"/>
      <c r="D35" s="807"/>
      <c r="E35" s="808"/>
      <c r="F35" s="143"/>
      <c r="G35" s="143"/>
      <c r="H35" s="143"/>
      <c r="I35" s="813"/>
      <c r="J35" s="814"/>
      <c r="K35" s="814"/>
      <c r="L35" s="814"/>
    </row>
    <row r="36" spans="1:12" ht="12.75" customHeight="1">
      <c r="A36" s="806" t="s">
        <v>391</v>
      </c>
      <c r="B36" s="807"/>
      <c r="C36" s="807"/>
      <c r="D36" s="807"/>
      <c r="E36" s="808"/>
      <c r="F36" s="143"/>
      <c r="G36" s="143"/>
      <c r="H36" s="143"/>
      <c r="I36" s="813"/>
      <c r="J36" s="814"/>
      <c r="K36" s="814"/>
      <c r="L36" s="814"/>
    </row>
    <row r="37" spans="1:12" ht="12.75" customHeight="1">
      <c r="A37" s="806" t="s">
        <v>392</v>
      </c>
      <c r="B37" s="807"/>
      <c r="C37" s="807"/>
      <c r="D37" s="807"/>
      <c r="E37" s="808"/>
      <c r="F37" s="143"/>
      <c r="G37" s="143"/>
      <c r="H37" s="143"/>
      <c r="I37" s="813"/>
      <c r="J37" s="814"/>
      <c r="K37" s="814"/>
      <c r="L37" s="814"/>
    </row>
    <row r="38" spans="1:14" ht="12.75" customHeight="1">
      <c r="A38" s="585" t="s">
        <v>713</v>
      </c>
      <c r="B38" s="585"/>
      <c r="C38" s="585"/>
      <c r="D38" s="585"/>
      <c r="E38" s="585"/>
      <c r="F38" s="585"/>
      <c r="G38" s="585"/>
      <c r="H38" s="231"/>
      <c r="I38" s="154"/>
      <c r="J38" s="244"/>
      <c r="K38" s="244"/>
      <c r="L38" s="154"/>
      <c r="M38" s="154"/>
      <c r="N38" s="154"/>
    </row>
    <row r="39" spans="1:14" ht="12.75">
      <c r="A39" s="530" t="s">
        <v>925</v>
      </c>
      <c r="B39" s="530"/>
      <c r="C39" s="530"/>
      <c r="D39" s="530"/>
      <c r="E39" s="530"/>
      <c r="F39" s="530"/>
      <c r="G39" s="530"/>
      <c r="H39" s="64"/>
      <c r="I39" s="35"/>
      <c r="J39" s="37"/>
      <c r="K39" s="37"/>
      <c r="L39" s="137"/>
      <c r="M39" s="35"/>
      <c r="N39" s="35"/>
    </row>
    <row r="40" ht="24.75" customHeight="1"/>
  </sheetData>
  <sheetProtection/>
  <mergeCells count="69">
    <mergeCell ref="A34:E34"/>
    <mergeCell ref="A35:E35"/>
    <mergeCell ref="A36:E36"/>
    <mergeCell ref="A30:E30"/>
    <mergeCell ref="A24:E24"/>
    <mergeCell ref="A25:E25"/>
    <mergeCell ref="I33:L33"/>
    <mergeCell ref="A39:G39"/>
    <mergeCell ref="I34:L34"/>
    <mergeCell ref="I35:L35"/>
    <mergeCell ref="I36:L36"/>
    <mergeCell ref="I37:L37"/>
    <mergeCell ref="A37:E37"/>
    <mergeCell ref="I28:L28"/>
    <mergeCell ref="I29:L29"/>
    <mergeCell ref="I30:L30"/>
    <mergeCell ref="I31:L31"/>
    <mergeCell ref="I32:L32"/>
    <mergeCell ref="I23:L23"/>
    <mergeCell ref="I19:I20"/>
    <mergeCell ref="C15:E15"/>
    <mergeCell ref="C16:L16"/>
    <mergeCell ref="I10:I12"/>
    <mergeCell ref="F9:F14"/>
    <mergeCell ref="K19:K20"/>
    <mergeCell ref="L19:L20"/>
    <mergeCell ref="J19:J20"/>
    <mergeCell ref="A38:G38"/>
    <mergeCell ref="E9:E14"/>
    <mergeCell ref="I24:L24"/>
    <mergeCell ref="I25:L25"/>
    <mergeCell ref="I26:L26"/>
    <mergeCell ref="I27:L27"/>
    <mergeCell ref="A33:E33"/>
    <mergeCell ref="A31:E31"/>
    <mergeCell ref="A19:A20"/>
    <mergeCell ref="D19:D20"/>
    <mergeCell ref="A28:E28"/>
    <mergeCell ref="A29:E29"/>
    <mergeCell ref="C19:C20"/>
    <mergeCell ref="A27:E27"/>
    <mergeCell ref="A26:E26"/>
    <mergeCell ref="A23:E23"/>
    <mergeCell ref="B19:B20"/>
    <mergeCell ref="A32:E32"/>
    <mergeCell ref="C21:E21"/>
    <mergeCell ref="B22:E22"/>
    <mergeCell ref="A1:L1"/>
    <mergeCell ref="A3:A6"/>
    <mergeCell ref="B3:B6"/>
    <mergeCell ref="C3:C6"/>
    <mergeCell ref="D3:D6"/>
    <mergeCell ref="F3:F6"/>
    <mergeCell ref="E3:E6"/>
    <mergeCell ref="L9:L14"/>
    <mergeCell ref="H9:H14"/>
    <mergeCell ref="B7:L7"/>
    <mergeCell ref="C8:L8"/>
    <mergeCell ref="D9:D14"/>
    <mergeCell ref="K10:K12"/>
    <mergeCell ref="G9:G14"/>
    <mergeCell ref="J10:J12"/>
    <mergeCell ref="J4:J6"/>
    <mergeCell ref="H3:H6"/>
    <mergeCell ref="K4:K6"/>
    <mergeCell ref="I3:L3"/>
    <mergeCell ref="G3:G6"/>
    <mergeCell ref="I4:I6"/>
    <mergeCell ref="L4:L6"/>
  </mergeCells>
  <printOptions/>
  <pageMargins left="0.1968503937007874" right="0.1968503937007874" top="0.5905511811023623" bottom="0.1968503937007874" header="0" footer="0"/>
  <pageSetup fitToHeight="0"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Kedainių raj. sav.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Aušra</dc:creator>
  <cp:keywords/>
  <dc:description/>
  <cp:lastModifiedBy>Vartotojas</cp:lastModifiedBy>
  <cp:lastPrinted>2017-04-18T05:46:56Z</cp:lastPrinted>
  <dcterms:created xsi:type="dcterms:W3CDTF">2008-01-09T09:46:52Z</dcterms:created>
  <dcterms:modified xsi:type="dcterms:W3CDTF">2017-04-18T11:54:51Z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